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0-01 - Nejdek (mim..." sheetId="2" r:id="rId2"/>
    <sheet name="SO 10-11-01 - Nejdek (mim..." sheetId="3" r:id="rId3"/>
    <sheet name="SO 10-11-01.1 - Nejdek (m..." sheetId="4" r:id="rId4"/>
    <sheet name="SO 20-10-01 - dD3 Nové Ha..." sheetId="5" r:id="rId5"/>
    <sheet name="SO 90-14-01 - Nejdek (mim..." sheetId="6" r:id="rId6"/>
    <sheet name="PS 10-02-01 - Ochrana stá..." sheetId="7" r:id="rId7"/>
    <sheet name="SO 20-12-01 - dD3 Nové Ha..." sheetId="8" r:id="rId8"/>
    <sheet name="SO 10-13-01 - Přejezd P17..." sheetId="9" r:id="rId9"/>
    <sheet name="A.1.4 - Materiál zajištěn..." sheetId="10" r:id="rId10"/>
    <sheet name="A.1.5.1 - Zajištění skaln..." sheetId="11" r:id="rId11"/>
    <sheet name="A.1.6 - VON" sheetId="12" r:id="rId12"/>
    <sheet name="A.3.1.1 - ZRN - km 19,880" sheetId="13" r:id="rId13"/>
    <sheet name="A.3.1.2 - VRN - km 19,880" sheetId="14" r:id="rId14"/>
    <sheet name="A.3.2.1 - Oprava propustk..." sheetId="15" r:id="rId15"/>
    <sheet name="A.3.2.2 - VRN" sheetId="16" r:id="rId16"/>
    <sheet name="A.3.3.1 - Propustek v km ..." sheetId="17" r:id="rId17"/>
    <sheet name="A.3.3.2 - Svršek v km 26,..." sheetId="18" r:id="rId18"/>
    <sheet name="A.3.3.3 - VRN" sheetId="19" r:id="rId19"/>
    <sheet name="A.3.4.1 - Oprava tunelu N..." sheetId="20" r:id="rId20"/>
    <sheet name="A.3.4.2 - VRN" sheetId="21" r:id="rId21"/>
    <sheet name="A.3.5.1 - Oprava tunelu V..." sheetId="22" r:id="rId22"/>
    <sheet name="A.3.5.2 - VRN" sheetId="23" r:id="rId23"/>
  </sheets>
  <definedNames>
    <definedName name="_xlnm.Print_Area" localSheetId="0">'Rekapitulace stavby'!$D$4:$AO$76,'Rekapitulace stavby'!$C$82:$AQ$133</definedName>
    <definedName name="_xlnm._FilterDatabase" localSheetId="1" hidden="1">'SO 10-10-01 - Nejdek (mim...'!$C$126:$K$302</definedName>
    <definedName name="_xlnm.Print_Area" localSheetId="1">'SO 10-10-01 - Nejdek (mim...'!$C$4:$J$76,'SO 10-10-01 - Nejdek (mim...'!$C$82:$J$104,'SO 10-10-01 - Nejdek (mim...'!$C$110:$K$302</definedName>
    <definedName name="_xlnm._FilterDatabase" localSheetId="2" hidden="1">'SO 10-11-01 - Nejdek (mim...'!$C$127:$K$350</definedName>
    <definedName name="_xlnm.Print_Area" localSheetId="2">'SO 10-11-01 - Nejdek (mim...'!$C$4:$J$76,'SO 10-11-01 - Nejdek (mim...'!$C$82:$J$105,'SO 10-11-01 - Nejdek (mim...'!$C$111:$K$350</definedName>
    <definedName name="_xlnm._FilterDatabase" localSheetId="3" hidden="1">'SO 10-11-01.1 - Nejdek (m...'!$C$128:$K$198</definedName>
    <definedName name="_xlnm.Print_Area" localSheetId="3">'SO 10-11-01.1 - Nejdek (m...'!$C$4:$J$76,'SO 10-11-01.1 - Nejdek (m...'!$C$82:$J$106,'SO 10-11-01.1 - Nejdek (m...'!$C$112:$K$198</definedName>
    <definedName name="_xlnm._FilterDatabase" localSheetId="4" hidden="1">'SO 20-10-01 - dD3 Nové Ha...'!$C$126:$K$198</definedName>
    <definedName name="_xlnm.Print_Area" localSheetId="4">'SO 20-10-01 - dD3 Nové Ha...'!$C$4:$J$76,'SO 20-10-01 - dD3 Nové Ha...'!$C$82:$J$104,'SO 20-10-01 - dD3 Nové Ha...'!$C$110:$K$198</definedName>
    <definedName name="_xlnm._FilterDatabase" localSheetId="5" hidden="1">'SO 90-14-01 - Nejdek (mim...'!$C$126:$K$146</definedName>
    <definedName name="_xlnm.Print_Area" localSheetId="5">'SO 90-14-01 - Nejdek (mim...'!$C$4:$J$76,'SO 90-14-01 - Nejdek (mim...'!$C$82:$J$104,'SO 90-14-01 - Nejdek (mim...'!$C$110:$K$146</definedName>
    <definedName name="_xlnm._FilterDatabase" localSheetId="6" hidden="1">'PS 10-02-01 - Ochrana stá...'!$C$124:$K$141</definedName>
    <definedName name="_xlnm.Print_Area" localSheetId="6">'PS 10-02-01 - Ochrana stá...'!$C$4:$J$76,'PS 10-02-01 - Ochrana stá...'!$C$82:$J$102,'PS 10-02-01 - Ochrana stá...'!$C$108:$K$141</definedName>
    <definedName name="_xlnm._FilterDatabase" localSheetId="7" hidden="1">'SO 20-12-01 - dD3 Nové Ha...'!$C$126:$K$176</definedName>
    <definedName name="_xlnm.Print_Area" localSheetId="7">'SO 20-12-01 - dD3 Nové Ha...'!$C$4:$J$76,'SO 20-12-01 - dD3 Nové Ha...'!$C$82:$J$104,'SO 20-12-01 - dD3 Nové Ha...'!$C$110:$K$176</definedName>
    <definedName name="_xlnm._FilterDatabase" localSheetId="8" hidden="1">'SO 10-13-01 - Přejezd P17...'!$C$126:$K$205</definedName>
    <definedName name="_xlnm.Print_Area" localSheetId="8">'SO 10-13-01 - Přejezd P17...'!$C$4:$J$76,'SO 10-13-01 - Přejezd P17...'!$C$82:$J$104,'SO 10-13-01 - Přejezd P17...'!$C$110:$K$205</definedName>
    <definedName name="_xlnm._FilterDatabase" localSheetId="9" hidden="1">'A.1.4 - Materiál zajištěn...'!$C$119:$K$124</definedName>
    <definedName name="_xlnm.Print_Area" localSheetId="9">'A.1.4 - Materiál zajištěn...'!$C$4:$J$76,'A.1.4 - Materiál zajištěn...'!$C$82:$J$99,'A.1.4 - Materiál zajištěn...'!$C$105:$K$124</definedName>
    <definedName name="_xlnm._FilterDatabase" localSheetId="10" hidden="1">'A.1.5.1 - Zajištění skaln...'!$C$124:$K$148</definedName>
    <definedName name="_xlnm.Print_Area" localSheetId="10">'A.1.5.1 - Zajištění skaln...'!$C$4:$J$76,'A.1.5.1 - Zajištění skaln...'!$C$82:$J$102,'A.1.5.1 - Zajištění skaln...'!$C$108:$K$148</definedName>
    <definedName name="_xlnm._FilterDatabase" localSheetId="11" hidden="1">'A.1.6 - VON'!$C$122:$K$146</definedName>
    <definedName name="_xlnm.Print_Area" localSheetId="11">'A.1.6 - VON'!$C$4:$J$76,'A.1.6 - VON'!$C$82:$J$102,'A.1.6 - VON'!$C$108:$K$146</definedName>
    <definedName name="_xlnm._FilterDatabase" localSheetId="12" hidden="1">'A.3.1.1 - ZRN - km 19,880'!$C$131:$K$377</definedName>
    <definedName name="_xlnm.Print_Area" localSheetId="12">'A.3.1.1 - ZRN - km 19,880'!$C$4:$J$76,'A.3.1.1 - ZRN - km 19,880'!$C$82:$J$109,'A.3.1.1 - ZRN - km 19,880'!$C$115:$K$377</definedName>
    <definedName name="_xlnm._FilterDatabase" localSheetId="13" hidden="1">'A.3.1.2 - VRN - km 19,880'!$C$127:$K$139</definedName>
    <definedName name="_xlnm.Print_Area" localSheetId="13">'A.3.1.2 - VRN - km 19,880'!$C$4:$J$76,'A.3.1.2 - VRN - km 19,880'!$C$82:$J$105,'A.3.1.2 - VRN - km 19,880'!$C$111:$K$139</definedName>
    <definedName name="_xlnm._FilterDatabase" localSheetId="14" hidden="1">'A.3.2.1 - Oprava propustk...'!$C$135:$K$502</definedName>
    <definedName name="_xlnm.Print_Area" localSheetId="14">'A.3.2.1 - Oprava propustk...'!$C$4:$J$76,'A.3.2.1 - Oprava propustk...'!$C$82:$J$113,'A.3.2.1 - Oprava propustk...'!$C$119:$K$502</definedName>
    <definedName name="_xlnm._FilterDatabase" localSheetId="15" hidden="1">'A.3.2.2 - VRN'!$C$128:$K$149</definedName>
    <definedName name="_xlnm.Print_Area" localSheetId="15">'A.3.2.2 - VRN'!$C$4:$J$76,'A.3.2.2 - VRN'!$C$82:$J$106,'A.3.2.2 - VRN'!$C$112:$K$149</definedName>
    <definedName name="_xlnm._FilterDatabase" localSheetId="16" hidden="1">'A.3.3.1 - Propustek v km ...'!$C$135:$K$501</definedName>
    <definedName name="_xlnm.Print_Area" localSheetId="16">'A.3.3.1 - Propustek v km ...'!$C$4:$J$76,'A.3.3.1 - Propustek v km ...'!$C$82:$J$113,'A.3.3.1 - Propustek v km ...'!$C$119:$K$501</definedName>
    <definedName name="_xlnm._FilterDatabase" localSheetId="17" hidden="1">'A.3.3.2 - Svršek v km 26,...'!$C$126:$K$174</definedName>
    <definedName name="_xlnm.Print_Area" localSheetId="17">'A.3.3.2 - Svršek v km 26,...'!$C$4:$J$76,'A.3.3.2 - Svršek v km 26,...'!$C$82:$J$104,'A.3.3.2 - Svršek v km 26,...'!$C$110:$K$174</definedName>
    <definedName name="_xlnm._FilterDatabase" localSheetId="18" hidden="1">'A.3.3.3 - VRN'!$C$127:$K$141</definedName>
    <definedName name="_xlnm.Print_Area" localSheetId="18">'A.3.3.3 - VRN'!$C$4:$J$76,'A.3.3.3 - VRN'!$C$82:$J$105,'A.3.3.3 - VRN'!$C$111:$K$141</definedName>
    <definedName name="_xlnm._FilterDatabase" localSheetId="19" hidden="1">'A.3.4.1 - Oprava tunelu N...'!$C$133:$K$393</definedName>
    <definedName name="_xlnm.Print_Area" localSheetId="19">'A.3.4.1 - Oprava tunelu N...'!$C$4:$J$76,'A.3.4.1 - Oprava tunelu N...'!$C$82:$J$111,'A.3.4.1 - Oprava tunelu N...'!$C$117:$K$393</definedName>
    <definedName name="_xlnm._FilterDatabase" localSheetId="20" hidden="1">'A.3.4.2 - VRN'!$C$127:$K$141</definedName>
    <definedName name="_xlnm.Print_Area" localSheetId="20">'A.3.4.2 - VRN'!$C$4:$J$76,'A.3.4.2 - VRN'!$C$82:$J$105,'A.3.4.2 - VRN'!$C$111:$K$141</definedName>
    <definedName name="_xlnm._FilterDatabase" localSheetId="21" hidden="1">'A.3.5.1 - Oprava tunelu V...'!$C$134:$K$386</definedName>
    <definedName name="_xlnm.Print_Area" localSheetId="21">'A.3.5.1 - Oprava tunelu V...'!$C$4:$J$76,'A.3.5.1 - Oprava tunelu V...'!$C$82:$J$112,'A.3.5.1 - Oprava tunelu V...'!$C$118:$K$386</definedName>
    <definedName name="_xlnm._FilterDatabase" localSheetId="22" hidden="1">'A.3.5.2 - VRN'!$C$127:$K$141</definedName>
    <definedName name="_xlnm.Print_Area" localSheetId="22">'A.3.5.2 - VRN'!$C$4:$J$76,'A.3.5.2 - VRN'!$C$82:$J$105,'A.3.5.2 - VRN'!$C$111:$K$141</definedName>
    <definedName name="_xlnm.Print_Titles" localSheetId="0">'Rekapitulace stavby'!$92:$92</definedName>
    <definedName name="_xlnm.Print_Titles" localSheetId="1">'SO 10-10-01 - Nejdek (mim...'!$126:$126</definedName>
    <definedName name="_xlnm.Print_Titles" localSheetId="2">'SO 10-11-01 - Nejdek (mim...'!$127:$127</definedName>
    <definedName name="_xlnm.Print_Titles" localSheetId="3">'SO 10-11-01.1 - Nejdek (m...'!$128:$128</definedName>
    <definedName name="_xlnm.Print_Titles" localSheetId="4">'SO 20-10-01 - dD3 Nové Ha...'!$126:$126</definedName>
    <definedName name="_xlnm.Print_Titles" localSheetId="5">'SO 90-14-01 - Nejdek (mim...'!$126:$126</definedName>
    <definedName name="_xlnm.Print_Titles" localSheetId="6">'PS 10-02-01 - Ochrana stá...'!$124:$124</definedName>
    <definedName name="_xlnm.Print_Titles" localSheetId="7">'SO 20-12-01 - dD3 Nové Ha...'!$126:$126</definedName>
    <definedName name="_xlnm.Print_Titles" localSheetId="8">'SO 10-13-01 - Přejezd P17...'!$126:$126</definedName>
    <definedName name="_xlnm.Print_Titles" localSheetId="9">'A.1.4 - Materiál zajištěn...'!$119:$119</definedName>
    <definedName name="_xlnm.Print_Titles" localSheetId="10">'A.1.5.1 - Zajištění skaln...'!$124:$124</definedName>
    <definedName name="_xlnm.Print_Titles" localSheetId="11">'A.1.6 - VON'!$122:$122</definedName>
    <definedName name="_xlnm.Print_Titles" localSheetId="14">'A.3.2.1 - Oprava propustk...'!$135:$135</definedName>
    <definedName name="_xlnm.Print_Titles" localSheetId="15">'A.3.2.2 - VRN'!$128:$128</definedName>
    <definedName name="_xlnm.Print_Titles" localSheetId="16">'A.3.3.1 - Propustek v km ...'!$135:$135</definedName>
    <definedName name="_xlnm.Print_Titles" localSheetId="18">'A.3.3.3 - VRN'!$127:$127</definedName>
    <definedName name="_xlnm.Print_Titles" localSheetId="19">'A.3.4.1 - Oprava tunelu N...'!$133:$133</definedName>
    <definedName name="_xlnm.Print_Titles" localSheetId="20">'A.3.4.2 - VRN'!$127:$127</definedName>
    <definedName name="_xlnm.Print_Titles" localSheetId="21">'A.3.5.1 - Oprava tunelu V...'!$134:$134</definedName>
    <definedName name="_xlnm.Print_Titles" localSheetId="22">'A.3.5.2 - VRN'!$127:$127</definedName>
  </definedNames>
  <calcPr fullCalcOnLoad="1"/>
</workbook>
</file>

<file path=xl/sharedStrings.xml><?xml version="1.0" encoding="utf-8"?>
<sst xmlns="http://schemas.openxmlformats.org/spreadsheetml/2006/main" count="26457" uniqueCount="2739">
  <si>
    <t>Export Komplet</t>
  </si>
  <si>
    <t/>
  </si>
  <si>
    <t>2.0</t>
  </si>
  <si>
    <t>ZAMOK</t>
  </si>
  <si>
    <t>False</t>
  </si>
  <si>
    <t>{0246a7f3-ca3e-4274-998e-984176e4cc5d}</t>
  </si>
  <si>
    <t>0,01</t>
  </si>
  <si>
    <t>21</t>
  </si>
  <si>
    <t>15</t>
  </si>
  <si>
    <t>REKAPITULACE STAVBY</t>
  </si>
  <si>
    <t>v ---  níže se nacházejí doplnkové a pomocné údaje k sestavám  --- v</t>
  </si>
  <si>
    <t>Návod na vyplnění</t>
  </si>
  <si>
    <t>0,001</t>
  </si>
  <si>
    <t>Kód:</t>
  </si>
  <si>
    <t>03/2022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</si>
  <si>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</si>
  <si>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</si>
  <si>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úseku Nejdek - Nové Hamry oprava č.2</t>
  </si>
  <si>
    <t>KSO:</t>
  </si>
  <si>
    <t>CC-CZ:</t>
  </si>
  <si>
    <t>Místo:</t>
  </si>
  <si>
    <t xml:space="preserve"> </t>
  </si>
  <si>
    <t>Datum:</t>
  </si>
  <si>
    <t>26. 9. 2022</t>
  </si>
  <si>
    <t>Zadavatel:</t>
  </si>
  <si>
    <t>IČ:</t>
  </si>
  <si>
    <t>70994234</t>
  </si>
  <si>
    <t>Správa železnic, státní organizace</t>
  </si>
  <si>
    <t>DIČ:</t>
  </si>
  <si>
    <t>CZ70994234</t>
  </si>
  <si>
    <t>Uchazeč:</t>
  </si>
  <si>
    <t>Vyplň údaj</t>
  </si>
  <si>
    <t>Projektant:</t>
  </si>
  <si>
    <t>03242137</t>
  </si>
  <si>
    <t>Progi spol. s 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</si>
  <si>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</si>
  <si>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</si>
  <si>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</si>
  <si>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</si>
  <si>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</si>
  <si>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</si>
  <si>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</si>
  <si>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</si>
  <si>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</si>
  <si>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</si>
  <si>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</si>
  <si>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</si>
  <si>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</si>
  <si>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</si>
  <si>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</si>
  <si>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</si>
  <si>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</si>
  <si>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</si>
  <si>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</si>
  <si>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</si>
  <si>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</si>
  <si>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</si>
  <si>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</si>
  <si>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</si>
  <si>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</si>
  <si>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</si>
  <si>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</si>
  <si>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</si>
  <si>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</si>
  <si>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</si>
  <si>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</si>
  <si>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</si>
  <si>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</si>
  <si>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</si>
  <si>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</si>
  <si>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</si>
  <si>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</si>
  <si>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</si>
  <si>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</si>
  <si>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</si>
  <si>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</si>
  <si>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</si>
  <si>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</si>
  <si>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</si>
  <si>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</si>
  <si>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</si>
  <si>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</si>
  <si>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A.1</t>
  </si>
  <si>
    <t>TSO v  úseku Nejdek - Nové Hamry</t>
  </si>
  <si>
    <t>STA</t>
  </si>
  <si>
    <t>1</t>
  </si>
  <si>
    <t>{0058dc87-d6f3-404b-864c-2f6c980e85b3}</t>
  </si>
  <si>
    <t>2</t>
  </si>
  <si>
    <t>A.1.1</t>
  </si>
  <si>
    <t>Železniční svršek a spodek</t>
  </si>
  <si>
    <t>Soupis</t>
  </si>
  <si>
    <t>{1f6eba43-81bd-470b-a193-a57cb557a211}</t>
  </si>
  <si>
    <t>/</t>
  </si>
  <si>
    <t>SO 10-10-01</t>
  </si>
  <si>
    <t>Nejdek (mimo) - METALIS, železniční svršek</t>
  </si>
  <si>
    <t>3</t>
  </si>
  <si>
    <t>{ef6efe31-3b51-4a43-bbc4-0b64df37dbbf}</t>
  </si>
  <si>
    <t>SO 10-11-01</t>
  </si>
  <si>
    <t>Nejdek (mimo) - METALIS, železniční spodek</t>
  </si>
  <si>
    <t>{059ef690-93ab-487b-8402-72ae48c9ed79}</t>
  </si>
  <si>
    <t>4</t>
  </si>
  <si>
    <t>###NOINSERT###</t>
  </si>
  <si>
    <t>SO 10-11-01.1</t>
  </si>
  <si>
    <t>Nejdek (mimo) - METALIS, železniční spodek ÚRS</t>
  </si>
  <si>
    <t>{c219886d-d7ae-4a02-992d-fa7a7b682b6a}</t>
  </si>
  <si>
    <t>SO 20-10-01</t>
  </si>
  <si>
    <t>dD3 Nové Hamry, železniční svršek</t>
  </si>
  <si>
    <t>{d623e427-6a73-487a-84d7-1972590cce2d}</t>
  </si>
  <si>
    <t>SO 90-14-01</t>
  </si>
  <si>
    <t>Nejdek (mimo) - METALIS výstroj trati - 1. etapa</t>
  </si>
  <si>
    <t>{783da433-2727-4f78-8c81-0ca3cbcf5e6c}</t>
  </si>
  <si>
    <t>PS 10-02-01</t>
  </si>
  <si>
    <t>Ochrana stávající kabelizace</t>
  </si>
  <si>
    <t>{4c5cd251-6cfa-424b-a1fb-b88a45c38dd9}</t>
  </si>
  <si>
    <t>A.1.2</t>
  </si>
  <si>
    <t>Nástupiště</t>
  </si>
  <si>
    <t>{bb779ce7-09f4-431c-8186-4865cd1a0a1a}</t>
  </si>
  <si>
    <t>SO 20-12-01</t>
  </si>
  <si>
    <t>dD3 Nové Hamry, nástupiště</t>
  </si>
  <si>
    <t>{112370e9-7c45-4bfb-86c4-9044bf452e14}</t>
  </si>
  <si>
    <t>A.1.3</t>
  </si>
  <si>
    <t>Železniční přejezdy</t>
  </si>
  <si>
    <t>{1cd2b87b-b937-4f39-aa81-215e9048cd48}</t>
  </si>
  <si>
    <t>SO 10-13-01</t>
  </si>
  <si>
    <t>Přejezd P173 v evid. km 20,548</t>
  </si>
  <si>
    <t>{1b534296-46d6-497d-a0d6-15a31ecc7e46}</t>
  </si>
  <si>
    <t>A.1.4</t>
  </si>
  <si>
    <t>Materiál zajištěný objednatelem - NEOCEŇOVAT</t>
  </si>
  <si>
    <t>{f43b8e13-4bfb-4eed-8a25-a0b8e94853e2}</t>
  </si>
  <si>
    <t>A.1.5</t>
  </si>
  <si>
    <t>Zajištění skalního zářezu</t>
  </si>
  <si>
    <t>{d955c090-3f2c-4261-a39e-80187a7c6da4}</t>
  </si>
  <si>
    <t>A.1.5.1</t>
  </si>
  <si>
    <t>{1a8f50dd-a03d-4a5b-87c3-c196a527c622}</t>
  </si>
  <si>
    <t>A.1.6</t>
  </si>
  <si>
    <t>VON</t>
  </si>
  <si>
    <t>{37e26ef8-da0c-47d8-96e4-211a8058bf76}</t>
  </si>
  <si>
    <t>A.3</t>
  </si>
  <si>
    <t>Mostaři</t>
  </si>
  <si>
    <t>{935ae5be-e02f-4044-b471-24e1b4128314}</t>
  </si>
  <si>
    <t>A.3.1</t>
  </si>
  <si>
    <t>Oprava propustku v km 19,880</t>
  </si>
  <si>
    <t>{657b7438-d244-4bd7-a129-a70d2066bddf}</t>
  </si>
  <si>
    <t>A.3.1.1</t>
  </si>
  <si>
    <t>ZRN - km 19,880</t>
  </si>
  <si>
    <t>{9a5b563d-a90f-4bb0-8e26-a32f3a9a3abb}</t>
  </si>
  <si>
    <t>A.3.1.2</t>
  </si>
  <si>
    <t>VRN - km 19,880</t>
  </si>
  <si>
    <t>{47481bdf-d6ec-47ed-8252-ff28e745cfe6}</t>
  </si>
  <si>
    <t>A.3.2</t>
  </si>
  <si>
    <t>Oprava propustku v km 20,203</t>
  </si>
  <si>
    <t>{90d86a42-057b-42d5-9240-fa48edba55b1}</t>
  </si>
  <si>
    <t>A.3.2.1</t>
  </si>
  <si>
    <t xml:space="preserve">Oprava propustku v km 20,203 </t>
  </si>
  <si>
    <t>{885eff0e-8e3e-486e-976c-81c45ec3351f}</t>
  </si>
  <si>
    <t>A.3.2.2</t>
  </si>
  <si>
    <t>VRN</t>
  </si>
  <si>
    <t>{9cfb20f9-9a09-4843-8d40-20166ab9713f}</t>
  </si>
  <si>
    <t>A.3.3</t>
  </si>
  <si>
    <t>Oprava propustku v km 26,077</t>
  </si>
  <si>
    <t>{cf9ea0cc-ce3f-4115-8e4d-9e809c554646}</t>
  </si>
  <si>
    <t>A.3.3.1</t>
  </si>
  <si>
    <t xml:space="preserve">Propustek v km 26,077 </t>
  </si>
  <si>
    <t>{8bd42621-27da-40f1-b1e9-ee9fdee7d6fb}</t>
  </si>
  <si>
    <t>A.3.3.2</t>
  </si>
  <si>
    <t xml:space="preserve">Svršek v km 26,077 </t>
  </si>
  <si>
    <t>{5673c585-e749-40be-a242-7a5032bafff1}</t>
  </si>
  <si>
    <t>A.3.3.3</t>
  </si>
  <si>
    <t>{306e97c9-36fb-4238-b45d-1bc133c5260f}</t>
  </si>
  <si>
    <t>A.3.4</t>
  </si>
  <si>
    <t>Oprava tunelu Nejdecký ev.č.67</t>
  </si>
  <si>
    <t>{9d1d69ab-3480-42f4-853d-032fa44e363a}</t>
  </si>
  <si>
    <t>A.3.4.1</t>
  </si>
  <si>
    <t>Oprava tunelu Nejdecký ev.č. 67</t>
  </si>
  <si>
    <t>{433747a2-c7e0-4891-a0d1-aa6381e68807}</t>
  </si>
  <si>
    <t>A.3.4.2</t>
  </si>
  <si>
    <t>{b28cdc40-5381-4310-a847-be89ff9b90aa}</t>
  </si>
  <si>
    <t>A.3.5</t>
  </si>
  <si>
    <t>Oprava tunelu Vysokopecký ev.č.68</t>
  </si>
  <si>
    <t>{261b0b0c-f06c-41de-bfb4-74983e113d2b}</t>
  </si>
  <si>
    <t>A.3.5.1</t>
  </si>
  <si>
    <t>Oprava tunelu Vysokopecký ev.č. 68</t>
  </si>
  <si>
    <t>{1c0a316d-e437-4b82-8c8c-e6dc670401ea}</t>
  </si>
  <si>
    <t>A.3.5.2</t>
  </si>
  <si>
    <t>{31fa4f07-833b-480f-acd0-9b1e799ee5f0}</t>
  </si>
  <si>
    <t>KRYCÍ LIST SOUPISU PRACÍ</t>
  </si>
  <si>
    <t>Objekt:</t>
  </si>
  <si>
    <t>A.1 - TSO v  úseku Nejdek - Nové Hamry</t>
  </si>
  <si>
    <t>Soupis:</t>
  </si>
  <si>
    <t>A.1.1 - Železniční svršek a spodek</t>
  </si>
  <si>
    <t>Úroveň 3:</t>
  </si>
  <si>
    <t>SO 10-10-01 - Nejdek (mimo) - METALIS, železniční svršek</t>
  </si>
  <si>
    <t>Pavlína Liprtová</t>
  </si>
  <si>
    <t>REKAPITULACE ČLENĚNÍ SOUPISU PRACÍ</t>
  </si>
  <si>
    <t>Kód dílu - Popis</t>
  </si>
  <si>
    <t>Cena celkem [CZK]</t>
  </si>
  <si>
    <t>Náklady ze soupisu prací</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</si>
  <si>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</si>
  <si>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</si>
  <si>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</si>
  <si>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</si>
  <si>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</si>
  <si>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</si>
  <si>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</si>
  <si>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</si>
  <si>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</si>
  <si>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</si>
  <si>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</si>
  <si>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</si>
  <si>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</si>
  <si>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</si>
  <si>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</si>
  <si>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</si>
  <si>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</si>
  <si>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</si>
  <si>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</si>
  <si>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</si>
  <si>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</si>
  <si>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</si>
  <si>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M</t>
  </si>
  <si>
    <t>5957113035</t>
  </si>
  <si>
    <t>Kolejnice přechodové tv. 49E1/A levá</t>
  </si>
  <si>
    <t>m</t>
  </si>
  <si>
    <t>Sborník UOŽI 01 2022</t>
  </si>
  <si>
    <t>8</t>
  </si>
  <si>
    <t>-77338327</t>
  </si>
  <si>
    <t>VV</t>
  </si>
  <si>
    <t>Před v.č. 1M</t>
  </si>
  <si>
    <t>2*12,5</t>
  </si>
  <si>
    <t>Součet</t>
  </si>
  <si>
    <t>5956140030</t>
  </si>
  <si>
    <t>Pražec betonový příčný vystrojený včetně kompletů tv. B 91S/2 (S)</t>
  </si>
  <si>
    <t>kus</t>
  </si>
  <si>
    <t>512</t>
  </si>
  <si>
    <t>-1640463941</t>
  </si>
  <si>
    <t>5958125000</t>
  </si>
  <si>
    <t>Komplety s antikorozní úpravou Skl 14 (svěrka Skl14, vrtule R1, podložka Uls7)</t>
  </si>
  <si>
    <t>569913507</t>
  </si>
  <si>
    <t>5956134017</t>
  </si>
  <si>
    <t>Pražec ocelový tv. Y příčný vystrojené základní S 49 rozevření 650</t>
  </si>
  <si>
    <t>-1659110609</t>
  </si>
  <si>
    <t>6</t>
  </si>
  <si>
    <t>5956134022</t>
  </si>
  <si>
    <t>Pražec ocelový tv. Y příčný vystrojené přechodové 49 rozevření 650</t>
  </si>
  <si>
    <t>-1152657168</t>
  </si>
  <si>
    <t>7</t>
  </si>
  <si>
    <t>5956101035</t>
  </si>
  <si>
    <t>Pražec dřevěný příčný vystrojený   buk 2600x260x150 mm</t>
  </si>
  <si>
    <t>1295039613</t>
  </si>
  <si>
    <t>5960101000</t>
  </si>
  <si>
    <t>Pražcové kotvy TDHB pro pražec betonový B 91</t>
  </si>
  <si>
    <t>883828093</t>
  </si>
  <si>
    <t>9</t>
  </si>
  <si>
    <t>5955101000</t>
  </si>
  <si>
    <t>Kamenivo drcené štěrk frakce 31,5/63 třídy BI</t>
  </si>
  <si>
    <t>t</t>
  </si>
  <si>
    <t>1794038841</t>
  </si>
  <si>
    <t>634,2*1,7</t>
  </si>
  <si>
    <t>58,6*1,7</t>
  </si>
  <si>
    <t>10</t>
  </si>
  <si>
    <t>5955101085</t>
  </si>
  <si>
    <t>Kamenivo drcené recyklované drť frakce 4/16</t>
  </si>
  <si>
    <t>-552916656</t>
  </si>
  <si>
    <t>4,875*1,7</t>
  </si>
  <si>
    <t>11</t>
  </si>
  <si>
    <t>K</t>
  </si>
  <si>
    <t>5904005010</t>
  </si>
  <si>
    <t>Vysečení travního porostu ručně sklon terénu do 1:2. Poznámka: 1. V cenách jsou započteny náklady na provedení s ponecháním pokosu na místě, a/nebo mulčování u likvidace strojně. 2. V cenách nejsou obsaženy náklady na odklizení a likvidaci pokosu.</t>
  </si>
  <si>
    <t>m2</t>
  </si>
  <si>
    <t>923137747</t>
  </si>
  <si>
    <t>12</t>
  </si>
  <si>
    <t>5904005020</t>
  </si>
  <si>
    <t>Vysečení travního porostu ručně sklon terénu přes 1:2. Poznámka: 1. V cenách jsou započteny náklady na provedení s ponecháním pokosu na místě, a/nebo mulčování u likvidace strojně. 2. V cenách nejsou obsaženy náklady na odklizení a likvidaci pokosu.</t>
  </si>
  <si>
    <t>-1804833720</t>
  </si>
  <si>
    <t>13</t>
  </si>
  <si>
    <t>5904020020</t>
  </si>
  <si>
    <t>Vyřezání křovin porost řídký 1 až 5 kusů stonků na m2 plochy sklon terénu přes 1:2. Poznámka: 1. V cenách jsou započteny náklady na vyřezání a likvidaci výřezu spálením, štěpkováním nebo jeho naložení na dopravní prostředek a uložení na skládku. 2. V cenách nejsou obsaženy náklady na dopravu a skládkovné.</t>
  </si>
  <si>
    <t>1710444368</t>
  </si>
  <si>
    <t>14</t>
  </si>
  <si>
    <t>5904020110</t>
  </si>
  <si>
    <t>Vyřezání křovin porost hustý 6 a více kusů stonků na m2 plochy sklon terénu do 1:2. Poznámka: 1. V cenách jsou započteny náklady na vyřezání a likvidaci výřezu spálením, štěpkováním nebo jeho naložení na dopravní prostředek a uložení na skládku. 2. V cenách nejsou obsaženy náklady na dopravu a skládkovné.</t>
  </si>
  <si>
    <t>-1733946532</t>
  </si>
  <si>
    <t>5904020120</t>
  </si>
  <si>
    <t>Vyřezání křovin porost hustý 6 a více kusů stonků na m2 plochy sklon terénu přes 1:2. Poznámka: 1. V cenách jsou započteny náklady na vyřezání a likvidaci výřezu spálením, štěpkováním nebo jeho naložení na dopravní prostředek a uložení na skládku. 2. V cenách nejsou obsaženy náklady na dopravu a skládkovné.</t>
  </si>
  <si>
    <t>1384339194</t>
  </si>
  <si>
    <t>16</t>
  </si>
  <si>
    <t>5904035010</t>
  </si>
  <si>
    <t>Kácení stromů se sklonem terénu do 1:2 obvodem kmene od 31 do 63 cm. Poznámka: 1. V cenách jsou započteny náklady na kácení, odvětvení a rozřezání kmene na metry, snesení a likvidaci odpadu spálením, štěpkováním nebo jeho naložení na dopravní prostředek a uložení na skládku. Obvod kmene je měřen ve výšce 1,3 m od úrovně terénu. 2. V cenách nejsou obsaženy náklady na dopravu a skládkovné.</t>
  </si>
  <si>
    <t>-489791260</t>
  </si>
  <si>
    <t>17</t>
  </si>
  <si>
    <t>5905023020</t>
  </si>
  <si>
    <t>Úprava povrchu stezky rozprostřením štěrkodrtě přes 3 do 5 cm. Poznámka: 1. V cenách jsou započteny náklady na rozprostření a urovnání kameniva včetně zhutnění povrchu stezky. Platí pro nový i stávající stav. 2. V cenách nejsou obsaženy náklady na dodávku drtě.</t>
  </si>
  <si>
    <t>600442847</t>
  </si>
  <si>
    <t>Od přejezdu do km 20,609  - vlevo</t>
  </si>
  <si>
    <t>60*1,3</t>
  </si>
  <si>
    <t>Od přejezdu do ZV 1M - vpravo</t>
  </si>
  <si>
    <t>15*1,3</t>
  </si>
  <si>
    <t>18</t>
  </si>
  <si>
    <t>5905025110</t>
  </si>
  <si>
    <t>Doplnění stezky štěrkodrtí souvislé. Poznámka: 1. V cenách jsou započteny náklady na doplnění kameniva včetně rozprostření ojediněle ručně z vozíku nebo souvisle mechanizací z vozíků nebo železničních vozů. 2. V cenách nejsou obsaženy náklady na dodávku kameniva.</t>
  </si>
  <si>
    <t>m3</t>
  </si>
  <si>
    <t>1362034132</t>
  </si>
  <si>
    <t>97,5*0,05</t>
  </si>
  <si>
    <t>19</t>
  </si>
  <si>
    <t>5905055010</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</si>
  <si>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</si>
  <si>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-383588340</t>
  </si>
  <si>
    <t>V místě přejezdu</t>
  </si>
  <si>
    <t>22*2</t>
  </si>
  <si>
    <t>V místě propustku v km 19,656</t>
  </si>
  <si>
    <t>26</t>
  </si>
  <si>
    <t>20</t>
  </si>
  <si>
    <t>5905060010</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</si>
  <si>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</si>
  <si>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-2069178823</t>
  </si>
  <si>
    <t>28,6</t>
  </si>
  <si>
    <t>V místě propustku km 19,656</t>
  </si>
  <si>
    <t>30</t>
  </si>
  <si>
    <t>5905065010</t>
  </si>
  <si>
    <t>Samostatná úprava vrstvy kolejového lože pod ložnou plochou pražců v koleji. Poznámka: 1. V cenách jsou započteny náklady na urovnání a homogenizaci vrstvy kameniva. 2. V cenách nejsou obsaženy náklady na dodávku a doplnění kameniva.</t>
  </si>
  <si>
    <t>-178940812</t>
  </si>
  <si>
    <t>906*4</t>
  </si>
  <si>
    <t>-88 "přejezd P173</t>
  </si>
  <si>
    <t>22</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</si>
  <si>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</si>
  <si>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</si>
  <si>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1805636732</t>
  </si>
  <si>
    <t>906*0,7</t>
  </si>
  <si>
    <t>23</t>
  </si>
  <si>
    <t>5906130035</t>
  </si>
  <si>
    <t>Montáž kolejového roštu v ose koleje pražce dřevěné nevystrojené tvar S49, 49E1. Poznámka: 1. V cenách jsou započteny náklady na manipulaci a montáž KR, u pražců dřevěných nevystrojených i na vrtání pražců. 2. V cenách nejsou obsaženy náklady na dodávku materiálu.</t>
  </si>
  <si>
    <t>km</t>
  </si>
  <si>
    <t>-2089412128</t>
  </si>
  <si>
    <t>0,015+0,013</t>
  </si>
  <si>
    <t>24</t>
  </si>
  <si>
    <t>5906130345</t>
  </si>
  <si>
    <t>Montáž kolejového roštu v ose koleje pražce betonové vystrojené tvar S49, 49E1. Poznámka: 1. V cenách jsou započteny náklady na manipulaci a montáž KR, u pražců dřevěných nevystrojených i na vrtání pražců. 2. V cenách nejsou obsaženy náklady na dodávku materiálu.</t>
  </si>
  <si>
    <t>2042944293</t>
  </si>
  <si>
    <t>25</t>
  </si>
  <si>
    <t>5906130425</t>
  </si>
  <si>
    <t>Montáž kolejového roštu v ose koleje pražce ocelové tvar Y vystrojené tvar S49, 49E1. Poznámka: 1. V cenách jsou započteny náklady na manipulaci a montáž KR, u pražců dřevěných nevystrojených i na vrtání pražců. 2. V cenách nejsou obsaženy náklady na dodávku materiálu.</t>
  </si>
  <si>
    <t>-1698506262</t>
  </si>
  <si>
    <t>5906135035</t>
  </si>
  <si>
    <t>Demontáž kolejového roštu koleje na úložišti pražce dřevěné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</si>
  <si>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-1932390085</t>
  </si>
  <si>
    <t>27</t>
  </si>
  <si>
    <t>5906135155</t>
  </si>
  <si>
    <t>Demontáž kolejového roštu koleje na úložišti pražce betonové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</si>
  <si>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-569754878</t>
  </si>
  <si>
    <t>28</t>
  </si>
  <si>
    <t>5907015016</t>
  </si>
  <si>
    <t>Ojedinělá výměna kolejnic stávající upevnění tvar S49, T, 49E1.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</si>
  <si>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2130128824</t>
  </si>
  <si>
    <t>29</t>
  </si>
  <si>
    <t>5907050020</t>
  </si>
  <si>
    <t>Dělení kolejnic řezáním nebo rozbroušením tv. S49. Poznámka: 1. V cenách jsou započteny náklady na manipulaci, podložení, označení a provedení řezu kolejnice.</t>
  </si>
  <si>
    <t>-1914507186</t>
  </si>
  <si>
    <t>5908050045</t>
  </si>
  <si>
    <t>Výměna upevnění bezpokladnicového komplety. Poznámka: 1. V cenách jsou započteny náklady na demontáž, výměnu a montáž, ošetření součástí mazivem a naložení výzisku na dopravní prostředek. 2. V cenách nejsou obsaženy náklady na vrtání pražce a dodávku materiálu.</t>
  </si>
  <si>
    <t>úl.pl.</t>
  </si>
  <si>
    <t>1229666140</t>
  </si>
  <si>
    <t>31</t>
  </si>
  <si>
    <t>5909010030</t>
  </si>
  <si>
    <t>Ojedinělé ruční podbití pražců příčných betonových. Poznámka: 1. V cenách jsou započteny náklady na podbití pražce oboustranně v otevřeném i zapuštěném KL, odstranění kameniva, zdvih, ruční podbití, úprava profilu KL a případná úprava snížení pod patou kolejnice.</t>
  </si>
  <si>
    <t>-519830972</t>
  </si>
  <si>
    <t>32</t>
  </si>
  <si>
    <t>5909030010</t>
  </si>
  <si>
    <t>Následná úprava GPK koleje směrové a výškové uspořádání pražce dřevěné nebo ocelové.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</si>
  <si>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-1626694327</t>
  </si>
  <si>
    <t>33</t>
  </si>
  <si>
    <t>5909030020</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</si>
  <si>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</si>
  <si>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-783204954</t>
  </si>
  <si>
    <t>34</t>
  </si>
  <si>
    <t>5909030030</t>
  </si>
  <si>
    <t>Následná úprava GPK koleje směrové a výškové uspořádání pražce ocelové tv. Y.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</si>
  <si>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439183248</t>
  </si>
  <si>
    <t>35</t>
  </si>
  <si>
    <t>5909031010</t>
  </si>
  <si>
    <t>Úprava GPK koleje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</si>
  <si>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696968353</t>
  </si>
  <si>
    <t>2*0,028</t>
  </si>
  <si>
    <t>36</t>
  </si>
  <si>
    <t>5909031020</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</si>
  <si>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</si>
  <si>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-1453054823</t>
  </si>
  <si>
    <t>2*0,181</t>
  </si>
  <si>
    <t>37</t>
  </si>
  <si>
    <t>5909031030</t>
  </si>
  <si>
    <t>Úprava GPK koleje směrové a výškové uspořádání pražce ocelové tvaru Y.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</si>
  <si>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-429641331</t>
  </si>
  <si>
    <t>2*0,698</t>
  </si>
  <si>
    <t>38</t>
  </si>
  <si>
    <t>5909032010</t>
  </si>
  <si>
    <t>Přesná úprava GPK koleje směrové a výškové uspořádání pražce dřevěné nebo ocelové.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</si>
  <si>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466662619</t>
  </si>
  <si>
    <t>0,028</t>
  </si>
  <si>
    <t>39</t>
  </si>
  <si>
    <t>5909032020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</si>
  <si>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</si>
  <si>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-1275803959</t>
  </si>
  <si>
    <t>0,181</t>
  </si>
  <si>
    <t>40</t>
  </si>
  <si>
    <t>5909032030</t>
  </si>
  <si>
    <t>Přesná úprava GPK koleje směrové a výškové uspořádání pražce ocelové tv. Y.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</si>
  <si>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-1473530692</t>
  </si>
  <si>
    <t>0,698</t>
  </si>
  <si>
    <t>41</t>
  </si>
  <si>
    <t>5909040010</t>
  </si>
  <si>
    <t>Následná úprava GPK výhybky směrové a výškové uspořádání pražce dřevěné nebo ocelové.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</si>
  <si>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1857334449</t>
  </si>
  <si>
    <t>42</t>
  </si>
  <si>
    <t>5909041010</t>
  </si>
  <si>
    <t>Úprava GPK výhybky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</si>
  <si>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1838340885</t>
  </si>
  <si>
    <t>2*40</t>
  </si>
  <si>
    <t>43</t>
  </si>
  <si>
    <t>5909042010</t>
  </si>
  <si>
    <t>Přesná úprava GPK výhybky směrové a výškové uspořádání pražce dřevěné nebo ocelové.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</si>
  <si>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605249183</t>
  </si>
  <si>
    <t>44</t>
  </si>
  <si>
    <t>5910015020</t>
  </si>
  <si>
    <t>Odtavovací stykové svařování mobilní svářečkou kolejnic nových délky do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</si>
  <si>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svar</t>
  </si>
  <si>
    <t>1924732517</t>
  </si>
  <si>
    <t>45</t>
  </si>
  <si>
    <t>5910020030</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</si>
  <si>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</si>
  <si>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-903169570</t>
  </si>
  <si>
    <t>Závěrné sváry</t>
  </si>
  <si>
    <t xml:space="preserve">8 </t>
  </si>
  <si>
    <t>Ve výhybce č. 10</t>
  </si>
  <si>
    <t>46</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</si>
  <si>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</si>
  <si>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</si>
  <si>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476076124</t>
  </si>
  <si>
    <t>47</t>
  </si>
  <si>
    <t>5910040310</t>
  </si>
  <si>
    <t>Umožnění volné dilatace kolejnice demontáž upevňovadel s osazením kluzných podložek rozdělení pražců "c". Poznámka: 1. V cenách jsou započteny náklady na uvolnění, demontáž a rovnoměrné prodloužení nebo zkrácení kolejnice, vyznačení značek a vedení dokumentace. 2. V cenách nejsou obsaženy náklady na demontáž kolejnicových spojek.</t>
  </si>
  <si>
    <t>2018836103</t>
  </si>
  <si>
    <t>2*906</t>
  </si>
  <si>
    <t>48</t>
  </si>
  <si>
    <t>5910040410</t>
  </si>
  <si>
    <t>Umožnění volné dilatace kolejnice montáž upevňovadel s odstraněním kluzných podložek rozdělení pražců "c". Poznámka: 1. V cenách jsou započteny náklady na uvolnění, demontáž a rovnoměrné prodloužení nebo zkrácení kolejnice, vyznačení značek a vedení dokumentace. 2. V cenách nejsou obsaženy náklady na demontáž kolejnicových spojek.</t>
  </si>
  <si>
    <t>-362079715</t>
  </si>
  <si>
    <t>49</t>
  </si>
  <si>
    <t>5910136010</t>
  </si>
  <si>
    <t>Montáž pražcové kotvy v koleji. Poznámka: 1. V cenách jsou započteny náklady na odstranění kameniva, montáž, ošetření součásti mazivem a úpravu kameniva. 2. V cenách nejsou obsaženy náklady na dodávku materiálu.</t>
  </si>
  <si>
    <t>316570596</t>
  </si>
  <si>
    <t>205</t>
  </si>
  <si>
    <t>50</t>
  </si>
  <si>
    <t>5999005010</t>
  </si>
  <si>
    <t>Třídění spojovacích a upevňovacích součástí. Poznámka: 1. V cenách jsou započteny náklady na manipulaci, vytřídění a uložení materiálu na úložiště nebo do skladu.</t>
  </si>
  <si>
    <t>952909049</t>
  </si>
  <si>
    <t>33,5</t>
  </si>
  <si>
    <t>51</t>
  </si>
  <si>
    <t>5999005020</t>
  </si>
  <si>
    <t>Třídění pražců a kolejnicových podpor. Poznámka: 1. V cenách jsou započteny náklady na manipulaci, vytřídění a uložení materiálu na úložiště nebo do skladu.</t>
  </si>
  <si>
    <t>-1501089464</t>
  </si>
  <si>
    <t>Betonové pražce</t>
  </si>
  <si>
    <t>6,72</t>
  </si>
  <si>
    <t>Dřevěné pražce</t>
  </si>
  <si>
    <t>115,17</t>
  </si>
  <si>
    <t>52</t>
  </si>
  <si>
    <t>5999005030</t>
  </si>
  <si>
    <t>Třídění kolejnic. Poznámka: 1. V cenách jsou započteny náklady na manipulaci, vytřídění a uložení materiálu na úložiště nebo do skladu.</t>
  </si>
  <si>
    <t>1284714503</t>
  </si>
  <si>
    <t>2*(906,19*0,049)</t>
  </si>
  <si>
    <t>53</t>
  </si>
  <si>
    <t>5999010010</t>
  </si>
  <si>
    <t>Vyjmutí a snesení konstrukcí nebo dílů hmotnosti do 10 t. Poznámka: 1. V cenách jsou započteny náklady na manipulaci vyjmutí a snesení zdvihacím prostředkem, naložení, složení, přeprava v místě technologické manipulace. Položka obsahuje náklady na práce v blízkosti trakčního vedení.</t>
  </si>
  <si>
    <t>1035328122</t>
  </si>
  <si>
    <t>Kolejové pole na bet pražcích</t>
  </si>
  <si>
    <t>16*0,55</t>
  </si>
  <si>
    <t>Výměnová část výh. č. 10</t>
  </si>
  <si>
    <t>Vyjmuí pražců z koleje 2a pro opravu propustku</t>
  </si>
  <si>
    <t>10*0,280</t>
  </si>
  <si>
    <t>54</t>
  </si>
  <si>
    <t>5999010030</t>
  </si>
  <si>
    <t>Vyjmutí a snesení konstrukcí nebo dílů hmotnosti přes 20 t. Poznámka: 1. V cenách jsou započteny náklady na manipulaci vyjmutí a snesení zdvihacím prostředkem, naložení, složení, přeprava v místě technologické manipulace. Položka obsahuje náklady na práce v blízkosti trakčního vedení.</t>
  </si>
  <si>
    <t>2019025663</t>
  </si>
  <si>
    <t>Vyjmutí kolejového pole na dřev pražcích</t>
  </si>
  <si>
    <t>890*0,295</t>
  </si>
  <si>
    <t>55</t>
  </si>
  <si>
    <t>5999015010</t>
  </si>
  <si>
    <t>Vložení konstrukcí nebo dílů hmotnosti do 10 t. Poznámka: 1. V cenách jsou započteny náklady na vložení konstrukce podle technologického postupu, přeprava v místě technologické manipulace. Položka obsahuje náklady na práce v blízkosti trakčního vedení.</t>
  </si>
  <si>
    <t>-794328592</t>
  </si>
  <si>
    <t>Část výh. č. 10</t>
  </si>
  <si>
    <t>Zpětné vložení pražců do koleje 2a</t>
  </si>
  <si>
    <t>OST</t>
  </si>
  <si>
    <t>Ostatní</t>
  </si>
  <si>
    <t>56</t>
  </si>
  <si>
    <t>9901000700</t>
  </si>
  <si>
    <t>Doprava obousměrná (např. dodávek z vlastních zásob zhotovitele nebo objednatele nebo výzisku) mechanizací o nosnosti do 3,5 t elektrosoučástek, montážního materiálu, kameniva, písku, dlažebních kostek, suti,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</si>
  <si>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1670175934</t>
  </si>
  <si>
    <t>57</t>
  </si>
  <si>
    <t>9902100100</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</si>
  <si>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</si>
  <si>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242912688</t>
  </si>
  <si>
    <t>štěrkodrť 4/16</t>
  </si>
  <si>
    <t>8,3</t>
  </si>
  <si>
    <t>58</t>
  </si>
  <si>
    <t>9902100300</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</si>
  <si>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</si>
  <si>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2080795363</t>
  </si>
  <si>
    <t>štěrk 31,5/63 BI</t>
  </si>
  <si>
    <t>1177,76</t>
  </si>
  <si>
    <t>59</t>
  </si>
  <si>
    <t>9902200600</t>
  </si>
  <si>
    <t>Doprava obousměrná (např. dodávek z vlastních zásob zhotovitele nebo objednatele nebo výzisku) mechanizací o nosnosti přes 3,5 t objemnějšího kusového materiálu (prefabrikátů, stožárů, výhybek, rozvaděčů, vybouraných hmot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</si>
  <si>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-542930028</t>
  </si>
  <si>
    <t xml:space="preserve">Pražce dřevěné </t>
  </si>
  <si>
    <t>11,78</t>
  </si>
  <si>
    <t>60</t>
  </si>
  <si>
    <t>9902200700</t>
  </si>
  <si>
    <t>Doprava obousměrná (např. dodávek z vlastních zásob zhotovitele nebo objednatele nebo výzisku) mechanizací o nosnosti přes 3,5 t objemnějšího kusového materiálu (prefabrikátů, stožárů, výhybek, rozvaděčů, vybouraných hmot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</si>
  <si>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1682425106</t>
  </si>
  <si>
    <t>Přechodové kolejnice</t>
  </si>
  <si>
    <t>1,17</t>
  </si>
  <si>
    <t>Pražcové kotvy</t>
  </si>
  <si>
    <t>2,058</t>
  </si>
  <si>
    <t>61</t>
  </si>
  <si>
    <t>9902200800</t>
  </si>
  <si>
    <t>Doprava obousměrná (např. dodávek z vlastních zásob zhotovitele nebo objednatele nebo výzisku) mechanizací o nosnosti přes 3,5 t objemnějšího kusového materiálu (prefabrikátů, stožárů, výhybek, rozvaděčů, vybouraných hmot atd.) do 150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</si>
  <si>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548008460</t>
  </si>
  <si>
    <t>Y pražce</t>
  </si>
  <si>
    <t>75,8</t>
  </si>
  <si>
    <t>62</t>
  </si>
  <si>
    <t>9902201200</t>
  </si>
  <si>
    <t>Doprava obousměrná (např. dodávek z vlastních zásob zhotovitele nebo objednatele nebo výzisku) mechanizací o nosnosti přes 3,5 t objemnějšího kusového materiálu (prefabrikátů, stožárů, výhybek, rozvaděčů, vybouraných hmot atd.) do 350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</si>
  <si>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895965959</t>
  </si>
  <si>
    <t>90,25</t>
  </si>
  <si>
    <t>63</t>
  </si>
  <si>
    <t>9902209100</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</si>
  <si>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</si>
  <si>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-557985916</t>
  </si>
  <si>
    <t>90,25*80</t>
  </si>
  <si>
    <t>64</t>
  </si>
  <si>
    <t>9903200100</t>
  </si>
  <si>
    <t>Přeprava mechanizace na místo prováděných prací o hmotnosti přes 12 t přes 50 do 100 km . Poznámka: 1. Ceny jsou určeny pro dopravu mechanizmů na místo prováděných prací po silnici i po kolejích.2. V ceně jsou započteny i náklady na zpáteční cestu dopravního prostředku. Měrnou jednotkou je kus přepravovaného stroje.</t>
  </si>
  <si>
    <t>1403449197</t>
  </si>
  <si>
    <t>1 "Dvoucetný bagr</t>
  </si>
  <si>
    <t>2" ASP</t>
  </si>
  <si>
    <t>2"SSP</t>
  </si>
  <si>
    <t>1 "PRSM</t>
  </si>
  <si>
    <t>65</t>
  </si>
  <si>
    <t>9909000400</t>
  </si>
  <si>
    <t>Poplatek za likvidaci plastových součástí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</si>
  <si>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-802665773</t>
  </si>
  <si>
    <t>Likvidace pryžových a polyetylenových podložek</t>
  </si>
  <si>
    <t>0,750</t>
  </si>
  <si>
    <t>SO 10-11-01 - Nejdek (mimo) - METALIS, železniční spodek</t>
  </si>
  <si>
    <t xml:space="preserve">    M - Materiál</t>
  </si>
  <si>
    <t xml:space="preserve">      5 - Komunikace pozemní</t>
  </si>
  <si>
    <t>Materiál</t>
  </si>
  <si>
    <t>5956213000</t>
  </si>
  <si>
    <t>Pražec betonový příčný nevystrojený  užitý SB5</t>
  </si>
  <si>
    <t>-473587378</t>
  </si>
  <si>
    <t>Na pražcovou rovnaninu</t>
  </si>
  <si>
    <t>108+468</t>
  </si>
  <si>
    <t>NEOCEŇOVAT DODÁ OBJEDNATEL</t>
  </si>
  <si>
    <t>5964119010</t>
  </si>
  <si>
    <t>Příkopová tvárnice TZZ 4a</t>
  </si>
  <si>
    <t>245207623</t>
  </si>
  <si>
    <t>2275+851</t>
  </si>
  <si>
    <t>5964161005</t>
  </si>
  <si>
    <t>Beton lehce zhutnitelný C 16/20;XF1</t>
  </si>
  <si>
    <t>1310327840</t>
  </si>
  <si>
    <t>Podkladní beton pod TZZ4</t>
  </si>
  <si>
    <t>0,7*0,1*937,48</t>
  </si>
  <si>
    <t>Podkladní beton pod pražcovou rovnaninu</t>
  </si>
  <si>
    <t>233,83*0,7*0,075</t>
  </si>
  <si>
    <t>5964161030</t>
  </si>
  <si>
    <t>Beton lehce zhutnitelný C 25/30;XF1 vyhovuje i XD1-2,XA1,XC3 F5 2 470 2 989</t>
  </si>
  <si>
    <t>-205185420</t>
  </si>
  <si>
    <t>Podklad šachty DN800</t>
  </si>
  <si>
    <t>1,2*1,2*0,2</t>
  </si>
  <si>
    <t>Podklad žlabů J</t>
  </si>
  <si>
    <t>186*1*0,15</t>
  </si>
  <si>
    <t>5964161020</t>
  </si>
  <si>
    <t>Beton lehce zhutnitelný C 25/30;X0 F5 2 395 2 898</t>
  </si>
  <si>
    <t>-1202374343</t>
  </si>
  <si>
    <t>17,2*0,1+5*0,1</t>
  </si>
  <si>
    <t>1776823139</t>
  </si>
  <si>
    <t>Lože pod TZZ4</t>
  </si>
  <si>
    <t>(0,7*0,1*937,48)*1,7</t>
  </si>
  <si>
    <t>5955101020</t>
  </si>
  <si>
    <t>Kamenivo drcené štěrkodrť frakce 0/32</t>
  </si>
  <si>
    <t>-172813653</t>
  </si>
  <si>
    <t xml:space="preserve">Podsyp pod podkladním betonem </t>
  </si>
  <si>
    <t>(1,5*1,5*0,1)*1,7</t>
  </si>
  <si>
    <t>Zásyp svodného km 19,656</t>
  </si>
  <si>
    <t>5,04*1,7</t>
  </si>
  <si>
    <t>Podklad gabionu</t>
  </si>
  <si>
    <t>(2*0,5*0,15)*1,7</t>
  </si>
  <si>
    <t>Zásyp za gabion</t>
  </si>
  <si>
    <t>3,06</t>
  </si>
  <si>
    <t>5955101015</t>
  </si>
  <si>
    <t>Kamenivo drcené štěrkodrť frakce 0/22</t>
  </si>
  <si>
    <t>154711018</t>
  </si>
  <si>
    <t>Lože zatrubnění příkopu</t>
  </si>
  <si>
    <t>(21*0,6*0,1)*1,8</t>
  </si>
  <si>
    <t>Podsyp pod betonem rovnanin</t>
  </si>
  <si>
    <t>(233,83*0,1*0,7)*1,8</t>
  </si>
  <si>
    <t>5955101012</t>
  </si>
  <si>
    <t>Kamenivo drcené štěrk frakce 16/32</t>
  </si>
  <si>
    <t>-776769653</t>
  </si>
  <si>
    <t>Výplň vsakovacího žebra</t>
  </si>
  <si>
    <t>16,5*1,7</t>
  </si>
  <si>
    <t>5955101045</t>
  </si>
  <si>
    <t>Lomový kámen tříděný pro rovnaniny</t>
  </si>
  <si>
    <t>972902517</t>
  </si>
  <si>
    <t xml:space="preserve">Pro skluz a zpevnění svahu </t>
  </si>
  <si>
    <t>4,2*1,7</t>
  </si>
  <si>
    <t>Odláždění výusti z příčného žlabu</t>
  </si>
  <si>
    <t>1,7</t>
  </si>
  <si>
    <t>59641041R.1</t>
  </si>
  <si>
    <t>Kanalizační díly plastové šachta DN 800</t>
  </si>
  <si>
    <t>-234542707</t>
  </si>
  <si>
    <t>59641041R.2</t>
  </si>
  <si>
    <t>Kanalizační díly plastové šachta DN 400</t>
  </si>
  <si>
    <t>-1693309259</t>
  </si>
  <si>
    <t>5964104150</t>
  </si>
  <si>
    <t>Kanalizační díly plastové Krycí víko šachty plastové pochůzné</t>
  </si>
  <si>
    <t>1348836806</t>
  </si>
  <si>
    <t>5964104020</t>
  </si>
  <si>
    <t>Kanalizační díly plastové trubka hladká DN 400</t>
  </si>
  <si>
    <t>1681672586</t>
  </si>
  <si>
    <t>Krátký napojovací svod stáv. bet. trouby na novou šachtu DN400</t>
  </si>
  <si>
    <t>0,5</t>
  </si>
  <si>
    <t>Svod pod kolejemi</t>
  </si>
  <si>
    <t>9,3</t>
  </si>
  <si>
    <t>5964104015</t>
  </si>
  <si>
    <t>Kanalizační díly plastové trubka hladká DN 300</t>
  </si>
  <si>
    <t>-939923096</t>
  </si>
  <si>
    <t>58912500R</t>
  </si>
  <si>
    <t>malta cementová MC10</t>
  </si>
  <si>
    <t>1209525253</t>
  </si>
  <si>
    <t>Pod svodné potrubí</t>
  </si>
  <si>
    <t>9,3*0,5*0,015</t>
  </si>
  <si>
    <t>5964133005</t>
  </si>
  <si>
    <t>Geotextilie separační</t>
  </si>
  <si>
    <t>438070719</t>
  </si>
  <si>
    <t>Do vsakovacího žebra</t>
  </si>
  <si>
    <t>120</t>
  </si>
  <si>
    <t>Za rub gabionu</t>
  </si>
  <si>
    <t>313160R</t>
  </si>
  <si>
    <t>síť výztužná svařovaná 150x150mm drát D 6mm</t>
  </si>
  <si>
    <t>CS ÚRS 2020 01</t>
  </si>
  <si>
    <t>665622311</t>
  </si>
  <si>
    <t>5964115000</t>
  </si>
  <si>
    <t>Příkopový žlab tvaru J</t>
  </si>
  <si>
    <t>1519874542</t>
  </si>
  <si>
    <t>5964117000</t>
  </si>
  <si>
    <t>Poklop příkopového žlabu tvaru J</t>
  </si>
  <si>
    <t>-540944250</t>
  </si>
  <si>
    <t>5914005030</t>
  </si>
  <si>
    <t>Rozšíření stezky zemního tělesa dle VL Ž2 gabiony. Poznámka: 1. V cenách jsou započteny i náklady na uložení výzisku na terén nebo naložení na dopravní prostředek. 2. V cenách nejsou obsaženy náklady na dodávku materiálu, odtěžení zemního tělesa, dopravu a skládkovné.</t>
  </si>
  <si>
    <t>1262915393</t>
  </si>
  <si>
    <t>2*0,5*1</t>
  </si>
  <si>
    <t>5914005040</t>
  </si>
  <si>
    <t>Rozšíření stezky zemního tělesa dle VL Ž2 použitými železobetonovými pražci. Poznámka: 1. V cenách jsou započteny i náklady na uložení výzisku na terén nebo naložení na dopravní prostředek. 2. V cenách nejsou obsaženy náklady na dodávku materiálu, odtěžení zemního tělesa, dopravu a skládkovné.</t>
  </si>
  <si>
    <t>998993862</t>
  </si>
  <si>
    <t>3 řady</t>
  </si>
  <si>
    <t>38,858*0,6 "vlevo</t>
  </si>
  <si>
    <t>187,71*0,6 "vpravo</t>
  </si>
  <si>
    <t>2 řady</t>
  </si>
  <si>
    <t>7,29*0,4</t>
  </si>
  <si>
    <t>5914020020</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</si>
  <si>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dopravu a skládkovné.</t>
  </si>
  <si>
    <t>1774952934</t>
  </si>
  <si>
    <t>Reprofilace příkopu vlevo koleje</t>
  </si>
  <si>
    <t>0,6*11,1</t>
  </si>
  <si>
    <t>Reprofilace příkopů vpravo koleje</t>
  </si>
  <si>
    <t>245*0,6</t>
  </si>
  <si>
    <t>59140302R</t>
  </si>
  <si>
    <t>Demontáž dílů otevřeného odvodnění skluzu z lomového kamene. Poznámka: 1. V cenách jsou započteny náklady na demontáž dílů, zához, urovnání a úpravu terénu nebo naložení výzisku na dopravní prostředek. 2. V cenách nejsou obsaženy náklady na dopravu a skládkovné.</t>
  </si>
  <si>
    <t>537578429</t>
  </si>
  <si>
    <t>5914035010</t>
  </si>
  <si>
    <t>Zřízení otevřených odvodňovacích zařízení příkopové tvárnice.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</si>
  <si>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-631881767</t>
  </si>
  <si>
    <t>682,38+255,1</t>
  </si>
  <si>
    <t>5914035150</t>
  </si>
  <si>
    <t>Zřízení otevřených odvodňovacích zařízení příkopového žlabu staveništního prefabrikátu.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</si>
  <si>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1193569170</t>
  </si>
  <si>
    <t>Příkopové žlaby J</t>
  </si>
  <si>
    <t>138+48</t>
  </si>
  <si>
    <t>5914035470</t>
  </si>
  <si>
    <t>Zřízení otevřených odvodňovacích zařízení trativodní výusť z lomového kamene.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</si>
  <si>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-706698848</t>
  </si>
  <si>
    <t>5914040130</t>
  </si>
  <si>
    <t>Čištění krytých odvodňovacích zařízení propláchnutím svodného potrubí. Poznámka: 1. V cenách jsou započteny náklady na pročištění nebo propláchnutí, odstranění usazenin a naložení výzisku na dopravní prostředek. 2. V cenách nejsou obsaženy náklady na dopravu výzisku a skládkovné.</t>
  </si>
  <si>
    <t>1623606017</t>
  </si>
  <si>
    <t>591405000R</t>
  </si>
  <si>
    <t>Demontáž krytých odvodňovacích zařízení poklop z desek</t>
  </si>
  <si>
    <t>1907959303</t>
  </si>
  <si>
    <t>5914050020</t>
  </si>
  <si>
    <t>Demontáž krytých odvodňovacích zařízení šachty trativodu. Poznámka: 1. V cenách jsou započteny náklady na demontáž dílů, zához, urovnání a úpravu terénu nebo naložení výzisku na dopravní prostředek. 2. V cenách nejsou obsaženy náklady na dopravu a skládkovné.</t>
  </si>
  <si>
    <t>ks</t>
  </si>
  <si>
    <t>850595248</t>
  </si>
  <si>
    <t>5914055020</t>
  </si>
  <si>
    <t>Zřízení krytých odvodňovacích zařízení šachty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</si>
  <si>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546844074</t>
  </si>
  <si>
    <t>5914055030</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</si>
  <si>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</si>
  <si>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-989002662</t>
  </si>
  <si>
    <t>Napojovací svod šachty DN400</t>
  </si>
  <si>
    <t>Zatrubnění příkopu km 19,656-19,677</t>
  </si>
  <si>
    <t>5914055060</t>
  </si>
  <si>
    <t>Zřízení krytých odvodňovacích zařízení vsakovacího žebra.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</si>
  <si>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1479660172</t>
  </si>
  <si>
    <t>v km 19,714 - 19,747</t>
  </si>
  <si>
    <t>5914095020</t>
  </si>
  <si>
    <t>Čištění skalních svahů v ochranném pásmu dráhy od zvětralé horniny. Poznámka: 1. V cenách jsou započteny náklady na vyčištění skalních bloků od vegetace, likvidaci porostů spálením, štěpkováním nebo jeho naložení na dopravní prostředek. 2. V cenách nejsou obsaženy náklady na přepravu a uložení na skládce.</t>
  </si>
  <si>
    <t>-1749386465</t>
  </si>
  <si>
    <t>(198*2,5)*0,2</t>
  </si>
  <si>
    <t>Očištění v místě skluzu</t>
  </si>
  <si>
    <t>14*0,2</t>
  </si>
  <si>
    <t>5914035320</t>
  </si>
  <si>
    <t>Zřízení otevřených odvodňovacích zařízení kaskáda z lomového kamene.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</si>
  <si>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989372641</t>
  </si>
  <si>
    <t>9*1</t>
  </si>
  <si>
    <t>5914100040</t>
  </si>
  <si>
    <t>Oprava ochranné konstrukce a zpevnění svahů ve styku s vodními toky a díly dlažbou. Poznámka: 1. V cenách jsou započteny náklady na opravu podle vzorových listů a naložení výzisku na dopravní prostředek. 2. V cenách nejsou obsaženy náklady na dodávku materiálu.</t>
  </si>
  <si>
    <t>628560008</t>
  </si>
  <si>
    <t>5914100070</t>
  </si>
  <si>
    <t>Oprava ochranné konstrukce a zpevnění svahů ve styku s vodními toky a díly gabiony. Poznámka: 1. V cenách jsou započteny náklady na opravu podle vzorových listů a naložení výzisku na dopravní prostředek. 2. V cenách nejsou obsaženy náklady na dodávku materiálu.</t>
  </si>
  <si>
    <t>-109096202</t>
  </si>
  <si>
    <t xml:space="preserve">Rozebrání stáv. gabionu </t>
  </si>
  <si>
    <t>0,5*1*2</t>
  </si>
  <si>
    <t>5915005020</t>
  </si>
  <si>
    <t>Hloubení rýh nebo jam na železničním spodku II. třídy. Poznámka: 1. V cenách jsou započteny náklady na hloubení a uložení výzisku na terén nebo naložení na dopravní prostředek a uložení na úložišti.</t>
  </si>
  <si>
    <t>-1329318030</t>
  </si>
  <si>
    <t>Pro TZZ4a</t>
  </si>
  <si>
    <t>0,225*682,38 "vlevo koleje</t>
  </si>
  <si>
    <t>0,225*255,1 "vpravo koleje</t>
  </si>
  <si>
    <t>Výkop pro odkrytí odvodnění a pročištění km 19,656</t>
  </si>
  <si>
    <t>Výkop pro zatrubnění příkopu</t>
  </si>
  <si>
    <t>21*0,6*0,65</t>
  </si>
  <si>
    <t>Výkop pro betonové prahy u kaskády</t>
  </si>
  <si>
    <t>2,4</t>
  </si>
  <si>
    <t>Vsakovací žebro</t>
  </si>
  <si>
    <t>33*0,5*1</t>
  </si>
  <si>
    <t>Žlaby J</t>
  </si>
  <si>
    <t>186*1,1*0,6</t>
  </si>
  <si>
    <t>5915007020</t>
  </si>
  <si>
    <t>Zásyp jam nebo rýh sypaninou na železničním spodku se zhutněním. Poznámka: 1. Ceny zásypu jam a rýh se zhutněním jsou určeny pro jakoukoliv míru zhutnění.</t>
  </si>
  <si>
    <t>405894945</t>
  </si>
  <si>
    <t>Zásyp potrubí pod kolejemi</t>
  </si>
  <si>
    <t>5,04</t>
  </si>
  <si>
    <t>Za gabionem</t>
  </si>
  <si>
    <t>3,3</t>
  </si>
  <si>
    <t>5915010020</t>
  </si>
  <si>
    <t>Těžení zeminy nebo horniny železničního spodku II. třídy. Poznámka: 1. V cenách jsou započteny náklady na těžení a uložení výzisku na terén nebo naložení na dopravní prostředek a uložení na úložišti.</t>
  </si>
  <si>
    <t>2074053218</t>
  </si>
  <si>
    <t>Odtěžení zeminy pro pražcovou rovnaninu</t>
  </si>
  <si>
    <t>0,3*46</t>
  </si>
  <si>
    <t>Za rubem gabionu</t>
  </si>
  <si>
    <t>3*1,1*1</t>
  </si>
  <si>
    <t>5915015020</t>
  </si>
  <si>
    <t>Svahování zemního tělesa železničního spodku v zářezu. Poznámka: 1. V cenách jsou započteny náklady na svahování železničního tělesa a uložení výzisku na terén nebo naložení na dopravní prostředek.</t>
  </si>
  <si>
    <t>1973359970</t>
  </si>
  <si>
    <t>-894134965</t>
  </si>
  <si>
    <t>Plastové odvodňovací prvky</t>
  </si>
  <si>
    <t>Geotextilie</t>
  </si>
  <si>
    <t>Kari síť</t>
  </si>
  <si>
    <t>-831365677</t>
  </si>
  <si>
    <t>ODVOZ NA SKLÁDKU</t>
  </si>
  <si>
    <t>Z čištění příkopů</t>
  </si>
  <si>
    <t>276,588</t>
  </si>
  <si>
    <t>Z očištění sklály</t>
  </si>
  <si>
    <t>183,24</t>
  </si>
  <si>
    <t xml:space="preserve">Z těžení a hloubení </t>
  </si>
  <si>
    <t>689,184</t>
  </si>
  <si>
    <t>Výzisk z kamenného zdiva</t>
  </si>
  <si>
    <t>6,9*1,7</t>
  </si>
  <si>
    <t>ŽD Desek</t>
  </si>
  <si>
    <t>1,35</t>
  </si>
  <si>
    <t>9902100200</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</si>
  <si>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</si>
  <si>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74470405</t>
  </si>
  <si>
    <t>DOPRAVA NOVÉHO MATERIÁLU</t>
  </si>
  <si>
    <t>Beton C16/20</t>
  </si>
  <si>
    <t>174,029</t>
  </si>
  <si>
    <t>Beton C25/30</t>
  </si>
  <si>
    <t>68,46+5,39</t>
  </si>
  <si>
    <t>Drť 4/16</t>
  </si>
  <si>
    <t>111,56</t>
  </si>
  <si>
    <t>Štěrkodrť 0/32</t>
  </si>
  <si>
    <t>12,26</t>
  </si>
  <si>
    <t>Štěrkopísek 0/16</t>
  </si>
  <si>
    <t>31,73</t>
  </si>
  <si>
    <t>Štěrk 16/32</t>
  </si>
  <si>
    <t>28,05</t>
  </si>
  <si>
    <t>Lomový kámen</t>
  </si>
  <si>
    <t>8,84</t>
  </si>
  <si>
    <t>9902200100</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</si>
  <si>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</si>
  <si>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-1188957919</t>
  </si>
  <si>
    <t>Betonové pražce na rovnaniny ze zásob investora</t>
  </si>
  <si>
    <t>155,52</t>
  </si>
  <si>
    <t>9902401200</t>
  </si>
  <si>
    <t>Doprava jednosměrná (např. nakupovaného materiálu) mechanizací o nosnosti přes 3,5 t objemnějšího kusového materiálu (prefabrikátů, stožárů, výhybek, rozvaděčů, vybouraných hmot atd.) do 350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</si>
  <si>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-1005645256</t>
  </si>
  <si>
    <t>TZZ4a</t>
  </si>
  <si>
    <t>137,54</t>
  </si>
  <si>
    <t>Žlaby J + poklopy</t>
  </si>
  <si>
    <t>72,54+18,41</t>
  </si>
  <si>
    <t>9902900100</t>
  </si>
  <si>
    <t>Naložení sypanin, drobného kusového materiálu, suti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</si>
  <si>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-209271356</t>
  </si>
  <si>
    <t>Naložení výzisku suti k odvozu na skládku</t>
  </si>
  <si>
    <t>645,6066*1,8</t>
  </si>
  <si>
    <t>9902900200</t>
  </si>
  <si>
    <t>Naložení objemnějšího kusového materiálu, vybouraných hmot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</si>
  <si>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-1586119102</t>
  </si>
  <si>
    <t>Naložení betonových užitých pražců</t>
  </si>
  <si>
    <t>576*0,270</t>
  </si>
  <si>
    <t>9909000100</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</si>
  <si>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</si>
  <si>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1761874121</t>
  </si>
  <si>
    <t>9909000500</t>
  </si>
  <si>
    <t>Poplatek uložení odpadu betonových prefabrikátů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</si>
  <si>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-1250846398</t>
  </si>
  <si>
    <t>ŽB desky</t>
  </si>
  <si>
    <t>Úroveň 4:</t>
  </si>
  <si>
    <t>SO 10-11-01.1 - Nejdek (mimo) - METALIS, železniční spodek ÚRS</t>
  </si>
  <si>
    <t xml:space="preserve">    1 - Pažení</t>
  </si>
  <si>
    <t xml:space="preserve">      18 - Zemní práce - povrchové úpravy terénu</t>
  </si>
  <si>
    <t xml:space="preserve">    2 - Zakládání</t>
  </si>
  <si>
    <t xml:space="preserve">    9 - Ostatní konstrukce a práce, bourání</t>
  </si>
  <si>
    <t>Pažení</t>
  </si>
  <si>
    <t>151103111</t>
  </si>
  <si>
    <t>Odstranění pažení a rozepření stěn výkopu kolejového lože plochy do 20 m2 s uložením materiálu na vzdálenost do 3 m od kraje výkopu příložné, hloubky do 2 m</t>
  </si>
  <si>
    <t>CS ÚRS 2021 01</t>
  </si>
  <si>
    <t>-762415580</t>
  </si>
  <si>
    <t>Online PSC</t>
  </si>
  <si>
    <t>https://podminky.urs.cz/item/CS_URS_2021_01/151103111</t>
  </si>
  <si>
    <t>151303101</t>
  </si>
  <si>
    <t>Zřízení pažení a rozepření stěn výkopu kolejového lože plochy do 20 m2 pro jakoukoliv mezerovitost hnané, hloubky do 2 m</t>
  </si>
  <si>
    <t>-322616517</t>
  </si>
  <si>
    <t>https://podminky.urs.cz/item/CS_URS_2021_01/151303101</t>
  </si>
  <si>
    <t>285947R</t>
  </si>
  <si>
    <t>Trny z betonářské oceli do průměru 30 mm, délky do 3m</t>
  </si>
  <si>
    <t>1172313416</t>
  </si>
  <si>
    <t>Zemní práce - povrchové úpravy terénu</t>
  </si>
  <si>
    <t>181411133</t>
  </si>
  <si>
    <t>Založení trávníku na půdě předem připravené plochy do 1000 m2 výsevem včetně utažení parkového na svahu přes 1:2 do 1:1</t>
  </si>
  <si>
    <t>819473572</t>
  </si>
  <si>
    <t>https://podminky.urs.cz/item/CS_URS_2021_01/181411133</t>
  </si>
  <si>
    <t>00572410</t>
  </si>
  <si>
    <t>osivo směs travní parková</t>
  </si>
  <si>
    <t>kg</t>
  </si>
  <si>
    <t>102909836</t>
  </si>
  <si>
    <t>182311123</t>
  </si>
  <si>
    <t>Rozprostření a urovnání ornice ve svahu sklonu přes 1:5 ručně při souvislé ploše, tl. vrstvy do 200 mm</t>
  </si>
  <si>
    <t>-547829777</t>
  </si>
  <si>
    <t>https://podminky.urs.cz/item/CS_URS_2021_01/182311123</t>
  </si>
  <si>
    <t>182351023</t>
  </si>
  <si>
    <t>Rozprostření a urovnání ornice ve svahu sklonu přes 1:5 strojně při souvislé ploše do 100 m2, tl. vrstvy do 200 mm</t>
  </si>
  <si>
    <t>977459850</t>
  </si>
  <si>
    <t>https://podminky.urs.cz/item/CS_URS_2021_01/182351023</t>
  </si>
  <si>
    <t>169,200+32,200+20</t>
  </si>
  <si>
    <t>183405212</t>
  </si>
  <si>
    <t>Výsev trávníku hydroosevem na hlušinu</t>
  </si>
  <si>
    <t>-1211371400</t>
  </si>
  <si>
    <t>https://podminky.urs.cz/item/CS_URS_2021_01/183405212</t>
  </si>
  <si>
    <t>Zakládání</t>
  </si>
  <si>
    <t>274211411</t>
  </si>
  <si>
    <t>Zdivo základových pásů z lomového kamene  nelícované na maltu cementovou</t>
  </si>
  <si>
    <t>-93021601</t>
  </si>
  <si>
    <t>https://podminky.urs.cz/item/CS_URS_2021_01/274211411</t>
  </si>
  <si>
    <t>Zazdění ponechané části propustku na konci trouby</t>
  </si>
  <si>
    <t>1*0,45*0,5</t>
  </si>
  <si>
    <t>Čelo na vtoku do zatrubnění</t>
  </si>
  <si>
    <t>1,4*0,4*0,8</t>
  </si>
  <si>
    <t>274211492</t>
  </si>
  <si>
    <t>Zdivo základových pásů z lomového kamene  Příplatek k cenám za lícování zdiva jednostranné</t>
  </si>
  <si>
    <t>-1999253442</t>
  </si>
  <si>
    <t>https://podminky.urs.cz/item/CS_URS_2021_01/274211492</t>
  </si>
  <si>
    <t>0,673</t>
  </si>
  <si>
    <t>274311127</t>
  </si>
  <si>
    <t>Základové konstrukce z betonu prostého pasy, prahy, věnce a ostruhy ve výkopu nebo na hlavách pilot C 25/30</t>
  </si>
  <si>
    <t>-8089977</t>
  </si>
  <si>
    <t>https://podminky.urs.cz/item/CS_URS_2021_01/274311127</t>
  </si>
  <si>
    <t xml:space="preserve">Ve spodní a horní části kaskády </t>
  </si>
  <si>
    <t>2*(0,5*0,5*4)</t>
  </si>
  <si>
    <t>0,5*0,5*1,6</t>
  </si>
  <si>
    <t>Ostatní konstrukce a práce, bourání</t>
  </si>
  <si>
    <t>961021112</t>
  </si>
  <si>
    <t>Bourání mostních konstrukcí základů z kamene nebo cihel</t>
  </si>
  <si>
    <t>759882217</t>
  </si>
  <si>
    <t>https://podminky.urs.cz/item/CS_URS_2021_01/961021112</t>
  </si>
  <si>
    <t>Bourání opěr propustku 0,35m v km 19,656</t>
  </si>
  <si>
    <t>(0,35*0,8)*21,8</t>
  </si>
  <si>
    <t>Ubourání v místě nových šachet vč. dna</t>
  </si>
  <si>
    <t>0,8</t>
  </si>
  <si>
    <t>961044111</t>
  </si>
  <si>
    <t>Bourání základů z betonu  prostého</t>
  </si>
  <si>
    <t>946102880</t>
  </si>
  <si>
    <t>https://podminky.urs.cz/item/CS_URS_2021_01/961044111</t>
  </si>
  <si>
    <t>Vybourání trouby s obetonováním pod kolejí č. 1</t>
  </si>
  <si>
    <t>6*0,8*0,8</t>
  </si>
  <si>
    <t>Beton v km 20,150 vlevo koleje</t>
  </si>
  <si>
    <t>977151112</t>
  </si>
  <si>
    <t>Jádrové vrty diamantovými korunkami do stavebních materiálů (železobetonu, betonu, cihel, obkladů, dlažeb, kamene) průměru přes 35 do 40 mm</t>
  </si>
  <si>
    <t>2077696415</t>
  </si>
  <si>
    <t>https://podminky.urs.cz/item/CS_URS_2021_01/977151112</t>
  </si>
  <si>
    <t>90*0,4</t>
  </si>
  <si>
    <t>985511113</t>
  </si>
  <si>
    <t>Stříkaný beton ze suché směsi pevnosti v tlaku 25 MPa (tř. R3) stěn, jedné vrstvy tloušťky 50 mm</t>
  </si>
  <si>
    <t>-1816671839</t>
  </si>
  <si>
    <t>https://podminky.urs.cz/item/CS_URS_2021_01/985511113</t>
  </si>
  <si>
    <t>31316004</t>
  </si>
  <si>
    <t>síť výztužná svařovaná 100x100mm drát D 5mm</t>
  </si>
  <si>
    <t>1680284768</t>
  </si>
  <si>
    <t>13021015</t>
  </si>
  <si>
    <t>tyč ocelová žebírková jakost BSt 500S výztuž do betonu D 16mm</t>
  </si>
  <si>
    <t>-1839806776</t>
  </si>
  <si>
    <t>Spony na pražcovou rovnaninu</t>
  </si>
  <si>
    <t>(60,16*1,58)/1000</t>
  </si>
  <si>
    <t>(8,88*1,58)/1000</t>
  </si>
  <si>
    <t>(293,28*1,58)/1000</t>
  </si>
  <si>
    <t>985511119</t>
  </si>
  <si>
    <t>Stříkaný beton ze suché směsi pevnosti v tlaku 25 MPa (tř. R3) Příplatek k cenám za každých dalších i započatých 10 mm tloušťky</t>
  </si>
  <si>
    <t>-1723076526</t>
  </si>
  <si>
    <t>https://podminky.urs.cz/item/CS_URS_2021_01/985511119</t>
  </si>
  <si>
    <t>45*3</t>
  </si>
  <si>
    <t>985564123</t>
  </si>
  <si>
    <t>Kotvičky pro výztuž stříkaného betonu z betonářské oceli do cementové malty, hloubky kotvení přes 200 do 400 mm, průměru do 10 mm</t>
  </si>
  <si>
    <t>-1309334037</t>
  </si>
  <si>
    <t>https://podminky.urs.cz/item/CS_URS_2021_01/985564123</t>
  </si>
  <si>
    <t>SO 20-10-01 - dD3 Nové Hamry, železniční svršek</t>
  </si>
  <si>
    <t>5955101030</t>
  </si>
  <si>
    <t>Kamenivo drcené drť frakce 8/16</t>
  </si>
  <si>
    <t>1722101123</t>
  </si>
  <si>
    <t>594,580*0,05*1,8</t>
  </si>
  <si>
    <t>-114311275</t>
  </si>
  <si>
    <t>P</t>
  </si>
  <si>
    <t>Poznámka k položce:
300 t navíc z důvodu zřízení zapuštěného štěrkového lože v dopravně</t>
  </si>
  <si>
    <t>500*1,7+300</t>
  </si>
  <si>
    <t>-2082907890</t>
  </si>
  <si>
    <t>594,58</t>
  </si>
  <si>
    <t>-2040460603</t>
  </si>
  <si>
    <t>17,488</t>
  </si>
  <si>
    <t>-882335195</t>
  </si>
  <si>
    <t>100</t>
  </si>
  <si>
    <t>1984655201</t>
  </si>
  <si>
    <t>80</t>
  </si>
  <si>
    <t>5905105040</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</si>
  <si>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</si>
  <si>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-1766633433</t>
  </si>
  <si>
    <t>12,2</t>
  </si>
  <si>
    <t>5905110010</t>
  </si>
  <si>
    <t>Snížení KL pod patou kolejnice v koleji. Poznámka: 1. V cenách jsou započteny náklady na snížení KL pod patou kolejnice ručně vidlemi. 2. V cenách nejsou obsaženy náklady na doplnění a dodávku kameniva.</t>
  </si>
  <si>
    <t>917555968</t>
  </si>
  <si>
    <t>0,996</t>
  </si>
  <si>
    <t>5905110020</t>
  </si>
  <si>
    <t>Snížení KL pod patou kolejnice ve výhybce. Poznámka: 1. V cenách jsou započteny náklady na snížení KL pod patou kolejnice ručně vidlemi. 2. V cenách nejsou obsaženy náklady na doplnění a dodávku kameniva.</t>
  </si>
  <si>
    <t>634230371</t>
  </si>
  <si>
    <t>3*44</t>
  </si>
  <si>
    <t>-1117221608</t>
  </si>
  <si>
    <t>0,050</t>
  </si>
  <si>
    <t>1953283266</t>
  </si>
  <si>
    <t>5,25</t>
  </si>
  <si>
    <t>1626630420</t>
  </si>
  <si>
    <t>Stávající úseky</t>
  </si>
  <si>
    <t>-426843806</t>
  </si>
  <si>
    <t>1,05</t>
  </si>
  <si>
    <t>771165891</t>
  </si>
  <si>
    <t>5910020130</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</si>
  <si>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</si>
  <si>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969429359</t>
  </si>
  <si>
    <t>1332321557</t>
  </si>
  <si>
    <t>-1749468518</t>
  </si>
  <si>
    <t>612*2</t>
  </si>
  <si>
    <t>1003379081</t>
  </si>
  <si>
    <t>5912030120</t>
  </si>
  <si>
    <t>Demontáž návěstidla včetně sloupku a patky místa zastavení. Poznámka: 1. V cenách jsou započteny náklady na demontáž návěstidla, sloupku a patky, zához, úpravu terénu a naložení na dopravní prostředek.</t>
  </si>
  <si>
    <t>497611461</t>
  </si>
  <si>
    <t>5912045120</t>
  </si>
  <si>
    <t>Montáž návěstidla včetně sloupku a patky místa zastavení. Poznámka: 1. V cenách jsou započteny náklady na zemní práce, montáž patky, sloupku a návěstidla, úpravu a rozprostření zeminy na terén. 2. V cenách nejsou obsaženy náklady na dodávku materiálu.</t>
  </si>
  <si>
    <t>-127223335</t>
  </si>
  <si>
    <t>5912065210</t>
  </si>
  <si>
    <t>Montáž zajišťovací značky včetně sloupku a základu konzolové. Poznámka: 1. V cenách jsou započteny náklady na montáž součástí značky včetně zemních prací a úpravy terénu. 2. V cenách nejsou obsaženy náklady na dodávku materiálu.</t>
  </si>
  <si>
    <t>402865870</t>
  </si>
  <si>
    <t>5962119000</t>
  </si>
  <si>
    <t>Zajištění PPK sloupek zajišťovací značka</t>
  </si>
  <si>
    <t>983121678</t>
  </si>
  <si>
    <t>993818951</t>
  </si>
  <si>
    <t>Kamenivo fr. 8/16</t>
  </si>
  <si>
    <t>29,729</t>
  </si>
  <si>
    <t>Kamenivo fr.31,5/63</t>
  </si>
  <si>
    <t>1150</t>
  </si>
  <si>
    <t>9902201100</t>
  </si>
  <si>
    <t>Doprava obousměrná (např. dodávek z vlastních zásob zhotovitele nebo objednatele nebo výzisku) mechanizací o nosnosti přes 3,5 t objemnějšího kusového materiálu (prefabrikátů, stožárů, výhybek, rozvaděčů, vybouraných hmot atd.) do 300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</si>
  <si>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-584287807</t>
  </si>
  <si>
    <t>Zajišťovací značky</t>
  </si>
  <si>
    <t>2,89</t>
  </si>
  <si>
    <t>-613543504</t>
  </si>
  <si>
    <t>1 "Dvoucestný bagr</t>
  </si>
  <si>
    <t>1 "ASPv</t>
  </si>
  <si>
    <t>1"SSP</t>
  </si>
  <si>
    <t>SO 90-14-01 - Nejdek (mimo) - METALIS výstroj trati - 1. etapa</t>
  </si>
  <si>
    <t>5912030040</t>
  </si>
  <si>
    <t>Demontáž návěstidla včetně sloupku a patky rychlostníku. Poznámka: 1. V cenách jsou započteny náklady na demontáž návěstidla, sloupku a patky, zához, úpravu terénu a naložení na dopravní prostředek.</t>
  </si>
  <si>
    <t>1466515471</t>
  </si>
  <si>
    <t>5912045040</t>
  </si>
  <si>
    <t>Montáž návěstidla včetně sloupku a patky rychlostníku. Poznámka: 1. V cenách jsou započteny náklady na zemní práce, montáž patky, sloupku a návěstidla, úpravu a rozprostření zeminy na terén. 2. V cenách nejsou obsaženy náklady na dodávku materiálu.</t>
  </si>
  <si>
    <t>-1587974472</t>
  </si>
  <si>
    <t>5964165000</t>
  </si>
  <si>
    <t>Betonová patka sloupku malá prefabrikát</t>
  </si>
  <si>
    <t>2117903027</t>
  </si>
  <si>
    <t>5962101000</t>
  </si>
  <si>
    <t>Návěstidlo rychlostník NS dvouciferný</t>
  </si>
  <si>
    <t>-508047799</t>
  </si>
  <si>
    <t>5912045050</t>
  </si>
  <si>
    <t>Montáž návěstidla včetně sloupku a patky sklonovníku. Poznámka: 1. V cenách jsou započteny náklady na zemní práce, montáž patky, sloupku a návěstidla, úpravu a rozprostření zeminy na terén. 2. V cenách nejsou obsaženy náklady na dodávku materiálu.</t>
  </si>
  <si>
    <t>-243528120</t>
  </si>
  <si>
    <t>5962101110</t>
  </si>
  <si>
    <t>Návěstidlo sklonovník reflexní</t>
  </si>
  <si>
    <t>225540875</t>
  </si>
  <si>
    <t>5912045090</t>
  </si>
  <si>
    <t>Montáž návěstidla včetně sloupku a patky staničníku. Poznámka: 1. V cenách jsou započteny náklady na zemní práce, montáž patky, sloupku a návěstidla, úpravu a rozprostření zeminy na terén. 2. V cenách nejsou obsaženy náklady na dodávku materiálu.</t>
  </si>
  <si>
    <t>-397639649</t>
  </si>
  <si>
    <t>5962101100</t>
  </si>
  <si>
    <t>Návěstidlo staničník 320x610 pozink jednomístný</t>
  </si>
  <si>
    <t>-1569339618</t>
  </si>
  <si>
    <t>5912050220</t>
  </si>
  <si>
    <t>Staničení montáž hektometrovníku. Poznámka: 1. V cenách jsou započteny náklady na zemní práce a výměnu, demontáž nebo montáž staničení. 2. V cenách nejsou obsaženy náklady na dodávku materiálu.</t>
  </si>
  <si>
    <t>-692542445</t>
  </si>
  <si>
    <t>5962101120</t>
  </si>
  <si>
    <t>Návěstidlo hektometrovník železobetonový se znaky</t>
  </si>
  <si>
    <t>-558419535</t>
  </si>
  <si>
    <t>-1890040978</t>
  </si>
  <si>
    <t>1937380650</t>
  </si>
  <si>
    <t>5962113000</t>
  </si>
  <si>
    <t>Sloupek ocelový pozinkovaný 70 mm</t>
  </si>
  <si>
    <t>1154858493</t>
  </si>
  <si>
    <t>5962114000</t>
  </si>
  <si>
    <t>Výstroj sloupku objímka 50 až 100 mm kompletní</t>
  </si>
  <si>
    <t>-621296090</t>
  </si>
  <si>
    <t>5962114015</t>
  </si>
  <si>
    <t>Výstroj sloupku víčko plast 70 mm</t>
  </si>
  <si>
    <t>559326348</t>
  </si>
  <si>
    <t>9901001000</t>
  </si>
  <si>
    <t>Doprava obousměrná (např. dodávek z vlastních zásob zhotovitele nebo objednatele nebo výzisku) mechanizací o nosnosti do 3,5 t elektrosoučástek, montážního materiálu, kameniva, písku, dlažebních kostek, suti, atd. do 250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</si>
  <si>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-2119579898</t>
  </si>
  <si>
    <t>PS 10-02-01 - Ochrana stávající kabelizace</t>
  </si>
  <si>
    <t>09335145</t>
  </si>
  <si>
    <t>Jan Zima, DiS</t>
  </si>
  <si>
    <t>7590527042</t>
  </si>
  <si>
    <t>Demontáž kabelu volně uloženého</t>
  </si>
  <si>
    <t>323138362</t>
  </si>
  <si>
    <t>7590525231</t>
  </si>
  <si>
    <t>Montáž kabelu návěstního volně uloženého s jádrem 1 mm Cu TCEKEZE, TCEKFE, TCEKPFLEY, TCEKPFLEZE do 16 P - příprava kabelového bubnu a přistavení na místo tažení, odvinutí, naměření, odřezání a uložení kabelu do kabelového lože nebo žlabu, protažení překážkami, včetně přípravných a závěrečných prací, přeměření izolačního stavu kabelu, uzavření konců kabelu, přemístění kabelového bubnu</t>
  </si>
  <si>
    <t>1436538003</t>
  </si>
  <si>
    <t>7590525220</t>
  </si>
  <si>
    <t>Montáž kabelu návěstního s jádry 0,4 a 0,6 mm Cu TCEKEZE do 25 XN - příprava kabelového bubnu a přistavení na místo tažení, odvinutí, naměření, odřezání a uložení kabelu do kabelového lože nebo žlabu, protažení překážkami, včetně přípravných a závěrečných prací, přeměření izolačního stavu kabelu, uzavření konců kabelu, přemístění kabelového bubnu</t>
  </si>
  <si>
    <t>124981241</t>
  </si>
  <si>
    <t>7593507198</t>
  </si>
  <si>
    <t>Demontáž trubek HDPE z kabelovodu či chráničky</t>
  </si>
  <si>
    <t>910564991</t>
  </si>
  <si>
    <t>7593505100</t>
  </si>
  <si>
    <t>Zatažení 1 až 3 trubky HDPE do otvoru kabelovodu</t>
  </si>
  <si>
    <t>-185408968</t>
  </si>
  <si>
    <t>1320010001-R</t>
  </si>
  <si>
    <t>Uložení HDPE trubky pro optický kabel do výkopu bez zřízení lože a bez krytí</t>
  </si>
  <si>
    <t>450706487</t>
  </si>
  <si>
    <t>1320010011-R</t>
  </si>
  <si>
    <t>931115604</t>
  </si>
  <si>
    <t>1320010021-R</t>
  </si>
  <si>
    <t>800849943</t>
  </si>
  <si>
    <t>1320010031-R</t>
  </si>
  <si>
    <t>Vyjmutí výstražné fólie z výkopu</t>
  </si>
  <si>
    <t>-405536277</t>
  </si>
  <si>
    <t>1320010035-R</t>
  </si>
  <si>
    <t>Demontáž trubek HDPE z výkopu</t>
  </si>
  <si>
    <t>-1250105369</t>
  </si>
  <si>
    <t>1320010041-R</t>
  </si>
  <si>
    <t>Montáž stojánku kabelového na dřevěné pražce KSL - usazení kabelového stojánku do výkopu bez provedení zemních prací, propojení stojánku s kolejnicemi jednokolíkovými lanovými propojeními, připevnění lan k pražci a montážním trámkům, zatažení kabelu, proměření izolačního stavu. Bez zhotovení a zapojení kabelové formy</t>
  </si>
  <si>
    <t>-711635857</t>
  </si>
  <si>
    <t>7594205050</t>
  </si>
  <si>
    <t>-474918480</t>
  </si>
  <si>
    <t>7593505120</t>
  </si>
  <si>
    <t>Oddělení při křižování trasy se silovým kabelem žlabem plastovým 120x110mm včetně žlabu</t>
  </si>
  <si>
    <t>-833387612</t>
  </si>
  <si>
    <t>7598095700</t>
  </si>
  <si>
    <t>Dozor pracovníků provozovatele při práci na živém zařízení</t>
  </si>
  <si>
    <t>hod</t>
  </si>
  <si>
    <t>1576700988</t>
  </si>
  <si>
    <t>HZS4221</t>
  </si>
  <si>
    <t>Geodetické práce Geodetické práce před opravou</t>
  </si>
  <si>
    <t>2053421850</t>
  </si>
  <si>
    <t>A.1.2 - Nástupiště</t>
  </si>
  <si>
    <t>SO 20-12-01 - dD3 Nové Hamry, nástupiště</t>
  </si>
  <si>
    <t>5963146000</t>
  </si>
  <si>
    <t>Asfaltový beton ACO 11S 50/70 střednězrnný-obrusná vrstva</t>
  </si>
  <si>
    <t>-1789277421</t>
  </si>
  <si>
    <t>(120*1,2*0,05)*2,2</t>
  </si>
  <si>
    <t>-696149146</t>
  </si>
  <si>
    <t>(120*1,2*0,05)*2</t>
  </si>
  <si>
    <t>1437923897</t>
  </si>
  <si>
    <t>Podklad zpevněné plochy nástupišť</t>
  </si>
  <si>
    <t>(102*1,2*0,2)*1,7</t>
  </si>
  <si>
    <t>Podklad přístupových ploch</t>
  </si>
  <si>
    <t>1,553*1,7</t>
  </si>
  <si>
    <t>5963134000</t>
  </si>
  <si>
    <t>Náběhový klín dřevěný</t>
  </si>
  <si>
    <t>79544711</t>
  </si>
  <si>
    <t>585640R</t>
  </si>
  <si>
    <t>Malta cementová</t>
  </si>
  <si>
    <t>1461894211</t>
  </si>
  <si>
    <t>5905025010</t>
  </si>
  <si>
    <t>Doplnění stezky štěrkodrtí ojediněle ručně. Poznámka: 1. V cenách jsou započteny náklady na doplnění kameniva včetně rozprostření ojediněle ručně z vozíku nebo souvisle mechanizací z vozíků nebo železničních vozů. 2. V cenách nejsou obsaženy náklady na dodávku kameniva.</t>
  </si>
  <si>
    <t>-1709932870</t>
  </si>
  <si>
    <t>Zpevněné plochy přechodu</t>
  </si>
  <si>
    <t>((1+3,7+2,2)*1,5)*0,15</t>
  </si>
  <si>
    <t>5913060020</t>
  </si>
  <si>
    <t>Demontáž dílů betonové přejezdové konstrukce vnitřního panelu. Poznámka: 1. V cenách jsou započteny náklady na demontáž konstrukce a naložení na dopravní prostředek.</t>
  </si>
  <si>
    <t>1370622465</t>
  </si>
  <si>
    <t>5913065020</t>
  </si>
  <si>
    <t>Montáž dílů betonové přejezdové konstrukce v koleji vnitřního panelu. Poznámka: 1. V cenách jsou započteny náklady na montáž dílů. 2. V cenách nejsou obsaženy náklady na dodávku materiálu.</t>
  </si>
  <si>
    <t>1052616103</t>
  </si>
  <si>
    <t>5913195040</t>
  </si>
  <si>
    <t>Montáž dřevěných dílů přejezdu náběhový klín. Poznámka: 1. V cenách jsou započteny náklady na montáž a manipulaci. 2. V cenách nejsou obsaženy náklady na dodávku materiálu.</t>
  </si>
  <si>
    <t>-64945202</t>
  </si>
  <si>
    <t>5913255010</t>
  </si>
  <si>
    <t>Zřízení konstrukce vozovky asfaltobetonové s obrusnou vrstvou tloušťky do 5 cm. Poznámka: 1. V cenách jsou započteny náklady na zřízení vozovky s živičným na podkladu ze stmelených vrstev a na manipulaci. 2. V cenách nejsou obsaženy náklady na dodávku materiálu.</t>
  </si>
  <si>
    <t>-261656052</t>
  </si>
  <si>
    <t>Zpevněná plocha nástupišť</t>
  </si>
  <si>
    <t>120*1,2</t>
  </si>
  <si>
    <t>5914075R.1</t>
  </si>
  <si>
    <t>Zřízení konstrukční vrstvy pražcového podloží bez geomateriálu tl. 0,05 m</t>
  </si>
  <si>
    <t>1297155955</t>
  </si>
  <si>
    <t>5914075R.2</t>
  </si>
  <si>
    <t>Zřízení konstrukční vrstvy pražcového podloží bez geomateriálu tl. 0,20 m</t>
  </si>
  <si>
    <t>-1894647095</t>
  </si>
  <si>
    <t>Podkladní vrstva zpevněné plochy nástupišť tl. 0,2m</t>
  </si>
  <si>
    <t>5914120040</t>
  </si>
  <si>
    <t>Demontáž nástupiště úrovňového Tischer oboustranného včetně podložek. Poznámka: 1. V cenách jsou započteny náklady na snesení dílů i zásypu a jejich uložení na plochu nebo naložení na dopravní prostředek a uložení na úložišti.</t>
  </si>
  <si>
    <t>-1214382689</t>
  </si>
  <si>
    <t>80+80</t>
  </si>
  <si>
    <t>5914130040</t>
  </si>
  <si>
    <t>Montáž nástupiště úrovňového Tischer oboustranné. Poznámka: 1. V cenách jsou započteny náklady na úpravu terénu, montáž a zásyp podle vzorového listu. 2. V cenách nejsou obsaženy náklady na dodávku materiálu.</t>
  </si>
  <si>
    <t>1720348311</t>
  </si>
  <si>
    <t>60+60</t>
  </si>
  <si>
    <t>503423023</t>
  </si>
  <si>
    <t>ACO 11</t>
  </si>
  <si>
    <t>15,84</t>
  </si>
  <si>
    <t>R-mat</t>
  </si>
  <si>
    <t>14,4</t>
  </si>
  <si>
    <t>44,25</t>
  </si>
  <si>
    <t>MC</t>
  </si>
  <si>
    <t>2,016</t>
  </si>
  <si>
    <t>A.1.3 - Železniční přejezdy</t>
  </si>
  <si>
    <t>SO 10-13-01 - Přejezd P173 v evid. km 20,548</t>
  </si>
  <si>
    <t>5963101003</t>
  </si>
  <si>
    <t>Přejezd celopryžový pro zatížené komunikace se závěrnou zídkou tv. T</t>
  </si>
  <si>
    <t>362000526</t>
  </si>
  <si>
    <t>5964121000</t>
  </si>
  <si>
    <t>Prahová vpusť výztužné vč. mříží</t>
  </si>
  <si>
    <t>-1895107770</t>
  </si>
  <si>
    <t>Beton lehce zhutnitelný C 16/20;X0 F5 2 200 2 662</t>
  </si>
  <si>
    <t>-1946944053</t>
  </si>
  <si>
    <t>Podklad betonových bloků</t>
  </si>
  <si>
    <t>2*(0,5*0,05*12)</t>
  </si>
  <si>
    <t>2068758227</t>
  </si>
  <si>
    <t>Obetonování silničního žlabu</t>
  </si>
  <si>
    <t>2,5</t>
  </si>
  <si>
    <t>1000657045</t>
  </si>
  <si>
    <t>Podklad vozovky</t>
  </si>
  <si>
    <t>(87*0,3)*1,8</t>
  </si>
  <si>
    <t>Lože pod silničním žlabem</t>
  </si>
  <si>
    <t>(10,5*0,1*1,5)*1,8</t>
  </si>
  <si>
    <t>-43215644</t>
  </si>
  <si>
    <t>(103*0,04)*2,2</t>
  </si>
  <si>
    <t>5963152000</t>
  </si>
  <si>
    <t>Asfaltová zálivka pro trhliny a spáry</t>
  </si>
  <si>
    <t>-765639183</t>
  </si>
  <si>
    <t>5913035030</t>
  </si>
  <si>
    <t>Demontáž celopryžové přejezdové konstrukce málo zatížené v koleji část vnější a vnitřní včetně závěrných zídek. Poznámka: 1. V cenách jsou započteny náklady na demontáž konstrukce, naložení na dopravní prostředek.</t>
  </si>
  <si>
    <t>673786147</t>
  </si>
  <si>
    <t>5913040030</t>
  </si>
  <si>
    <t>Montáž celopryžové přejezdové konstrukce málo zatížené v koleji část vnější a vnitřní včetně závěrných zídek. Poznámka: 1. V cenách jsou započteny náklady na montáž konstrukce. 2. V cenách nejsou obsaženy náklady na dodávku materiálu.</t>
  </si>
  <si>
    <t>193846040</t>
  </si>
  <si>
    <t>10*1,2</t>
  </si>
  <si>
    <t>-310215953</t>
  </si>
  <si>
    <t>5913050012</t>
  </si>
  <si>
    <t>Montáž závěrné zídky pro celopryžové přejezdové konstrukce celopryžové. Poznámka: 1. V cenách jsou započteny náklady na zemní práce, montáž podkladního dílu a zídky. 2. V cenách nejsou obsaženy náklady na dodávku materiálu.</t>
  </si>
  <si>
    <t>1901173281</t>
  </si>
  <si>
    <t>5913215020</t>
  </si>
  <si>
    <t>Demontáž kolejnicových dílů přejezdu ochranná kolejnice. Poznámka: 1. V cenách jsou započteny náklady na demontáž a naložení na dopravní prostředek.</t>
  </si>
  <si>
    <t>-23789693</t>
  </si>
  <si>
    <t>5913235010</t>
  </si>
  <si>
    <t>Dělení AB komunikace řezáním hloubky do 10 cm. Poznámka: 1. V cenách jsou započteny náklady na provedení úkolu.</t>
  </si>
  <si>
    <t>-31673436</t>
  </si>
  <si>
    <t>5913240010</t>
  </si>
  <si>
    <t>Odstranění AB komunikace odtěžením nebo frézováním hloubky do 10 cm. Poznámka: 1. V cenách jsou započteny náklady na odtěžení nebo frézování a naložení výzisku na dopravní prostředek.</t>
  </si>
  <si>
    <t>710693140</t>
  </si>
  <si>
    <t>135</t>
  </si>
  <si>
    <t>2029909436</t>
  </si>
  <si>
    <t>Nová vozovky</t>
  </si>
  <si>
    <t>87</t>
  </si>
  <si>
    <t>Zpevněná plocha k chodníku</t>
  </si>
  <si>
    <t>5914030510</t>
  </si>
  <si>
    <t>Demontáž dílů otevřeného odvodnění silničního žlabu s mřížkou. Poznámka: 1. V cenách jsou započteny náklady na demontáž dílů, zához, urovnání a úpravu terénu nebo naložení výzisku na dopravní prostředek. 2. V cenách nejsou obsaženy náklady na dopravu a skládkovné.</t>
  </si>
  <si>
    <t>646565385</t>
  </si>
  <si>
    <t>5914035550</t>
  </si>
  <si>
    <t>Zřízení otevřených odvodňovacích zařízení prahové vpusti prefabrikované díly.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</si>
  <si>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110570051</t>
  </si>
  <si>
    <t>5914075010</t>
  </si>
  <si>
    <t>Zřízení konstrukční vrstvy pražcového podloží bez geomateriálu tl. 0,15 m. Poznámka: 1. V cenách jsou započteny náklady na naložení výzisku na dopravní prostředek. 2. V cenách nejsou obsaženy náklady na dodávku materiálu a odtěžení zeminy.</t>
  </si>
  <si>
    <t>1042040430</t>
  </si>
  <si>
    <t>Podkladní vrstvy pod vozovkou</t>
  </si>
  <si>
    <t>2*87</t>
  </si>
  <si>
    <t>-215128607</t>
  </si>
  <si>
    <t>Zpětný zásyp</t>
  </si>
  <si>
    <t>22,4</t>
  </si>
  <si>
    <t>1100246833</t>
  </si>
  <si>
    <t>Odtěžení podkladu vozovky a výkop pro žlab a z.z.</t>
  </si>
  <si>
    <t>-1880317694</t>
  </si>
  <si>
    <t>Odvoz na skládku</t>
  </si>
  <si>
    <t>14,85 "živice</t>
  </si>
  <si>
    <t>10,08 "zemina</t>
  </si>
  <si>
    <t>1183908770</t>
  </si>
  <si>
    <t>1,34</t>
  </si>
  <si>
    <t>6,07</t>
  </si>
  <si>
    <t>9,06</t>
  </si>
  <si>
    <t>štěrkodrť 0/32</t>
  </si>
  <si>
    <t>49,815</t>
  </si>
  <si>
    <t>9902201000</t>
  </si>
  <si>
    <t>Doprava obousměrná (např. dodávek z vlastních zásob zhotovitele nebo objednatele nebo výzisku) mechanizací o nosnosti přes 3,5 t objemnějšího kusového materiálu (prefabrikátů, stožárů, výhybek, rozvaděčů, vybouraných hmot atd.) do 250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</si>
  <si>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-395790211</t>
  </si>
  <si>
    <t>Přejezdová konstrukce</t>
  </si>
  <si>
    <t>13,5</t>
  </si>
  <si>
    <t>-15319846</t>
  </si>
  <si>
    <t>Prahová vpust</t>
  </si>
  <si>
    <t>7,87</t>
  </si>
  <si>
    <t>9909000600</t>
  </si>
  <si>
    <t>Poplatek za recyklaci odpadu (asfaltové směsi, kusový beton)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</si>
  <si>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868989925</t>
  </si>
  <si>
    <t>9909000700</t>
  </si>
  <si>
    <t>Poplatek za recyklaci kameniva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</si>
  <si>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-894035670</t>
  </si>
  <si>
    <t>A.1.4 - Materiál zajištěný objednatelem - NEOCEŇOVAT</t>
  </si>
  <si>
    <t>5957104025</t>
  </si>
  <si>
    <t>Kolejnicové pásy třídy R260 tv. 49 E1 délky 75 metrů</t>
  </si>
  <si>
    <t>Sborník UOŽI 01 2021</t>
  </si>
  <si>
    <t>-943416988</t>
  </si>
  <si>
    <t>A.1.5 - Zajištění skalního zářezu</t>
  </si>
  <si>
    <t>A.1.5.1 - Zajištění skalního zářezu</t>
  </si>
  <si>
    <t>998153131</t>
  </si>
  <si>
    <t>Přesun hmot pro zdi a valy samostatné  se svislou nosnou konstrukcí zděnou nebo monolitickou betonovou tyčovou nebo plošnou vodorovná dopravní vzdálenost do 50 m, pro zdi výšky do 12 m</t>
  </si>
  <si>
    <t>585331831</t>
  </si>
  <si>
    <t>https://podminky.urs.cz/item/CS_URS_2021_01/998153131</t>
  </si>
  <si>
    <t>283203014</t>
  </si>
  <si>
    <t>tyč kotevní celozávitová CKT D 25mm S 670 H</t>
  </si>
  <si>
    <t>410614928</t>
  </si>
  <si>
    <t>283211517</t>
  </si>
  <si>
    <t>fólie barevná neměkčené PVC tl 0,3mm</t>
  </si>
  <si>
    <t>-43313936</t>
  </si>
  <si>
    <t>224112116</t>
  </si>
  <si>
    <t>Maloprofilové vrty průběžným sacím vrtáním průměru do 56 mm úklonu přes 45° v hl 0 až 25 m v hornině tř. V a VI</t>
  </si>
  <si>
    <t>-1346610713</t>
  </si>
  <si>
    <t>https://podminky.urs.cz/item/CS_URS_2021_01/224112116</t>
  </si>
  <si>
    <t>283203015</t>
  </si>
  <si>
    <t>-594824930</t>
  </si>
  <si>
    <t>281591111</t>
  </si>
  <si>
    <t>směs suchá pro samonivelační cementový potěr C16</t>
  </si>
  <si>
    <t>-1381866604</t>
  </si>
  <si>
    <t>281604111</t>
  </si>
  <si>
    <t>Injektování aktivovanými směsmi  vzestupné, tlakem do 0,60 MPa</t>
  </si>
  <si>
    <t>-1913890961</t>
  </si>
  <si>
    <t>https://podminky.urs.cz/item/CS_URS_2021_01/281604111</t>
  </si>
  <si>
    <t>31319156</t>
  </si>
  <si>
    <t>síť na skálu s oky 80x100mm pozinkovaná drát D 2,7mm 50x1m</t>
  </si>
  <si>
    <t>673196666</t>
  </si>
  <si>
    <t>155131311</t>
  </si>
  <si>
    <t>Zřízení protierozního zpevnění svahů geomříží nebo georohoží včetně plošného kotvení ocelovými skobami, ve sklonu do 1:2</t>
  </si>
  <si>
    <t>1260962887</t>
  </si>
  <si>
    <t>https://podminky.urs.cz/item/CS_URS_2021_01/155131311</t>
  </si>
  <si>
    <t>314522010</t>
  </si>
  <si>
    <t>nerezové lano určené pro systémy s požadavkem na permanentní kotvicí vedení tl 8mm</t>
  </si>
  <si>
    <t>-510854996</t>
  </si>
  <si>
    <t>314522011</t>
  </si>
  <si>
    <t>nerezové lano určené pro systémy s požadavkem na permanentní kotvicí vedení tl 6mm</t>
  </si>
  <si>
    <t>881770196</t>
  </si>
  <si>
    <t>283905049</t>
  </si>
  <si>
    <t>svorka spojovací pro lano D 8-10mm</t>
  </si>
  <si>
    <t>-200754809</t>
  </si>
  <si>
    <t>283905041</t>
  </si>
  <si>
    <t>kroužek pryžový těsnicí 40x150x1mm</t>
  </si>
  <si>
    <t>kart.</t>
  </si>
  <si>
    <t>-52790513</t>
  </si>
  <si>
    <t>287100111</t>
  </si>
  <si>
    <t>Zřízení štětových stěn z ocelových štětovnic, válcovaných tyčí nebo kolejnic  nasazených na skalnaté hornině nebo na konstrukci, s dodáním spojovacího materiálu mezi zaberaněné vodicí piloty z terénu, výšky do 1,5 m</t>
  </si>
  <si>
    <t>-771477732</t>
  </si>
  <si>
    <t>959201560</t>
  </si>
  <si>
    <t>Montáž světelného návěstidla metra včetně vyměření a připevnění kotevních úchytů, montáže sestavy návěstidla na úchyty, zatažení kabelu do instalační krabice, uzemnění návěstidla, označení návěstidla a nátěru upevňovací konstrukce na strop</t>
  </si>
  <si>
    <t>-226936435</t>
  </si>
  <si>
    <t>agreg.</t>
  </si>
  <si>
    <t>Dokumentace stavby bez rozlišení</t>
  </si>
  <si>
    <t>soub</t>
  </si>
  <si>
    <t>1024</t>
  </si>
  <si>
    <t>2138299775</t>
  </si>
  <si>
    <t>011114000</t>
  </si>
  <si>
    <t>Inženýrsko-geologický průzkum</t>
  </si>
  <si>
    <t>546170645</t>
  </si>
  <si>
    <t>https://podminky.urs.cz/item/CS_URS_2021_01/011114000</t>
  </si>
  <si>
    <t>A.1.6 - VON</t>
  </si>
  <si>
    <t>VRN - Vedlejší rozpočtové náklady</t>
  </si>
  <si>
    <t>Vedlejší rozpočtové náklady</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</si>
  <si>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</si>
  <si>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</si>
  <si>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2070834482</t>
  </si>
  <si>
    <t>022101011</t>
  </si>
  <si>
    <t>Geodetické práce Geodetické práce v průběhu opravy</t>
  </si>
  <si>
    <t>1684370760</t>
  </si>
  <si>
    <t>022111001</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</si>
  <si>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</si>
  <si>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1389341767</t>
  </si>
  <si>
    <t xml:space="preserve">Kolej </t>
  </si>
  <si>
    <t>3*(0,996+0,760+0,906)</t>
  </si>
  <si>
    <t>Výhybky</t>
  </si>
  <si>
    <t>3*(0,132+0,132)</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</si>
  <si>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</si>
  <si>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</si>
  <si>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2054910843</t>
  </si>
  <si>
    <t>023131001</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</si>
  <si>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</si>
  <si>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2041487173</t>
  </si>
  <si>
    <t>Poznámka k položce:
Včetně GDSPS a DSPS  pro celou stavbu</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</si>
  <si>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</si>
  <si>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</si>
  <si>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822014663</t>
  </si>
  <si>
    <t>033111001</t>
  </si>
  <si>
    <t>Provozní vlivy Výluka silničního provozu se zajištěním objížďky</t>
  </si>
  <si>
    <t>-49210964</t>
  </si>
  <si>
    <t>Poznámka k položce:
Přejezd P173</t>
  </si>
  <si>
    <t>033131001</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</si>
  <si>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</si>
  <si>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-1792913967</t>
  </si>
  <si>
    <t>ŽST Nové Hamry</t>
  </si>
  <si>
    <t>612</t>
  </si>
  <si>
    <t>Oblouk Nejdek</t>
  </si>
  <si>
    <t>906</t>
  </si>
  <si>
    <t>A.3 - Mostaři</t>
  </si>
  <si>
    <t>A.3.1 - Oprava propustku v km 19,880</t>
  </si>
  <si>
    <t>A.3.1.1 - ZRN - km 19,880</t>
  </si>
  <si>
    <t>1 - Zemní práce</t>
  </si>
  <si>
    <t>2 - Zakládání</t>
  </si>
  <si>
    <t>4 - Vodorovné konstrukce</t>
  </si>
  <si>
    <t>8 - Trubní vedení</t>
  </si>
  <si>
    <t>9 - Ostatní konstrukce a práce-bourání</t>
  </si>
  <si>
    <t>997 - Přesun sutě</t>
  </si>
  <si>
    <t>998 - Přesun hmot</t>
  </si>
  <si>
    <t>711 - Izolace proti vodě, vlhkosti a plynům</t>
  </si>
  <si>
    <t>Zemní práce</t>
  </si>
  <si>
    <t>111251103</t>
  </si>
  <si>
    <t>Odstranění křovin a stromů s odstraněním kořenů strojně průměru kmene do 100 mm v rovině nebo ve svahu sklonu terénu do 1:5, při celkové ploše přes 500 m2</t>
  </si>
  <si>
    <t>CS ÚRS 2022 02</t>
  </si>
  <si>
    <t>-1698713639</t>
  </si>
  <si>
    <t>https://podminky.urs.cz/item/CS_URS_2022_02/111251103</t>
  </si>
  <si>
    <t xml:space="preserve">odtěžení odtoku na výtoku </t>
  </si>
  <si>
    <t>50*3</t>
  </si>
  <si>
    <t xml:space="preserve">na výtoku </t>
  </si>
  <si>
    <t>3*1</t>
  </si>
  <si>
    <t xml:space="preserve">na vtoku </t>
  </si>
  <si>
    <t>112155311</t>
  </si>
  <si>
    <t>Štěpkování s naložením na dopravní prostředek a odvozem do 20 km keřového porostu středně hustého</t>
  </si>
  <si>
    <t>669177157</t>
  </si>
  <si>
    <t>https://podminky.urs.cz/item/CS_URS_2022_02/112155311</t>
  </si>
  <si>
    <t>115001103</t>
  </si>
  <si>
    <t>Převedení vody potrubím průměru DN přes 150 do 250</t>
  </si>
  <si>
    <t>-1777421336</t>
  </si>
  <si>
    <t>https://podminky.urs.cz/item/CS_URS_2022_02/115001103</t>
  </si>
  <si>
    <t xml:space="preserve">včetně případného čerpání </t>
  </si>
  <si>
    <t>115101201</t>
  </si>
  <si>
    <t>Čerpání vody na dopravní výšku do 10 m s uvažovaným průměrným přítokem do 500 l/min</t>
  </si>
  <si>
    <t>789883024</t>
  </si>
  <si>
    <t>https://podminky.urs.cz/item/CS_URS_2022_02/115101201</t>
  </si>
  <si>
    <t>12*30</t>
  </si>
  <si>
    <t>115101301</t>
  </si>
  <si>
    <t>Pohotovost záložní čerpací soupravy pro dopravní výšku do 10 m s uvažovaným průměrným přítokem do 500 l/min</t>
  </si>
  <si>
    <t>den</t>
  </si>
  <si>
    <t>-441836262</t>
  </si>
  <si>
    <t>https://podminky.urs.cz/item/CS_URS_2022_02/115101301</t>
  </si>
  <si>
    <t>122252501</t>
  </si>
  <si>
    <t>Odkopávky a prokopávky nezapažené pro spodní stavbu železnic strojně v hornině třídy těžitelnosti I skupiny 3 do 100 m3</t>
  </si>
  <si>
    <t>-452145538</t>
  </si>
  <si>
    <t>https://podminky.urs.cz/item/CS_URS_2022_02/122252501</t>
  </si>
  <si>
    <t xml:space="preserve">pro propustek </t>
  </si>
  <si>
    <t>pro základový práh a troubu</t>
  </si>
  <si>
    <t>2,4*2,5*2,0</t>
  </si>
  <si>
    <t xml:space="preserve">dlažby na vtoku i výtoku </t>
  </si>
  <si>
    <t>2,4*2,0*0,5*2</t>
  </si>
  <si>
    <t>122252508</t>
  </si>
  <si>
    <t>Odkopávky a prokopávky nezapažené pro spodní stavbu železnic strojně v hornině třídy těžitelnosti I skupiny 3 Příplatek k cenám za ztížení při rekonstrukcích</t>
  </si>
  <si>
    <t>-471434690</t>
  </si>
  <si>
    <t>https://podminky.urs.cz/item/CS_URS_2022_02/122252508</t>
  </si>
  <si>
    <t>124253100</t>
  </si>
  <si>
    <t>Vykopávky pro koryta vodotečí strojně v hornině třídy těžitelnosti I skupiny 3 do 100 m3</t>
  </si>
  <si>
    <t>1041298037</t>
  </si>
  <si>
    <t>https://podminky.urs.cz/item/CS_URS_2022_02/124253100</t>
  </si>
  <si>
    <t xml:space="preserve">prohloubení příkopu odtoku  </t>
  </si>
  <si>
    <t>50*0,5*1</t>
  </si>
  <si>
    <t>162432511</t>
  </si>
  <si>
    <t>Vodorovné přemístění výkopku pracovním vlakem bez naložení výkopku, avšak s jeho vyložením, pro jakoukoliv třídu těžitelnosti, na vzdálenost do 2 000 m</t>
  </si>
  <si>
    <t>1998732131</t>
  </si>
  <si>
    <t>https://podminky.urs.cz/item/CS_URS_2022_02/162432511</t>
  </si>
  <si>
    <t xml:space="preserve">zemina </t>
  </si>
  <si>
    <t>41,8*2</t>
  </si>
  <si>
    <t>suť</t>
  </si>
  <si>
    <t>16,283</t>
  </si>
  <si>
    <t>162751114</t>
  </si>
  <si>
    <t>Vodorovné přemístění výkopku nebo sypaniny po suchu na obvyklém dopravním prostředku, bez naložení výkopku, avšak se složením bez rozhrnutí z horniny třídy těžitelnosti I skupiny 1 až 3 na vzdálenost přes 6 000 do 7 000 m</t>
  </si>
  <si>
    <t>-1843519088</t>
  </si>
  <si>
    <t>https://podminky.urs.cz/item/CS_URS_2022_02/162751114</t>
  </si>
  <si>
    <t>16,8+25</t>
  </si>
  <si>
    <t>167151101</t>
  </si>
  <si>
    <t>Nakládání, skládání a překládání neulehlého výkopku nebo sypaniny strojně nakládání, množství do 100 m3, z horniny třídy těžitelnosti I, skupiny 1 až 3</t>
  </si>
  <si>
    <t>-1213560758</t>
  </si>
  <si>
    <t>https://podminky.urs.cz/item/CS_URS_2022_02/167151101</t>
  </si>
  <si>
    <t>171201231</t>
  </si>
  <si>
    <t>Poplatek za uložení stavebního odpadu na recyklační skládce (skládkovné) zeminy a kamení zatříděného do Katalogu odpadů pod kódem 17 05 04</t>
  </si>
  <si>
    <t>-1799069364</t>
  </si>
  <si>
    <t>https://podminky.urs.cz/item/CS_URS_2022_02/171201231</t>
  </si>
  <si>
    <t>174111311</t>
  </si>
  <si>
    <t>Zásyp sypaninou pro spodní stavbu železnic objemu přes 3 m3 se zhutněním</t>
  </si>
  <si>
    <t>-549735868</t>
  </si>
  <si>
    <t>https://podminky.urs.cz/item/CS_URS_2022_02/174111311</t>
  </si>
  <si>
    <t>pro troubu</t>
  </si>
  <si>
    <t>3,5*1,5*2</t>
  </si>
  <si>
    <t>58344171</t>
  </si>
  <si>
    <t>štěrkodrť frakce 0/32</t>
  </si>
  <si>
    <t>-891905317</t>
  </si>
  <si>
    <t xml:space="preserve">pro trouby </t>
  </si>
  <si>
    <t>10,5*1,6</t>
  </si>
  <si>
    <t>181202305</t>
  </si>
  <si>
    <t>Úprava pláně na stavbách silnic a dálnic strojně na násypech se zhutněním</t>
  </si>
  <si>
    <t>-1228816240</t>
  </si>
  <si>
    <t>https://podminky.urs.cz/item/CS_URS_2022_02/181202305</t>
  </si>
  <si>
    <t xml:space="preserve">rozšířená část </t>
  </si>
  <si>
    <t>6*2</t>
  </si>
  <si>
    <t>273321117</t>
  </si>
  <si>
    <t>Základové konstrukce z betonu železového desky ve výkopu nebo na hlavách pilot C 25/30</t>
  </si>
  <si>
    <t>49742046</t>
  </si>
  <si>
    <t>https://podminky.urs.cz/item/CS_URS_2022_02/273321117</t>
  </si>
  <si>
    <t xml:space="preserve">základová deska pod troubami včetně sedla </t>
  </si>
  <si>
    <t>0,65*1,5</t>
  </si>
  <si>
    <t>273321191</t>
  </si>
  <si>
    <t>Základové konstrukce z betonu železového Příplatek k cenám za betonáž malého rozsahu do 25 m3</t>
  </si>
  <si>
    <t>1173731938</t>
  </si>
  <si>
    <t>https://podminky.urs.cz/item/CS_URS_2022_02/273321191</t>
  </si>
  <si>
    <t>273354111</t>
  </si>
  <si>
    <t>Bednění základových konstrukcí desek zřízení</t>
  </si>
  <si>
    <t>660913153</t>
  </si>
  <si>
    <t>https://podminky.urs.cz/item/CS_URS_2022_02/273354111</t>
  </si>
  <si>
    <t>základová deska pod troubami:</t>
  </si>
  <si>
    <t>0,2*1,5*2</t>
  </si>
  <si>
    <t xml:space="preserve">sedlo </t>
  </si>
  <si>
    <t>0,32*1,5*2</t>
  </si>
  <si>
    <t>273354211</t>
  </si>
  <si>
    <t>Bednění základových konstrukcí desek odstranění bednění</t>
  </si>
  <si>
    <t>-1324085282</t>
  </si>
  <si>
    <t>https://podminky.urs.cz/item/CS_URS_2022_02/273354211</t>
  </si>
  <si>
    <t>273361412</t>
  </si>
  <si>
    <t>Výztuž základových konstrukcí desek ze svařovaných sítí, hmotnosti přes 3,5 do 6 kg/m2</t>
  </si>
  <si>
    <t>1968007750</t>
  </si>
  <si>
    <t>https://podminky.urs.cz/item/CS_URS_2022_02/273361412</t>
  </si>
  <si>
    <t xml:space="preserve">v desce ve 2 vrstvách </t>
  </si>
  <si>
    <t>1,4*1,5*7,9/1000*2</t>
  </si>
  <si>
    <t>1490766577</t>
  </si>
  <si>
    <t>https://podminky.urs.cz/item/CS_URS_2022_02/274311127</t>
  </si>
  <si>
    <t xml:space="preserve">práh na výtoku </t>
  </si>
  <si>
    <t>0,7*0,4*1,6</t>
  </si>
  <si>
    <t>274311191</t>
  </si>
  <si>
    <t>Základové konstrukce z betonu prostého Příplatek k cenám za betonáž malého rozsahu do 25 m3</t>
  </si>
  <si>
    <t>-1222034473</t>
  </si>
  <si>
    <t>https://podminky.urs.cz/item/CS_URS_2022_02/274311191</t>
  </si>
  <si>
    <t>274354111</t>
  </si>
  <si>
    <t>Bednění základových konstrukcí pasů, prahů, věnců a ostruh zřízení</t>
  </si>
  <si>
    <t>-930315830</t>
  </si>
  <si>
    <t>https://podminky.urs.cz/item/CS_URS_2022_02/274354111</t>
  </si>
  <si>
    <t>0,7*1,6*2</t>
  </si>
  <si>
    <t>0,4*0,7*2</t>
  </si>
  <si>
    <t>274354211</t>
  </si>
  <si>
    <t>Bednění základových konstrukcí pasů, prahů, věnců a ostruh odstranění bednění</t>
  </si>
  <si>
    <t>-1281024483</t>
  </si>
  <si>
    <t>https://podminky.urs.cz/item/CS_URS_2022_02/274354211</t>
  </si>
  <si>
    <t>274361116</t>
  </si>
  <si>
    <t>Výztuž základových konstrukcí pasů, prahů, věnců a ostruh z betonářské oceli 10 505 (R) nebo BSt 500</t>
  </si>
  <si>
    <t>224256947</t>
  </si>
  <si>
    <t>https://podminky.urs.cz/item/CS_URS_2022_02/274361116</t>
  </si>
  <si>
    <t>0,448*100/1000</t>
  </si>
  <si>
    <t>Vodorovné konstrukce</t>
  </si>
  <si>
    <t>-681654540</t>
  </si>
  <si>
    <t>"pod dlažbu</t>
  </si>
  <si>
    <t>9,6*1,3*4,44/1000</t>
  </si>
  <si>
    <t>451315114</t>
  </si>
  <si>
    <t>Podkladní a výplňové vrstvy z betonu prostého tloušťky do 100 mm, z betonu C 12/15</t>
  </si>
  <si>
    <t>-946348839</t>
  </si>
  <si>
    <t>https://podminky.urs.cz/item/CS_URS_2022_02/451315114</t>
  </si>
  <si>
    <t xml:space="preserve">po desku </t>
  </si>
  <si>
    <t>1,6*1,5</t>
  </si>
  <si>
    <t>451541111</t>
  </si>
  <si>
    <t>Lože pod potrubí, stoky a drobné objekty v otevřeném výkopu ze štěrkodrtě 0-63 mm</t>
  </si>
  <si>
    <t>-561809244</t>
  </si>
  <si>
    <t>https://podminky.urs.cz/item/CS_URS_2022_02/451541111</t>
  </si>
  <si>
    <t xml:space="preserve">pod základovou desku </t>
  </si>
  <si>
    <t>2*1,5*0,15</t>
  </si>
  <si>
    <t>pod základy</t>
  </si>
  <si>
    <t>0,13*1,6</t>
  </si>
  <si>
    <t>451577877</t>
  </si>
  <si>
    <t>Podklad nebo lože pod dlažbu (přídlažbu) v ploše vodorovné nebo ve sklonu do 1:5, tloušťky od 30 do 100 mm ze štěrkopísku</t>
  </si>
  <si>
    <t>1201462300</t>
  </si>
  <si>
    <t>https://podminky.urs.cz/item/CS_URS_2022_02/451577877</t>
  </si>
  <si>
    <t>2,4*2</t>
  </si>
  <si>
    <t>465513156</t>
  </si>
  <si>
    <t>Dlažba svahu u mostních opěr z upraveného lomového žulového kamene s vyspárováním maltou MC 25, šíře spáry 15 mm do betonového lože C 25/30 tloušťky 200 mm, plochy do 10 m2</t>
  </si>
  <si>
    <t>-509828522</t>
  </si>
  <si>
    <t>https://podminky.urs.cz/item/CS_URS_2022_02/465513156</t>
  </si>
  <si>
    <t xml:space="preserve">včetně prahů </t>
  </si>
  <si>
    <t>Trubní vedení</t>
  </si>
  <si>
    <t>812442121</t>
  </si>
  <si>
    <t>Montáž potrubí z trub betonových hrdlových v otevřeném výkopu ve sklonu do 20 % s integrovaným pryžovým těsněním DN 600</t>
  </si>
  <si>
    <t>1744256414</t>
  </si>
  <si>
    <t>https://podminky.urs.cz/item/CS_URS_2022_02/812442121</t>
  </si>
  <si>
    <t>1,5</t>
  </si>
  <si>
    <t>592211R0003</t>
  </si>
  <si>
    <t>trouba železobetonová DN 600 šikmá vtoková  dl. 2210 mm</t>
  </si>
  <si>
    <t>-1791230208</t>
  </si>
  <si>
    <t>592211R0004</t>
  </si>
  <si>
    <t>prefa betonový podkladní práh TBX</t>
  </si>
  <si>
    <t>-1060181832</t>
  </si>
  <si>
    <t>899623171</t>
  </si>
  <si>
    <t>Obetonování potrubí nebo zdiva stok betonem prostým v otevřeném výkopu, betonem tř. C 25/30</t>
  </si>
  <si>
    <t>-1164559457</t>
  </si>
  <si>
    <t>https://podminky.urs.cz/item/CS_URS_2022_02/899623171</t>
  </si>
  <si>
    <t>Ostatní konstrukce a práce-bourání</t>
  </si>
  <si>
    <t>931992121</t>
  </si>
  <si>
    <t>Výplň dilatačních spár z polystyrenu extrudovaného, tloušťky 20 mm</t>
  </si>
  <si>
    <t>-571287182</t>
  </si>
  <si>
    <t>https://podminky.urs.cz/item/CS_URS_2022_02/931992121</t>
  </si>
  <si>
    <t xml:space="preserve">odláždení </t>
  </si>
  <si>
    <t>2,4*0,3*2</t>
  </si>
  <si>
    <t>931994142</t>
  </si>
  <si>
    <t>Těsnění spáry betonové konstrukce pásy, profily, tmely tmelem polyuretanovým spáry dilatační do 4,0 cm2</t>
  </si>
  <si>
    <t>808953722</t>
  </si>
  <si>
    <t>https://podminky.urs.cz/item/CS_URS_2022_02/931994142</t>
  </si>
  <si>
    <t>961041211</t>
  </si>
  <si>
    <t>Bourání mostních konstrukcí základů z prostého betonu</t>
  </si>
  <si>
    <t>-767441558</t>
  </si>
  <si>
    <t>https://podminky.urs.cz/item/CS_URS_2022_02/961041211</t>
  </si>
  <si>
    <t xml:space="preserve">čelo na výtoku </t>
  </si>
  <si>
    <t>2,5*1,1*2,4</t>
  </si>
  <si>
    <t>963051111</t>
  </si>
  <si>
    <t>Bourání mostních konstrukcí nosných konstrukcí ze železového betonu</t>
  </si>
  <si>
    <t>488920340</t>
  </si>
  <si>
    <t>https://podminky.urs.cz/item/CS_URS_2022_02/963051111</t>
  </si>
  <si>
    <t>římsa</t>
  </si>
  <si>
    <t>1,15*0,2*2,4</t>
  </si>
  <si>
    <t>985121222</t>
  </si>
  <si>
    <t>Tryskání degradovaného betonu líce kleneb a podhledů vodou pod tlakem přes 300 do 1 250 barů</t>
  </si>
  <si>
    <t>-2109741320</t>
  </si>
  <si>
    <t>https://podminky.urs.cz/item/CS_URS_2022_02/985121222</t>
  </si>
  <si>
    <t xml:space="preserve">sanace čela na vtoku </t>
  </si>
  <si>
    <t>1,16*2,4</t>
  </si>
  <si>
    <t xml:space="preserve">římsa </t>
  </si>
  <si>
    <t>(0,1+0,2+1,15)*2,4</t>
  </si>
  <si>
    <t>985311212</t>
  </si>
  <si>
    <t>Reprofilace betonu sanačními maltami na cementové bázi ručně líce kleneb a podhledů, tloušťky přes 10 do 20 mm</t>
  </si>
  <si>
    <t>1003454508</t>
  </si>
  <si>
    <t>https://podminky.urs.cz/item/CS_URS_2022_02/985311212</t>
  </si>
  <si>
    <t>985323111</t>
  </si>
  <si>
    <t>Spojovací můstek reprofilovaného betonu na cementové bázi, tloušťky 1 mm</t>
  </si>
  <si>
    <t>-718851814</t>
  </si>
  <si>
    <t>https://podminky.urs.cz/item/CS_URS_2022_02/985323111</t>
  </si>
  <si>
    <t>985324231</t>
  </si>
  <si>
    <t>Ochranný nátěr betonu akrylátový trojnásobný se stěrkou (OS-D)</t>
  </si>
  <si>
    <t>-1333935895</t>
  </si>
  <si>
    <t>https://podminky.urs.cz/item/CS_URS_2022_02/985324231</t>
  </si>
  <si>
    <t>997</t>
  </si>
  <si>
    <t>Přesun sutě</t>
  </si>
  <si>
    <t>997211511</t>
  </si>
  <si>
    <t>Vodorovná doprava suti nebo vybouraných hmot suti se složením a hrubým urovnáním, na vzdálenost do 1 km</t>
  </si>
  <si>
    <t>-1943143164</t>
  </si>
  <si>
    <t>https://podminky.urs.cz/item/CS_URS_2022_02/997211511</t>
  </si>
  <si>
    <t>997211519</t>
  </si>
  <si>
    <t>Vodorovná doprava suti nebo vybouraných hmot suti se složením a hrubým urovnáním, na vzdálenost Příplatek k ceně za každý další i započatý 1 km přes 1 km</t>
  </si>
  <si>
    <t>-1299259148</t>
  </si>
  <si>
    <t>https://podminky.urs.cz/item/CS_URS_2022_02/997211519</t>
  </si>
  <si>
    <t>16,283*6</t>
  </si>
  <si>
    <t>997211611</t>
  </si>
  <si>
    <t>Nakládání suti nebo vybouraných hmot na dopravní prostředky pro vodorovnou dopravu suti</t>
  </si>
  <si>
    <t>-994040172</t>
  </si>
  <si>
    <t>https://podminky.urs.cz/item/CS_URS_2022_02/997211611</t>
  </si>
  <si>
    <t>16,283*2</t>
  </si>
  <si>
    <t>997221861</t>
  </si>
  <si>
    <t>Poplatek za uložení stavebního odpadu na recyklační skládce (skládkovné) z prostého betonu zatříděného do Katalogu odpadů pod kódem 17 01 01</t>
  </si>
  <si>
    <t>1647727188</t>
  </si>
  <si>
    <t>https://podminky.urs.cz/item/CS_URS_2022_02/997221861</t>
  </si>
  <si>
    <t>997221862</t>
  </si>
  <si>
    <t>Poplatek za uložení stavebního odpadu na recyklační skládce (skládkovné) z armovaného betonu zatříděného do Katalogu odpadů pod kódem 17 01 01</t>
  </si>
  <si>
    <t>-92223493</t>
  </si>
  <si>
    <t>https://podminky.urs.cz/item/CS_URS_2022_02/997221862</t>
  </si>
  <si>
    <t>1,325</t>
  </si>
  <si>
    <t>997221873</t>
  </si>
  <si>
    <t>1687298694</t>
  </si>
  <si>
    <t>https://podminky.urs.cz/item/CS_URS_2022_02/997221873</t>
  </si>
  <si>
    <t>16,283-14,250-1,325</t>
  </si>
  <si>
    <t>998</t>
  </si>
  <si>
    <t>Přesun hmot</t>
  </si>
  <si>
    <t>998212111</t>
  </si>
  <si>
    <t>Přesun hmot pro mosty zděné, betonové monolitické, spřažené ocelobetonové nebo kovové vodorovná dopravní vzdálenost do 100 m výška mostu do 20 m</t>
  </si>
  <si>
    <t>916163211</t>
  </si>
  <si>
    <t>https://podminky.urs.cz/item/CS_URS_2022_02/998212111</t>
  </si>
  <si>
    <t>998212191</t>
  </si>
  <si>
    <t>Přesun hmot pro mosty zděné, betonové monolitické, spřažené ocelobetonové nebo kovové Příplatek k cenám za zvětšený přesun přes přes vymezenou největší dopravní vzdálenost do 1000 m</t>
  </si>
  <si>
    <t>384407571</t>
  </si>
  <si>
    <t>https://podminky.urs.cz/item/CS_URS_2022_02/998212191</t>
  </si>
  <si>
    <t>711</t>
  </si>
  <si>
    <t>Izolace proti vodě, vlhkosti a plynům</t>
  </si>
  <si>
    <t>711112001</t>
  </si>
  <si>
    <t>Provedení izolace proti zemní vlhkosti natěradly a tmely za studena na ploše svislé S nátěrem penetračním</t>
  </si>
  <si>
    <t>-1034092563</t>
  </si>
  <si>
    <t>https://podminky.urs.cz/item/CS_URS_2022_02/711112001</t>
  </si>
  <si>
    <t xml:space="preserve">potrubí + deska </t>
  </si>
  <si>
    <t>3,5*1,5</t>
  </si>
  <si>
    <t>111631500</t>
  </si>
  <si>
    <t>lak penetrační asfaltový</t>
  </si>
  <si>
    <t>-1250646197</t>
  </si>
  <si>
    <t>5,250*0,00035</t>
  </si>
  <si>
    <t>711112011</t>
  </si>
  <si>
    <t>Provedení izolace proti zemní vlhkosti natěradly a tmely za studena na ploše svislé S nátěrem suspensí asfaltovou</t>
  </si>
  <si>
    <t>-612551629</t>
  </si>
  <si>
    <t>https://podminky.urs.cz/item/CS_URS_2022_02/711112011</t>
  </si>
  <si>
    <t>5,250*2</t>
  </si>
  <si>
    <t>111631780</t>
  </si>
  <si>
    <t>lak hydroizolační asfaltový pro izolaci trub</t>
  </si>
  <si>
    <t>-272737406</t>
  </si>
  <si>
    <t>10,500*0,4/1000</t>
  </si>
  <si>
    <t>998711101</t>
  </si>
  <si>
    <t>Přesun hmot pro izolace proti vodě, vlhkosti a plynům stanovený z hmotnosti přesunovaného materiálu vodorovná dopravní vzdálenost do 50 m v objektech výšky do 6 m</t>
  </si>
  <si>
    <t>-466837706</t>
  </si>
  <si>
    <t>https://podminky.urs.cz/item/CS_URS_2022_02/998711101</t>
  </si>
  <si>
    <t>998711193</t>
  </si>
  <si>
    <t>Přesun hmot pro izolace proti vodě, vlhkosti a plynům stanovený z hmotnosti přesunovaného materiálu Příplatek k cenám za zvětšený přesun přes vymezenou největší dopravní vzdálenost do 500 m</t>
  </si>
  <si>
    <t>-18579680</t>
  </si>
  <si>
    <t>https://podminky.urs.cz/item/CS_URS_2022_02/998711193</t>
  </si>
  <si>
    <t>A.3.1.2 - VRN - km 19,880</t>
  </si>
  <si>
    <t xml:space="preserve">    VRN1 - Průzkumné, geodetické a projektové práce</t>
  </si>
  <si>
    <t xml:space="preserve">    VRN3 - Zařízení staveniště</t>
  </si>
  <si>
    <t xml:space="preserve">    VRN6 - Územní vlivy</t>
  </si>
  <si>
    <t>VRN1</t>
  </si>
  <si>
    <t>Průzkumné, geodetické a projektové práce</t>
  </si>
  <si>
    <t>013002000</t>
  </si>
  <si>
    <t>Projektové práce</t>
  </si>
  <si>
    <t>kpl</t>
  </si>
  <si>
    <t>CS ÚRS 2020 02</t>
  </si>
  <si>
    <t>-796023419</t>
  </si>
  <si>
    <t>Poznámka k položce:
zpracování dokumentace zhotovitele včetně výkazu výměr a dokumentace skutečného provedení stavby - 2x (v trvalém tisku i digitálně) s využitím železničního bodového pole a po projednání a schválení SŽG.</t>
  </si>
  <si>
    <t>VRN3</t>
  </si>
  <si>
    <t>Zařízení staveniště</t>
  </si>
  <si>
    <t>030001000</t>
  </si>
  <si>
    <t>-1227199190</t>
  </si>
  <si>
    <t>Poznámka k položce:
dodávky vody a energie, příjezdové komunikace včetně příp. omezení provozu a dopravního značení, příp. pronájmy pozemků, střežení pracoviště, uvedení pozemků do původního stavu, včetně přípravy a likvidace staveniště</t>
  </si>
  <si>
    <t>VRN6</t>
  </si>
  <si>
    <t>Územní vlivy</t>
  </si>
  <si>
    <t>060001000</t>
  </si>
  <si>
    <t>676475756</t>
  </si>
  <si>
    <t>https://podminky.urs.cz/item/CS_URS_2022_02/060001000</t>
  </si>
  <si>
    <t>Poznámka k položce:
Špatný přístup, asi kolejově z žst. Nejdek (složité vlevo z ul. Švermova, přípaně vpravo z žst. Nejdek).</t>
  </si>
  <si>
    <t>A.3.2 - Oprava propustku v km 20,203</t>
  </si>
  <si>
    <t xml:space="preserve">A.3.2.1 - Oprava propustku v km 20,203 </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</si>
  <si>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</si>
  <si>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</si>
  <si>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</si>
  <si>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</si>
  <si>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</si>
  <si>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</si>
  <si>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997 - Přesun sutě</t>
  </si>
  <si>
    <t xml:space="preserve">    998 - Přesun hmot</t>
  </si>
  <si>
    <t>PSV - Práce a dodávky PSV</t>
  </si>
  <si>
    <t xml:space="preserve">    711 - Izolace proti vodě, vlhkosti a plynům</t>
  </si>
  <si>
    <t>111251101</t>
  </si>
  <si>
    <t>Odstranění křovin a stromů s odstraněním kořenů strojně průměru kmene do 100 mm v rovině nebo ve svahu sklonu terénu do 1:5, při celkové ploše do 100 m2</t>
  </si>
  <si>
    <t>1888446372</t>
  </si>
  <si>
    <t>https://podminky.urs.cz/item/CS_URS_2022_02/111251101</t>
  </si>
  <si>
    <t>"předpoklad" 10,20"m2"</t>
  </si>
  <si>
    <t>235846221</t>
  </si>
  <si>
    <t>10,2</t>
  </si>
  <si>
    <t>113105113</t>
  </si>
  <si>
    <t>Rozebrání dlažeb z lomového kamene  s přemístěním hmot na skládku na vzdálenost do 3 m nebo s naložením na dopravní prostředek, kladených do cementové malty se spárami zalitými cementovou maltou</t>
  </si>
  <si>
    <t>313720874</t>
  </si>
  <si>
    <t>https://podminky.urs.cz/item/CS_URS_2022_02/113105113</t>
  </si>
  <si>
    <t>"Odstranění kamemého opevnění svahu" 3,22*7,373</t>
  </si>
  <si>
    <t>-2123128724</t>
  </si>
  <si>
    <t>"předpoklad" 30"hodin"</t>
  </si>
  <si>
    <t>-856096194</t>
  </si>
  <si>
    <t>"předpoklad" 5"dní"</t>
  </si>
  <si>
    <t>121151103</t>
  </si>
  <si>
    <t>Sejmutí ornice strojně při souvislé ploše do 100 m2, tl. vrstvy do 200 mm</t>
  </si>
  <si>
    <t>-1306194427</t>
  </si>
  <si>
    <t>https://podminky.urs.cz/item/CS_URS_2022_02/121151103</t>
  </si>
  <si>
    <t xml:space="preserve">zprava </t>
  </si>
  <si>
    <t>3*4</t>
  </si>
  <si>
    <t xml:space="preserve">zleva </t>
  </si>
  <si>
    <t>4,5*3</t>
  </si>
  <si>
    <t>122152508</t>
  </si>
  <si>
    <t>Odkopávky a prokopávky nezapažené pro spodní stavbu železnic strojně v hornině třídy těžitelnosti I skupiny 1 a 2 Příplatek k cenám za ztížení při rekonstrukcích</t>
  </si>
  <si>
    <t>428903123</t>
  </si>
  <si>
    <t>https://podminky.urs.cz/item/CS_URS_2022_02/122152508</t>
  </si>
  <si>
    <t>-1979781840</t>
  </si>
  <si>
    <t>122452501</t>
  </si>
  <si>
    <t>Odkopávky a prokopávky nezapažené pro spodní stavbu železnic strojně v hornině třídy těžitelnosti II skupiny 5 do 100 m3</t>
  </si>
  <si>
    <t>458131472</t>
  </si>
  <si>
    <t>https://podminky.urs.cz/item/CS_URS_2022_02/122452501</t>
  </si>
  <si>
    <t>122452508</t>
  </si>
  <si>
    <t>Odkopávky a prokopávky nezapažené pro spodní stavbu železnic strojně v hornině třídy těžitelnosti II skupiny 5 Příplatek k cenám za ztížení při rekonstrukcích</t>
  </si>
  <si>
    <t>482764457</t>
  </si>
  <si>
    <t>https://podminky.urs.cz/item/CS_URS_2022_02/122452508</t>
  </si>
  <si>
    <t>10963745</t>
  </si>
  <si>
    <t>234,100</t>
  </si>
  <si>
    <t xml:space="preserve">bourání </t>
  </si>
  <si>
    <t>42,773</t>
  </si>
  <si>
    <t>162751115</t>
  </si>
  <si>
    <t>Vodorovné přemístění výkopku nebo sypaniny po suchu na obvyklém dopravním prostředku, bez naložení výkopku, avšak se složením bez rozhrnutí z horniny třídy těžitelnosti I skupiny 1 až 3 na vzdálenost přes 7 000 do 8 000 m</t>
  </si>
  <si>
    <t>1946010421</t>
  </si>
  <si>
    <t>https://podminky.urs.cz/item/CS_URS_2022_02/162751115</t>
  </si>
  <si>
    <t>162751135</t>
  </si>
  <si>
    <t>Vodorovné přemístění výkopku nebo sypaniny po suchu na obvyklém dopravním prostředku, bez naložení výkopku, avšak se složením bez rozhrnutí z horniny třídy těžitelnosti II skupiny 4 a 5 na vzdálenost přes 7 000 do 8 000 m</t>
  </si>
  <si>
    <t>1449715207</t>
  </si>
  <si>
    <t>https://podminky.urs.cz/item/CS_URS_2022_02/162751135</t>
  </si>
  <si>
    <t>-1201099994</t>
  </si>
  <si>
    <t>58,525</t>
  </si>
  <si>
    <t>167151102</t>
  </si>
  <si>
    <t>Nakládání, skládání a překládání neulehlého výkopku nebo sypaniny strojně nakládání, množství do 100 m3, z horniny třídy těžitelnosti II, skupiny 4 a 5</t>
  </si>
  <si>
    <t>1382770728</t>
  </si>
  <si>
    <t>https://podminky.urs.cz/item/CS_URS_2022_02/167151102</t>
  </si>
  <si>
    <t>-1994674031</t>
  </si>
  <si>
    <t>58,525*2*2</t>
  </si>
  <si>
    <t>1385819908</t>
  </si>
  <si>
    <t>"zásyp líce výtokového čela" 6,202*0,99"m2"</t>
  </si>
  <si>
    <t>"zásyp rubu výtokového čela" 4,00*0,75"m2"</t>
  </si>
  <si>
    <t>"zásyp boků výtokového čela" 3,60*2,24*2"m2"</t>
  </si>
  <si>
    <t>"zásyp trouby"4,60*4,343"m2"</t>
  </si>
  <si>
    <t>"zásyp rubu jímky" 2,35*2,655"m2"</t>
  </si>
  <si>
    <t>"zásyp boků jímky" 2,10*2,497"m2"</t>
  </si>
  <si>
    <t>58331200</t>
  </si>
  <si>
    <t>štěrkopísek netříděný zásypový</t>
  </si>
  <si>
    <t>1913897953</t>
  </si>
  <si>
    <t>56,729*1,9</t>
  </si>
  <si>
    <t>181351103</t>
  </si>
  <si>
    <t>Rozprostření a urovnání ornice v rovině nebo ve svahu sklonu do 1:5 strojně při souvislé ploše přes 100 do 500 m2, tl. vrstvy do 200 mm</t>
  </si>
  <si>
    <t>-815286522</t>
  </si>
  <si>
    <t>https://podminky.urs.cz/item/CS_URS_2022_02/181351103</t>
  </si>
  <si>
    <t xml:space="preserve">ornice zpět </t>
  </si>
  <si>
    <t>181411122</t>
  </si>
  <si>
    <t>Založení trávníku na půdě předem připravené plochy do 1000 m2 výsevem včetně utažení lučního na svahu přes 1:5 do 1:2</t>
  </si>
  <si>
    <t>418145519</t>
  </si>
  <si>
    <t>https://podminky.urs.cz/item/CS_URS_2021_01/181411122</t>
  </si>
  <si>
    <t>005724740</t>
  </si>
  <si>
    <t>osivo směs travní krajinná-svahová</t>
  </si>
  <si>
    <t>2118912308</t>
  </si>
  <si>
    <t>25,5*0,03</t>
  </si>
  <si>
    <t xml:space="preserve"> Zakládání</t>
  </si>
  <si>
    <t>-241511212</t>
  </si>
  <si>
    <t>"PATNÍ PRAHY" 3,676*0,30*0,60</t>
  </si>
  <si>
    <t>-207381158</t>
  </si>
  <si>
    <t>274321117</t>
  </si>
  <si>
    <t>Základové konstrukce z betonu železového pásy, prahy, věnce a ostruhy ve výkopu nebo na hlavách pilot C 25/30</t>
  </si>
  <si>
    <t>1904104756</t>
  </si>
  <si>
    <t>https://podminky.urs.cz/item/CS_URS_2022_02/274321117</t>
  </si>
  <si>
    <t>"VÝTOKOVÉ ČELO - ZÁKLAD"0,8*1,6*4</t>
  </si>
  <si>
    <t>82</t>
  </si>
  <si>
    <t>274321191</t>
  </si>
  <si>
    <t>404819820</t>
  </si>
  <si>
    <t>https://podminky.urs.cz/item/CS_URS_2022_02/274321191</t>
  </si>
  <si>
    <t>180057162</t>
  </si>
  <si>
    <t>"PATNÍ PRAHY"</t>
  </si>
  <si>
    <t>3,676*0,60*2</t>
  </si>
  <si>
    <t>0,6*0,3*2</t>
  </si>
  <si>
    <t>"VÝTOKOVÉ ČELO - ZÁKLAD</t>
  </si>
  <si>
    <t>0,8*4*2</t>
  </si>
  <si>
    <t>0,8*1,6*2</t>
  </si>
  <si>
    <t>1071611266</t>
  </si>
  <si>
    <t>-1305595941</t>
  </si>
  <si>
    <t>"výztuž čela dle výkresu výztuže" 1049,77"kg"/1000*0,4</t>
  </si>
  <si>
    <t>Svislé a kompletní konstrukce</t>
  </si>
  <si>
    <t>317321118</t>
  </si>
  <si>
    <t>Římsy ze železového betonu  C 30/37</t>
  </si>
  <si>
    <t>893158267</t>
  </si>
  <si>
    <t>https://podminky.urs.cz/item/CS_URS_2022_02/317321118</t>
  </si>
  <si>
    <t>"VTOKOVÉ ČELO - římsa" 4,00*0,088</t>
  </si>
  <si>
    <t>83</t>
  </si>
  <si>
    <t>317321191</t>
  </si>
  <si>
    <t>Římsy ze železového betonu Příplatek k cenám za betonáž malého rozsahu do 25 m3</t>
  </si>
  <si>
    <t>1341977446</t>
  </si>
  <si>
    <t>https://podminky.urs.cz/item/CS_URS_2022_02/317321191</t>
  </si>
  <si>
    <t>317353121</t>
  </si>
  <si>
    <t>Bednění mostní římsy  zřízení všech tvarů</t>
  </si>
  <si>
    <t>2059661867</t>
  </si>
  <si>
    <t>https://podminky.urs.cz/item/CS_URS_2022_02/317353121</t>
  </si>
  <si>
    <t>"VTOKOVÉ ČELO - římsa"</t>
  </si>
  <si>
    <t>(0,1+0,25+0,21)*4</t>
  </si>
  <si>
    <t>0,4*0,25*2</t>
  </si>
  <si>
    <t>317353221</t>
  </si>
  <si>
    <t>Bednění mostní římsy  odstranění všech tvarů</t>
  </si>
  <si>
    <t>1769156859</t>
  </si>
  <si>
    <t>https://podminky.urs.cz/item/CS_URS_2022_02/317353221</t>
  </si>
  <si>
    <t>317361116</t>
  </si>
  <si>
    <t>Výztuž mostních železobetonových říms  z betonářské oceli 10 505 (R) nebo BSt 500</t>
  </si>
  <si>
    <t>1950544532</t>
  </si>
  <si>
    <t>https://podminky.urs.cz/item/CS_URS_2022_02/317361116</t>
  </si>
  <si>
    <t>"výztuž čela dle výkresu výztuže" 1049,77"kg"/1000*0,2</t>
  </si>
  <si>
    <t>334323117</t>
  </si>
  <si>
    <t>Mostní opěry a úložné prahy z betonu železového C 25/30</t>
  </si>
  <si>
    <t>-1869709500</t>
  </si>
  <si>
    <t>https://podminky.urs.cz/item/CS_URS_2022_02/334323117</t>
  </si>
  <si>
    <t>"VTOKOVÉ ČELO - DŘÍK</t>
  </si>
  <si>
    <t>(0,193+0,811+0,296)*0,8*4</t>
  </si>
  <si>
    <t xml:space="preserve">odpočet otvor </t>
  </si>
  <si>
    <t>(PI*0,405*0,405*0,8)*-1</t>
  </si>
  <si>
    <t>84</t>
  </si>
  <si>
    <t>334323191</t>
  </si>
  <si>
    <t>Mostní opěry a úložné prahy z betonu Příplatek k cenám za betonáž malého rozsahu do 25 m3</t>
  </si>
  <si>
    <t>-1642858992</t>
  </si>
  <si>
    <t>https://podminky.urs.cz/item/CS_URS_2022_02/334323191</t>
  </si>
  <si>
    <t>334351112</t>
  </si>
  <si>
    <t>Bednění mostních opěr a úložných prahů ze systémového bednění  zřízení z překližek, pro železobeton</t>
  </si>
  <si>
    <t>327398825</t>
  </si>
  <si>
    <t>https://podminky.urs.cz/item/CS_URS_2022_02/334351112</t>
  </si>
  <si>
    <t>"VTOKOVÉ ČELO - DŘÍK"</t>
  </si>
  <si>
    <t>(0,193+0,811+0,296)*4</t>
  </si>
  <si>
    <t>(0,328+0,807+0,6)*4</t>
  </si>
  <si>
    <t>(1,1+0,2)*0,8*2</t>
  </si>
  <si>
    <t>334351211</t>
  </si>
  <si>
    <t>Bednění mostních opěr a úložných prahů ze systémového bednění  odstranění z překližek</t>
  </si>
  <si>
    <t>1555718579</t>
  </si>
  <si>
    <t>https://podminky.urs.cz/item/CS_URS_2022_02/334351211</t>
  </si>
  <si>
    <t>14,220</t>
  </si>
  <si>
    <t>334361216</t>
  </si>
  <si>
    <t>Výztuž betonářská mostních konstrukcí  opěr, úložných prahů, křídel, závěrných zídek, bloků ložisek, pilířů a sloupů z oceli 10 505 (R) nebo BSt 500 dříků opěr</t>
  </si>
  <si>
    <t>1974553672</t>
  </si>
  <si>
    <t>https://podminky.urs.cz/item/CS_URS_2022_02/334361216</t>
  </si>
  <si>
    <t>429172111</t>
  </si>
  <si>
    <t>Oprava ocelových prvků mostních konstrukcí ztužidel, sedel pro centrické uložení mostnic, stoliček, diagonál, svislic, styčníkových plechů, chodníkových konzol, podlahových nosníků, kabelových žlabů a ostatních drobných prvků výroba šroubovaných nebo svařovaných, hmotnosti do 100 kg</t>
  </si>
  <si>
    <t>1417977609</t>
  </si>
  <si>
    <t>https://podminky.urs.cz/item/CS_URS_2022_02/429172111</t>
  </si>
  <si>
    <t>29,461</t>
  </si>
  <si>
    <t>429172211</t>
  </si>
  <si>
    <t>Oprava ocelových prvků mostních konstrukcí ztužidel, sedel pro centrické uložení mostnic, stoliček, diagonál, svislic, styčníkových plechů, chodníkových konzol, podlahových nosníků, kabelových žlabů a ostatních drobných prvků montáž šroubovaných nebo svařovaných, hmotnosti do 100 kg</t>
  </si>
  <si>
    <t>-53648811</t>
  </si>
  <si>
    <t>https://podminky.urs.cz/item/CS_URS_2022_02/429172211</t>
  </si>
  <si>
    <t>13010518</t>
  </si>
  <si>
    <t>úhelník ocelový nerovnostranný jakost 11 375 90x60x6mm</t>
  </si>
  <si>
    <t>-1371829138</t>
  </si>
  <si>
    <t>19,232/1000</t>
  </si>
  <si>
    <t>8,320/1000</t>
  </si>
  <si>
    <t>13611214</t>
  </si>
  <si>
    <t>plech ocelový hladký jakost S235JR tl 4mm tabule</t>
  </si>
  <si>
    <t>222681516</t>
  </si>
  <si>
    <t>1,350/1000</t>
  </si>
  <si>
    <t>Podkladní a výplňové vrstvy z betonu prostého  tloušťky do 100 mm, z betonu C 12/15</t>
  </si>
  <si>
    <t>1323457955</t>
  </si>
  <si>
    <t>"pod jímkou" 1,90*1,90</t>
  </si>
  <si>
    <t>"pod základem trouby" 4,60*1,71</t>
  </si>
  <si>
    <t>"pod základem výtokového čela" 4,30*1,90</t>
  </si>
  <si>
    <t>451576121</t>
  </si>
  <si>
    <t>Podkladní a výplňová vrstva z kameniva  tloušťky do 200 mm ze štěrkopísku</t>
  </si>
  <si>
    <t>2100988009</t>
  </si>
  <si>
    <t>https://podminky.urs.cz/item/CS_URS_2022_02/451576121</t>
  </si>
  <si>
    <t>"Hutněný ŠP polštář pro vyrovnání nerovností pod troubou fr.0-32, těžené" 4,10*2,81</t>
  </si>
  <si>
    <t>452322161</t>
  </si>
  <si>
    <t>Podkladní a zajišťovací konstrukce z betonu železového v otevřeném výkopu sedlové lože pod potrubí z betonu tř. C 25/30</t>
  </si>
  <si>
    <t>-808536002</t>
  </si>
  <si>
    <t>https://podminky.urs.cz/item/CS_URS_2022_02/452322161</t>
  </si>
  <si>
    <t>samozhutnitelný beton</t>
  </si>
  <si>
    <t>"pod potrubím" 4,49*0,454"m2"</t>
  </si>
  <si>
    <t>452351101</t>
  </si>
  <si>
    <t>Bednění podkladních a zajišťovacích konstrukcí v otevřeném výkopu desek nebo sedlových loží pod potrubí, stoky a drobné objekty</t>
  </si>
  <si>
    <t>-1962214956</t>
  </si>
  <si>
    <t>https://podminky.urs.cz/item/CS_URS_2022_02/452351101</t>
  </si>
  <si>
    <t>"pod potrubím" 2*4,60*0,367</t>
  </si>
  <si>
    <t>452368113</t>
  </si>
  <si>
    <t>Výztuž podkladních desek, bloků nebo pražců v otevřeném výkopu z betonářské oceli 10 505 (R) nebo BSt 500</t>
  </si>
  <si>
    <t>-1113284604</t>
  </si>
  <si>
    <t>https://podminky.urs.cz/item/CS_URS_2022_02/452368113</t>
  </si>
  <si>
    <t>"dle výkresu výztuže" 263,28"kg"/1000</t>
  </si>
  <si>
    <t>464541111</t>
  </si>
  <si>
    <t>Pohoz dna nebo svahů jakékoliv tloušťky  ze štěrkodrtí, z terénu, frakce do 63 mm</t>
  </si>
  <si>
    <t>-2042399729</t>
  </si>
  <si>
    <t>https://podminky.urs.cz/item/CS_URS_2022_02/464541111</t>
  </si>
  <si>
    <t>"Pohoz z hrubého štěrku (na výtoku) Ozrn 63 mm" 2,00*1,50*0,30</t>
  </si>
  <si>
    <t>465513157</t>
  </si>
  <si>
    <t>Dlažba svahu u mostních opěr z upraveného lomového žulového kamene  s vyspárováním maltou MC 25, šíře spáry 15 mm do betonového lože C 25/30 tloušťky 200 mm, plochy přes 10 m2</t>
  </si>
  <si>
    <t>879762789</t>
  </si>
  <si>
    <t>https://podminky.urs.cz/item/CS_URS_2022_02/465513157</t>
  </si>
  <si>
    <t xml:space="preserve">"pod dlažbu z lomového kamene" </t>
  </si>
  <si>
    <t>koeficient šikmosti 1.2, výpočet - dna jímky+ na výtoku+A na vtoku</t>
  </si>
  <si>
    <t>(1,1*1,1)+(1*2,076*1,2)+((3,1*(1,715+1,6)-(1,6*1,6))*1,2)</t>
  </si>
  <si>
    <t>"dopočet rozšíření" (0,3*2,076*1,2)</t>
  </si>
  <si>
    <t>-491687681</t>
  </si>
  <si>
    <t>výztuž dlažby</t>
  </si>
  <si>
    <t>12,961*1,1*4,44/1000</t>
  </si>
  <si>
    <t>R0000001</t>
  </si>
  <si>
    <t>Rošt do rámu kompozitní na jímku</t>
  </si>
  <si>
    <t>-33439649</t>
  </si>
  <si>
    <t>1,720</t>
  </si>
  <si>
    <t>Úpravy povrchů, podlahy a osazování výplní</t>
  </si>
  <si>
    <t>628611101.R</t>
  </si>
  <si>
    <t>Nátěr betonu mostu S9 (OS-E)</t>
  </si>
  <si>
    <t>2093133257</t>
  </si>
  <si>
    <t>4,00*0,20</t>
  </si>
  <si>
    <t>628613233</t>
  </si>
  <si>
    <t>Protikorozní ochrana ocelových mostních konstrukcí včetně otryskání povrchu základní a podkladní epoxidový a vrchní polyuretanový nátěr s metalizací III. třídy</t>
  </si>
  <si>
    <t>-46304336</t>
  </si>
  <si>
    <t>https://podminky.urs.cz/item/CS_URS_2022_02/628613233</t>
  </si>
  <si>
    <t>Úhelník 90X60X6</t>
  </si>
  <si>
    <t>(2,82+1,22)*0,294</t>
  </si>
  <si>
    <t xml:space="preserve">plechy </t>
  </si>
  <si>
    <t>0,03*0,150*2*9</t>
  </si>
  <si>
    <t>15625101</t>
  </si>
  <si>
    <t>drát metalizační Zn D 3mm</t>
  </si>
  <si>
    <t>-1849063301</t>
  </si>
  <si>
    <t>1,269*1,517</t>
  </si>
  <si>
    <t>Montáž potrubí z trub betonových hrdlových  v otevřeném výkopu ve sklonu do 20 % z trub těsněných pryžovými kroužky DN 600</t>
  </si>
  <si>
    <t>381930268</t>
  </si>
  <si>
    <t>1,1+2,5+2,115</t>
  </si>
  <si>
    <t>592211R0002</t>
  </si>
  <si>
    <t>trouba železobetonová DN 600 dl. 2500mm</t>
  </si>
  <si>
    <t>-263247882</t>
  </si>
  <si>
    <t xml:space="preserve">mezilehlá </t>
  </si>
  <si>
    <t>-1071541444</t>
  </si>
  <si>
    <t xml:space="preserve">v čele </t>
  </si>
  <si>
    <t>592211R0001</t>
  </si>
  <si>
    <t>220927245</t>
  </si>
  <si>
    <t xml:space="preserve">do jímky  </t>
  </si>
  <si>
    <t>-1954545800</t>
  </si>
  <si>
    <t>894201151</t>
  </si>
  <si>
    <t>Ostatní konstrukce na trubním vedení z prostého betonu dno šachet tloušťky přes 200 mm z betonu se zvýšenými nároky na prostředí tř. C 25/30</t>
  </si>
  <si>
    <t>2024905912</t>
  </si>
  <si>
    <t>https://podminky.urs.cz/item/CS_URS_2022_02/894201151</t>
  </si>
  <si>
    <t>"Železobetonová vtoková jímka - dno" 1,60*1,60*0,30</t>
  </si>
  <si>
    <t>894302152</t>
  </si>
  <si>
    <t>Ostatní konstrukce na trubním vedení ze železobetonu stěny šachet tloušťky přes 200 mm z betonu se zvýšenými nároky na prostředí tř. C 25/30</t>
  </si>
  <si>
    <t>741714321</t>
  </si>
  <si>
    <t>https://podminky.urs.cz/item/CS_URS_2022_02/894302152</t>
  </si>
  <si>
    <t>"Železobetonová vtoková jímka - plná stěna - 1" 1,60*1,40*0,25</t>
  </si>
  <si>
    <t>"Železobetonová vtoková jímka - plná stěna - 2" 1,10*1,40*0,25</t>
  </si>
  <si>
    <t>"Železobetonová vtoková jímka - stěna s troubou" 1,60*1,40*0,25</t>
  </si>
  <si>
    <t>"Železobetonová vtoková jímka - stěny se zaústěným žlabem" 0,25*1,137"m2"</t>
  </si>
  <si>
    <t>894502201</t>
  </si>
  <si>
    <t>Bednění konstrukcí na trubním vedení stěn šachet pravoúhlých nebo čtyř a vícehranných oboustranné</t>
  </si>
  <si>
    <t>-1109508217</t>
  </si>
  <si>
    <t>https://podminky.urs.cz/item/CS_URS_2022_02/894502201</t>
  </si>
  <si>
    <t xml:space="preserve">Plochy bednění - Jímka včetně odstranění </t>
  </si>
  <si>
    <t>"Vnější povrch" 1,60*1,70*4</t>
  </si>
  <si>
    <t>"Vnitřní povrch" 1,10*1,40*4</t>
  </si>
  <si>
    <t>894608112</t>
  </si>
  <si>
    <t>Výztuž šachet z betonářské oceli 10 505 (R) nebo BSt 500</t>
  </si>
  <si>
    <t>-943991840</t>
  </si>
  <si>
    <t>https://podminky.urs.cz/item/CS_URS_2022_02/894608112</t>
  </si>
  <si>
    <t>"dle výkresu výztuže" 0,393"t"</t>
  </si>
  <si>
    <t>86</t>
  </si>
  <si>
    <t>128991825</t>
  </si>
  <si>
    <t>0,300*6,87</t>
  </si>
  <si>
    <t>Těsnění spáry betonové konstrukce pásy, profily, tmely  tmelem polyuretanovým spáry dilatační do 4,0 cm2</t>
  </si>
  <si>
    <t>1614232727</t>
  </si>
  <si>
    <t>"Těsnění dilatační spáry bet. konstrukce polyuretanovým tmelem do 4.0cm2 - bt. kce - dlažba" 6,87"m"</t>
  </si>
  <si>
    <t>936942211</t>
  </si>
  <si>
    <t>Zhotovení tabulky s letopočtem opravy nebo větší údržby vložením šablony do bednění</t>
  </si>
  <si>
    <t>22762091</t>
  </si>
  <si>
    <t>https://podminky.urs.cz/item/CS_URS_2022_02/936942211</t>
  </si>
  <si>
    <t xml:space="preserve">Do římsy čela </t>
  </si>
  <si>
    <t>938902201</t>
  </si>
  <si>
    <t>Čištění příkopů komunikací s odstraněním travnatého porostu nebo nánosu s naložením na dopravní prostředek nebo s přemístěním na hromady na vzdálenost do 20 m ručně při šířce dna do 400 mm a objemu nánosu do 0,15 m3/m</t>
  </si>
  <si>
    <t>1347692620</t>
  </si>
  <si>
    <t>https://podminky.urs.cz/item/CS_URS_2022_02/938902201</t>
  </si>
  <si>
    <t>6,00"m"</t>
  </si>
  <si>
    <t>-522187376</t>
  </si>
  <si>
    <t>https://podminky.urs.cz/item/CS_URS_2022_02/961021112</t>
  </si>
  <si>
    <t>"Odstranění kamenného založení původního propustku" 4,90*2,00*0,80</t>
  </si>
  <si>
    <t>-1941208627</t>
  </si>
  <si>
    <t>"Odstranění vtokového čela - předpoklad prostý beton" 1,372*0,423*0,721</t>
  </si>
  <si>
    <t>"Odstranění založení vtokového čela - předpoklad prostý beton" 1,372*0,80*0,50</t>
  </si>
  <si>
    <t>"Odstranění výtokového čela - předpoklad prostý beton" 1,34*0,402*0,771</t>
  </si>
  <si>
    <t>"Odstranění založení výtokového čela - předpoklad prostý beton" 1,34*0,80*0,50</t>
  </si>
  <si>
    <t>66</t>
  </si>
  <si>
    <t>966008112</t>
  </si>
  <si>
    <t>Bourání trubního propustku  s odklizením a uložením vybouraného materiálu na skládku na vzdálenost do 3 m nebo s naložením na dopravní prostředek z trub DN přes 300 do 500 mm</t>
  </si>
  <si>
    <t>-180391930</t>
  </si>
  <si>
    <t>https://podminky.urs.cz/item/CS_URS_2022_02/966008112</t>
  </si>
  <si>
    <t>"Odstranění stávající ho propustku DN400, betonová trouba včetně lože</t>
  </si>
  <si>
    <t>4,6</t>
  </si>
  <si>
    <t>67</t>
  </si>
  <si>
    <t>Vodorovná doprava suti nebo vybouraných hmot  suti se složením a hrubým urovnáním, na vzdálenost do 1 km</t>
  </si>
  <si>
    <t>-2016638369</t>
  </si>
  <si>
    <t>68</t>
  </si>
  <si>
    <t>Vodorovná doprava suti nebo vybouraných hmot  suti se složením a hrubým urovnáním, na vzdálenost Příplatek k ceně za každý další i započatý 1 km přes 1 km</t>
  </si>
  <si>
    <t>416056039</t>
  </si>
  <si>
    <t>42,799*7</t>
  </si>
  <si>
    <t>69</t>
  </si>
  <si>
    <t>Nakládání suti nebo vybouraných hmot  na dopravní prostředky pro vodorovnou dopravu suti</t>
  </si>
  <si>
    <t>615327413</t>
  </si>
  <si>
    <t>42,799*2</t>
  </si>
  <si>
    <t>70</t>
  </si>
  <si>
    <t>246088948</t>
  </si>
  <si>
    <t>4,220+4,508</t>
  </si>
  <si>
    <t>71</t>
  </si>
  <si>
    <t>997013861</t>
  </si>
  <si>
    <t>1600665545</t>
  </si>
  <si>
    <t>https://podminky.urs.cz/item/CS_URS_2022_02/997013861</t>
  </si>
  <si>
    <t>42,799-8,728</t>
  </si>
  <si>
    <t>72</t>
  </si>
  <si>
    <t>998214111</t>
  </si>
  <si>
    <t>Přesun hmot pro mosty montované z dílců železobetonových nebo předpjatých  vodorovná dopravní vzdálenost do 100 m výška mostu do 20 m</t>
  </si>
  <si>
    <t>484017821</t>
  </si>
  <si>
    <t>https://podminky.urs.cz/item/CS_URS_2022_02/998214111</t>
  </si>
  <si>
    <t>73</t>
  </si>
  <si>
    <t>998214191</t>
  </si>
  <si>
    <t>Přesun hmot pro mosty montované z dílců železobetonových nebo předpjatých  Příplatek k ceně za zvětšený přesun přes vymezenou největší dopravní vzdálenost do 1000 m</t>
  </si>
  <si>
    <t>-1385367331</t>
  </si>
  <si>
    <t>https://podminky.urs.cz/item/CS_URS_2022_02/998214191</t>
  </si>
  <si>
    <t>PSV</t>
  </si>
  <si>
    <t>Práce a dodávky PSV</t>
  </si>
  <si>
    <t>74</t>
  </si>
  <si>
    <t>Provedení izolace proti zemní vlhkosti natěradly a tmely za studena  na ploše svislé S nátěrem penetračním</t>
  </si>
  <si>
    <t>1093828296</t>
  </si>
  <si>
    <t>"jímka" 2,32"m2"*4</t>
  </si>
  <si>
    <t>"rub čela vč. založení" 4,00*2,92</t>
  </si>
  <si>
    <t>"boční stěny čela" 2,26"m2"*2</t>
  </si>
  <si>
    <t>"líc čela" 6,24"m2"</t>
  </si>
  <si>
    <t>75</t>
  </si>
  <si>
    <t>711112002</t>
  </si>
  <si>
    <t>Provedení izolace proti zemní vlhkosti natěradly a tmely za studena  na ploše svislé S nátěrem lakem asfaltovým</t>
  </si>
  <si>
    <t>707306338</t>
  </si>
  <si>
    <t>https://podminky.urs.cz/item/CS_URS_2022_02/711112002</t>
  </si>
  <si>
    <t>"jímka" 2,32"m2"*4*2</t>
  </si>
  <si>
    <t>"rub čela vč. založení" 4,00*2,92*2</t>
  </si>
  <si>
    <t>"boční stěny čela" 2,26"m2"*2*2</t>
  </si>
  <si>
    <t>"líc čela" 6,24"m2"*2</t>
  </si>
  <si>
    <t>76</t>
  </si>
  <si>
    <t>711511101</t>
  </si>
  <si>
    <t>Provedení izolace potrubí, nádrží, stok a kanalizačních šachet natěradly a tmely za studena  nátěrem penetračním</t>
  </si>
  <si>
    <t>1832010006</t>
  </si>
  <si>
    <t>https://podminky.urs.cz/item/CS_URS_2022_02/711511101</t>
  </si>
  <si>
    <t>"izolace potrubí a základu" 4,60*3,20</t>
  </si>
  <si>
    <t>77</t>
  </si>
  <si>
    <t>711511102</t>
  </si>
  <si>
    <t>Provedení izolace potrubí, nádrží, stok a kanalizačních šachet natěradly a tmely za studena  nátěrem lakem asfaltovým</t>
  </si>
  <si>
    <t>-1895791539</t>
  </si>
  <si>
    <t>https://podminky.urs.cz/item/CS_URS_2022_02/711511102</t>
  </si>
  <si>
    <t>"izolace potrubí a základu" 4,60*3,20*2</t>
  </si>
  <si>
    <t>78</t>
  </si>
  <si>
    <t>11163150</t>
  </si>
  <si>
    <t>-817485025</t>
  </si>
  <si>
    <t>"kce" 31,72"m2"</t>
  </si>
  <si>
    <t>"potrubí" 14,72"m2"</t>
  </si>
  <si>
    <t>46,44*0,00035 "Přepočtené koeficientem množství</t>
  </si>
  <si>
    <t>79</t>
  </si>
  <si>
    <t>11163152</t>
  </si>
  <si>
    <t>lak hydroizolační asfaltový</t>
  </si>
  <si>
    <t>-216785805</t>
  </si>
  <si>
    <t>"kce" 63,44"m2"</t>
  </si>
  <si>
    <t>"potrubí" 29,44"m2"</t>
  </si>
  <si>
    <t>92,88*0,00035 "Přepočtené koeficientem množství</t>
  </si>
  <si>
    <t>Přesun hmot pro izolace proti vodě, vlhkosti a plynům  stanovený z hmotnosti přesunovaného materiálu vodorovná dopravní vzdálenost do 50 m v objektech výšky do 6 m</t>
  </si>
  <si>
    <t>1999124949</t>
  </si>
  <si>
    <t>85</t>
  </si>
  <si>
    <t>598831610</t>
  </si>
  <si>
    <t>A.3.2.2 - VRN</t>
  </si>
  <si>
    <t xml:space="preserve">    VRN4 - Inženýrská činnost</t>
  </si>
  <si>
    <t>012002000</t>
  </si>
  <si>
    <t>Geodetické práce</t>
  </si>
  <si>
    <t>-2077473651</t>
  </si>
  <si>
    <t>https://podminky.urs.cz/item/CS_URS_2022_02/012002000</t>
  </si>
  <si>
    <t>Poznámka k položce:
vytyčení kabelů</t>
  </si>
  <si>
    <t>-386287099</t>
  </si>
  <si>
    <t>https://podminky.urs.cz/item/CS_URS_2022_02/013002000</t>
  </si>
  <si>
    <t>Poznámka k položce:
zpracování dokumentace skutečného provedení stavby - 2x (v trvalém tisku i digitálně) s využitím železničního bodového pole a po projednání a schválení SŽG.</t>
  </si>
  <si>
    <t>-1800159657</t>
  </si>
  <si>
    <t>https://podminky.urs.cz/item/CS_URS_2022_02/030001000</t>
  </si>
  <si>
    <t>VRN4</t>
  </si>
  <si>
    <t>Inženýrská činnost</t>
  </si>
  <si>
    <t>043134000</t>
  </si>
  <si>
    <t>Zkoušky zatěžovací</t>
  </si>
  <si>
    <t>-1563562082</t>
  </si>
  <si>
    <t>https://podminky.urs.cz/item/CS_URS_2022_02/043134000</t>
  </si>
  <si>
    <t>Poznámka k položce:
Statická zatěžovací zkouška pláně</t>
  </si>
  <si>
    <t>1590532002</t>
  </si>
  <si>
    <t>Poznámka k položce:
špatný přístup k objektu (kolejově z žst. Nejdek či z přejezdu P173 v km 20,548)</t>
  </si>
  <si>
    <t>A.3.3 - Oprava propustku v km 26,077</t>
  </si>
  <si>
    <t xml:space="preserve">A.3.3.1 - Propustek v km 26,077 </t>
  </si>
  <si>
    <t xml:space="preserve">    9 - Ostatní konstrukce a práce-bourání</t>
  </si>
  <si>
    <t>893164471</t>
  </si>
  <si>
    <t>"předpoklad na vtoku / výtoku" (35,00+25,00)"m2"</t>
  </si>
  <si>
    <t>112155315</t>
  </si>
  <si>
    <t>Štěpkování s naložením na dopravní prostředek a odvozem do 20 km keřového porostu hustého</t>
  </si>
  <si>
    <t>-332876245</t>
  </si>
  <si>
    <t>https://podminky.urs.cz/item/CS_URS_2022_02/112155315</t>
  </si>
  <si>
    <t>769383729</t>
  </si>
  <si>
    <t>"stávající koryto" 12,00*0,60</t>
  </si>
  <si>
    <t>115001104</t>
  </si>
  <si>
    <t>Převedení vody potrubím průměru DN přes 250 do 300</t>
  </si>
  <si>
    <t>665037669</t>
  </si>
  <si>
    <t>https://podminky.urs.cz/item/CS_URS_2022_02/115001104</t>
  </si>
  <si>
    <t>18463583</t>
  </si>
  <si>
    <t>DLAŽBY NA VÝTOKU</t>
  </si>
  <si>
    <t>3,2</t>
  </si>
  <si>
    <t>122252502</t>
  </si>
  <si>
    <t>Odkopávky a prokopávky nezapažené pro spodní stavbu železnic strojně v hornině třídy těžitelnosti I skupiny 3 přes 100 do 1 000 m3</t>
  </si>
  <si>
    <t>-288654760</t>
  </si>
  <si>
    <t>https://podminky.urs.cz/item/CS_URS_2022_02/122252502</t>
  </si>
  <si>
    <t>929824706</t>
  </si>
  <si>
    <t>159,882</t>
  </si>
  <si>
    <t>122452502</t>
  </si>
  <si>
    <t>Odkopávky a prokopávky nezapažené pro spodní stavbu železnic strojně v hornině třídy těžitelnosti II skupiny 5 přes 100 do 1 000 m3</t>
  </si>
  <si>
    <t>563778812</t>
  </si>
  <si>
    <t>https://podminky.urs.cz/item/CS_URS_2022_02/122452502</t>
  </si>
  <si>
    <t>1587576306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</si>
  <si>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</si>
  <si>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</si>
  <si>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-707112378</t>
  </si>
  <si>
    <t>https://podminky.urs.cz/item/CS_URS_2022_02/162751117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</si>
  <si>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</si>
  <si>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</si>
  <si>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295642188</t>
  </si>
  <si>
    <t>https://podminky.urs.cz/item/CS_URS_2022_02/162751119</t>
  </si>
  <si>
    <t>159,882*1</t>
  </si>
  <si>
    <t>162751137</t>
  </si>
  <si>
    <t>Vodorovné přemístění výkopku nebo sypaniny po suchu na obvyklém dopravním prostředku, bez naložení výkopku, avšak se složením bez rozhrnutí z horniny třídy těžitelnosti II skupiny 4 a 5 na vzdálenost přes 9 000 do 10 000 m</t>
  </si>
  <si>
    <t>1318471632</t>
  </si>
  <si>
    <t>https://podminky.urs.cz/item/CS_URS_2022_02/162751137</t>
  </si>
  <si>
    <t>162751139</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</si>
  <si>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</si>
  <si>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-1906736316</t>
  </si>
  <si>
    <t>https://podminky.urs.cz/item/CS_URS_2022_02/162751139</t>
  </si>
  <si>
    <t>-574861317</t>
  </si>
  <si>
    <t>159,882*2*2,0</t>
  </si>
  <si>
    <t>1611767035</t>
  </si>
  <si>
    <t>"OBSYP LÍCE ZÁKLADU VTOKOVÉHO ČELA" 9,70"m3"</t>
  </si>
  <si>
    <t>"OBSYP BOKŮ ZÁKLADU VTOKOVÉHO ČELA" 5,50"m3"</t>
  </si>
  <si>
    <t>"OBSYP DLAŽBY Z PŮVODNÍHO MATERIÁLU NA VÝTOKU" 0,40"m3"</t>
  </si>
  <si>
    <t>"PŘESYP POTRUBÍ AŽ KE ŠTĚRKOVÉMU LOŽI"  125,10"m3"</t>
  </si>
  <si>
    <t>379958424</t>
  </si>
  <si>
    <t>140,7*1,9</t>
  </si>
  <si>
    <t>181311103</t>
  </si>
  <si>
    <t>Rozprostření a urovnání ornice v rovině nebo ve svahu sklonu do 1:5 ručně při souvislé ploše, tl. vrstvy do 200 mm</t>
  </si>
  <si>
    <t>-858959877</t>
  </si>
  <si>
    <t>https://podminky.urs.cz/item/CS_URS_2022_02/181311103</t>
  </si>
  <si>
    <t>"OBSYP DLAŽBY Z HUMÓZNÍ VRSTVY NAKUPOVANÉ NA VÝTOKU" 3,20"m2"</t>
  </si>
  <si>
    <t>181411131</t>
  </si>
  <si>
    <t>Založení trávníku na půdě předem připravené plochy do 1000 m2 výsevem včetně utažení parkového v rovině nebo na svahu do 1:5</t>
  </si>
  <si>
    <t>2145108616</t>
  </si>
  <si>
    <t>https://podminky.urs.cz/item/CS_URS_2022_02/181411131</t>
  </si>
  <si>
    <t>"OSETÍ TRAVNÍM SEMENEM" 3,20"m2"</t>
  </si>
  <si>
    <t>1584726948</t>
  </si>
  <si>
    <t>3,2*0,03 "Přepočtené koeficientem množství</t>
  </si>
  <si>
    <t>-324313970</t>
  </si>
  <si>
    <t>"ZÁKLAD POD TRUBKY" 18,20*1,60*0,30</t>
  </si>
  <si>
    <t>"zesílení u výtoku" 0,16"m2"*2*1,95</t>
  </si>
  <si>
    <t>1249805604</t>
  </si>
  <si>
    <t>1767628669</t>
  </si>
  <si>
    <t>"ZÁKLAD POD TRUBKY" 2*(18,20+1,60)*0,30</t>
  </si>
  <si>
    <t>"zesílení u výtoku" 0,46*2*1,95 + 0,16"m2"*4</t>
  </si>
  <si>
    <t>2094380622</t>
  </si>
  <si>
    <t>273361116</t>
  </si>
  <si>
    <t>Výztuž základových konstrukcí desek z betonářské oceli 10 505 (R) nebo BSt 500</t>
  </si>
  <si>
    <t>905642584</t>
  </si>
  <si>
    <t>https://podminky.urs.cz/item/CS_URS_2022_02/273361116</t>
  </si>
  <si>
    <t>"dle dokumentace" 1135,00"kg"/1000</t>
  </si>
  <si>
    <t>1655874548</t>
  </si>
  <si>
    <t>"PATNÍ PRAHY" 3,60*0,30*0,60</t>
  </si>
  <si>
    <t>-809798138</t>
  </si>
  <si>
    <t>-712603578</t>
  </si>
  <si>
    <t>"zesílený základ na výtoku" 0,40*1,00*1,60</t>
  </si>
  <si>
    <t>"VTOKOVÉ ČELO - ZÁKLAD" 5,00*2,00*0,80</t>
  </si>
  <si>
    <t>967687755</t>
  </si>
  <si>
    <t>-374123529</t>
  </si>
  <si>
    <t>"PATNÍ PRAHY" 2*(3,60+2*0,30)*0,60</t>
  </si>
  <si>
    <t>"zesílený základ na výtoku" 2*(0,40+1,60)*1,00</t>
  </si>
  <si>
    <t>"VTOKOVÉ ČELO - ZÁKLAD" 2*(5,00+2,00)*0,80</t>
  </si>
  <si>
    <t>327602724</t>
  </si>
  <si>
    <t>1581575987</t>
  </si>
  <si>
    <t>"PATNÍ PRAHY" 0,648"m3"*120"kg/m3"/1000</t>
  </si>
  <si>
    <t>zesílený základ na výtoku - výztuž vykázána ve výztuži desek</t>
  </si>
  <si>
    <t>"výztuž čela dle výkresu výztuže" 1270"kg"/1000*0,4</t>
  </si>
  <si>
    <t>1690166338</t>
  </si>
  <si>
    <t>"VTOKOVÉ ČELO - římsa" 5,00*0,40*0,245</t>
  </si>
  <si>
    <t>-691842925</t>
  </si>
  <si>
    <t>-1044803990</t>
  </si>
  <si>
    <t>"VTOKOVÉ ČELO - římsa</t>
  </si>
  <si>
    <t>(0,1+0,245+0,211)*5</t>
  </si>
  <si>
    <t>0,4*0,250*2</t>
  </si>
  <si>
    <t>-1815704525</t>
  </si>
  <si>
    <t>2,980</t>
  </si>
  <si>
    <t>-1847773271</t>
  </si>
  <si>
    <t>"výztuž čela dle výkresu výztuže" 1270"kg"/1000*0,2</t>
  </si>
  <si>
    <t>1820457759</t>
  </si>
  <si>
    <t>"VTOKOVÉ ČELO - DŘÍK" 5,00*0,80*2,053 - 3,14*0,50*0,50*0,80</t>
  </si>
  <si>
    <t>-1575429491</t>
  </si>
  <si>
    <t>-2114705648</t>
  </si>
  <si>
    <t xml:space="preserve">"VTOKOVÉ ČELO - DŘÍK" </t>
  </si>
  <si>
    <t>(2,053+1,831+0,553)*5</t>
  </si>
  <si>
    <t>2,053*0,8*2</t>
  </si>
  <si>
    <t>-705708586</t>
  </si>
  <si>
    <t>25,470</t>
  </si>
  <si>
    <t>-1220765016</t>
  </si>
  <si>
    <t>88</t>
  </si>
  <si>
    <t>421941521</t>
  </si>
  <si>
    <t>Demontáž podlahových plechů bez výztuh</t>
  </si>
  <si>
    <t>1775519606</t>
  </si>
  <si>
    <t>https://podminky.urs.cz/item/CS_URS_2022_02/421941521</t>
  </si>
  <si>
    <t>-809914549</t>
  </si>
  <si>
    <t>"PODKLADNÍ BETON DLAŽBY Z BETONU NA VTOKU / nad VÝTOKEM" 4,00*2,00+3,15*1,80</t>
  </si>
  <si>
    <t>"PODKLADNÍ BETON DLAŽBY Z BETONU NA VÝTOKU" 1,76*1,60</t>
  </si>
  <si>
    <t>"PODKLADNÍ BETON POD TRUBKY" 17,30*2,00</t>
  </si>
  <si>
    <t>"VTOKOVÉ ČELO - PODKLADNÍ BETON" 5,30*2,30</t>
  </si>
  <si>
    <t>"obnova stávajícího koryta" 12,00*0,60</t>
  </si>
  <si>
    <t>451475121</t>
  </si>
  <si>
    <t>Podkladní vrstva plastbetonová  samonivelační, tloušťky do 10 mm první vrstva</t>
  </si>
  <si>
    <t>1776841616</t>
  </si>
  <si>
    <t>https://podminky.urs.cz/item/CS_URS_2022_02/451475121</t>
  </si>
  <si>
    <t xml:space="preserve">pod patní desky </t>
  </si>
  <si>
    <t>0,2*0,26*3</t>
  </si>
  <si>
    <t>451475122</t>
  </si>
  <si>
    <t>Podkladní vrstva plastbetonová  samonivelační, tloušťky do 10 mm každá další vrstva</t>
  </si>
  <si>
    <t>-1864655198</t>
  </si>
  <si>
    <t>https://podminky.urs.cz/item/CS_URS_2022_02/451475122</t>
  </si>
  <si>
    <t>0,156</t>
  </si>
  <si>
    <t>451573111</t>
  </si>
  <si>
    <t>Lože pod potrubí, stoky a drobné objekty v otevřeném výkopu z písku a štěrkopísku do 63 mm</t>
  </si>
  <si>
    <t>-847924386</t>
  </si>
  <si>
    <t>https://podminky.urs.cz/item/CS_URS_2022_02/451573111</t>
  </si>
  <si>
    <t>"PODKLADNÍ ŠP POD DLAŽBU Z BETONU NA VTOKU / VÝTOKU"  (4,00*2,00+1,76*1,60)*0,10</t>
  </si>
  <si>
    <t>"PODKLADNÍ ŠP POD TRUBKY TL. 300mm" 17,30*3,20*0,30</t>
  </si>
  <si>
    <t>Podklad nebo lože pod dlažbu (přídlažbu)  v ploše vodorovné nebo ve sklonu do 1:5, tloušťky od 30 do 100 mm ze štěrkopísku</t>
  </si>
  <si>
    <t>518326269</t>
  </si>
  <si>
    <t>17,486+7,2</t>
  </si>
  <si>
    <t>1965184348</t>
  </si>
  <si>
    <t>tl 150mm</t>
  </si>
  <si>
    <t>"DLAŽBA Z LOMOVÉHO KAMENE NA VTOKU / nad VÝTOKEM"  4,00*2,00+3,15*1,80</t>
  </si>
  <si>
    <t>"DLAŽBA Z LOMOVÉHO KAMENE NA VÝTOKU PŘED PROPUSTKEM" 1,76*1,60</t>
  </si>
  <si>
    <t>"PREFA JÍMKA - VÝPLŇ DNA Z KAMENE" 1,00*1,00</t>
  </si>
  <si>
    <t>465513256</t>
  </si>
  <si>
    <t>Dlažba svahu u mostních opěr z upraveného lomového žulového kamene  s vyspárováním maltou MC 25, šíře spáry 15 mm do betonového lože C 25/30 tloušťky 250 mm, plochy do 10 m2</t>
  </si>
  <si>
    <t>1911446083</t>
  </si>
  <si>
    <t>https://podminky.urs.cz/item/CS_URS_2022_02/465513256</t>
  </si>
  <si>
    <t>-1173835162</t>
  </si>
  <si>
    <t>24,686*1,1*4,44/1000</t>
  </si>
  <si>
    <t>-367824581</t>
  </si>
  <si>
    <t>"pro nepochozí plochy (horní šikmý povrch čel)" (0,539+0,1)*5</t>
  </si>
  <si>
    <t>1850792573</t>
  </si>
  <si>
    <t>"L60/60/5" 5*3*0,24</t>
  </si>
  <si>
    <t>"U 80" 3*1,10*0,25</t>
  </si>
  <si>
    <t>patní plech</t>
  </si>
  <si>
    <t>0,26*0,2*2*3</t>
  </si>
  <si>
    <t>1605286364</t>
  </si>
  <si>
    <t>1,517*4,737</t>
  </si>
  <si>
    <t>812472121</t>
  </si>
  <si>
    <t>Montáž potrubí z trub betonových hrdlových  v otevřeném výkopu ve sklonu do 20 % z trub těsněných pryžovými kroužky DN 800</t>
  </si>
  <si>
    <t>-38084199</t>
  </si>
  <si>
    <t>https://podminky.urs.cz/item/CS_URS_2022_02/812472121</t>
  </si>
  <si>
    <t>(18,00+1,40)"m"</t>
  </si>
  <si>
    <t>592211R021</t>
  </si>
  <si>
    <t>trouba železobetonová patková</t>
  </si>
  <si>
    <t>-32353344</t>
  </si>
  <si>
    <t>trouba patková DN 800:</t>
  </si>
  <si>
    <t>592211R022</t>
  </si>
  <si>
    <t>-620386438</t>
  </si>
  <si>
    <t>vtoková trouba patková DN 800:</t>
  </si>
  <si>
    <t>592211R023</t>
  </si>
  <si>
    <t>-1384888307</t>
  </si>
  <si>
    <t>výtoková trouba patková šikmá DN 800:</t>
  </si>
  <si>
    <t>911121211</t>
  </si>
  <si>
    <t>Oprava ocelového zábradlí svařovaného nebo šroubovaného výroba</t>
  </si>
  <si>
    <t>889626602</t>
  </si>
  <si>
    <t>https://podminky.urs.cz/item/CS_URS_2022_02/911121211</t>
  </si>
  <si>
    <t>5,00"m"</t>
  </si>
  <si>
    <t>911121311</t>
  </si>
  <si>
    <t>Oprava ocelového zábradlí svařovaného nebo šroubovaného montáž</t>
  </si>
  <si>
    <t>-1669532281</t>
  </si>
  <si>
    <t>https://podminky.urs.cz/item/CS_URS_2022_02/911121311</t>
  </si>
  <si>
    <t>13011066</t>
  </si>
  <si>
    <t>úhelník ocelový rovnostranný jakost 11 375 60x60x5mm</t>
  </si>
  <si>
    <t>-417240349</t>
  </si>
  <si>
    <t xml:space="preserve">madla </t>
  </si>
  <si>
    <t>22,85*3/1000</t>
  </si>
  <si>
    <t>13011026</t>
  </si>
  <si>
    <t>ocel profilová UPE 80 jakost 11 375</t>
  </si>
  <si>
    <t>1608122435</t>
  </si>
  <si>
    <t>28,512/1000</t>
  </si>
  <si>
    <t>13611248</t>
  </si>
  <si>
    <t>plech ocelový hladký jakost S235JR tl 20mm tabule</t>
  </si>
  <si>
    <t>1459406529</t>
  </si>
  <si>
    <t>PANEL A</t>
  </si>
  <si>
    <t>24,49*2/1000</t>
  </si>
  <si>
    <t>PANEL B</t>
  </si>
  <si>
    <t>PANEL C</t>
  </si>
  <si>
    <t>32,66/1000</t>
  </si>
  <si>
    <t>PANEL D</t>
  </si>
  <si>
    <t>13611238</t>
  </si>
  <si>
    <t>plech ocelový hladký jakost S235JR tl 15mm tabule</t>
  </si>
  <si>
    <t>1038674172</t>
  </si>
  <si>
    <t xml:space="preserve">patní deska </t>
  </si>
  <si>
    <t>32,4/1000</t>
  </si>
  <si>
    <t>919413121.R</t>
  </si>
  <si>
    <t>Vtoková jímka žb - prefa - montáž</t>
  </si>
  <si>
    <t>-1352812334</t>
  </si>
  <si>
    <t>"PREFA JÍMKA - DNO Z BETONU" 1,01"m3"</t>
  </si>
  <si>
    <t>"PREFA JÍMKA - STĚNY Z BETONU" 1,73"m3</t>
  </si>
  <si>
    <t>919413121.R1</t>
  </si>
  <si>
    <t>Vtoková jímka žb - prefa - beton C25/30</t>
  </si>
  <si>
    <t>1607570862</t>
  </si>
  <si>
    <t>Výplň dilatačních spár z polystyrenu  extrudovaného, tloušťky 20 mm</t>
  </si>
  <si>
    <t>421376265</t>
  </si>
  <si>
    <t>0,3*(0,8*3,14+1,6+1,5+2)</t>
  </si>
  <si>
    <t>89</t>
  </si>
  <si>
    <t>-2059307275</t>
  </si>
  <si>
    <t>0,8*3,14+1,6+1,5+2</t>
  </si>
  <si>
    <t>202037998</t>
  </si>
  <si>
    <t>1"ks"</t>
  </si>
  <si>
    <t>953965R001</t>
  </si>
  <si>
    <t>Kotvy chemické s vyvrtáním otvoru  kotevní šrouby pro chemické kotvy, velikost M 16, délka 260 mm</t>
  </si>
  <si>
    <t>1428707693</t>
  </si>
  <si>
    <t>4*3</t>
  </si>
  <si>
    <t>1456306931</t>
  </si>
  <si>
    <t>https://podminky.urs.cz/item/CS_URS_2022_02/961044111</t>
  </si>
  <si>
    <t>"stávající koryto - podkladní beton" 12,00*0,60*0,10</t>
  </si>
  <si>
    <t>963021112</t>
  </si>
  <si>
    <t>Bourání mostních konstrukcí nosných konstrukcí z kamene nebo cihel</t>
  </si>
  <si>
    <t>-1666106476</t>
  </si>
  <si>
    <t>https://podminky.urs.cz/item/CS_URS_2022_02/963021112</t>
  </si>
  <si>
    <t>"ODSTRANĚNÍ KRYCÍ KAMENNÉ DESKY" 8,041*1,20*0,50</t>
  </si>
  <si>
    <t>"ODSTRANĚNÍ KAMENNÝCH ZÁKLADŮ" 24,178*2,00*0,60</t>
  </si>
  <si>
    <t>"ODSTRANĚNÍ KAMENNÝCH STĚN PROPUSTKU" 24,123*0,30*1,53*2</t>
  </si>
  <si>
    <t>"ODSTRANĚNÍ NÁTOKOVÉHO KAMENNÉHO ČELA S ŘÍMSOU" 2,532*0,50*1,50</t>
  </si>
  <si>
    <t>"ODSTRANĚNÍ VÝTOKOVÉHO KAMENNÉHO ČELA S ŘÍMSOU" 3,393*0,50*1,50</t>
  </si>
  <si>
    <t>"ODSTRANĚNÍ VTOKOVÉ JÍMKY" (1,50*1,50-1,00*1,00)*1,50+1,00*1,00*0,25</t>
  </si>
  <si>
    <t>"ODSTRANĚNÍ VÝTOKOVÉ JÍMKY" (1,50*1,50-1,00*1,00)*1,50+1,00*1,00*0,25</t>
  </si>
  <si>
    <t>-1586912317</t>
  </si>
  <si>
    <t>"ODSTRANĚNÍ KRYCÍ BETONOVÉ DESKY" 8,041*1,20*0,50</t>
  </si>
  <si>
    <t>963065512</t>
  </si>
  <si>
    <t>Bourání mostních konstrukcí nosných konstrukcí dřevěných podlah z fošen nebo prken ze dřeva tvrdého</t>
  </si>
  <si>
    <t>-462981801</t>
  </si>
  <si>
    <t>https://podminky.urs.cz/item/CS_URS_2022_02/963065512</t>
  </si>
  <si>
    <t>"ODSTRANĚNÍ KRYCÍ DŘEVĚNÉ DESKY (Z FOŠEN A TRÁMŮ)" 8,041*1,20*0,50</t>
  </si>
  <si>
    <t>1509373375</t>
  </si>
  <si>
    <t>993230653</t>
  </si>
  <si>
    <t>183,564*10</t>
  </si>
  <si>
    <t>339346161</t>
  </si>
  <si>
    <t>769932593</t>
  </si>
  <si>
    <t>-1921083413</t>
  </si>
  <si>
    <t>11,580</t>
  </si>
  <si>
    <t>-6407199</t>
  </si>
  <si>
    <t>997013811</t>
  </si>
  <si>
    <t>Poplatek za uložení stavebního odpadu na skládce (skládkovné) dřevěného zatříděného do Katalogu odpadů pod kódem 17 02 01</t>
  </si>
  <si>
    <t>1327776143</t>
  </si>
  <si>
    <t>https://podminky.urs.cz/item/CS_URS_2022_02/997013811</t>
  </si>
  <si>
    <t>"dřevo" 3,764"t"</t>
  </si>
  <si>
    <t>779231636</t>
  </si>
  <si>
    <t>1634087017</t>
  </si>
  <si>
    <t>"čela" 3,70*5,00</t>
  </si>
  <si>
    <t>"izolace potrubí" 3,15*18,70</t>
  </si>
  <si>
    <t>2119350348</t>
  </si>
  <si>
    <t>(0,4*77,405)/1000</t>
  </si>
  <si>
    <t>-472673632</t>
  </si>
  <si>
    <t>"čela" 3,70*5,00*2</t>
  </si>
  <si>
    <t>"izolace potrubí" 3,15*18,70*2</t>
  </si>
  <si>
    <t>81</t>
  </si>
  <si>
    <t>1005321703</t>
  </si>
  <si>
    <t>154,810*0,5/1000</t>
  </si>
  <si>
    <t>711491272</t>
  </si>
  <si>
    <t>Provedení doplňků izolace proti vodě textilií na ploše svislé S vrstva ochranná</t>
  </si>
  <si>
    <t>-1504006672</t>
  </si>
  <si>
    <t>https://podminky.urs.cz/item/CS_URS_2022_02/711491272</t>
  </si>
  <si>
    <t>69311083</t>
  </si>
  <si>
    <t>geotextilie netkaná separační, ochranná, filtrační, drenážní PP 600g/m2</t>
  </si>
  <si>
    <t>1364565283</t>
  </si>
  <si>
    <t>58,905*1,05 "Přepočtené koeficientem množství</t>
  </si>
  <si>
    <t>137572011</t>
  </si>
  <si>
    <t xml:space="preserve">A.3.3.2 - Svršek v km 26,077 </t>
  </si>
  <si>
    <t xml:space="preserve">    5 - Komunikace</t>
  </si>
  <si>
    <t>Komunikace</t>
  </si>
  <si>
    <t>5905023030</t>
  </si>
  <si>
    <t>Úprava povrchu stezky rozprostřením štěrkodrtě přes 5 do 10 cm. Poznámka: 1. V cenách jsou započteny náklady na rozprostření a urovnání kameniva včetně zhutnění povrchu stezky. Platí pro nový i stávající stav. 2. V cenách nejsou obsaženy náklady na dodávku drtě.</t>
  </si>
  <si>
    <t>-138296702</t>
  </si>
  <si>
    <t>(1,505+1,5+1,5+1,3)*10</t>
  </si>
  <si>
    <t>-344027421</t>
  </si>
  <si>
    <t>58,050*0,1</t>
  </si>
  <si>
    <t>5955101025</t>
  </si>
  <si>
    <t>Kamenivo drcené drť frakce 4/8</t>
  </si>
  <si>
    <t>565278473</t>
  </si>
  <si>
    <t>5,805*1,9</t>
  </si>
  <si>
    <t>-561770806</t>
  </si>
  <si>
    <t>16,2*0,5*10</t>
  </si>
  <si>
    <t>1694367513</t>
  </si>
  <si>
    <t>5955101005</t>
  </si>
  <si>
    <t>Kamenivo drcené štěrk frakce 31,5/63 třídy min. BII</t>
  </si>
  <si>
    <t>-1484164424</t>
  </si>
  <si>
    <t>81*1,9</t>
  </si>
  <si>
    <t>pro doplnění při ASP 1 vůz SA</t>
  </si>
  <si>
    <t>35*1,9</t>
  </si>
  <si>
    <t>-1163752840</t>
  </si>
  <si>
    <t xml:space="preserve">doplnění KL při ASP </t>
  </si>
  <si>
    <t>1098267607</t>
  </si>
  <si>
    <t>10/1000*3</t>
  </si>
  <si>
    <t>5906140155</t>
  </si>
  <si>
    <t>Demontáž kolejového roštu koleje v ose koleje pražce betonové tvar S49, T, 49E1. Poznámka: 1. V cenách jsou započteny náklady na případné odstranění kameniva, rozebrání roštu do součástí, manipulaci, naložení výzisku na dopravní prostředek a uložení na úložišti. 2. V cenách nejsou obsaženy náklady na dopravu a vytřídění.</t>
  </si>
  <si>
    <t>-1061220109</t>
  </si>
  <si>
    <t>-1702361768</t>
  </si>
  <si>
    <t>-1942912470</t>
  </si>
  <si>
    <t>262144</t>
  </si>
  <si>
    <t>-289867965</t>
  </si>
  <si>
    <t xml:space="preserve">odvoz naskládku </t>
  </si>
  <si>
    <t xml:space="preserve">dovoz stěrku </t>
  </si>
  <si>
    <t>220,4+11,030</t>
  </si>
  <si>
    <t>-1462750395</t>
  </si>
  <si>
    <t>odtěžený štěrk z KL:</t>
  </si>
  <si>
    <t>A.3.3.3 - VRN</t>
  </si>
  <si>
    <t>-587836999</t>
  </si>
  <si>
    <t>1119292182</t>
  </si>
  <si>
    <t>-852169563</t>
  </si>
  <si>
    <t xml:space="preserve">Poznámka k položce:
Statická zatěžovací zkouška pláně
v každé staniční koleji na propustku: 1+ 1 + 1
</t>
  </si>
  <si>
    <t>A.3.4 - Oprava tunelu Nejdecký ev.č.67</t>
  </si>
  <si>
    <t>A.3.4.1 - Oprava tunelu Nejdecký ev.č. 67</t>
  </si>
  <si>
    <t xml:space="preserve">    783 - Dokončovací práce - nátěry</t>
  </si>
  <si>
    <t>-1608440635</t>
  </si>
  <si>
    <t>258,101</t>
  </si>
  <si>
    <t>279311116</t>
  </si>
  <si>
    <t>Postupné podbetonování základového zdiva jakékoliv tloušťky, bez výkopu, bez zapažení a bednění, prostým betonem tř. C 25/30</t>
  </si>
  <si>
    <t>149332976</t>
  </si>
  <si>
    <t>https://podminky.urs.cz/item/CS_URS_2022_02/279311116</t>
  </si>
  <si>
    <t xml:space="preserve">podbetonování skluzu </t>
  </si>
  <si>
    <t>Podkladní vrstva plastbetonová samonivelační, tloušťky do 10 mm první vrstva</t>
  </si>
  <si>
    <t>95858235</t>
  </si>
  <si>
    <t>0,2*0,26*10</t>
  </si>
  <si>
    <t>0,2*0,26*11</t>
  </si>
  <si>
    <t>Podkladní vrstva plastbetonová samonivelační, tloušťky do 10 mm každá další vrstva</t>
  </si>
  <si>
    <t>-1671243054</t>
  </si>
  <si>
    <t>1,092</t>
  </si>
  <si>
    <t>2036653978</t>
  </si>
  <si>
    <t>"Zábradlí</t>
  </si>
  <si>
    <t>60x60x5</t>
  </si>
  <si>
    <t>15,2*3*0,247</t>
  </si>
  <si>
    <t>16,15*3*0,247</t>
  </si>
  <si>
    <t>"70x70x8</t>
  </si>
  <si>
    <t>1,1*21*0,274</t>
  </si>
  <si>
    <t>"patní desky</t>
  </si>
  <si>
    <t>0,26*0,2*2*21</t>
  </si>
  <si>
    <t>-1961023568</t>
  </si>
  <si>
    <t>31,743*1,517</t>
  </si>
  <si>
    <t>-1030682237</t>
  </si>
  <si>
    <t xml:space="preserve">vjezdový portál </t>
  </si>
  <si>
    <t>16,15</t>
  </si>
  <si>
    <t xml:space="preserve">výjezdový portál </t>
  </si>
  <si>
    <t>15,2</t>
  </si>
  <si>
    <t>1826188947</t>
  </si>
  <si>
    <t>13431000</t>
  </si>
  <si>
    <t>úhelník ocelový rovnostranný jakost S235JR (11 375) 70x70x8mm</t>
  </si>
  <si>
    <t>592910927</t>
  </si>
  <si>
    <t>Poznámka k položce:
Hmotnost: 8,37 kg/m</t>
  </si>
  <si>
    <t xml:space="preserve">sloupky </t>
  </si>
  <si>
    <t>výjezdový portál</t>
  </si>
  <si>
    <t>1,1*10*8,37/1000</t>
  </si>
  <si>
    <t>vjezdový</t>
  </si>
  <si>
    <t>1,1*11*8,37/1000</t>
  </si>
  <si>
    <t>úhelník ocelový rovnostranný jakost S235JR (11 375) 60x60x5mm</t>
  </si>
  <si>
    <t>1606775528</t>
  </si>
  <si>
    <t>15,2*3*4,57/1000</t>
  </si>
  <si>
    <t>16,15*3*4,57/1000</t>
  </si>
  <si>
    <t>-2095247226</t>
  </si>
  <si>
    <t>kotevní desky 260X200</t>
  </si>
  <si>
    <t>0,26*0,2*157*(10+11)/1000</t>
  </si>
  <si>
    <t>936945111</t>
  </si>
  <si>
    <t>Osazení tabulky plechové smaltované s čísly tunelových pasů</t>
  </si>
  <si>
    <t>2012651267</t>
  </si>
  <si>
    <t>https://podminky.urs.cz/item/CS_URS_2022_02/936945111</t>
  </si>
  <si>
    <t>404452-R01</t>
  </si>
  <si>
    <t>pozinkovaný držák pro uchycení bezpečnostní tabulky</t>
  </si>
  <si>
    <t>-2039673444</t>
  </si>
  <si>
    <t>404444323</t>
  </si>
  <si>
    <t>značka dopravní svislá FeZn NK 300 x 200 mm</t>
  </si>
  <si>
    <t>-886409502</t>
  </si>
  <si>
    <t>941111121</t>
  </si>
  <si>
    <t>Montáž lešení řadového trubkového lehkého pracovního s podlahami s provozním zatížením tř. 3 do 200 kg/m2 šířky tř. W09 od 0,9 do 1,2 m, výšky do 10 m</t>
  </si>
  <si>
    <t>-662209507</t>
  </si>
  <si>
    <t>https://podminky.urs.cz/item/CS_URS_2022_02/941111121</t>
  </si>
  <si>
    <t>11*9,20</t>
  </si>
  <si>
    <t>941111221</t>
  </si>
  <si>
    <t>Montáž lešení řadového trubkového lehkého pracovního s podlahami s provozním zatížením tř. 3 do 200 kg/m2 Příplatek za první a každý další den použití lešení k ceně -1121</t>
  </si>
  <si>
    <t>483330460</t>
  </si>
  <si>
    <t>https://podminky.urs.cz/item/CS_URS_2022_02/941111221</t>
  </si>
  <si>
    <t>202,4*21</t>
  </si>
  <si>
    <t>941111821</t>
  </si>
  <si>
    <t>Demontáž lešení řadového trubkového lehkého pracovního s podlahami s provozním zatížením tř. 3 do 200 kg/m2 šířky tř. W09 od 0,9 do 1,2 m, výšky do 10 m</t>
  </si>
  <si>
    <t>-890404963</t>
  </si>
  <si>
    <t>https://podminky.urs.cz/item/CS_URS_2022_02/941111821</t>
  </si>
  <si>
    <t>202,400</t>
  </si>
  <si>
    <t>945412111</t>
  </si>
  <si>
    <t>Teleskopická hydraulická montážní plošina na samohybném podvozku, s otočným košem výšky zdvihu do 8 m</t>
  </si>
  <si>
    <t>1099004594</t>
  </si>
  <si>
    <t>https://podminky.urs.cz/item/CS_URS_2022_02/945412111</t>
  </si>
  <si>
    <t>pojízdné lešení v tunelu 21 dní 2x plošina</t>
  </si>
  <si>
    <t>21*2</t>
  </si>
  <si>
    <t>1876114656</t>
  </si>
  <si>
    <t>10*4</t>
  </si>
  <si>
    <t>11*4</t>
  </si>
  <si>
    <t>985112112</t>
  </si>
  <si>
    <t>Odsekání degradovaného betonu stěn, tloušťky přes 10 do 30 mm</t>
  </si>
  <si>
    <t>771619112</t>
  </si>
  <si>
    <t>https://podminky.urs.cz/item/CS_URS_2022_02/985112112</t>
  </si>
  <si>
    <t xml:space="preserve">Z opěr </t>
  </si>
  <si>
    <t>(2,95+3,13+12,43+41,89)*3,45*2</t>
  </si>
  <si>
    <t>985131211</t>
  </si>
  <si>
    <t>Očištění ploch stěn, rubu kleneb a podlah tryskání pískem sušeným</t>
  </si>
  <si>
    <t>-1694677884</t>
  </si>
  <si>
    <t>https://podminky.urs.cz/item/CS_URS_2022_02/985131211</t>
  </si>
  <si>
    <t xml:space="preserve">Tunelová trouba </t>
  </si>
  <si>
    <t xml:space="preserve">Typ 7 - opěry </t>
  </si>
  <si>
    <t xml:space="preserve">Typ 5 opěry </t>
  </si>
  <si>
    <t>169,80*3,45*2</t>
  </si>
  <si>
    <t xml:space="preserve">Vjezdový portál </t>
  </si>
  <si>
    <t>((16,5+8)/2)*8,6</t>
  </si>
  <si>
    <t>odpočet otvor</t>
  </si>
  <si>
    <t>32,78*-1</t>
  </si>
  <si>
    <t xml:space="preserve">výjezdový </t>
  </si>
  <si>
    <t>((15,2+8)/2)*8,6</t>
  </si>
  <si>
    <t>římsy</t>
  </si>
  <si>
    <t>(0,5+0,6+1,5+0,52)*16,15</t>
  </si>
  <si>
    <t>(0,5+0,6+1,5+0,52)*15,2</t>
  </si>
  <si>
    <t>985132211</t>
  </si>
  <si>
    <t>Očištění ploch líce kleneb a podhledů tryskání pískem sušeným</t>
  </si>
  <si>
    <t>-2128010220</t>
  </si>
  <si>
    <t>https://podminky.urs.cz/item/CS_URS_2022_02/985132211</t>
  </si>
  <si>
    <t xml:space="preserve">klenba Typ 7 </t>
  </si>
  <si>
    <t>(2,95+3,13+12,43+41,89)*9,77</t>
  </si>
  <si>
    <t>klenba Typ 5</t>
  </si>
  <si>
    <t>169,80*9,77</t>
  </si>
  <si>
    <t>985142111</t>
  </si>
  <si>
    <t>Vysekání spojovací hmoty ze spár zdiva včetně vyčištění hloubky spáry do 40 mm délky spáry na 1 m2 upravované plochy do 6 m</t>
  </si>
  <si>
    <t>-2001020652</t>
  </si>
  <si>
    <t>https://podminky.urs.cz/item/CS_URS_2022_02/985142111</t>
  </si>
  <si>
    <t>985223210</t>
  </si>
  <si>
    <t>Přezdívání zdiva do aktivované malty kamenného, objemu do 1 m3</t>
  </si>
  <si>
    <t>-467794083</t>
  </si>
  <si>
    <t>https://podminky.urs.cz/item/CS_URS_2022_02/985223210</t>
  </si>
  <si>
    <t>přezdění částí dle S. D.</t>
  </si>
  <si>
    <t>58380756</t>
  </si>
  <si>
    <t>kámen lomový soklový (1t=1,7m2)</t>
  </si>
  <si>
    <t>15018844</t>
  </si>
  <si>
    <t>2*3</t>
  </si>
  <si>
    <t>985231111</t>
  </si>
  <si>
    <t>Spárování zdiva hloubky do 40 mm aktivovanou maltou délky spáry na 1 m2 upravované plochy do 6 m</t>
  </si>
  <si>
    <t>-1719988088</t>
  </si>
  <si>
    <t>https://podminky.urs.cz/item/CS_URS_2022_02/985231111</t>
  </si>
  <si>
    <t>985233111</t>
  </si>
  <si>
    <t>Úprava spár po spárování zdiva kamenného nebo cihelného délky spáry na 1 m2 upravované plochy do 6 m uhlazením</t>
  </si>
  <si>
    <t>-2042066970</t>
  </si>
  <si>
    <t>https://podminky.urs.cz/item/CS_URS_2022_02/985233111</t>
  </si>
  <si>
    <t>985311112</t>
  </si>
  <si>
    <t>Reprofilace betonu sanačními maltami na cementové bázi ručně stěn, tloušťky přes 10 do 20 mm</t>
  </si>
  <si>
    <t>-675905271</t>
  </si>
  <si>
    <t>https://podminky.urs.cz/item/CS_URS_2022_02/985311112</t>
  </si>
  <si>
    <t>985311211</t>
  </si>
  <si>
    <t>Reprofilace betonu sanačními maltami na cementové bázi ručně líce kleneb a podhledů, tloušťky do 10 mm</t>
  </si>
  <si>
    <t>-1982531844</t>
  </si>
  <si>
    <t>https://podminky.urs.cz/item/CS_URS_2022_02/985311211</t>
  </si>
  <si>
    <t>985321111</t>
  </si>
  <si>
    <t>Ochranný nátěr betonářské výztuže 1 vrstva tloušťky 1 mm na cementové bázi stěn, líce kleneb a podhledů</t>
  </si>
  <si>
    <t>128544641</t>
  </si>
  <si>
    <t>https://podminky.urs.cz/item/CS_URS_2022_02/985321111</t>
  </si>
  <si>
    <t>10%</t>
  </si>
  <si>
    <t>(2,95+3,13+12,43+41,89)*9,77*0,1</t>
  </si>
  <si>
    <t>720832899</t>
  </si>
  <si>
    <t>Mezisoučet</t>
  </si>
  <si>
    <t>121807491</t>
  </si>
  <si>
    <t>997013841</t>
  </si>
  <si>
    <t>Poplatek za uložení stavebního odpadu na skládce (skládkovné) odpadního materiálu po otryskávání bez obsahu nebezpečných látek zatříděného do Katalogu odpadů pod kódem 12 01 17</t>
  </si>
  <si>
    <t>-632865787</t>
  </si>
  <si>
    <t>https://podminky.urs.cz/item/CS_URS_2022_02/997013841</t>
  </si>
  <si>
    <t>z očištění pískem:</t>
  </si>
  <si>
    <t>87,636+107,955</t>
  </si>
  <si>
    <t>-1515061030</t>
  </si>
  <si>
    <t>z odsekání betonu:</t>
  </si>
  <si>
    <t>27,506</t>
  </si>
  <si>
    <t>z čištění spar:</t>
  </si>
  <si>
    <t>30,004</t>
  </si>
  <si>
    <t>-1073773549</t>
  </si>
  <si>
    <t>195,591+57,510+5</t>
  </si>
  <si>
    <t>-552010150</t>
  </si>
  <si>
    <t>258,101*6</t>
  </si>
  <si>
    <t>-1433784812</t>
  </si>
  <si>
    <t xml:space="preserve">včetně přeložení na přejezdu </t>
  </si>
  <si>
    <t>258,101*2</t>
  </si>
  <si>
    <t>997013873</t>
  </si>
  <si>
    <t>659538300</t>
  </si>
  <si>
    <t>https://podminky.urs.cz/item/CS_URS_2022_02/997013873</t>
  </si>
  <si>
    <t>z přezdívání zdiva:</t>
  </si>
  <si>
    <t>998259011</t>
  </si>
  <si>
    <t>Přesun hmot pro rekonstrukce a sanace železničních tunelů dopravní vzdálenost do 300 m o stoupání do 15 promile pro jakýkoliv rozsah</t>
  </si>
  <si>
    <t>1162775398</t>
  </si>
  <si>
    <t>https://podminky.urs.cz/item/CS_URS_2022_02/998259011</t>
  </si>
  <si>
    <t>783</t>
  </si>
  <si>
    <t>Dokončovací práce - nátěry</t>
  </si>
  <si>
    <t>938906R01</t>
  </si>
  <si>
    <t>Vyčištění tunelu, ruční očištění líce obezdívky tunelu, osekání ledu v tunelu  údržba bezpečnostních nátěrů očištění a omytí</t>
  </si>
  <si>
    <t>-2135768168</t>
  </si>
  <si>
    <t>230,2*2</t>
  </si>
  <si>
    <t>A.3.4.2 - VRN</t>
  </si>
  <si>
    <t>-850606005</t>
  </si>
  <si>
    <t>Poznámka k položce:
zpracování dokumentace zhotovitele (sanace, zábradlí na portálech, římsa) včetně aktualizace výkazu výměr a dokumentace skutečného provedení stavby - 2x (v trvalém tisku i digitálně) - s využitím železničního bodového pole a po projednání a schválení SŽG.</t>
  </si>
  <si>
    <t>1536436291</t>
  </si>
  <si>
    <t>319072366</t>
  </si>
  <si>
    <t>Poznámka k položce:
špatný přístup k objektu (cca 160 m k přejezdu P173 v km 20,548)</t>
  </si>
  <si>
    <t>A.3.5 - Oprava tunelu Vysokopecký ev.č.68</t>
  </si>
  <si>
    <t>A.3.5.1 - Oprava tunelu Vysokopecký ev.č. 68</t>
  </si>
  <si>
    <t>1839120762</t>
  </si>
  <si>
    <t>75,342</t>
  </si>
  <si>
    <t>Římsy ze železového betonu C 30/37</t>
  </si>
  <si>
    <t>1522252167</t>
  </si>
  <si>
    <t xml:space="preserve">nová římsa vjezdový portál </t>
  </si>
  <si>
    <t>10,200*0,8*0,45</t>
  </si>
  <si>
    <t>1971735415</t>
  </si>
  <si>
    <t>3,672</t>
  </si>
  <si>
    <t>Bednění mostní římsy zřízení všech tvarů</t>
  </si>
  <si>
    <t>-84127799</t>
  </si>
  <si>
    <t>(0,1+0,4+0,4)*10,200</t>
  </si>
  <si>
    <t>0,8*0,4*2</t>
  </si>
  <si>
    <t>Bednění mostní římsy odstranění všech tvarů</t>
  </si>
  <si>
    <t>-314044406</t>
  </si>
  <si>
    <t>Výztuž mostních železobetonových říms z betonářské oceli 10 505 (R) nebo BSt 500</t>
  </si>
  <si>
    <t>-573565840</t>
  </si>
  <si>
    <t>120kg/m3</t>
  </si>
  <si>
    <t>3,672*120/1000</t>
  </si>
  <si>
    <t>583149383</t>
  </si>
  <si>
    <t>0,2*0,26*8</t>
  </si>
  <si>
    <t>0,2*0,26*7</t>
  </si>
  <si>
    <t>220340046</t>
  </si>
  <si>
    <t>0,780</t>
  </si>
  <si>
    <t>1081553003</t>
  </si>
  <si>
    <t>11,3*3*0,247</t>
  </si>
  <si>
    <t>10,2*3*0,247</t>
  </si>
  <si>
    <t>1,1*15*0,274</t>
  </si>
  <si>
    <t>0,26*0,2*2*15</t>
  </si>
  <si>
    <t>-833617796</t>
  </si>
  <si>
    <t>22,012*1,517</t>
  </si>
  <si>
    <t>871265231</t>
  </si>
  <si>
    <t>Kanalizační potrubí z tvrdého PVC v otevřeném výkopu ve sklonu do 20 %, hladkého plnostěnného jednovrstvého, tuhost třídy SN 10 DN 110</t>
  </si>
  <si>
    <t>-1406167664</t>
  </si>
  <si>
    <t>https://podminky.urs.cz/item/CS_URS_2022_02/871265231</t>
  </si>
  <si>
    <t>v místě určeném dle S.D.</t>
  </si>
  <si>
    <t>1,2*5</t>
  </si>
  <si>
    <t>767080912</t>
  </si>
  <si>
    <t>11,300</t>
  </si>
  <si>
    <t>1197619813</t>
  </si>
  <si>
    <t>921411826</t>
  </si>
  <si>
    <t>1,1*8*8,37/1000</t>
  </si>
  <si>
    <t>1,1*7*8,37/1000</t>
  </si>
  <si>
    <t>-1454814886</t>
  </si>
  <si>
    <t>11,300*3*4,57/1000</t>
  </si>
  <si>
    <t>10,200*3*4,57/1000</t>
  </si>
  <si>
    <t>-1753845826</t>
  </si>
  <si>
    <t>0,26*0,2*157*(8+7)/1000</t>
  </si>
  <si>
    <t>1369480100</t>
  </si>
  <si>
    <t xml:space="preserve">do nové římsy průčelí </t>
  </si>
  <si>
    <t>-246145512</t>
  </si>
  <si>
    <t>1897546947</t>
  </si>
  <si>
    <t>-167260775</t>
  </si>
  <si>
    <t>-349907092</t>
  </si>
  <si>
    <t>9*6,61</t>
  </si>
  <si>
    <t>7,5*6,63</t>
  </si>
  <si>
    <t>1992382951</t>
  </si>
  <si>
    <t>109,215*21</t>
  </si>
  <si>
    <t>-231213033</t>
  </si>
  <si>
    <t>109,215</t>
  </si>
  <si>
    <t>1924841383</t>
  </si>
  <si>
    <t>322501798</t>
  </si>
  <si>
    <t>8*4</t>
  </si>
  <si>
    <t>7*4</t>
  </si>
  <si>
    <t>1045589384</t>
  </si>
  <si>
    <t xml:space="preserve">Bourání stávající římsy vjezdový portál </t>
  </si>
  <si>
    <t>977151121</t>
  </si>
  <si>
    <t>Jádrové vrty diamantovými korunkami do stavebních materiálů (železobetonu, betonu, cihel, obkladů, dlažeb, kamene) průměru přes 110 do 120 mm</t>
  </si>
  <si>
    <t>922613195</t>
  </si>
  <si>
    <t>https://podminky.urs.cz/item/CS_URS_2022_02/977151121</t>
  </si>
  <si>
    <t>1*5</t>
  </si>
  <si>
    <t>43130008</t>
  </si>
  <si>
    <t>opěry</t>
  </si>
  <si>
    <t>3,2*68*2</t>
  </si>
  <si>
    <t>((10,2+6,4)/2)*7,5</t>
  </si>
  <si>
    <t>28,9*-1</t>
  </si>
  <si>
    <t>((9+6,2)/2)*6,61</t>
  </si>
  <si>
    <t>-28,9</t>
  </si>
  <si>
    <t>-1945167</t>
  </si>
  <si>
    <t xml:space="preserve">klenba </t>
  </si>
  <si>
    <t>8,2*68</t>
  </si>
  <si>
    <t>1211440704</t>
  </si>
  <si>
    <t>-821043417</t>
  </si>
  <si>
    <t>1568549921</t>
  </si>
  <si>
    <t>-494204513</t>
  </si>
  <si>
    <t>-25097534</t>
  </si>
  <si>
    <t>985331215</t>
  </si>
  <si>
    <t>Dodatečné vlepování betonářské výztuže včetně vyvrtání a vyčištění otvoru chemickou maltou průměr výztuže 16 mm</t>
  </si>
  <si>
    <t>-311677613</t>
  </si>
  <si>
    <t>https://podminky.urs.cz/item/CS_URS_2022_02/985331215</t>
  </si>
  <si>
    <t xml:space="preserve">do římsy </t>
  </si>
  <si>
    <t>21*0,5*2</t>
  </si>
  <si>
    <t>670396559</t>
  </si>
  <si>
    <t>23,515+26,765</t>
  </si>
  <si>
    <t>-843442100</t>
  </si>
  <si>
    <t>11,103</t>
  </si>
  <si>
    <t>1208471608</t>
  </si>
  <si>
    <t>50,280+11,103+8,813+5,146</t>
  </si>
  <si>
    <t>-324848204</t>
  </si>
  <si>
    <t>75,342*8</t>
  </si>
  <si>
    <t>1189926012</t>
  </si>
  <si>
    <t>75,342*2</t>
  </si>
  <si>
    <t>997013862</t>
  </si>
  <si>
    <t>-1839195106</t>
  </si>
  <si>
    <t>https://podminky.urs.cz/item/CS_URS_2022_02/997013862</t>
  </si>
  <si>
    <t>-1991738615</t>
  </si>
  <si>
    <t>z vývrtů:</t>
  </si>
  <si>
    <t>0,125+0,021</t>
  </si>
  <si>
    <t>998252221</t>
  </si>
  <si>
    <t>Přesun hmot pro tunely ražené vodorovná dopravní vzdálenost do 100 m na povrchu a do 200 m v podzemí svislý přesun přes 25 do 75 m</t>
  </si>
  <si>
    <t>1096406879</t>
  </si>
  <si>
    <t>https://podminky.urs.cz/item/CS_URS_2022_02/998252221</t>
  </si>
  <si>
    <t>-1769567328</t>
  </si>
  <si>
    <t>68*2</t>
  </si>
  <si>
    <t>A.3.5.2 - VRN</t>
  </si>
  <si>
    <t>-1428529467</t>
  </si>
  <si>
    <t>Poznámka k položce:
zpracování dokumentace zhotovitele (sanace, zábradlí na portálech) včetně aktualizace výkazu výměr a dokumentace skutečného provedení stavby - 2x (v trvalém tisku i digitálně) - s využitím železničního bodového pole a po projednání a schválení SŽG.</t>
  </si>
  <si>
    <t>1451953786</t>
  </si>
  <si>
    <t>-204274469</t>
  </si>
  <si>
    <t>Poznámka k položce:
zhoršený přístup k objektu (cca 70 m k přejezdu P179 v km 22,989)</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</si>
</sst>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color rgb="FF979797"/>
      <name val="Arial CE"/>
      <family val="2"/>
    </font>
    <font>
      <i/>
      <u val="single"/>
      <sz val="7"/>
      <color rgb="FF979797"/>
      <name val="Calibri"/>
      <family val="2"/>
      <scheme val="minor"/>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0" fontId="32" fillId="0" borderId="0" xfId="20" applyFont="1" applyAlignment="1">
      <alignment horizontal="center"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3" fillId="0" borderId="0" xfId="0" applyFont="1" applyAlignment="1">
      <alignment horizontal="lef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0" borderId="0" xfId="0" applyFont="1" applyAlignment="1" applyProtection="1">
      <alignment horizontal="left" vertical="center"/>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40" fillId="0" borderId="0" xfId="0" applyFont="1" applyAlignment="1" applyProtection="1">
      <alignment horizontal="left" vertical="center"/>
      <protection/>
    </xf>
    <xf numFmtId="0" fontId="41"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2" fillId="0" borderId="0" xfId="0" applyFont="1" applyAlignment="1" applyProtection="1">
      <alignment vertical="center" wrapText="1"/>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1_01/998153131" TargetMode="External" /><Relationship Id="rId2" Type="http://schemas.openxmlformats.org/officeDocument/2006/relationships/hyperlink" Target="https://podminky.urs.cz/item/CS_URS_2021_01/224112116" TargetMode="External" /><Relationship Id="rId3" Type="http://schemas.openxmlformats.org/officeDocument/2006/relationships/hyperlink" Target="https://podminky.urs.cz/item/CS_URS_2021_01/281604111" TargetMode="External" /><Relationship Id="rId4" Type="http://schemas.openxmlformats.org/officeDocument/2006/relationships/hyperlink" Target="https://podminky.urs.cz/item/CS_URS_2021_01/155131311" TargetMode="External" /><Relationship Id="rId5" Type="http://schemas.openxmlformats.org/officeDocument/2006/relationships/hyperlink" Target="https://podminky.urs.cz/item/CS_URS_2021_01/011114000" TargetMode="External" /><Relationship Id="rId6"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2_02/111251103" TargetMode="External" /><Relationship Id="rId2" Type="http://schemas.openxmlformats.org/officeDocument/2006/relationships/hyperlink" Target="https://podminky.urs.cz/item/CS_URS_2022_02/112155311" TargetMode="External" /><Relationship Id="rId3" Type="http://schemas.openxmlformats.org/officeDocument/2006/relationships/hyperlink" Target="https://podminky.urs.cz/item/CS_URS_2022_02/115001103" TargetMode="External" /><Relationship Id="rId4" Type="http://schemas.openxmlformats.org/officeDocument/2006/relationships/hyperlink" Target="https://podminky.urs.cz/item/CS_URS_2022_02/115101201" TargetMode="External" /><Relationship Id="rId5" Type="http://schemas.openxmlformats.org/officeDocument/2006/relationships/hyperlink" Target="https://podminky.urs.cz/item/CS_URS_2022_02/115101301" TargetMode="External" /><Relationship Id="rId6" Type="http://schemas.openxmlformats.org/officeDocument/2006/relationships/hyperlink" Target="https://podminky.urs.cz/item/CS_URS_2022_02/122252501" TargetMode="External" /><Relationship Id="rId7" Type="http://schemas.openxmlformats.org/officeDocument/2006/relationships/hyperlink" Target="https://podminky.urs.cz/item/CS_URS_2022_02/122252508" TargetMode="External" /><Relationship Id="rId8" Type="http://schemas.openxmlformats.org/officeDocument/2006/relationships/hyperlink" Target="https://podminky.urs.cz/item/CS_URS_2022_02/124253100" TargetMode="External" /><Relationship Id="rId9" Type="http://schemas.openxmlformats.org/officeDocument/2006/relationships/hyperlink" Target="https://podminky.urs.cz/item/CS_URS_2022_02/162432511" TargetMode="External" /><Relationship Id="rId10" Type="http://schemas.openxmlformats.org/officeDocument/2006/relationships/hyperlink" Target="https://podminky.urs.cz/item/CS_URS_2022_02/162751114" TargetMode="External" /><Relationship Id="rId11" Type="http://schemas.openxmlformats.org/officeDocument/2006/relationships/hyperlink" Target="https://podminky.urs.cz/item/CS_URS_2022_02/167151101" TargetMode="External" /><Relationship Id="rId12" Type="http://schemas.openxmlformats.org/officeDocument/2006/relationships/hyperlink" Target="https://podminky.urs.cz/item/CS_URS_2022_02/171201231" TargetMode="External" /><Relationship Id="rId13" Type="http://schemas.openxmlformats.org/officeDocument/2006/relationships/hyperlink" Target="https://podminky.urs.cz/item/CS_URS_2022_02/174111311" TargetMode="External" /><Relationship Id="rId14" Type="http://schemas.openxmlformats.org/officeDocument/2006/relationships/hyperlink" Target="https://podminky.urs.cz/item/CS_URS_2022_02/181202305" TargetMode="External" /><Relationship Id="rId15" Type="http://schemas.openxmlformats.org/officeDocument/2006/relationships/hyperlink" Target="https://podminky.urs.cz/item/CS_URS_2022_02/273321117" TargetMode="External" /><Relationship Id="rId16" Type="http://schemas.openxmlformats.org/officeDocument/2006/relationships/hyperlink" Target="https://podminky.urs.cz/item/CS_URS_2022_02/273321191" TargetMode="External" /><Relationship Id="rId17" Type="http://schemas.openxmlformats.org/officeDocument/2006/relationships/hyperlink" Target="https://podminky.urs.cz/item/CS_URS_2022_02/273354111" TargetMode="External" /><Relationship Id="rId18" Type="http://schemas.openxmlformats.org/officeDocument/2006/relationships/hyperlink" Target="https://podminky.urs.cz/item/CS_URS_2022_02/273354211" TargetMode="External" /><Relationship Id="rId19" Type="http://schemas.openxmlformats.org/officeDocument/2006/relationships/hyperlink" Target="https://podminky.urs.cz/item/CS_URS_2022_02/273361412" TargetMode="External" /><Relationship Id="rId20" Type="http://schemas.openxmlformats.org/officeDocument/2006/relationships/hyperlink" Target="https://podminky.urs.cz/item/CS_URS_2022_02/274311127" TargetMode="External" /><Relationship Id="rId21" Type="http://schemas.openxmlformats.org/officeDocument/2006/relationships/hyperlink" Target="https://podminky.urs.cz/item/CS_URS_2022_02/274311191" TargetMode="External" /><Relationship Id="rId22" Type="http://schemas.openxmlformats.org/officeDocument/2006/relationships/hyperlink" Target="https://podminky.urs.cz/item/CS_URS_2022_02/274354111" TargetMode="External" /><Relationship Id="rId23" Type="http://schemas.openxmlformats.org/officeDocument/2006/relationships/hyperlink" Target="https://podminky.urs.cz/item/CS_URS_2022_02/274354211" TargetMode="External" /><Relationship Id="rId24" Type="http://schemas.openxmlformats.org/officeDocument/2006/relationships/hyperlink" Target="https://podminky.urs.cz/item/CS_URS_2022_02/274361116" TargetMode="External" /><Relationship Id="rId25" Type="http://schemas.openxmlformats.org/officeDocument/2006/relationships/hyperlink" Target="https://podminky.urs.cz/item/CS_URS_2022_02/273361412" TargetMode="External" /><Relationship Id="rId26" Type="http://schemas.openxmlformats.org/officeDocument/2006/relationships/hyperlink" Target="https://podminky.urs.cz/item/CS_URS_2022_02/451315114" TargetMode="External" /><Relationship Id="rId27" Type="http://schemas.openxmlformats.org/officeDocument/2006/relationships/hyperlink" Target="https://podminky.urs.cz/item/CS_URS_2022_02/451541111" TargetMode="External" /><Relationship Id="rId28" Type="http://schemas.openxmlformats.org/officeDocument/2006/relationships/hyperlink" Target="https://podminky.urs.cz/item/CS_URS_2022_02/451577877" TargetMode="External" /><Relationship Id="rId29" Type="http://schemas.openxmlformats.org/officeDocument/2006/relationships/hyperlink" Target="https://podminky.urs.cz/item/CS_URS_2022_02/465513156" TargetMode="External" /><Relationship Id="rId30" Type="http://schemas.openxmlformats.org/officeDocument/2006/relationships/hyperlink" Target="https://podminky.urs.cz/item/CS_URS_2022_02/812442121" TargetMode="External" /><Relationship Id="rId31" Type="http://schemas.openxmlformats.org/officeDocument/2006/relationships/hyperlink" Target="https://podminky.urs.cz/item/CS_URS_2022_02/899623171" TargetMode="External" /><Relationship Id="rId32" Type="http://schemas.openxmlformats.org/officeDocument/2006/relationships/hyperlink" Target="https://podminky.urs.cz/item/CS_URS_2022_02/931992121" TargetMode="External" /><Relationship Id="rId33" Type="http://schemas.openxmlformats.org/officeDocument/2006/relationships/hyperlink" Target="https://podminky.urs.cz/item/CS_URS_2022_02/931994142" TargetMode="External" /><Relationship Id="rId34" Type="http://schemas.openxmlformats.org/officeDocument/2006/relationships/hyperlink" Target="https://podminky.urs.cz/item/CS_URS_2022_02/961041211" TargetMode="External" /><Relationship Id="rId35" Type="http://schemas.openxmlformats.org/officeDocument/2006/relationships/hyperlink" Target="https://podminky.urs.cz/item/CS_URS_2022_02/963051111" TargetMode="External" /><Relationship Id="rId36" Type="http://schemas.openxmlformats.org/officeDocument/2006/relationships/hyperlink" Target="https://podminky.urs.cz/item/CS_URS_2022_02/985121222" TargetMode="External" /><Relationship Id="rId37" Type="http://schemas.openxmlformats.org/officeDocument/2006/relationships/hyperlink" Target="https://podminky.urs.cz/item/CS_URS_2022_02/985311212" TargetMode="External" /><Relationship Id="rId38" Type="http://schemas.openxmlformats.org/officeDocument/2006/relationships/hyperlink" Target="https://podminky.urs.cz/item/CS_URS_2022_02/985323111" TargetMode="External" /><Relationship Id="rId39" Type="http://schemas.openxmlformats.org/officeDocument/2006/relationships/hyperlink" Target="https://podminky.urs.cz/item/CS_URS_2022_02/985324231" TargetMode="External" /><Relationship Id="rId40" Type="http://schemas.openxmlformats.org/officeDocument/2006/relationships/hyperlink" Target="https://podminky.urs.cz/item/CS_URS_2022_02/997211511" TargetMode="External" /><Relationship Id="rId41" Type="http://schemas.openxmlformats.org/officeDocument/2006/relationships/hyperlink" Target="https://podminky.urs.cz/item/CS_URS_2022_02/997211519" TargetMode="External" /><Relationship Id="rId42" Type="http://schemas.openxmlformats.org/officeDocument/2006/relationships/hyperlink" Target="https://podminky.urs.cz/item/CS_URS_2022_02/997211611" TargetMode="External" /><Relationship Id="rId43" Type="http://schemas.openxmlformats.org/officeDocument/2006/relationships/hyperlink" Target="https://podminky.urs.cz/item/CS_URS_2022_02/997221861" TargetMode="External" /><Relationship Id="rId44" Type="http://schemas.openxmlformats.org/officeDocument/2006/relationships/hyperlink" Target="https://podminky.urs.cz/item/CS_URS_2022_02/997221862" TargetMode="External" /><Relationship Id="rId45" Type="http://schemas.openxmlformats.org/officeDocument/2006/relationships/hyperlink" Target="https://podminky.urs.cz/item/CS_URS_2022_02/997221873" TargetMode="External" /><Relationship Id="rId46" Type="http://schemas.openxmlformats.org/officeDocument/2006/relationships/hyperlink" Target="https://podminky.urs.cz/item/CS_URS_2022_02/998212111" TargetMode="External" /><Relationship Id="rId47" Type="http://schemas.openxmlformats.org/officeDocument/2006/relationships/hyperlink" Target="https://podminky.urs.cz/item/CS_URS_2022_02/998212191" TargetMode="External" /><Relationship Id="rId48" Type="http://schemas.openxmlformats.org/officeDocument/2006/relationships/hyperlink" Target="https://podminky.urs.cz/item/CS_URS_2022_02/711112001" TargetMode="External" /><Relationship Id="rId49" Type="http://schemas.openxmlformats.org/officeDocument/2006/relationships/hyperlink" Target="https://podminky.urs.cz/item/CS_URS_2022_02/711112011" TargetMode="External" /><Relationship Id="rId50" Type="http://schemas.openxmlformats.org/officeDocument/2006/relationships/hyperlink" Target="https://podminky.urs.cz/item/CS_URS_2022_02/998711101" TargetMode="External" /><Relationship Id="rId51" Type="http://schemas.openxmlformats.org/officeDocument/2006/relationships/hyperlink" Target="https://podminky.urs.cz/item/CS_URS_2022_02/998711193" TargetMode="External" /><Relationship Id="rId52"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2_02/060001000" TargetMode="External" /><Relationship Id="rId2"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2_02/111251101" TargetMode="External" /><Relationship Id="rId2" Type="http://schemas.openxmlformats.org/officeDocument/2006/relationships/hyperlink" Target="https://podminky.urs.cz/item/CS_URS_2022_02/112155311" TargetMode="External" /><Relationship Id="rId3" Type="http://schemas.openxmlformats.org/officeDocument/2006/relationships/hyperlink" Target="https://podminky.urs.cz/item/CS_URS_2022_02/113105113" TargetMode="External" /><Relationship Id="rId4" Type="http://schemas.openxmlformats.org/officeDocument/2006/relationships/hyperlink" Target="https://podminky.urs.cz/item/CS_URS_2022_02/115101201" TargetMode="External" /><Relationship Id="rId5" Type="http://schemas.openxmlformats.org/officeDocument/2006/relationships/hyperlink" Target="https://podminky.urs.cz/item/CS_URS_2022_02/115101301" TargetMode="External" /><Relationship Id="rId6" Type="http://schemas.openxmlformats.org/officeDocument/2006/relationships/hyperlink" Target="https://podminky.urs.cz/item/CS_URS_2022_02/121151103" TargetMode="External" /><Relationship Id="rId7" Type="http://schemas.openxmlformats.org/officeDocument/2006/relationships/hyperlink" Target="https://podminky.urs.cz/item/CS_URS_2022_02/122152508" TargetMode="External" /><Relationship Id="rId8" Type="http://schemas.openxmlformats.org/officeDocument/2006/relationships/hyperlink" Target="https://podminky.urs.cz/item/CS_URS_2022_02/122252501" TargetMode="External" /><Relationship Id="rId9" Type="http://schemas.openxmlformats.org/officeDocument/2006/relationships/hyperlink" Target="https://podminky.urs.cz/item/CS_URS_2022_02/122452501" TargetMode="External" /><Relationship Id="rId10" Type="http://schemas.openxmlformats.org/officeDocument/2006/relationships/hyperlink" Target="https://podminky.urs.cz/item/CS_URS_2022_02/122452508" TargetMode="External" /><Relationship Id="rId11" Type="http://schemas.openxmlformats.org/officeDocument/2006/relationships/hyperlink" Target="https://podminky.urs.cz/item/CS_URS_2022_02/162432511" TargetMode="External" /><Relationship Id="rId12" Type="http://schemas.openxmlformats.org/officeDocument/2006/relationships/hyperlink" Target="https://podminky.urs.cz/item/CS_URS_2022_02/162751115" TargetMode="External" /><Relationship Id="rId13" Type="http://schemas.openxmlformats.org/officeDocument/2006/relationships/hyperlink" Target="https://podminky.urs.cz/item/CS_URS_2022_02/162751135" TargetMode="External" /><Relationship Id="rId14" Type="http://schemas.openxmlformats.org/officeDocument/2006/relationships/hyperlink" Target="https://podminky.urs.cz/item/CS_URS_2022_02/167151101" TargetMode="External" /><Relationship Id="rId15" Type="http://schemas.openxmlformats.org/officeDocument/2006/relationships/hyperlink" Target="https://podminky.urs.cz/item/CS_URS_2022_02/167151102" TargetMode="External" /><Relationship Id="rId16" Type="http://schemas.openxmlformats.org/officeDocument/2006/relationships/hyperlink" Target="https://podminky.urs.cz/item/CS_URS_2022_02/171201231" TargetMode="External" /><Relationship Id="rId17" Type="http://schemas.openxmlformats.org/officeDocument/2006/relationships/hyperlink" Target="https://podminky.urs.cz/item/CS_URS_2022_02/174111311" TargetMode="External" /><Relationship Id="rId18" Type="http://schemas.openxmlformats.org/officeDocument/2006/relationships/hyperlink" Target="https://podminky.urs.cz/item/CS_URS_2022_02/181351103" TargetMode="External" /><Relationship Id="rId19" Type="http://schemas.openxmlformats.org/officeDocument/2006/relationships/hyperlink" Target="https://podminky.urs.cz/item/CS_URS_2021_01/181411122" TargetMode="External" /><Relationship Id="rId20" Type="http://schemas.openxmlformats.org/officeDocument/2006/relationships/hyperlink" Target="https://podminky.urs.cz/item/CS_URS_2022_02/274311127" TargetMode="External" /><Relationship Id="rId21" Type="http://schemas.openxmlformats.org/officeDocument/2006/relationships/hyperlink" Target="https://podminky.urs.cz/item/CS_URS_2022_02/274311191" TargetMode="External" /><Relationship Id="rId22" Type="http://schemas.openxmlformats.org/officeDocument/2006/relationships/hyperlink" Target="https://podminky.urs.cz/item/CS_URS_2022_02/274321117" TargetMode="External" /><Relationship Id="rId23" Type="http://schemas.openxmlformats.org/officeDocument/2006/relationships/hyperlink" Target="https://podminky.urs.cz/item/CS_URS_2022_02/274321191" TargetMode="External" /><Relationship Id="rId24" Type="http://schemas.openxmlformats.org/officeDocument/2006/relationships/hyperlink" Target="https://podminky.urs.cz/item/CS_URS_2022_02/274354111" TargetMode="External" /><Relationship Id="rId25" Type="http://schemas.openxmlformats.org/officeDocument/2006/relationships/hyperlink" Target="https://podminky.urs.cz/item/CS_URS_2022_02/274354211" TargetMode="External" /><Relationship Id="rId26" Type="http://schemas.openxmlformats.org/officeDocument/2006/relationships/hyperlink" Target="https://podminky.urs.cz/item/CS_URS_2022_02/274361116" TargetMode="External" /><Relationship Id="rId27" Type="http://schemas.openxmlformats.org/officeDocument/2006/relationships/hyperlink" Target="https://podminky.urs.cz/item/CS_URS_2022_02/317321118" TargetMode="External" /><Relationship Id="rId28" Type="http://schemas.openxmlformats.org/officeDocument/2006/relationships/hyperlink" Target="https://podminky.urs.cz/item/CS_URS_2022_02/317321191" TargetMode="External" /><Relationship Id="rId29" Type="http://schemas.openxmlformats.org/officeDocument/2006/relationships/hyperlink" Target="https://podminky.urs.cz/item/CS_URS_2022_02/317353121" TargetMode="External" /><Relationship Id="rId30" Type="http://schemas.openxmlformats.org/officeDocument/2006/relationships/hyperlink" Target="https://podminky.urs.cz/item/CS_URS_2022_02/317353221" TargetMode="External" /><Relationship Id="rId31" Type="http://schemas.openxmlformats.org/officeDocument/2006/relationships/hyperlink" Target="https://podminky.urs.cz/item/CS_URS_2022_02/317361116" TargetMode="External" /><Relationship Id="rId32" Type="http://schemas.openxmlformats.org/officeDocument/2006/relationships/hyperlink" Target="https://podminky.urs.cz/item/CS_URS_2022_02/334323117" TargetMode="External" /><Relationship Id="rId33" Type="http://schemas.openxmlformats.org/officeDocument/2006/relationships/hyperlink" Target="https://podminky.urs.cz/item/CS_URS_2022_02/334323191" TargetMode="External" /><Relationship Id="rId34" Type="http://schemas.openxmlformats.org/officeDocument/2006/relationships/hyperlink" Target="https://podminky.urs.cz/item/CS_URS_2022_02/334351112" TargetMode="External" /><Relationship Id="rId35" Type="http://schemas.openxmlformats.org/officeDocument/2006/relationships/hyperlink" Target="https://podminky.urs.cz/item/CS_URS_2022_02/334351211" TargetMode="External" /><Relationship Id="rId36" Type="http://schemas.openxmlformats.org/officeDocument/2006/relationships/hyperlink" Target="https://podminky.urs.cz/item/CS_URS_2022_02/334361216" TargetMode="External" /><Relationship Id="rId37" Type="http://schemas.openxmlformats.org/officeDocument/2006/relationships/hyperlink" Target="https://podminky.urs.cz/item/CS_URS_2022_02/429172111" TargetMode="External" /><Relationship Id="rId38" Type="http://schemas.openxmlformats.org/officeDocument/2006/relationships/hyperlink" Target="https://podminky.urs.cz/item/CS_URS_2022_02/429172211" TargetMode="External" /><Relationship Id="rId39" Type="http://schemas.openxmlformats.org/officeDocument/2006/relationships/hyperlink" Target="https://podminky.urs.cz/item/CS_URS_2022_02/451315114" TargetMode="External" /><Relationship Id="rId40" Type="http://schemas.openxmlformats.org/officeDocument/2006/relationships/hyperlink" Target="https://podminky.urs.cz/item/CS_URS_2022_02/451576121" TargetMode="External" /><Relationship Id="rId41" Type="http://schemas.openxmlformats.org/officeDocument/2006/relationships/hyperlink" Target="https://podminky.urs.cz/item/CS_URS_2022_02/452322161" TargetMode="External" /><Relationship Id="rId42" Type="http://schemas.openxmlformats.org/officeDocument/2006/relationships/hyperlink" Target="https://podminky.urs.cz/item/CS_URS_2022_02/452351101" TargetMode="External" /><Relationship Id="rId43" Type="http://schemas.openxmlformats.org/officeDocument/2006/relationships/hyperlink" Target="https://podminky.urs.cz/item/CS_URS_2022_02/452368113" TargetMode="External" /><Relationship Id="rId44" Type="http://schemas.openxmlformats.org/officeDocument/2006/relationships/hyperlink" Target="https://podminky.urs.cz/item/CS_URS_2022_02/464541111" TargetMode="External" /><Relationship Id="rId45" Type="http://schemas.openxmlformats.org/officeDocument/2006/relationships/hyperlink" Target="https://podminky.urs.cz/item/CS_URS_2022_02/465513157" TargetMode="External" /><Relationship Id="rId46" Type="http://schemas.openxmlformats.org/officeDocument/2006/relationships/hyperlink" Target="https://podminky.urs.cz/item/CS_URS_2022_02/273361412" TargetMode="External" /><Relationship Id="rId47" Type="http://schemas.openxmlformats.org/officeDocument/2006/relationships/hyperlink" Target="https://podminky.urs.cz/item/CS_URS_2022_02/628613233" TargetMode="External" /><Relationship Id="rId48" Type="http://schemas.openxmlformats.org/officeDocument/2006/relationships/hyperlink" Target="https://podminky.urs.cz/item/CS_URS_2022_02/812442121" TargetMode="External" /><Relationship Id="rId49" Type="http://schemas.openxmlformats.org/officeDocument/2006/relationships/hyperlink" Target="https://podminky.urs.cz/item/CS_URS_2022_02/894201151" TargetMode="External" /><Relationship Id="rId50" Type="http://schemas.openxmlformats.org/officeDocument/2006/relationships/hyperlink" Target="https://podminky.urs.cz/item/CS_URS_2022_02/894302152" TargetMode="External" /><Relationship Id="rId51" Type="http://schemas.openxmlformats.org/officeDocument/2006/relationships/hyperlink" Target="https://podminky.urs.cz/item/CS_URS_2022_02/894502201" TargetMode="External" /><Relationship Id="rId52" Type="http://schemas.openxmlformats.org/officeDocument/2006/relationships/hyperlink" Target="https://podminky.urs.cz/item/CS_URS_2022_02/894608112" TargetMode="External" /><Relationship Id="rId53" Type="http://schemas.openxmlformats.org/officeDocument/2006/relationships/hyperlink" Target="https://podminky.urs.cz/item/CS_URS_2022_02/931992121" TargetMode="External" /><Relationship Id="rId54" Type="http://schemas.openxmlformats.org/officeDocument/2006/relationships/hyperlink" Target="https://podminky.urs.cz/item/CS_URS_2022_02/931994142" TargetMode="External" /><Relationship Id="rId55" Type="http://schemas.openxmlformats.org/officeDocument/2006/relationships/hyperlink" Target="https://podminky.urs.cz/item/CS_URS_2022_02/936942211" TargetMode="External" /><Relationship Id="rId56" Type="http://schemas.openxmlformats.org/officeDocument/2006/relationships/hyperlink" Target="https://podminky.urs.cz/item/CS_URS_2022_02/938902201" TargetMode="External" /><Relationship Id="rId57" Type="http://schemas.openxmlformats.org/officeDocument/2006/relationships/hyperlink" Target="https://podminky.urs.cz/item/CS_URS_2022_02/961021112" TargetMode="External" /><Relationship Id="rId58" Type="http://schemas.openxmlformats.org/officeDocument/2006/relationships/hyperlink" Target="https://podminky.urs.cz/item/CS_URS_2022_02/961041211" TargetMode="External" /><Relationship Id="rId59" Type="http://schemas.openxmlformats.org/officeDocument/2006/relationships/hyperlink" Target="https://podminky.urs.cz/item/CS_URS_2022_02/966008112" TargetMode="External" /><Relationship Id="rId60" Type="http://schemas.openxmlformats.org/officeDocument/2006/relationships/hyperlink" Target="https://podminky.urs.cz/item/CS_URS_2022_02/997211511" TargetMode="External" /><Relationship Id="rId61" Type="http://schemas.openxmlformats.org/officeDocument/2006/relationships/hyperlink" Target="https://podminky.urs.cz/item/CS_URS_2022_02/997211519" TargetMode="External" /><Relationship Id="rId62" Type="http://schemas.openxmlformats.org/officeDocument/2006/relationships/hyperlink" Target="https://podminky.urs.cz/item/CS_URS_2022_02/997211611" TargetMode="External" /><Relationship Id="rId63" Type="http://schemas.openxmlformats.org/officeDocument/2006/relationships/hyperlink" Target="https://podminky.urs.cz/item/CS_URS_2022_02/997221873" TargetMode="External" /><Relationship Id="rId64" Type="http://schemas.openxmlformats.org/officeDocument/2006/relationships/hyperlink" Target="https://podminky.urs.cz/item/CS_URS_2022_02/997013861" TargetMode="External" /><Relationship Id="rId65" Type="http://schemas.openxmlformats.org/officeDocument/2006/relationships/hyperlink" Target="https://podminky.urs.cz/item/CS_URS_2022_02/998214111" TargetMode="External" /><Relationship Id="rId66" Type="http://schemas.openxmlformats.org/officeDocument/2006/relationships/hyperlink" Target="https://podminky.urs.cz/item/CS_URS_2022_02/998214191" TargetMode="External" /><Relationship Id="rId67" Type="http://schemas.openxmlformats.org/officeDocument/2006/relationships/hyperlink" Target="https://podminky.urs.cz/item/CS_URS_2022_02/711112001" TargetMode="External" /><Relationship Id="rId68" Type="http://schemas.openxmlformats.org/officeDocument/2006/relationships/hyperlink" Target="https://podminky.urs.cz/item/CS_URS_2022_02/711112002" TargetMode="External" /><Relationship Id="rId69" Type="http://schemas.openxmlformats.org/officeDocument/2006/relationships/hyperlink" Target="https://podminky.urs.cz/item/CS_URS_2022_02/711511101" TargetMode="External" /><Relationship Id="rId70" Type="http://schemas.openxmlformats.org/officeDocument/2006/relationships/hyperlink" Target="https://podminky.urs.cz/item/CS_URS_2022_02/711511102" TargetMode="External" /><Relationship Id="rId71" Type="http://schemas.openxmlformats.org/officeDocument/2006/relationships/hyperlink" Target="https://podminky.urs.cz/item/CS_URS_2022_02/998711101" TargetMode="External" /><Relationship Id="rId72" Type="http://schemas.openxmlformats.org/officeDocument/2006/relationships/hyperlink" Target="https://podminky.urs.cz/item/CS_URS_2022_02/998711193" TargetMode="External" /><Relationship Id="rId7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2_02/012002000" TargetMode="External" /><Relationship Id="rId2" Type="http://schemas.openxmlformats.org/officeDocument/2006/relationships/hyperlink" Target="https://podminky.urs.cz/item/CS_URS_2022_02/013002000" TargetMode="External" /><Relationship Id="rId3" Type="http://schemas.openxmlformats.org/officeDocument/2006/relationships/hyperlink" Target="https://podminky.urs.cz/item/CS_URS_2022_02/030001000" TargetMode="External" /><Relationship Id="rId4" Type="http://schemas.openxmlformats.org/officeDocument/2006/relationships/hyperlink" Target="https://podminky.urs.cz/item/CS_URS_2022_02/043134000" TargetMode="External" /><Relationship Id="rId5" Type="http://schemas.openxmlformats.org/officeDocument/2006/relationships/hyperlink" Target="https://podminky.urs.cz/item/CS_URS_2022_02/060001000" TargetMode="External" /><Relationship Id="rId6"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2_02/111251101" TargetMode="External" /><Relationship Id="rId2" Type="http://schemas.openxmlformats.org/officeDocument/2006/relationships/hyperlink" Target="https://podminky.urs.cz/item/CS_URS_2022_02/112155315" TargetMode="External" /><Relationship Id="rId3" Type="http://schemas.openxmlformats.org/officeDocument/2006/relationships/hyperlink" Target="https://podminky.urs.cz/item/CS_URS_2022_02/113105113" TargetMode="External" /><Relationship Id="rId4" Type="http://schemas.openxmlformats.org/officeDocument/2006/relationships/hyperlink" Target="https://podminky.urs.cz/item/CS_URS_2022_02/115001104" TargetMode="External" /><Relationship Id="rId5" Type="http://schemas.openxmlformats.org/officeDocument/2006/relationships/hyperlink" Target="https://podminky.urs.cz/item/CS_URS_2022_02/121151103" TargetMode="External" /><Relationship Id="rId6" Type="http://schemas.openxmlformats.org/officeDocument/2006/relationships/hyperlink" Target="https://podminky.urs.cz/item/CS_URS_2022_02/122252502" TargetMode="External" /><Relationship Id="rId7" Type="http://schemas.openxmlformats.org/officeDocument/2006/relationships/hyperlink" Target="https://podminky.urs.cz/item/CS_URS_2022_02/122252508" TargetMode="External" /><Relationship Id="rId8" Type="http://schemas.openxmlformats.org/officeDocument/2006/relationships/hyperlink" Target="https://podminky.urs.cz/item/CS_URS_2022_02/122452502" TargetMode="External" /><Relationship Id="rId9" Type="http://schemas.openxmlformats.org/officeDocument/2006/relationships/hyperlink" Target="https://podminky.urs.cz/item/CS_URS_2022_02/122452508" TargetMode="External" /><Relationship Id="rId10" Type="http://schemas.openxmlformats.org/officeDocument/2006/relationships/hyperlink" Target="https://podminky.urs.cz/item/CS_URS_2022_02/162751117" TargetMode="External" /><Relationship Id="rId11" Type="http://schemas.openxmlformats.org/officeDocument/2006/relationships/hyperlink" Target="https://podminky.urs.cz/item/CS_URS_2022_02/162751119" TargetMode="External" /><Relationship Id="rId12" Type="http://schemas.openxmlformats.org/officeDocument/2006/relationships/hyperlink" Target="https://podminky.urs.cz/item/CS_URS_2022_02/162751137" TargetMode="External" /><Relationship Id="rId13" Type="http://schemas.openxmlformats.org/officeDocument/2006/relationships/hyperlink" Target="https://podminky.urs.cz/item/CS_URS_2022_02/162751139" TargetMode="External" /><Relationship Id="rId14" Type="http://schemas.openxmlformats.org/officeDocument/2006/relationships/hyperlink" Target="https://podminky.urs.cz/item/CS_URS_2022_02/171201231" TargetMode="External" /><Relationship Id="rId15" Type="http://schemas.openxmlformats.org/officeDocument/2006/relationships/hyperlink" Target="https://podminky.urs.cz/item/CS_URS_2022_02/174111311" TargetMode="External" /><Relationship Id="rId16" Type="http://schemas.openxmlformats.org/officeDocument/2006/relationships/hyperlink" Target="https://podminky.urs.cz/item/CS_URS_2022_02/181311103" TargetMode="External" /><Relationship Id="rId17" Type="http://schemas.openxmlformats.org/officeDocument/2006/relationships/hyperlink" Target="https://podminky.urs.cz/item/CS_URS_2022_02/181411131" TargetMode="External" /><Relationship Id="rId18" Type="http://schemas.openxmlformats.org/officeDocument/2006/relationships/hyperlink" Target="https://podminky.urs.cz/item/CS_URS_2022_02/273321117" TargetMode="External" /><Relationship Id="rId19" Type="http://schemas.openxmlformats.org/officeDocument/2006/relationships/hyperlink" Target="https://podminky.urs.cz/item/CS_URS_2022_02/273321191" TargetMode="External" /><Relationship Id="rId20" Type="http://schemas.openxmlformats.org/officeDocument/2006/relationships/hyperlink" Target="https://podminky.urs.cz/item/CS_URS_2022_02/273354111" TargetMode="External" /><Relationship Id="rId21" Type="http://schemas.openxmlformats.org/officeDocument/2006/relationships/hyperlink" Target="https://podminky.urs.cz/item/CS_URS_2022_02/273354211" TargetMode="External" /><Relationship Id="rId22" Type="http://schemas.openxmlformats.org/officeDocument/2006/relationships/hyperlink" Target="https://podminky.urs.cz/item/CS_URS_2022_02/273361116" TargetMode="External" /><Relationship Id="rId23" Type="http://schemas.openxmlformats.org/officeDocument/2006/relationships/hyperlink" Target="https://podminky.urs.cz/item/CS_URS_2022_02/274311127" TargetMode="External" /><Relationship Id="rId24" Type="http://schemas.openxmlformats.org/officeDocument/2006/relationships/hyperlink" Target="https://podminky.urs.cz/item/CS_URS_2022_02/274311191" TargetMode="External" /><Relationship Id="rId25" Type="http://schemas.openxmlformats.org/officeDocument/2006/relationships/hyperlink" Target="https://podminky.urs.cz/item/CS_URS_2022_02/274321117" TargetMode="External" /><Relationship Id="rId26" Type="http://schemas.openxmlformats.org/officeDocument/2006/relationships/hyperlink" Target="https://podminky.urs.cz/item/CS_URS_2022_02/274321191" TargetMode="External" /><Relationship Id="rId27" Type="http://schemas.openxmlformats.org/officeDocument/2006/relationships/hyperlink" Target="https://podminky.urs.cz/item/CS_URS_2022_02/274354111" TargetMode="External" /><Relationship Id="rId28" Type="http://schemas.openxmlformats.org/officeDocument/2006/relationships/hyperlink" Target="https://podminky.urs.cz/item/CS_URS_2022_02/274354211" TargetMode="External" /><Relationship Id="rId29" Type="http://schemas.openxmlformats.org/officeDocument/2006/relationships/hyperlink" Target="https://podminky.urs.cz/item/CS_URS_2022_02/274361116" TargetMode="External" /><Relationship Id="rId30" Type="http://schemas.openxmlformats.org/officeDocument/2006/relationships/hyperlink" Target="https://podminky.urs.cz/item/CS_URS_2022_02/317321118" TargetMode="External" /><Relationship Id="rId31" Type="http://schemas.openxmlformats.org/officeDocument/2006/relationships/hyperlink" Target="https://podminky.urs.cz/item/CS_URS_2022_02/317321191" TargetMode="External" /><Relationship Id="rId32" Type="http://schemas.openxmlformats.org/officeDocument/2006/relationships/hyperlink" Target="https://podminky.urs.cz/item/CS_URS_2022_02/317353121" TargetMode="External" /><Relationship Id="rId33" Type="http://schemas.openxmlformats.org/officeDocument/2006/relationships/hyperlink" Target="https://podminky.urs.cz/item/CS_URS_2022_02/317353221" TargetMode="External" /><Relationship Id="rId34" Type="http://schemas.openxmlformats.org/officeDocument/2006/relationships/hyperlink" Target="https://podminky.urs.cz/item/CS_URS_2022_02/317361116" TargetMode="External" /><Relationship Id="rId35" Type="http://schemas.openxmlformats.org/officeDocument/2006/relationships/hyperlink" Target="https://podminky.urs.cz/item/CS_URS_2022_02/334323117" TargetMode="External" /><Relationship Id="rId36" Type="http://schemas.openxmlformats.org/officeDocument/2006/relationships/hyperlink" Target="https://podminky.urs.cz/item/CS_URS_2022_02/334323191" TargetMode="External" /><Relationship Id="rId37" Type="http://schemas.openxmlformats.org/officeDocument/2006/relationships/hyperlink" Target="https://podminky.urs.cz/item/CS_URS_2022_02/334351112" TargetMode="External" /><Relationship Id="rId38" Type="http://schemas.openxmlformats.org/officeDocument/2006/relationships/hyperlink" Target="https://podminky.urs.cz/item/CS_URS_2022_02/334351211" TargetMode="External" /><Relationship Id="rId39" Type="http://schemas.openxmlformats.org/officeDocument/2006/relationships/hyperlink" Target="https://podminky.urs.cz/item/CS_URS_2022_02/334361216" TargetMode="External" /><Relationship Id="rId40" Type="http://schemas.openxmlformats.org/officeDocument/2006/relationships/hyperlink" Target="https://podminky.urs.cz/item/CS_URS_2022_02/421941521" TargetMode="External" /><Relationship Id="rId41" Type="http://schemas.openxmlformats.org/officeDocument/2006/relationships/hyperlink" Target="https://podminky.urs.cz/item/CS_URS_2022_02/451315114" TargetMode="External" /><Relationship Id="rId42" Type="http://schemas.openxmlformats.org/officeDocument/2006/relationships/hyperlink" Target="https://podminky.urs.cz/item/CS_URS_2022_02/451475121" TargetMode="External" /><Relationship Id="rId43" Type="http://schemas.openxmlformats.org/officeDocument/2006/relationships/hyperlink" Target="https://podminky.urs.cz/item/CS_URS_2022_02/451475122" TargetMode="External" /><Relationship Id="rId44" Type="http://schemas.openxmlformats.org/officeDocument/2006/relationships/hyperlink" Target="https://podminky.urs.cz/item/CS_URS_2022_02/451573111" TargetMode="External" /><Relationship Id="rId45" Type="http://schemas.openxmlformats.org/officeDocument/2006/relationships/hyperlink" Target="https://podminky.urs.cz/item/CS_URS_2022_02/451577877" TargetMode="External" /><Relationship Id="rId46" Type="http://schemas.openxmlformats.org/officeDocument/2006/relationships/hyperlink" Target="https://podminky.urs.cz/item/CS_URS_2022_02/465513157" TargetMode="External" /><Relationship Id="rId47" Type="http://schemas.openxmlformats.org/officeDocument/2006/relationships/hyperlink" Target="https://podminky.urs.cz/item/CS_URS_2022_02/465513256" TargetMode="External" /><Relationship Id="rId48" Type="http://schemas.openxmlformats.org/officeDocument/2006/relationships/hyperlink" Target="https://podminky.urs.cz/item/CS_URS_2022_02/273361412" TargetMode="External" /><Relationship Id="rId49" Type="http://schemas.openxmlformats.org/officeDocument/2006/relationships/hyperlink" Target="https://podminky.urs.cz/item/CS_URS_2022_02/628613233" TargetMode="External" /><Relationship Id="rId50" Type="http://schemas.openxmlformats.org/officeDocument/2006/relationships/hyperlink" Target="https://podminky.urs.cz/item/CS_URS_2022_02/812472121" TargetMode="External" /><Relationship Id="rId51" Type="http://schemas.openxmlformats.org/officeDocument/2006/relationships/hyperlink" Target="https://podminky.urs.cz/item/CS_URS_2022_02/911121211" TargetMode="External" /><Relationship Id="rId52" Type="http://schemas.openxmlformats.org/officeDocument/2006/relationships/hyperlink" Target="https://podminky.urs.cz/item/CS_URS_2022_02/911121311" TargetMode="External" /><Relationship Id="rId53" Type="http://schemas.openxmlformats.org/officeDocument/2006/relationships/hyperlink" Target="https://podminky.urs.cz/item/CS_URS_2022_02/931992121" TargetMode="External" /><Relationship Id="rId54" Type="http://schemas.openxmlformats.org/officeDocument/2006/relationships/hyperlink" Target="https://podminky.urs.cz/item/CS_URS_2022_02/931994142" TargetMode="External" /><Relationship Id="rId55" Type="http://schemas.openxmlformats.org/officeDocument/2006/relationships/hyperlink" Target="https://podminky.urs.cz/item/CS_URS_2022_02/936942211" TargetMode="External" /><Relationship Id="rId56" Type="http://schemas.openxmlformats.org/officeDocument/2006/relationships/hyperlink" Target="https://podminky.urs.cz/item/CS_URS_2022_02/961044111" TargetMode="External" /><Relationship Id="rId57" Type="http://schemas.openxmlformats.org/officeDocument/2006/relationships/hyperlink" Target="https://podminky.urs.cz/item/CS_URS_2022_02/963021112" TargetMode="External" /><Relationship Id="rId58" Type="http://schemas.openxmlformats.org/officeDocument/2006/relationships/hyperlink" Target="https://podminky.urs.cz/item/CS_URS_2022_02/963051111" TargetMode="External" /><Relationship Id="rId59" Type="http://schemas.openxmlformats.org/officeDocument/2006/relationships/hyperlink" Target="https://podminky.urs.cz/item/CS_URS_2022_02/963065512" TargetMode="External" /><Relationship Id="rId60" Type="http://schemas.openxmlformats.org/officeDocument/2006/relationships/hyperlink" Target="https://podminky.urs.cz/item/CS_URS_2022_02/997211511" TargetMode="External" /><Relationship Id="rId61" Type="http://schemas.openxmlformats.org/officeDocument/2006/relationships/hyperlink" Target="https://podminky.urs.cz/item/CS_URS_2022_02/997211519" TargetMode="External" /><Relationship Id="rId62" Type="http://schemas.openxmlformats.org/officeDocument/2006/relationships/hyperlink" Target="https://podminky.urs.cz/item/CS_URS_2022_02/997211611" TargetMode="External" /><Relationship Id="rId63" Type="http://schemas.openxmlformats.org/officeDocument/2006/relationships/hyperlink" Target="https://podminky.urs.cz/item/CS_URS_2022_02/997221861" TargetMode="External" /><Relationship Id="rId64" Type="http://schemas.openxmlformats.org/officeDocument/2006/relationships/hyperlink" Target="https://podminky.urs.cz/item/CS_URS_2022_02/997221862" TargetMode="External" /><Relationship Id="rId65" Type="http://schemas.openxmlformats.org/officeDocument/2006/relationships/hyperlink" Target="https://podminky.urs.cz/item/CS_URS_2022_02/997221873" TargetMode="External" /><Relationship Id="rId66" Type="http://schemas.openxmlformats.org/officeDocument/2006/relationships/hyperlink" Target="https://podminky.urs.cz/item/CS_URS_2022_02/997013811" TargetMode="External" /><Relationship Id="rId67" Type="http://schemas.openxmlformats.org/officeDocument/2006/relationships/hyperlink" Target="https://podminky.urs.cz/item/CS_URS_2022_02/998214111" TargetMode="External" /><Relationship Id="rId68" Type="http://schemas.openxmlformats.org/officeDocument/2006/relationships/hyperlink" Target="https://podminky.urs.cz/item/CS_URS_2022_02/711112001" TargetMode="External" /><Relationship Id="rId69" Type="http://schemas.openxmlformats.org/officeDocument/2006/relationships/hyperlink" Target="https://podminky.urs.cz/item/CS_URS_2022_02/711112002" TargetMode="External" /><Relationship Id="rId70" Type="http://schemas.openxmlformats.org/officeDocument/2006/relationships/hyperlink" Target="https://podminky.urs.cz/item/CS_URS_2022_02/711491272" TargetMode="External" /><Relationship Id="rId71" Type="http://schemas.openxmlformats.org/officeDocument/2006/relationships/hyperlink" Target="https://podminky.urs.cz/item/CS_URS_2022_02/998711101" TargetMode="External" /><Relationship Id="rId7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podminky.urs.cz/item/CS_URS_2022_02/013002000" TargetMode="External" /><Relationship Id="rId2" Type="http://schemas.openxmlformats.org/officeDocument/2006/relationships/hyperlink" Target="https://podminky.urs.cz/item/CS_URS_2022_02/030001000" TargetMode="External" /><Relationship Id="rId3" Type="http://schemas.openxmlformats.org/officeDocument/2006/relationships/hyperlink" Target="https://podminky.urs.cz/item/CS_URS_2022_02/043134000" TargetMode="External" /><Relationship Id="rId4"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s://podminky.urs.cz/item/CS_URS_2022_02/162432511" TargetMode="External" /><Relationship Id="rId2" Type="http://schemas.openxmlformats.org/officeDocument/2006/relationships/hyperlink" Target="https://podminky.urs.cz/item/CS_URS_2022_02/279311116" TargetMode="External" /><Relationship Id="rId3" Type="http://schemas.openxmlformats.org/officeDocument/2006/relationships/hyperlink" Target="https://podminky.urs.cz/item/CS_URS_2022_02/451475121" TargetMode="External" /><Relationship Id="rId4" Type="http://schemas.openxmlformats.org/officeDocument/2006/relationships/hyperlink" Target="https://podminky.urs.cz/item/CS_URS_2022_02/451475122" TargetMode="External" /><Relationship Id="rId5" Type="http://schemas.openxmlformats.org/officeDocument/2006/relationships/hyperlink" Target="https://podminky.urs.cz/item/CS_URS_2022_02/628613233" TargetMode="External" /><Relationship Id="rId6" Type="http://schemas.openxmlformats.org/officeDocument/2006/relationships/hyperlink" Target="https://podminky.urs.cz/item/CS_URS_2022_02/911121211" TargetMode="External" /><Relationship Id="rId7" Type="http://schemas.openxmlformats.org/officeDocument/2006/relationships/hyperlink" Target="https://podminky.urs.cz/item/CS_URS_2022_02/911121311" TargetMode="External" /><Relationship Id="rId8" Type="http://schemas.openxmlformats.org/officeDocument/2006/relationships/hyperlink" Target="https://podminky.urs.cz/item/CS_URS_2022_02/936945111" TargetMode="External" /><Relationship Id="rId9" Type="http://schemas.openxmlformats.org/officeDocument/2006/relationships/hyperlink" Target="https://podminky.urs.cz/item/CS_URS_2022_02/941111121" TargetMode="External" /><Relationship Id="rId10" Type="http://schemas.openxmlformats.org/officeDocument/2006/relationships/hyperlink" Target="https://podminky.urs.cz/item/CS_URS_2022_02/941111221" TargetMode="External" /><Relationship Id="rId11" Type="http://schemas.openxmlformats.org/officeDocument/2006/relationships/hyperlink" Target="https://podminky.urs.cz/item/CS_URS_2022_02/941111821" TargetMode="External" /><Relationship Id="rId12" Type="http://schemas.openxmlformats.org/officeDocument/2006/relationships/hyperlink" Target="https://podminky.urs.cz/item/CS_URS_2022_02/945412111" TargetMode="External" /><Relationship Id="rId13" Type="http://schemas.openxmlformats.org/officeDocument/2006/relationships/hyperlink" Target="https://podminky.urs.cz/item/CS_URS_2022_02/985112112" TargetMode="External" /><Relationship Id="rId14" Type="http://schemas.openxmlformats.org/officeDocument/2006/relationships/hyperlink" Target="https://podminky.urs.cz/item/CS_URS_2022_02/985131211" TargetMode="External" /><Relationship Id="rId15" Type="http://schemas.openxmlformats.org/officeDocument/2006/relationships/hyperlink" Target="https://podminky.urs.cz/item/CS_URS_2022_02/985132211" TargetMode="External" /><Relationship Id="rId16" Type="http://schemas.openxmlformats.org/officeDocument/2006/relationships/hyperlink" Target="https://podminky.urs.cz/item/CS_URS_2022_02/985142111" TargetMode="External" /><Relationship Id="rId17" Type="http://schemas.openxmlformats.org/officeDocument/2006/relationships/hyperlink" Target="https://podminky.urs.cz/item/CS_URS_2022_02/985223210" TargetMode="External" /><Relationship Id="rId18" Type="http://schemas.openxmlformats.org/officeDocument/2006/relationships/hyperlink" Target="https://podminky.urs.cz/item/CS_URS_2022_02/985231111" TargetMode="External" /><Relationship Id="rId19" Type="http://schemas.openxmlformats.org/officeDocument/2006/relationships/hyperlink" Target="https://podminky.urs.cz/item/CS_URS_2022_02/985233111" TargetMode="External" /><Relationship Id="rId20" Type="http://schemas.openxmlformats.org/officeDocument/2006/relationships/hyperlink" Target="https://podminky.urs.cz/item/CS_URS_2022_02/985311112" TargetMode="External" /><Relationship Id="rId21" Type="http://schemas.openxmlformats.org/officeDocument/2006/relationships/hyperlink" Target="https://podminky.urs.cz/item/CS_URS_2022_02/985311211" TargetMode="External" /><Relationship Id="rId22" Type="http://schemas.openxmlformats.org/officeDocument/2006/relationships/hyperlink" Target="https://podminky.urs.cz/item/CS_URS_2022_02/985321111" TargetMode="External" /><Relationship Id="rId23" Type="http://schemas.openxmlformats.org/officeDocument/2006/relationships/hyperlink" Target="https://podminky.urs.cz/item/CS_URS_2022_02/985323111" TargetMode="External" /><Relationship Id="rId24" Type="http://schemas.openxmlformats.org/officeDocument/2006/relationships/hyperlink" Target="https://podminky.urs.cz/item/CS_URS_2022_02/985324231" TargetMode="External" /><Relationship Id="rId25" Type="http://schemas.openxmlformats.org/officeDocument/2006/relationships/hyperlink" Target="https://podminky.urs.cz/item/CS_URS_2022_02/997013841" TargetMode="External" /><Relationship Id="rId26" Type="http://schemas.openxmlformats.org/officeDocument/2006/relationships/hyperlink" Target="https://podminky.urs.cz/item/CS_URS_2022_02/997013861" TargetMode="External" /><Relationship Id="rId27" Type="http://schemas.openxmlformats.org/officeDocument/2006/relationships/hyperlink" Target="https://podminky.urs.cz/item/CS_URS_2022_02/997211511" TargetMode="External" /><Relationship Id="rId28" Type="http://schemas.openxmlformats.org/officeDocument/2006/relationships/hyperlink" Target="https://podminky.urs.cz/item/CS_URS_2022_02/997211519" TargetMode="External" /><Relationship Id="rId29" Type="http://schemas.openxmlformats.org/officeDocument/2006/relationships/hyperlink" Target="https://podminky.urs.cz/item/CS_URS_2022_02/997211611" TargetMode="External" /><Relationship Id="rId30" Type="http://schemas.openxmlformats.org/officeDocument/2006/relationships/hyperlink" Target="https://podminky.urs.cz/item/CS_URS_2022_02/997013873" TargetMode="External" /><Relationship Id="rId31" Type="http://schemas.openxmlformats.org/officeDocument/2006/relationships/hyperlink" Target="https://podminky.urs.cz/item/CS_URS_2022_02/998259011" TargetMode="External" /><Relationship Id="rId32"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s://podminky.urs.cz/item/CS_URS_2022_02/013002000" TargetMode="External" /><Relationship Id="rId2" Type="http://schemas.openxmlformats.org/officeDocument/2006/relationships/hyperlink" Target="https://podminky.urs.cz/item/CS_URS_2022_02/030001000" TargetMode="External" /><Relationship Id="rId3" Type="http://schemas.openxmlformats.org/officeDocument/2006/relationships/hyperlink" Target="https://podminky.urs.cz/item/CS_URS_2022_02/060001000" TargetMode="External" /><Relationship Id="rId4"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s://podminky.urs.cz/item/CS_URS_2022_02/162432511" TargetMode="External" /><Relationship Id="rId2" Type="http://schemas.openxmlformats.org/officeDocument/2006/relationships/hyperlink" Target="https://podminky.urs.cz/item/CS_URS_2022_02/317321118" TargetMode="External" /><Relationship Id="rId3" Type="http://schemas.openxmlformats.org/officeDocument/2006/relationships/hyperlink" Target="https://podminky.urs.cz/item/CS_URS_2022_02/317321191" TargetMode="External" /><Relationship Id="rId4" Type="http://schemas.openxmlformats.org/officeDocument/2006/relationships/hyperlink" Target="https://podminky.urs.cz/item/CS_URS_2022_02/317353121" TargetMode="External" /><Relationship Id="rId5" Type="http://schemas.openxmlformats.org/officeDocument/2006/relationships/hyperlink" Target="https://podminky.urs.cz/item/CS_URS_2022_02/317353221" TargetMode="External" /><Relationship Id="rId6" Type="http://schemas.openxmlformats.org/officeDocument/2006/relationships/hyperlink" Target="https://podminky.urs.cz/item/CS_URS_2022_02/317361116" TargetMode="External" /><Relationship Id="rId7" Type="http://schemas.openxmlformats.org/officeDocument/2006/relationships/hyperlink" Target="https://podminky.urs.cz/item/CS_URS_2022_02/451475121" TargetMode="External" /><Relationship Id="rId8" Type="http://schemas.openxmlformats.org/officeDocument/2006/relationships/hyperlink" Target="https://podminky.urs.cz/item/CS_URS_2022_02/451475122" TargetMode="External" /><Relationship Id="rId9" Type="http://schemas.openxmlformats.org/officeDocument/2006/relationships/hyperlink" Target="https://podminky.urs.cz/item/CS_URS_2022_02/628613233" TargetMode="External" /><Relationship Id="rId10" Type="http://schemas.openxmlformats.org/officeDocument/2006/relationships/hyperlink" Target="https://podminky.urs.cz/item/CS_URS_2022_02/871265231" TargetMode="External" /><Relationship Id="rId11" Type="http://schemas.openxmlformats.org/officeDocument/2006/relationships/hyperlink" Target="https://podminky.urs.cz/item/CS_URS_2022_02/911121211" TargetMode="External" /><Relationship Id="rId12" Type="http://schemas.openxmlformats.org/officeDocument/2006/relationships/hyperlink" Target="https://podminky.urs.cz/item/CS_URS_2022_02/911121311" TargetMode="External" /><Relationship Id="rId13" Type="http://schemas.openxmlformats.org/officeDocument/2006/relationships/hyperlink" Target="https://podminky.urs.cz/item/CS_URS_2022_02/936942211" TargetMode="External" /><Relationship Id="rId14" Type="http://schemas.openxmlformats.org/officeDocument/2006/relationships/hyperlink" Target="https://podminky.urs.cz/item/CS_URS_2022_02/936945111" TargetMode="External" /><Relationship Id="rId15" Type="http://schemas.openxmlformats.org/officeDocument/2006/relationships/hyperlink" Target="https://podminky.urs.cz/item/CS_URS_2022_02/941111121" TargetMode="External" /><Relationship Id="rId16" Type="http://schemas.openxmlformats.org/officeDocument/2006/relationships/hyperlink" Target="https://podminky.urs.cz/item/CS_URS_2022_02/941111221" TargetMode="External" /><Relationship Id="rId17" Type="http://schemas.openxmlformats.org/officeDocument/2006/relationships/hyperlink" Target="https://podminky.urs.cz/item/CS_URS_2022_02/941111821" TargetMode="External" /><Relationship Id="rId18" Type="http://schemas.openxmlformats.org/officeDocument/2006/relationships/hyperlink" Target="https://podminky.urs.cz/item/CS_URS_2022_02/945412111" TargetMode="External" /><Relationship Id="rId19" Type="http://schemas.openxmlformats.org/officeDocument/2006/relationships/hyperlink" Target="https://podminky.urs.cz/item/CS_URS_2022_02/963051111" TargetMode="External" /><Relationship Id="rId20" Type="http://schemas.openxmlformats.org/officeDocument/2006/relationships/hyperlink" Target="https://podminky.urs.cz/item/CS_URS_2022_02/977151121" TargetMode="External" /><Relationship Id="rId21" Type="http://schemas.openxmlformats.org/officeDocument/2006/relationships/hyperlink" Target="https://podminky.urs.cz/item/CS_URS_2022_02/985131211" TargetMode="External" /><Relationship Id="rId22" Type="http://schemas.openxmlformats.org/officeDocument/2006/relationships/hyperlink" Target="https://podminky.urs.cz/item/CS_URS_2022_02/985132211" TargetMode="External" /><Relationship Id="rId23" Type="http://schemas.openxmlformats.org/officeDocument/2006/relationships/hyperlink" Target="https://podminky.urs.cz/item/CS_URS_2022_02/985142111" TargetMode="External" /><Relationship Id="rId24" Type="http://schemas.openxmlformats.org/officeDocument/2006/relationships/hyperlink" Target="https://podminky.urs.cz/item/CS_URS_2022_02/985223210" TargetMode="External" /><Relationship Id="rId25" Type="http://schemas.openxmlformats.org/officeDocument/2006/relationships/hyperlink" Target="https://podminky.urs.cz/item/CS_URS_2022_02/985231111" TargetMode="External" /><Relationship Id="rId26" Type="http://schemas.openxmlformats.org/officeDocument/2006/relationships/hyperlink" Target="https://podminky.urs.cz/item/CS_URS_2022_02/985233111" TargetMode="External" /><Relationship Id="rId27" Type="http://schemas.openxmlformats.org/officeDocument/2006/relationships/hyperlink" Target="https://podminky.urs.cz/item/CS_URS_2022_02/985331215" TargetMode="External" /><Relationship Id="rId28" Type="http://schemas.openxmlformats.org/officeDocument/2006/relationships/hyperlink" Target="https://podminky.urs.cz/item/CS_URS_2022_02/997013841" TargetMode="External" /><Relationship Id="rId29" Type="http://schemas.openxmlformats.org/officeDocument/2006/relationships/hyperlink" Target="https://podminky.urs.cz/item/CS_URS_2022_02/997013861" TargetMode="External" /><Relationship Id="rId30" Type="http://schemas.openxmlformats.org/officeDocument/2006/relationships/hyperlink" Target="https://podminky.urs.cz/item/CS_URS_2022_02/997211511" TargetMode="External" /><Relationship Id="rId31" Type="http://schemas.openxmlformats.org/officeDocument/2006/relationships/hyperlink" Target="https://podminky.urs.cz/item/CS_URS_2022_02/997211519" TargetMode="External" /><Relationship Id="rId32" Type="http://schemas.openxmlformats.org/officeDocument/2006/relationships/hyperlink" Target="https://podminky.urs.cz/item/CS_URS_2022_02/997211611" TargetMode="External" /><Relationship Id="rId33" Type="http://schemas.openxmlformats.org/officeDocument/2006/relationships/hyperlink" Target="https://podminky.urs.cz/item/CS_URS_2022_02/997013862" TargetMode="External" /><Relationship Id="rId34" Type="http://schemas.openxmlformats.org/officeDocument/2006/relationships/hyperlink" Target="https://podminky.urs.cz/item/CS_URS_2022_02/997013873" TargetMode="External" /><Relationship Id="rId35" Type="http://schemas.openxmlformats.org/officeDocument/2006/relationships/hyperlink" Target="https://podminky.urs.cz/item/CS_URS_2022_02/998252221" TargetMode="External" /><Relationship Id="rId36"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s://podminky.urs.cz/item/CS_URS_2022_02/013002000" TargetMode="External" /><Relationship Id="rId2" Type="http://schemas.openxmlformats.org/officeDocument/2006/relationships/hyperlink" Target="https://podminky.urs.cz/item/CS_URS_2022_02/030001000" TargetMode="External" /><Relationship Id="rId3" Type="http://schemas.openxmlformats.org/officeDocument/2006/relationships/hyperlink" Target="https://podminky.urs.cz/item/CS_URS_2022_02/060001000" TargetMode="External" /><Relationship Id="rId4"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1/151103111" TargetMode="External" /><Relationship Id="rId2" Type="http://schemas.openxmlformats.org/officeDocument/2006/relationships/hyperlink" Target="https://podminky.urs.cz/item/CS_URS_2021_01/151303101" TargetMode="External" /><Relationship Id="rId3" Type="http://schemas.openxmlformats.org/officeDocument/2006/relationships/hyperlink" Target="https://podminky.urs.cz/item/CS_URS_2021_01/181411133" TargetMode="External" /><Relationship Id="rId4" Type="http://schemas.openxmlformats.org/officeDocument/2006/relationships/hyperlink" Target="https://podminky.urs.cz/item/CS_URS_2021_01/182311123" TargetMode="External" /><Relationship Id="rId5" Type="http://schemas.openxmlformats.org/officeDocument/2006/relationships/hyperlink" Target="https://podminky.urs.cz/item/CS_URS_2021_01/182351023" TargetMode="External" /><Relationship Id="rId6" Type="http://schemas.openxmlformats.org/officeDocument/2006/relationships/hyperlink" Target="https://podminky.urs.cz/item/CS_URS_2021_01/183405212" TargetMode="External" /><Relationship Id="rId7" Type="http://schemas.openxmlformats.org/officeDocument/2006/relationships/hyperlink" Target="https://podminky.urs.cz/item/CS_URS_2021_01/274211411" TargetMode="External" /><Relationship Id="rId8" Type="http://schemas.openxmlformats.org/officeDocument/2006/relationships/hyperlink" Target="https://podminky.urs.cz/item/CS_URS_2021_01/274211492" TargetMode="External" /><Relationship Id="rId9" Type="http://schemas.openxmlformats.org/officeDocument/2006/relationships/hyperlink" Target="https://podminky.urs.cz/item/CS_URS_2021_01/274311127" TargetMode="External" /><Relationship Id="rId10" Type="http://schemas.openxmlformats.org/officeDocument/2006/relationships/hyperlink" Target="https://podminky.urs.cz/item/CS_URS_2021_01/961021112" TargetMode="External" /><Relationship Id="rId11" Type="http://schemas.openxmlformats.org/officeDocument/2006/relationships/hyperlink" Target="https://podminky.urs.cz/item/CS_URS_2021_01/961044111" TargetMode="External" /><Relationship Id="rId12" Type="http://schemas.openxmlformats.org/officeDocument/2006/relationships/hyperlink" Target="https://podminky.urs.cz/item/CS_URS_2021_01/977151112" TargetMode="External" /><Relationship Id="rId13" Type="http://schemas.openxmlformats.org/officeDocument/2006/relationships/hyperlink" Target="https://podminky.urs.cz/item/CS_URS_2021_01/985511113" TargetMode="External" /><Relationship Id="rId14" Type="http://schemas.openxmlformats.org/officeDocument/2006/relationships/hyperlink" Target="https://podminky.urs.cz/item/CS_URS_2021_01/985511119" TargetMode="External" /><Relationship Id="rId15" Type="http://schemas.openxmlformats.org/officeDocument/2006/relationships/hyperlink" Target="https://podminky.urs.cz/item/CS_URS_2021_01/985564123" TargetMode="External" /><Relationship Id="rId16"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3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26</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v>
      </c>
      <c r="AO17" s="23"/>
      <c r="AP17" s="23"/>
      <c r="AQ17" s="23"/>
      <c r="AR17" s="21"/>
      <c r="BE17" s="3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21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51</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52</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53</v>
      </c>
      <c r="E60" s="43"/>
      <c r="F60" s="43"/>
      <c r="G60" s="43"/>
      <c r="H60" s="43"/>
      <c r="I60" s="43"/>
      <c r="J60" s="43"/>
      <c r="K60" s="43"/>
      <c r="L60" s="43"/>
      <c r="M60" s="43"/>
      <c r="N60" s="43"/>
      <c r="O60" s="43"/>
      <c r="P60" s="43"/>
      <c r="Q60" s="43"/>
      <c r="R60" s="43"/>
      <c r="S60" s="43"/>
      <c r="T60" s="43"/>
      <c r="U60" s="43"/>
      <c r="V60" s="65" t="s">
        <v>54</v>
      </c>
      <c r="W60" s="43"/>
      <c r="X60" s="43"/>
      <c r="Y60" s="43"/>
      <c r="Z60" s="43"/>
      <c r="AA60" s="43"/>
      <c r="AB60" s="43"/>
      <c r="AC60" s="43"/>
      <c r="AD60" s="43"/>
      <c r="AE60" s="43"/>
      <c r="AF60" s="43"/>
      <c r="AG60" s="43"/>
      <c r="AH60" s="65" t="s">
        <v>53</v>
      </c>
      <c r="AI60" s="43"/>
      <c r="AJ60" s="43"/>
      <c r="AK60" s="43"/>
      <c r="AL60" s="43"/>
      <c r="AM60" s="65" t="s">
        <v>54</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55</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56</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53</v>
      </c>
      <c r="E75" s="43"/>
      <c r="F75" s="43"/>
      <c r="G75" s="43"/>
      <c r="H75" s="43"/>
      <c r="I75" s="43"/>
      <c r="J75" s="43"/>
      <c r="K75" s="43"/>
      <c r="L75" s="43"/>
      <c r="M75" s="43"/>
      <c r="N75" s="43"/>
      <c r="O75" s="43"/>
      <c r="P75" s="43"/>
      <c r="Q75" s="43"/>
      <c r="R75" s="43"/>
      <c r="S75" s="43"/>
      <c r="T75" s="43"/>
      <c r="U75" s="43"/>
      <c r="V75" s="65" t="s">
        <v>54</v>
      </c>
      <c r="W75" s="43"/>
      <c r="X75" s="43"/>
      <c r="Y75" s="43"/>
      <c r="Z75" s="43"/>
      <c r="AA75" s="43"/>
      <c r="AB75" s="43"/>
      <c r="AC75" s="43"/>
      <c r="AD75" s="43"/>
      <c r="AE75" s="43"/>
      <c r="AF75" s="43"/>
      <c r="AG75" s="43"/>
      <c r="AH75" s="65" t="s">
        <v>53</v>
      </c>
      <c r="AI75" s="43"/>
      <c r="AJ75" s="43"/>
      <c r="AK75" s="43"/>
      <c r="AL75" s="43"/>
      <c r="AM75" s="65" t="s">
        <v>54</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57</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03/2022</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Oprava úseku Nejdek - Nové Hamry oprava č.2</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 xml:space="preserve"> </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26. 9. 2022</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Správa železnic, státní organizace</v>
      </c>
      <c r="M89" s="41"/>
      <c r="N89" s="41"/>
      <c r="O89" s="41"/>
      <c r="P89" s="41"/>
      <c r="Q89" s="41"/>
      <c r="R89" s="41"/>
      <c r="S89" s="41"/>
      <c r="T89" s="41"/>
      <c r="U89" s="41"/>
      <c r="V89" s="41"/>
      <c r="W89" s="41"/>
      <c r="X89" s="41"/>
      <c r="Y89" s="41"/>
      <c r="Z89" s="41"/>
      <c r="AA89" s="41"/>
      <c r="AB89" s="41"/>
      <c r="AC89" s="41"/>
      <c r="AD89" s="41"/>
      <c r="AE89" s="41"/>
      <c r="AF89" s="41"/>
      <c r="AG89" s="41"/>
      <c r="AH89" s="41"/>
      <c r="AI89" s="33" t="s">
        <v>32</v>
      </c>
      <c r="AJ89" s="41"/>
      <c r="AK89" s="41"/>
      <c r="AL89" s="41"/>
      <c r="AM89" s="81" t="str">
        <f>IF(E17="","",E17)</f>
        <v>Progi spol. s r.o.</v>
      </c>
      <c r="AN89" s="72"/>
      <c r="AO89" s="72"/>
      <c r="AP89" s="72"/>
      <c r="AQ89" s="41"/>
      <c r="AR89" s="45"/>
      <c r="AS89" s="82" t="s">
        <v>58</v>
      </c>
      <c r="AT89" s="83"/>
      <c r="AU89" s="84"/>
      <c r="AV89" s="84"/>
      <c r="AW89" s="84"/>
      <c r="AX89" s="84"/>
      <c r="AY89" s="84"/>
      <c r="AZ89" s="84"/>
      <c r="BA89" s="84"/>
      <c r="BB89" s="84"/>
      <c r="BC89" s="84"/>
      <c r="BD89" s="85"/>
      <c r="BE89" s="39"/>
    </row>
    <row r="90" spans="1:57" s="2" customFormat="1" ht="15.15" customHeight="1">
      <c r="A90" s="39"/>
      <c r="B90" s="40"/>
      <c r="C90" s="33" t="s">
        <v>30</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36</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59</v>
      </c>
      <c r="D92" s="95"/>
      <c r="E92" s="95"/>
      <c r="F92" s="95"/>
      <c r="G92" s="95"/>
      <c r="H92" s="96"/>
      <c r="I92" s="97" t="s">
        <v>60</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61</v>
      </c>
      <c r="AH92" s="95"/>
      <c r="AI92" s="95"/>
      <c r="AJ92" s="95"/>
      <c r="AK92" s="95"/>
      <c r="AL92" s="95"/>
      <c r="AM92" s="95"/>
      <c r="AN92" s="97" t="s">
        <v>62</v>
      </c>
      <c r="AO92" s="95"/>
      <c r="AP92" s="99"/>
      <c r="AQ92" s="100" t="s">
        <v>63</v>
      </c>
      <c r="AR92" s="45"/>
      <c r="AS92" s="101" t="s">
        <v>64</v>
      </c>
      <c r="AT92" s="102" t="s">
        <v>65</v>
      </c>
      <c r="AU92" s="102" t="s">
        <v>66</v>
      </c>
      <c r="AV92" s="102" t="s">
        <v>67</v>
      </c>
      <c r="AW92" s="102" t="s">
        <v>68</v>
      </c>
      <c r="AX92" s="102" t="s">
        <v>69</v>
      </c>
      <c r="AY92" s="102" t="s">
        <v>70</v>
      </c>
      <c r="AZ92" s="102" t="s">
        <v>71</v>
      </c>
      <c r="BA92" s="102" t="s">
        <v>72</v>
      </c>
      <c r="BB92" s="102" t="s">
        <v>73</v>
      </c>
      <c r="BC92" s="102" t="s">
        <v>74</v>
      </c>
      <c r="BD92" s="103" t="s">
        <v>75</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76</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ROUND(AG95+AG112,2)</f>
        <v>0</v>
      </c>
      <c r="AH94" s="110"/>
      <c r="AI94" s="110"/>
      <c r="AJ94" s="110"/>
      <c r="AK94" s="110"/>
      <c r="AL94" s="110"/>
      <c r="AM94" s="110"/>
      <c r="AN94" s="111">
        <f>SUM(AG94,AT94)</f>
        <v>0</v>
      </c>
      <c r="AO94" s="111"/>
      <c r="AP94" s="111"/>
      <c r="AQ94" s="112" t="s">
        <v>1</v>
      </c>
      <c r="AR94" s="113"/>
      <c r="AS94" s="114">
        <f>ROUND(AS95+AS112,2)</f>
        <v>0</v>
      </c>
      <c r="AT94" s="115">
        <f>ROUND(SUM(AV94:AW94),2)</f>
        <v>0</v>
      </c>
      <c r="AU94" s="116">
        <f>ROUND(AU95+AU112,5)</f>
        <v>0</v>
      </c>
      <c r="AV94" s="115">
        <f>ROUND(AZ94*L29,2)</f>
        <v>0</v>
      </c>
      <c r="AW94" s="115">
        <f>ROUND(BA94*L30,2)</f>
        <v>0</v>
      </c>
      <c r="AX94" s="115">
        <f>ROUND(BB94*L29,2)</f>
        <v>0</v>
      </c>
      <c r="AY94" s="115">
        <f>ROUND(BC94*L30,2)</f>
        <v>0</v>
      </c>
      <c r="AZ94" s="115">
        <f>ROUND(AZ95+AZ112,2)</f>
        <v>0</v>
      </c>
      <c r="BA94" s="115">
        <f>ROUND(BA95+BA112,2)</f>
        <v>0</v>
      </c>
      <c r="BB94" s="115">
        <f>ROUND(BB95+BB112,2)</f>
        <v>0</v>
      </c>
      <c r="BC94" s="115">
        <f>ROUND(BC95+BC112,2)</f>
        <v>0</v>
      </c>
      <c r="BD94" s="117">
        <f>ROUND(BD95+BD112,2)</f>
        <v>0</v>
      </c>
      <c r="BE94" s="6"/>
      <c r="BS94" s="118" t="s">
        <v>77</v>
      </c>
      <c r="BT94" s="118" t="s">
        <v>78</v>
      </c>
      <c r="BU94" s="119" t="s">
        <v>79</v>
      </c>
      <c r="BV94" s="118" t="s">
        <v>80</v>
      </c>
      <c r="BW94" s="118" t="s">
        <v>5</v>
      </c>
      <c r="BX94" s="118" t="s">
        <v>81</v>
      </c>
      <c r="CL94" s="118" t="s">
        <v>1</v>
      </c>
    </row>
    <row r="95" spans="1:91" s="7" customFormat="1" ht="16.5" customHeight="1">
      <c r="A95" s="7"/>
      <c r="B95" s="120"/>
      <c r="C95" s="121"/>
      <c r="D95" s="122" t="s">
        <v>82</v>
      </c>
      <c r="E95" s="122"/>
      <c r="F95" s="122"/>
      <c r="G95" s="122"/>
      <c r="H95" s="122"/>
      <c r="I95" s="123"/>
      <c r="J95" s="122" t="s">
        <v>83</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ROUND(AG96+AG104+AG106+AG108+AG109+AG111,2)</f>
        <v>0</v>
      </c>
      <c r="AH95" s="123"/>
      <c r="AI95" s="123"/>
      <c r="AJ95" s="123"/>
      <c r="AK95" s="123"/>
      <c r="AL95" s="123"/>
      <c r="AM95" s="123"/>
      <c r="AN95" s="125">
        <f>SUM(AG95,AT95)</f>
        <v>0</v>
      </c>
      <c r="AO95" s="123"/>
      <c r="AP95" s="123"/>
      <c r="AQ95" s="126" t="s">
        <v>84</v>
      </c>
      <c r="AR95" s="127"/>
      <c r="AS95" s="128">
        <f>ROUND(AS96+AS104+AS106+AS108+AS109+AS111,2)</f>
        <v>0</v>
      </c>
      <c r="AT95" s="129">
        <f>ROUND(SUM(AV95:AW95),2)</f>
        <v>0</v>
      </c>
      <c r="AU95" s="130">
        <f>ROUND(AU96+AU104+AU106+AU108+AU109+AU111,5)</f>
        <v>0</v>
      </c>
      <c r="AV95" s="129">
        <f>ROUND(AZ95*L29,2)</f>
        <v>0</v>
      </c>
      <c r="AW95" s="129">
        <f>ROUND(BA95*L30,2)</f>
        <v>0</v>
      </c>
      <c r="AX95" s="129">
        <f>ROUND(BB95*L29,2)</f>
        <v>0</v>
      </c>
      <c r="AY95" s="129">
        <f>ROUND(BC95*L30,2)</f>
        <v>0</v>
      </c>
      <c r="AZ95" s="129">
        <f>ROUND(AZ96+AZ104+AZ106+AZ108+AZ109+AZ111,2)</f>
        <v>0</v>
      </c>
      <c r="BA95" s="129">
        <f>ROUND(BA96+BA104+BA106+BA108+BA109+BA111,2)</f>
        <v>0</v>
      </c>
      <c r="BB95" s="129">
        <f>ROUND(BB96+BB104+BB106+BB108+BB109+BB111,2)</f>
        <v>0</v>
      </c>
      <c r="BC95" s="129">
        <f>ROUND(BC96+BC104+BC106+BC108+BC109+BC111,2)</f>
        <v>0</v>
      </c>
      <c r="BD95" s="131">
        <f>ROUND(BD96+BD104+BD106+BD108+BD109+BD111,2)</f>
        <v>0</v>
      </c>
      <c r="BE95" s="7"/>
      <c r="BS95" s="132" t="s">
        <v>77</v>
      </c>
      <c r="BT95" s="132" t="s">
        <v>85</v>
      </c>
      <c r="BU95" s="132" t="s">
        <v>79</v>
      </c>
      <c r="BV95" s="132" t="s">
        <v>80</v>
      </c>
      <c r="BW95" s="132" t="s">
        <v>86</v>
      </c>
      <c r="BX95" s="132" t="s">
        <v>5</v>
      </c>
      <c r="CL95" s="132" t="s">
        <v>1</v>
      </c>
      <c r="CM95" s="132" t="s">
        <v>87</v>
      </c>
    </row>
    <row r="96" spans="1:90" s="4" customFormat="1" ht="16.5" customHeight="1">
      <c r="A96" s="4"/>
      <c r="B96" s="71"/>
      <c r="C96" s="133"/>
      <c r="D96" s="133"/>
      <c r="E96" s="134" t="s">
        <v>88</v>
      </c>
      <c r="F96" s="134"/>
      <c r="G96" s="134"/>
      <c r="H96" s="134"/>
      <c r="I96" s="134"/>
      <c r="J96" s="133"/>
      <c r="K96" s="134" t="s">
        <v>89</v>
      </c>
      <c r="L96" s="134"/>
      <c r="M96" s="134"/>
      <c r="N96" s="134"/>
      <c r="O96" s="134"/>
      <c r="P96" s="134"/>
      <c r="Q96" s="134"/>
      <c r="R96" s="134"/>
      <c r="S96" s="134"/>
      <c r="T96" s="134"/>
      <c r="U96" s="134"/>
      <c r="V96" s="134"/>
      <c r="W96" s="134"/>
      <c r="X96" s="134"/>
      <c r="Y96" s="134"/>
      <c r="Z96" s="134"/>
      <c r="AA96" s="134"/>
      <c r="AB96" s="134"/>
      <c r="AC96" s="134"/>
      <c r="AD96" s="134"/>
      <c r="AE96" s="134"/>
      <c r="AF96" s="134"/>
      <c r="AG96" s="135">
        <f>ROUND(AG97+AG98+SUM(AG101:AG103),2)</f>
        <v>0</v>
      </c>
      <c r="AH96" s="133"/>
      <c r="AI96" s="133"/>
      <c r="AJ96" s="133"/>
      <c r="AK96" s="133"/>
      <c r="AL96" s="133"/>
      <c r="AM96" s="133"/>
      <c r="AN96" s="136">
        <f>SUM(AG96,AT96)</f>
        <v>0</v>
      </c>
      <c r="AO96" s="133"/>
      <c r="AP96" s="133"/>
      <c r="AQ96" s="137" t="s">
        <v>90</v>
      </c>
      <c r="AR96" s="73"/>
      <c r="AS96" s="138">
        <f>ROUND(AS97+AS98+SUM(AS101:AS103),2)</f>
        <v>0</v>
      </c>
      <c r="AT96" s="139">
        <f>ROUND(SUM(AV96:AW96),2)</f>
        <v>0</v>
      </c>
      <c r="AU96" s="140">
        <f>ROUND(AU97+AU98+SUM(AU101:AU103),5)</f>
        <v>0</v>
      </c>
      <c r="AV96" s="139">
        <f>ROUND(AZ96*L29,2)</f>
        <v>0</v>
      </c>
      <c r="AW96" s="139">
        <f>ROUND(BA96*L30,2)</f>
        <v>0</v>
      </c>
      <c r="AX96" s="139">
        <f>ROUND(BB96*L29,2)</f>
        <v>0</v>
      </c>
      <c r="AY96" s="139">
        <f>ROUND(BC96*L30,2)</f>
        <v>0</v>
      </c>
      <c r="AZ96" s="139">
        <f>ROUND(AZ97+AZ98+SUM(AZ101:AZ103),2)</f>
        <v>0</v>
      </c>
      <c r="BA96" s="139">
        <f>ROUND(BA97+BA98+SUM(BA101:BA103),2)</f>
        <v>0</v>
      </c>
      <c r="BB96" s="139">
        <f>ROUND(BB97+BB98+SUM(BB101:BB103),2)</f>
        <v>0</v>
      </c>
      <c r="BC96" s="139">
        <f>ROUND(BC97+BC98+SUM(BC101:BC103),2)</f>
        <v>0</v>
      </c>
      <c r="BD96" s="141">
        <f>ROUND(BD97+BD98+SUM(BD101:BD103),2)</f>
        <v>0</v>
      </c>
      <c r="BE96" s="4"/>
      <c r="BS96" s="142" t="s">
        <v>77</v>
      </c>
      <c r="BT96" s="142" t="s">
        <v>87</v>
      </c>
      <c r="BU96" s="142" t="s">
        <v>79</v>
      </c>
      <c r="BV96" s="142" t="s">
        <v>80</v>
      </c>
      <c r="BW96" s="142" t="s">
        <v>91</v>
      </c>
      <c r="BX96" s="142" t="s">
        <v>86</v>
      </c>
      <c r="CL96" s="142" t="s">
        <v>1</v>
      </c>
    </row>
    <row r="97" spans="1:90" s="4" customFormat="1" ht="23.25" customHeight="1">
      <c r="A97" s="143" t="s">
        <v>92</v>
      </c>
      <c r="B97" s="71"/>
      <c r="C97" s="133"/>
      <c r="D97" s="133"/>
      <c r="E97" s="133"/>
      <c r="F97" s="134" t="s">
        <v>93</v>
      </c>
      <c r="G97" s="134"/>
      <c r="H97" s="134"/>
      <c r="I97" s="134"/>
      <c r="J97" s="134"/>
      <c r="K97" s="133"/>
      <c r="L97" s="134" t="s">
        <v>94</v>
      </c>
      <c r="M97" s="134"/>
      <c r="N97" s="134"/>
      <c r="O97" s="134"/>
      <c r="P97" s="134"/>
      <c r="Q97" s="134"/>
      <c r="R97" s="134"/>
      <c r="S97" s="134"/>
      <c r="T97" s="134"/>
      <c r="U97" s="134"/>
      <c r="V97" s="134"/>
      <c r="W97" s="134"/>
      <c r="X97" s="134"/>
      <c r="Y97" s="134"/>
      <c r="Z97" s="134"/>
      <c r="AA97" s="134"/>
      <c r="AB97" s="134"/>
      <c r="AC97" s="134"/>
      <c r="AD97" s="134"/>
      <c r="AE97" s="134"/>
      <c r="AF97" s="134"/>
      <c r="AG97" s="136">
        <f>'SO 10-10-01 - Nejdek (mim...'!J34</f>
        <v>0</v>
      </c>
      <c r="AH97" s="133"/>
      <c r="AI97" s="133"/>
      <c r="AJ97" s="133"/>
      <c r="AK97" s="133"/>
      <c r="AL97" s="133"/>
      <c r="AM97" s="133"/>
      <c r="AN97" s="136">
        <f>SUM(AG97,AT97)</f>
        <v>0</v>
      </c>
      <c r="AO97" s="133"/>
      <c r="AP97" s="133"/>
      <c r="AQ97" s="137" t="s">
        <v>90</v>
      </c>
      <c r="AR97" s="73"/>
      <c r="AS97" s="138">
        <v>0</v>
      </c>
      <c r="AT97" s="139">
        <f>ROUND(SUM(AV97:AW97),2)</f>
        <v>0</v>
      </c>
      <c r="AU97" s="140">
        <f>'SO 10-10-01 - Nejdek (mim...'!P127</f>
        <v>0</v>
      </c>
      <c r="AV97" s="139">
        <f>'SO 10-10-01 - Nejdek (mim...'!J37</f>
        <v>0</v>
      </c>
      <c r="AW97" s="139">
        <f>'SO 10-10-01 - Nejdek (mim...'!J38</f>
        <v>0</v>
      </c>
      <c r="AX97" s="139">
        <f>'SO 10-10-01 - Nejdek (mim...'!J39</f>
        <v>0</v>
      </c>
      <c r="AY97" s="139">
        <f>'SO 10-10-01 - Nejdek (mim...'!J40</f>
        <v>0</v>
      </c>
      <c r="AZ97" s="139">
        <f>'SO 10-10-01 - Nejdek (mim...'!F37</f>
        <v>0</v>
      </c>
      <c r="BA97" s="139">
        <f>'SO 10-10-01 - Nejdek (mim...'!F38</f>
        <v>0</v>
      </c>
      <c r="BB97" s="139">
        <f>'SO 10-10-01 - Nejdek (mim...'!F39</f>
        <v>0</v>
      </c>
      <c r="BC97" s="139">
        <f>'SO 10-10-01 - Nejdek (mim...'!F40</f>
        <v>0</v>
      </c>
      <c r="BD97" s="141">
        <f>'SO 10-10-01 - Nejdek (mim...'!F41</f>
        <v>0</v>
      </c>
      <c r="BE97" s="4"/>
      <c r="BT97" s="142" t="s">
        <v>95</v>
      </c>
      <c r="BV97" s="142" t="s">
        <v>80</v>
      </c>
      <c r="BW97" s="142" t="s">
        <v>96</v>
      </c>
      <c r="BX97" s="142" t="s">
        <v>91</v>
      </c>
      <c r="CL97" s="142" t="s">
        <v>1</v>
      </c>
    </row>
    <row r="98" spans="1:90" s="4" customFormat="1" ht="23.25" customHeight="1">
      <c r="A98" s="4"/>
      <c r="B98" s="71"/>
      <c r="C98" s="133"/>
      <c r="D98" s="133"/>
      <c r="E98" s="133"/>
      <c r="F98" s="134" t="s">
        <v>97</v>
      </c>
      <c r="G98" s="134"/>
      <c r="H98" s="134"/>
      <c r="I98" s="134"/>
      <c r="J98" s="134"/>
      <c r="K98" s="133"/>
      <c r="L98" s="134" t="s">
        <v>98</v>
      </c>
      <c r="M98" s="134"/>
      <c r="N98" s="134"/>
      <c r="O98" s="134"/>
      <c r="P98" s="134"/>
      <c r="Q98" s="134"/>
      <c r="R98" s="134"/>
      <c r="S98" s="134"/>
      <c r="T98" s="134"/>
      <c r="U98" s="134"/>
      <c r="V98" s="134"/>
      <c r="W98" s="134"/>
      <c r="X98" s="134"/>
      <c r="Y98" s="134"/>
      <c r="Z98" s="134"/>
      <c r="AA98" s="134"/>
      <c r="AB98" s="134"/>
      <c r="AC98" s="134"/>
      <c r="AD98" s="134"/>
      <c r="AE98" s="134"/>
      <c r="AF98" s="134"/>
      <c r="AG98" s="135">
        <f>ROUND(SUM(AG99:AG100),2)</f>
        <v>0</v>
      </c>
      <c r="AH98" s="133"/>
      <c r="AI98" s="133"/>
      <c r="AJ98" s="133"/>
      <c r="AK98" s="133"/>
      <c r="AL98" s="133"/>
      <c r="AM98" s="133"/>
      <c r="AN98" s="136">
        <f>SUM(AG98,AT98)</f>
        <v>0</v>
      </c>
      <c r="AO98" s="133"/>
      <c r="AP98" s="133"/>
      <c r="AQ98" s="137" t="s">
        <v>90</v>
      </c>
      <c r="AR98" s="73"/>
      <c r="AS98" s="138">
        <f>ROUND(SUM(AS99:AS100),2)</f>
        <v>0</v>
      </c>
      <c r="AT98" s="139">
        <f>ROUND(SUM(AV98:AW98),2)</f>
        <v>0</v>
      </c>
      <c r="AU98" s="140">
        <f>ROUND(SUM(AU99:AU100),5)</f>
        <v>0</v>
      </c>
      <c r="AV98" s="139">
        <f>ROUND(AZ98*L29,2)</f>
        <v>0</v>
      </c>
      <c r="AW98" s="139">
        <f>ROUND(BA98*L30,2)</f>
        <v>0</v>
      </c>
      <c r="AX98" s="139">
        <f>ROUND(BB98*L29,2)</f>
        <v>0</v>
      </c>
      <c r="AY98" s="139">
        <f>ROUND(BC98*L30,2)</f>
        <v>0</v>
      </c>
      <c r="AZ98" s="139">
        <f>ROUND(SUM(AZ99:AZ100),2)</f>
        <v>0</v>
      </c>
      <c r="BA98" s="139">
        <f>ROUND(SUM(BA99:BA100),2)</f>
        <v>0</v>
      </c>
      <c r="BB98" s="139">
        <f>ROUND(SUM(BB99:BB100),2)</f>
        <v>0</v>
      </c>
      <c r="BC98" s="139">
        <f>ROUND(SUM(BC99:BC100),2)</f>
        <v>0</v>
      </c>
      <c r="BD98" s="141">
        <f>ROUND(SUM(BD99:BD100),2)</f>
        <v>0</v>
      </c>
      <c r="BE98" s="4"/>
      <c r="BS98" s="142" t="s">
        <v>77</v>
      </c>
      <c r="BT98" s="142" t="s">
        <v>95</v>
      </c>
      <c r="BV98" s="142" t="s">
        <v>80</v>
      </c>
      <c r="BW98" s="142" t="s">
        <v>99</v>
      </c>
      <c r="BX98" s="142" t="s">
        <v>91</v>
      </c>
      <c r="CL98" s="142" t="s">
        <v>1</v>
      </c>
    </row>
    <row r="99" spans="1:90" s="4" customFormat="1" ht="23.25" customHeight="1">
      <c r="A99" s="143" t="s">
        <v>92</v>
      </c>
      <c r="B99" s="71"/>
      <c r="C99" s="133"/>
      <c r="D99" s="133"/>
      <c r="E99" s="133"/>
      <c r="F99" s="133"/>
      <c r="G99" s="134" t="s">
        <v>97</v>
      </c>
      <c r="H99" s="134"/>
      <c r="I99" s="134"/>
      <c r="J99" s="134"/>
      <c r="K99" s="134"/>
      <c r="L99" s="133"/>
      <c r="M99" s="134" t="s">
        <v>98</v>
      </c>
      <c r="N99" s="134"/>
      <c r="O99" s="134"/>
      <c r="P99" s="134"/>
      <c r="Q99" s="134"/>
      <c r="R99" s="134"/>
      <c r="S99" s="134"/>
      <c r="T99" s="134"/>
      <c r="U99" s="134"/>
      <c r="V99" s="134"/>
      <c r="W99" s="134"/>
      <c r="X99" s="134"/>
      <c r="Y99" s="134"/>
      <c r="Z99" s="134"/>
      <c r="AA99" s="134"/>
      <c r="AB99" s="134"/>
      <c r="AC99" s="134"/>
      <c r="AD99" s="134"/>
      <c r="AE99" s="134"/>
      <c r="AF99" s="134"/>
      <c r="AG99" s="136">
        <f>'SO 10-11-01 - Nejdek (mim...'!J34</f>
        <v>0</v>
      </c>
      <c r="AH99" s="133"/>
      <c r="AI99" s="133"/>
      <c r="AJ99" s="133"/>
      <c r="AK99" s="133"/>
      <c r="AL99" s="133"/>
      <c r="AM99" s="133"/>
      <c r="AN99" s="136">
        <f>SUM(AG99,AT99)</f>
        <v>0</v>
      </c>
      <c r="AO99" s="133"/>
      <c r="AP99" s="133"/>
      <c r="AQ99" s="137" t="s">
        <v>90</v>
      </c>
      <c r="AR99" s="73"/>
      <c r="AS99" s="138">
        <v>0</v>
      </c>
      <c r="AT99" s="139">
        <f>ROUND(SUM(AV99:AW99),2)</f>
        <v>0</v>
      </c>
      <c r="AU99" s="140">
        <f>'SO 10-11-01 - Nejdek (mim...'!P128</f>
        <v>0</v>
      </c>
      <c r="AV99" s="139">
        <f>'SO 10-11-01 - Nejdek (mim...'!J37</f>
        <v>0</v>
      </c>
      <c r="AW99" s="139">
        <f>'SO 10-11-01 - Nejdek (mim...'!J38</f>
        <v>0</v>
      </c>
      <c r="AX99" s="139">
        <f>'SO 10-11-01 - Nejdek (mim...'!J39</f>
        <v>0</v>
      </c>
      <c r="AY99" s="139">
        <f>'SO 10-11-01 - Nejdek (mim...'!J40</f>
        <v>0</v>
      </c>
      <c r="AZ99" s="139">
        <f>'SO 10-11-01 - Nejdek (mim...'!F37</f>
        <v>0</v>
      </c>
      <c r="BA99" s="139">
        <f>'SO 10-11-01 - Nejdek (mim...'!F38</f>
        <v>0</v>
      </c>
      <c r="BB99" s="139">
        <f>'SO 10-11-01 - Nejdek (mim...'!F39</f>
        <v>0</v>
      </c>
      <c r="BC99" s="139">
        <f>'SO 10-11-01 - Nejdek (mim...'!F40</f>
        <v>0</v>
      </c>
      <c r="BD99" s="141">
        <f>'SO 10-11-01 - Nejdek (mim...'!F41</f>
        <v>0</v>
      </c>
      <c r="BE99" s="4"/>
      <c r="BT99" s="142" t="s">
        <v>100</v>
      </c>
      <c r="BU99" s="142" t="s">
        <v>101</v>
      </c>
      <c r="BV99" s="142" t="s">
        <v>80</v>
      </c>
      <c r="BW99" s="142" t="s">
        <v>99</v>
      </c>
      <c r="BX99" s="142" t="s">
        <v>91</v>
      </c>
      <c r="CL99" s="142" t="s">
        <v>1</v>
      </c>
    </row>
    <row r="100" spans="1:90" s="4" customFormat="1" ht="23.25" customHeight="1">
      <c r="A100" s="143" t="s">
        <v>92</v>
      </c>
      <c r="B100" s="71"/>
      <c r="C100" s="133"/>
      <c r="D100" s="133"/>
      <c r="E100" s="133"/>
      <c r="F100" s="133"/>
      <c r="G100" s="134" t="s">
        <v>102</v>
      </c>
      <c r="H100" s="134"/>
      <c r="I100" s="134"/>
      <c r="J100" s="134"/>
      <c r="K100" s="134"/>
      <c r="L100" s="133"/>
      <c r="M100" s="134" t="s">
        <v>103</v>
      </c>
      <c r="N100" s="134"/>
      <c r="O100" s="134"/>
      <c r="P100" s="134"/>
      <c r="Q100" s="134"/>
      <c r="R100" s="134"/>
      <c r="S100" s="134"/>
      <c r="T100" s="134"/>
      <c r="U100" s="134"/>
      <c r="V100" s="134"/>
      <c r="W100" s="134"/>
      <c r="X100" s="134"/>
      <c r="Y100" s="134"/>
      <c r="Z100" s="134"/>
      <c r="AA100" s="134"/>
      <c r="AB100" s="134"/>
      <c r="AC100" s="134"/>
      <c r="AD100" s="134"/>
      <c r="AE100" s="134"/>
      <c r="AF100" s="134"/>
      <c r="AG100" s="136">
        <f>'SO 10-11-01.1 - Nejdek (m...'!J34</f>
        <v>0</v>
      </c>
      <c r="AH100" s="133"/>
      <c r="AI100" s="133"/>
      <c r="AJ100" s="133"/>
      <c r="AK100" s="133"/>
      <c r="AL100" s="133"/>
      <c r="AM100" s="133"/>
      <c r="AN100" s="136">
        <f>SUM(AG100,AT100)</f>
        <v>0</v>
      </c>
      <c r="AO100" s="133"/>
      <c r="AP100" s="133"/>
      <c r="AQ100" s="137" t="s">
        <v>90</v>
      </c>
      <c r="AR100" s="73"/>
      <c r="AS100" s="138">
        <v>0</v>
      </c>
      <c r="AT100" s="139">
        <f>ROUND(SUM(AV100:AW100),2)</f>
        <v>0</v>
      </c>
      <c r="AU100" s="140">
        <f>'SO 10-11-01.1 - Nejdek (m...'!P129</f>
        <v>0</v>
      </c>
      <c r="AV100" s="139">
        <f>'SO 10-11-01.1 - Nejdek (m...'!J37</f>
        <v>0</v>
      </c>
      <c r="AW100" s="139">
        <f>'SO 10-11-01.1 - Nejdek (m...'!J38</f>
        <v>0</v>
      </c>
      <c r="AX100" s="139">
        <f>'SO 10-11-01.1 - Nejdek (m...'!J39</f>
        <v>0</v>
      </c>
      <c r="AY100" s="139">
        <f>'SO 10-11-01.1 - Nejdek (m...'!J40</f>
        <v>0</v>
      </c>
      <c r="AZ100" s="139">
        <f>'SO 10-11-01.1 - Nejdek (m...'!F37</f>
        <v>0</v>
      </c>
      <c r="BA100" s="139">
        <f>'SO 10-11-01.1 - Nejdek (m...'!F38</f>
        <v>0</v>
      </c>
      <c r="BB100" s="139">
        <f>'SO 10-11-01.1 - Nejdek (m...'!F39</f>
        <v>0</v>
      </c>
      <c r="BC100" s="139">
        <f>'SO 10-11-01.1 - Nejdek (m...'!F40</f>
        <v>0</v>
      </c>
      <c r="BD100" s="141">
        <f>'SO 10-11-01.1 - Nejdek (m...'!F41</f>
        <v>0</v>
      </c>
      <c r="BE100" s="4"/>
      <c r="BT100" s="142" t="s">
        <v>100</v>
      </c>
      <c r="BV100" s="142" t="s">
        <v>80</v>
      </c>
      <c r="BW100" s="142" t="s">
        <v>104</v>
      </c>
      <c r="BX100" s="142" t="s">
        <v>99</v>
      </c>
      <c r="CL100" s="142" t="s">
        <v>1</v>
      </c>
    </row>
    <row r="101" spans="1:90" s="4" customFormat="1" ht="23.25" customHeight="1">
      <c r="A101" s="143" t="s">
        <v>92</v>
      </c>
      <c r="B101" s="71"/>
      <c r="C101" s="133"/>
      <c r="D101" s="133"/>
      <c r="E101" s="133"/>
      <c r="F101" s="134" t="s">
        <v>105</v>
      </c>
      <c r="G101" s="134"/>
      <c r="H101" s="134"/>
      <c r="I101" s="134"/>
      <c r="J101" s="134"/>
      <c r="K101" s="133"/>
      <c r="L101" s="134" t="s">
        <v>106</v>
      </c>
      <c r="M101" s="134"/>
      <c r="N101" s="134"/>
      <c r="O101" s="134"/>
      <c r="P101" s="134"/>
      <c r="Q101" s="134"/>
      <c r="R101" s="134"/>
      <c r="S101" s="134"/>
      <c r="T101" s="134"/>
      <c r="U101" s="134"/>
      <c r="V101" s="134"/>
      <c r="W101" s="134"/>
      <c r="X101" s="134"/>
      <c r="Y101" s="134"/>
      <c r="Z101" s="134"/>
      <c r="AA101" s="134"/>
      <c r="AB101" s="134"/>
      <c r="AC101" s="134"/>
      <c r="AD101" s="134"/>
      <c r="AE101" s="134"/>
      <c r="AF101" s="134"/>
      <c r="AG101" s="136">
        <f>'SO 20-10-01 - dD3 Nové Ha...'!J34</f>
        <v>0</v>
      </c>
      <c r="AH101" s="133"/>
      <c r="AI101" s="133"/>
      <c r="AJ101" s="133"/>
      <c r="AK101" s="133"/>
      <c r="AL101" s="133"/>
      <c r="AM101" s="133"/>
      <c r="AN101" s="136">
        <f>SUM(AG101,AT101)</f>
        <v>0</v>
      </c>
      <c r="AO101" s="133"/>
      <c r="AP101" s="133"/>
      <c r="AQ101" s="137" t="s">
        <v>90</v>
      </c>
      <c r="AR101" s="73"/>
      <c r="AS101" s="138">
        <v>0</v>
      </c>
      <c r="AT101" s="139">
        <f>ROUND(SUM(AV101:AW101),2)</f>
        <v>0</v>
      </c>
      <c r="AU101" s="140">
        <f>'SO 20-10-01 - dD3 Nové Ha...'!P127</f>
        <v>0</v>
      </c>
      <c r="AV101" s="139">
        <f>'SO 20-10-01 - dD3 Nové Ha...'!J37</f>
        <v>0</v>
      </c>
      <c r="AW101" s="139">
        <f>'SO 20-10-01 - dD3 Nové Ha...'!J38</f>
        <v>0</v>
      </c>
      <c r="AX101" s="139">
        <f>'SO 20-10-01 - dD3 Nové Ha...'!J39</f>
        <v>0</v>
      </c>
      <c r="AY101" s="139">
        <f>'SO 20-10-01 - dD3 Nové Ha...'!J40</f>
        <v>0</v>
      </c>
      <c r="AZ101" s="139">
        <f>'SO 20-10-01 - dD3 Nové Ha...'!F37</f>
        <v>0</v>
      </c>
      <c r="BA101" s="139">
        <f>'SO 20-10-01 - dD3 Nové Ha...'!F38</f>
        <v>0</v>
      </c>
      <c r="BB101" s="139">
        <f>'SO 20-10-01 - dD3 Nové Ha...'!F39</f>
        <v>0</v>
      </c>
      <c r="BC101" s="139">
        <f>'SO 20-10-01 - dD3 Nové Ha...'!F40</f>
        <v>0</v>
      </c>
      <c r="BD101" s="141">
        <f>'SO 20-10-01 - dD3 Nové Ha...'!F41</f>
        <v>0</v>
      </c>
      <c r="BE101" s="4"/>
      <c r="BT101" s="142" t="s">
        <v>95</v>
      </c>
      <c r="BV101" s="142" t="s">
        <v>80</v>
      </c>
      <c r="BW101" s="142" t="s">
        <v>107</v>
      </c>
      <c r="BX101" s="142" t="s">
        <v>91</v>
      </c>
      <c r="CL101" s="142" t="s">
        <v>1</v>
      </c>
    </row>
    <row r="102" spans="1:90" s="4" customFormat="1" ht="23.25" customHeight="1">
      <c r="A102" s="143" t="s">
        <v>92</v>
      </c>
      <c r="B102" s="71"/>
      <c r="C102" s="133"/>
      <c r="D102" s="133"/>
      <c r="E102" s="133"/>
      <c r="F102" s="134" t="s">
        <v>108</v>
      </c>
      <c r="G102" s="134"/>
      <c r="H102" s="134"/>
      <c r="I102" s="134"/>
      <c r="J102" s="134"/>
      <c r="K102" s="133"/>
      <c r="L102" s="134" t="s">
        <v>109</v>
      </c>
      <c r="M102" s="134"/>
      <c r="N102" s="134"/>
      <c r="O102" s="134"/>
      <c r="P102" s="134"/>
      <c r="Q102" s="134"/>
      <c r="R102" s="134"/>
      <c r="S102" s="134"/>
      <c r="T102" s="134"/>
      <c r="U102" s="134"/>
      <c r="V102" s="134"/>
      <c r="W102" s="134"/>
      <c r="X102" s="134"/>
      <c r="Y102" s="134"/>
      <c r="Z102" s="134"/>
      <c r="AA102" s="134"/>
      <c r="AB102" s="134"/>
      <c r="AC102" s="134"/>
      <c r="AD102" s="134"/>
      <c r="AE102" s="134"/>
      <c r="AF102" s="134"/>
      <c r="AG102" s="136">
        <f>'SO 90-14-01 - Nejdek (mim...'!J34</f>
        <v>0</v>
      </c>
      <c r="AH102" s="133"/>
      <c r="AI102" s="133"/>
      <c r="AJ102" s="133"/>
      <c r="AK102" s="133"/>
      <c r="AL102" s="133"/>
      <c r="AM102" s="133"/>
      <c r="AN102" s="136">
        <f>SUM(AG102,AT102)</f>
        <v>0</v>
      </c>
      <c r="AO102" s="133"/>
      <c r="AP102" s="133"/>
      <c r="AQ102" s="137" t="s">
        <v>90</v>
      </c>
      <c r="AR102" s="73"/>
      <c r="AS102" s="138">
        <v>0</v>
      </c>
      <c r="AT102" s="139">
        <f>ROUND(SUM(AV102:AW102),2)</f>
        <v>0</v>
      </c>
      <c r="AU102" s="140">
        <f>'SO 90-14-01 - Nejdek (mim...'!P127</f>
        <v>0</v>
      </c>
      <c r="AV102" s="139">
        <f>'SO 90-14-01 - Nejdek (mim...'!J37</f>
        <v>0</v>
      </c>
      <c r="AW102" s="139">
        <f>'SO 90-14-01 - Nejdek (mim...'!J38</f>
        <v>0</v>
      </c>
      <c r="AX102" s="139">
        <f>'SO 90-14-01 - Nejdek (mim...'!J39</f>
        <v>0</v>
      </c>
      <c r="AY102" s="139">
        <f>'SO 90-14-01 - Nejdek (mim...'!J40</f>
        <v>0</v>
      </c>
      <c r="AZ102" s="139">
        <f>'SO 90-14-01 - Nejdek (mim...'!F37</f>
        <v>0</v>
      </c>
      <c r="BA102" s="139">
        <f>'SO 90-14-01 - Nejdek (mim...'!F38</f>
        <v>0</v>
      </c>
      <c r="BB102" s="139">
        <f>'SO 90-14-01 - Nejdek (mim...'!F39</f>
        <v>0</v>
      </c>
      <c r="BC102" s="139">
        <f>'SO 90-14-01 - Nejdek (mim...'!F40</f>
        <v>0</v>
      </c>
      <c r="BD102" s="141">
        <f>'SO 90-14-01 - Nejdek (mim...'!F41</f>
        <v>0</v>
      </c>
      <c r="BE102" s="4"/>
      <c r="BT102" s="142" t="s">
        <v>95</v>
      </c>
      <c r="BV102" s="142" t="s">
        <v>80</v>
      </c>
      <c r="BW102" s="142" t="s">
        <v>110</v>
      </c>
      <c r="BX102" s="142" t="s">
        <v>91</v>
      </c>
      <c r="CL102" s="142" t="s">
        <v>1</v>
      </c>
    </row>
    <row r="103" spans="1:90" s="4" customFormat="1" ht="23.25" customHeight="1">
      <c r="A103" s="143" t="s">
        <v>92</v>
      </c>
      <c r="B103" s="71"/>
      <c r="C103" s="133"/>
      <c r="D103" s="133"/>
      <c r="E103" s="133"/>
      <c r="F103" s="134" t="s">
        <v>111</v>
      </c>
      <c r="G103" s="134"/>
      <c r="H103" s="134"/>
      <c r="I103" s="134"/>
      <c r="J103" s="134"/>
      <c r="K103" s="133"/>
      <c r="L103" s="134" t="s">
        <v>112</v>
      </c>
      <c r="M103" s="134"/>
      <c r="N103" s="134"/>
      <c r="O103" s="134"/>
      <c r="P103" s="134"/>
      <c r="Q103" s="134"/>
      <c r="R103" s="134"/>
      <c r="S103" s="134"/>
      <c r="T103" s="134"/>
      <c r="U103" s="134"/>
      <c r="V103" s="134"/>
      <c r="W103" s="134"/>
      <c r="X103" s="134"/>
      <c r="Y103" s="134"/>
      <c r="Z103" s="134"/>
      <c r="AA103" s="134"/>
      <c r="AB103" s="134"/>
      <c r="AC103" s="134"/>
      <c r="AD103" s="134"/>
      <c r="AE103" s="134"/>
      <c r="AF103" s="134"/>
      <c r="AG103" s="136">
        <f>'PS 10-02-01 - Ochrana stá...'!J34</f>
        <v>0</v>
      </c>
      <c r="AH103" s="133"/>
      <c r="AI103" s="133"/>
      <c r="AJ103" s="133"/>
      <c r="AK103" s="133"/>
      <c r="AL103" s="133"/>
      <c r="AM103" s="133"/>
      <c r="AN103" s="136">
        <f>SUM(AG103,AT103)</f>
        <v>0</v>
      </c>
      <c r="AO103" s="133"/>
      <c r="AP103" s="133"/>
      <c r="AQ103" s="137" t="s">
        <v>90</v>
      </c>
      <c r="AR103" s="73"/>
      <c r="AS103" s="138">
        <v>0</v>
      </c>
      <c r="AT103" s="139">
        <f>ROUND(SUM(AV103:AW103),2)</f>
        <v>0</v>
      </c>
      <c r="AU103" s="140">
        <f>'PS 10-02-01 - Ochrana stá...'!P125</f>
        <v>0</v>
      </c>
      <c r="AV103" s="139">
        <f>'PS 10-02-01 - Ochrana stá...'!J37</f>
        <v>0</v>
      </c>
      <c r="AW103" s="139">
        <f>'PS 10-02-01 - Ochrana stá...'!J38</f>
        <v>0</v>
      </c>
      <c r="AX103" s="139">
        <f>'PS 10-02-01 - Ochrana stá...'!J39</f>
        <v>0</v>
      </c>
      <c r="AY103" s="139">
        <f>'PS 10-02-01 - Ochrana stá...'!J40</f>
        <v>0</v>
      </c>
      <c r="AZ103" s="139">
        <f>'PS 10-02-01 - Ochrana stá...'!F37</f>
        <v>0</v>
      </c>
      <c r="BA103" s="139">
        <f>'PS 10-02-01 - Ochrana stá...'!F38</f>
        <v>0</v>
      </c>
      <c r="BB103" s="139">
        <f>'PS 10-02-01 - Ochrana stá...'!F39</f>
        <v>0</v>
      </c>
      <c r="BC103" s="139">
        <f>'PS 10-02-01 - Ochrana stá...'!F40</f>
        <v>0</v>
      </c>
      <c r="BD103" s="141">
        <f>'PS 10-02-01 - Ochrana stá...'!F41</f>
        <v>0</v>
      </c>
      <c r="BE103" s="4"/>
      <c r="BT103" s="142" t="s">
        <v>95</v>
      </c>
      <c r="BV103" s="142" t="s">
        <v>80</v>
      </c>
      <c r="BW103" s="142" t="s">
        <v>113</v>
      </c>
      <c r="BX103" s="142" t="s">
        <v>91</v>
      </c>
      <c r="CL103" s="142" t="s">
        <v>1</v>
      </c>
    </row>
    <row r="104" spans="1:90" s="4" customFormat="1" ht="16.5" customHeight="1">
      <c r="A104" s="4"/>
      <c r="B104" s="71"/>
      <c r="C104" s="133"/>
      <c r="D104" s="133"/>
      <c r="E104" s="134" t="s">
        <v>114</v>
      </c>
      <c r="F104" s="134"/>
      <c r="G104" s="134"/>
      <c r="H104" s="134"/>
      <c r="I104" s="134"/>
      <c r="J104" s="133"/>
      <c r="K104" s="134" t="s">
        <v>115</v>
      </c>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5">
        <f>ROUND(AG105,2)</f>
        <v>0</v>
      </c>
      <c r="AH104" s="133"/>
      <c r="AI104" s="133"/>
      <c r="AJ104" s="133"/>
      <c r="AK104" s="133"/>
      <c r="AL104" s="133"/>
      <c r="AM104" s="133"/>
      <c r="AN104" s="136">
        <f>SUM(AG104,AT104)</f>
        <v>0</v>
      </c>
      <c r="AO104" s="133"/>
      <c r="AP104" s="133"/>
      <c r="AQ104" s="137" t="s">
        <v>90</v>
      </c>
      <c r="AR104" s="73"/>
      <c r="AS104" s="138">
        <f>ROUND(AS105,2)</f>
        <v>0</v>
      </c>
      <c r="AT104" s="139">
        <f>ROUND(SUM(AV104:AW104),2)</f>
        <v>0</v>
      </c>
      <c r="AU104" s="140">
        <f>ROUND(AU105,5)</f>
        <v>0</v>
      </c>
      <c r="AV104" s="139">
        <f>ROUND(AZ104*L29,2)</f>
        <v>0</v>
      </c>
      <c r="AW104" s="139">
        <f>ROUND(BA104*L30,2)</f>
        <v>0</v>
      </c>
      <c r="AX104" s="139">
        <f>ROUND(BB104*L29,2)</f>
        <v>0</v>
      </c>
      <c r="AY104" s="139">
        <f>ROUND(BC104*L30,2)</f>
        <v>0</v>
      </c>
      <c r="AZ104" s="139">
        <f>ROUND(AZ105,2)</f>
        <v>0</v>
      </c>
      <c r="BA104" s="139">
        <f>ROUND(BA105,2)</f>
        <v>0</v>
      </c>
      <c r="BB104" s="139">
        <f>ROUND(BB105,2)</f>
        <v>0</v>
      </c>
      <c r="BC104" s="139">
        <f>ROUND(BC105,2)</f>
        <v>0</v>
      </c>
      <c r="BD104" s="141">
        <f>ROUND(BD105,2)</f>
        <v>0</v>
      </c>
      <c r="BE104" s="4"/>
      <c r="BS104" s="142" t="s">
        <v>77</v>
      </c>
      <c r="BT104" s="142" t="s">
        <v>87</v>
      </c>
      <c r="BU104" s="142" t="s">
        <v>79</v>
      </c>
      <c r="BV104" s="142" t="s">
        <v>80</v>
      </c>
      <c r="BW104" s="142" t="s">
        <v>116</v>
      </c>
      <c r="BX104" s="142" t="s">
        <v>86</v>
      </c>
      <c r="CL104" s="142" t="s">
        <v>1</v>
      </c>
    </row>
    <row r="105" spans="1:90" s="4" customFormat="1" ht="23.25" customHeight="1">
      <c r="A105" s="143" t="s">
        <v>92</v>
      </c>
      <c r="B105" s="71"/>
      <c r="C105" s="133"/>
      <c r="D105" s="133"/>
      <c r="E105" s="133"/>
      <c r="F105" s="134" t="s">
        <v>117</v>
      </c>
      <c r="G105" s="134"/>
      <c r="H105" s="134"/>
      <c r="I105" s="134"/>
      <c r="J105" s="134"/>
      <c r="K105" s="133"/>
      <c r="L105" s="134" t="s">
        <v>118</v>
      </c>
      <c r="M105" s="134"/>
      <c r="N105" s="134"/>
      <c r="O105" s="134"/>
      <c r="P105" s="134"/>
      <c r="Q105" s="134"/>
      <c r="R105" s="134"/>
      <c r="S105" s="134"/>
      <c r="T105" s="134"/>
      <c r="U105" s="134"/>
      <c r="V105" s="134"/>
      <c r="W105" s="134"/>
      <c r="X105" s="134"/>
      <c r="Y105" s="134"/>
      <c r="Z105" s="134"/>
      <c r="AA105" s="134"/>
      <c r="AB105" s="134"/>
      <c r="AC105" s="134"/>
      <c r="AD105" s="134"/>
      <c r="AE105" s="134"/>
      <c r="AF105" s="134"/>
      <c r="AG105" s="136">
        <f>'SO 20-12-01 - dD3 Nové Ha...'!J34</f>
        <v>0</v>
      </c>
      <c r="AH105" s="133"/>
      <c r="AI105" s="133"/>
      <c r="AJ105" s="133"/>
      <c r="AK105" s="133"/>
      <c r="AL105" s="133"/>
      <c r="AM105" s="133"/>
      <c r="AN105" s="136">
        <f>SUM(AG105,AT105)</f>
        <v>0</v>
      </c>
      <c r="AO105" s="133"/>
      <c r="AP105" s="133"/>
      <c r="AQ105" s="137" t="s">
        <v>90</v>
      </c>
      <c r="AR105" s="73"/>
      <c r="AS105" s="138">
        <v>0</v>
      </c>
      <c r="AT105" s="139">
        <f>ROUND(SUM(AV105:AW105),2)</f>
        <v>0</v>
      </c>
      <c r="AU105" s="140">
        <f>'SO 20-12-01 - dD3 Nové Ha...'!P127</f>
        <v>0</v>
      </c>
      <c r="AV105" s="139">
        <f>'SO 20-12-01 - dD3 Nové Ha...'!J37</f>
        <v>0</v>
      </c>
      <c r="AW105" s="139">
        <f>'SO 20-12-01 - dD3 Nové Ha...'!J38</f>
        <v>0</v>
      </c>
      <c r="AX105" s="139">
        <f>'SO 20-12-01 - dD3 Nové Ha...'!J39</f>
        <v>0</v>
      </c>
      <c r="AY105" s="139">
        <f>'SO 20-12-01 - dD3 Nové Ha...'!J40</f>
        <v>0</v>
      </c>
      <c r="AZ105" s="139">
        <f>'SO 20-12-01 - dD3 Nové Ha...'!F37</f>
        <v>0</v>
      </c>
      <c r="BA105" s="139">
        <f>'SO 20-12-01 - dD3 Nové Ha...'!F38</f>
        <v>0</v>
      </c>
      <c r="BB105" s="139">
        <f>'SO 20-12-01 - dD3 Nové Ha...'!F39</f>
        <v>0</v>
      </c>
      <c r="BC105" s="139">
        <f>'SO 20-12-01 - dD3 Nové Ha...'!F40</f>
        <v>0</v>
      </c>
      <c r="BD105" s="141">
        <f>'SO 20-12-01 - dD3 Nové Ha...'!F41</f>
        <v>0</v>
      </c>
      <c r="BE105" s="4"/>
      <c r="BT105" s="142" t="s">
        <v>95</v>
      </c>
      <c r="BV105" s="142" t="s">
        <v>80</v>
      </c>
      <c r="BW105" s="142" t="s">
        <v>119</v>
      </c>
      <c r="BX105" s="142" t="s">
        <v>116</v>
      </c>
      <c r="CL105" s="142" t="s">
        <v>1</v>
      </c>
    </row>
    <row r="106" spans="1:90" s="4" customFormat="1" ht="16.5" customHeight="1">
      <c r="A106" s="4"/>
      <c r="B106" s="71"/>
      <c r="C106" s="133"/>
      <c r="D106" s="133"/>
      <c r="E106" s="134" t="s">
        <v>120</v>
      </c>
      <c r="F106" s="134"/>
      <c r="G106" s="134"/>
      <c r="H106" s="134"/>
      <c r="I106" s="134"/>
      <c r="J106" s="133"/>
      <c r="K106" s="134" t="s">
        <v>121</v>
      </c>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5">
        <f>ROUND(AG107,2)</f>
        <v>0</v>
      </c>
      <c r="AH106" s="133"/>
      <c r="AI106" s="133"/>
      <c r="AJ106" s="133"/>
      <c r="AK106" s="133"/>
      <c r="AL106" s="133"/>
      <c r="AM106" s="133"/>
      <c r="AN106" s="136">
        <f>SUM(AG106,AT106)</f>
        <v>0</v>
      </c>
      <c r="AO106" s="133"/>
      <c r="AP106" s="133"/>
      <c r="AQ106" s="137" t="s">
        <v>90</v>
      </c>
      <c r="AR106" s="73"/>
      <c r="AS106" s="138">
        <f>ROUND(AS107,2)</f>
        <v>0</v>
      </c>
      <c r="AT106" s="139">
        <f>ROUND(SUM(AV106:AW106),2)</f>
        <v>0</v>
      </c>
      <c r="AU106" s="140">
        <f>ROUND(AU107,5)</f>
        <v>0</v>
      </c>
      <c r="AV106" s="139">
        <f>ROUND(AZ106*L29,2)</f>
        <v>0</v>
      </c>
      <c r="AW106" s="139">
        <f>ROUND(BA106*L30,2)</f>
        <v>0</v>
      </c>
      <c r="AX106" s="139">
        <f>ROUND(BB106*L29,2)</f>
        <v>0</v>
      </c>
      <c r="AY106" s="139">
        <f>ROUND(BC106*L30,2)</f>
        <v>0</v>
      </c>
      <c r="AZ106" s="139">
        <f>ROUND(AZ107,2)</f>
        <v>0</v>
      </c>
      <c r="BA106" s="139">
        <f>ROUND(BA107,2)</f>
        <v>0</v>
      </c>
      <c r="BB106" s="139">
        <f>ROUND(BB107,2)</f>
        <v>0</v>
      </c>
      <c r="BC106" s="139">
        <f>ROUND(BC107,2)</f>
        <v>0</v>
      </c>
      <c r="BD106" s="141">
        <f>ROUND(BD107,2)</f>
        <v>0</v>
      </c>
      <c r="BE106" s="4"/>
      <c r="BS106" s="142" t="s">
        <v>77</v>
      </c>
      <c r="BT106" s="142" t="s">
        <v>87</v>
      </c>
      <c r="BU106" s="142" t="s">
        <v>79</v>
      </c>
      <c r="BV106" s="142" t="s">
        <v>80</v>
      </c>
      <c r="BW106" s="142" t="s">
        <v>122</v>
      </c>
      <c r="BX106" s="142" t="s">
        <v>86</v>
      </c>
      <c r="CL106" s="142" t="s">
        <v>1</v>
      </c>
    </row>
    <row r="107" spans="1:90" s="4" customFormat="1" ht="23.25" customHeight="1">
      <c r="A107" s="143" t="s">
        <v>92</v>
      </c>
      <c r="B107" s="71"/>
      <c r="C107" s="133"/>
      <c r="D107" s="133"/>
      <c r="E107" s="133"/>
      <c r="F107" s="134" t="s">
        <v>123</v>
      </c>
      <c r="G107" s="134"/>
      <c r="H107" s="134"/>
      <c r="I107" s="134"/>
      <c r="J107" s="134"/>
      <c r="K107" s="133"/>
      <c r="L107" s="134" t="s">
        <v>124</v>
      </c>
      <c r="M107" s="134"/>
      <c r="N107" s="134"/>
      <c r="O107" s="134"/>
      <c r="P107" s="134"/>
      <c r="Q107" s="134"/>
      <c r="R107" s="134"/>
      <c r="S107" s="134"/>
      <c r="T107" s="134"/>
      <c r="U107" s="134"/>
      <c r="V107" s="134"/>
      <c r="W107" s="134"/>
      <c r="X107" s="134"/>
      <c r="Y107" s="134"/>
      <c r="Z107" s="134"/>
      <c r="AA107" s="134"/>
      <c r="AB107" s="134"/>
      <c r="AC107" s="134"/>
      <c r="AD107" s="134"/>
      <c r="AE107" s="134"/>
      <c r="AF107" s="134"/>
      <c r="AG107" s="136">
        <f>'SO 10-13-01 - Přejezd P17...'!J34</f>
        <v>0</v>
      </c>
      <c r="AH107" s="133"/>
      <c r="AI107" s="133"/>
      <c r="AJ107" s="133"/>
      <c r="AK107" s="133"/>
      <c r="AL107" s="133"/>
      <c r="AM107" s="133"/>
      <c r="AN107" s="136">
        <f>SUM(AG107,AT107)</f>
        <v>0</v>
      </c>
      <c r="AO107" s="133"/>
      <c r="AP107" s="133"/>
      <c r="AQ107" s="137" t="s">
        <v>90</v>
      </c>
      <c r="AR107" s="73"/>
      <c r="AS107" s="138">
        <v>0</v>
      </c>
      <c r="AT107" s="139">
        <f>ROUND(SUM(AV107:AW107),2)</f>
        <v>0</v>
      </c>
      <c r="AU107" s="140">
        <f>'SO 10-13-01 - Přejezd P17...'!P127</f>
        <v>0</v>
      </c>
      <c r="AV107" s="139">
        <f>'SO 10-13-01 - Přejezd P17...'!J37</f>
        <v>0</v>
      </c>
      <c r="AW107" s="139">
        <f>'SO 10-13-01 - Přejezd P17...'!J38</f>
        <v>0</v>
      </c>
      <c r="AX107" s="139">
        <f>'SO 10-13-01 - Přejezd P17...'!J39</f>
        <v>0</v>
      </c>
      <c r="AY107" s="139">
        <f>'SO 10-13-01 - Přejezd P17...'!J40</f>
        <v>0</v>
      </c>
      <c r="AZ107" s="139">
        <f>'SO 10-13-01 - Přejezd P17...'!F37</f>
        <v>0</v>
      </c>
      <c r="BA107" s="139">
        <f>'SO 10-13-01 - Přejezd P17...'!F38</f>
        <v>0</v>
      </c>
      <c r="BB107" s="139">
        <f>'SO 10-13-01 - Přejezd P17...'!F39</f>
        <v>0</v>
      </c>
      <c r="BC107" s="139">
        <f>'SO 10-13-01 - Přejezd P17...'!F40</f>
        <v>0</v>
      </c>
      <c r="BD107" s="141">
        <f>'SO 10-13-01 - Přejezd P17...'!F41</f>
        <v>0</v>
      </c>
      <c r="BE107" s="4"/>
      <c r="BT107" s="142" t="s">
        <v>95</v>
      </c>
      <c r="BV107" s="142" t="s">
        <v>80</v>
      </c>
      <c r="BW107" s="142" t="s">
        <v>125</v>
      </c>
      <c r="BX107" s="142" t="s">
        <v>122</v>
      </c>
      <c r="CL107" s="142" t="s">
        <v>1</v>
      </c>
    </row>
    <row r="108" spans="1:90" s="4" customFormat="1" ht="23.25" customHeight="1">
      <c r="A108" s="143" t="s">
        <v>92</v>
      </c>
      <c r="B108" s="71"/>
      <c r="C108" s="133"/>
      <c r="D108" s="133"/>
      <c r="E108" s="134" t="s">
        <v>126</v>
      </c>
      <c r="F108" s="134"/>
      <c r="G108" s="134"/>
      <c r="H108" s="134"/>
      <c r="I108" s="134"/>
      <c r="J108" s="133"/>
      <c r="K108" s="134" t="s">
        <v>127</v>
      </c>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6">
        <f>'A.1.4 - Materiál zajištěn...'!J32</f>
        <v>0</v>
      </c>
      <c r="AH108" s="133"/>
      <c r="AI108" s="133"/>
      <c r="AJ108" s="133"/>
      <c r="AK108" s="133"/>
      <c r="AL108" s="133"/>
      <c r="AM108" s="133"/>
      <c r="AN108" s="136">
        <f>SUM(AG108,AT108)</f>
        <v>0</v>
      </c>
      <c r="AO108" s="133"/>
      <c r="AP108" s="133"/>
      <c r="AQ108" s="137" t="s">
        <v>90</v>
      </c>
      <c r="AR108" s="73"/>
      <c r="AS108" s="138">
        <v>0</v>
      </c>
      <c r="AT108" s="139">
        <f>ROUND(SUM(AV108:AW108),2)</f>
        <v>0</v>
      </c>
      <c r="AU108" s="140">
        <f>'A.1.4 - Materiál zajištěn...'!P120</f>
        <v>0</v>
      </c>
      <c r="AV108" s="139">
        <f>'A.1.4 - Materiál zajištěn...'!J35</f>
        <v>0</v>
      </c>
      <c r="AW108" s="139">
        <f>'A.1.4 - Materiál zajištěn...'!J36</f>
        <v>0</v>
      </c>
      <c r="AX108" s="139">
        <f>'A.1.4 - Materiál zajištěn...'!J37</f>
        <v>0</v>
      </c>
      <c r="AY108" s="139">
        <f>'A.1.4 - Materiál zajištěn...'!J38</f>
        <v>0</v>
      </c>
      <c r="AZ108" s="139">
        <f>'A.1.4 - Materiál zajištěn...'!F35</f>
        <v>0</v>
      </c>
      <c r="BA108" s="139">
        <f>'A.1.4 - Materiál zajištěn...'!F36</f>
        <v>0</v>
      </c>
      <c r="BB108" s="139">
        <f>'A.1.4 - Materiál zajištěn...'!F37</f>
        <v>0</v>
      </c>
      <c r="BC108" s="139">
        <f>'A.1.4 - Materiál zajištěn...'!F38</f>
        <v>0</v>
      </c>
      <c r="BD108" s="141">
        <f>'A.1.4 - Materiál zajištěn...'!F39</f>
        <v>0</v>
      </c>
      <c r="BE108" s="4"/>
      <c r="BT108" s="142" t="s">
        <v>87</v>
      </c>
      <c r="BV108" s="142" t="s">
        <v>80</v>
      </c>
      <c r="BW108" s="142" t="s">
        <v>128</v>
      </c>
      <c r="BX108" s="142" t="s">
        <v>86</v>
      </c>
      <c r="CL108" s="142" t="s">
        <v>1</v>
      </c>
    </row>
    <row r="109" spans="1:90" s="4" customFormat="1" ht="16.5" customHeight="1">
      <c r="A109" s="4"/>
      <c r="B109" s="71"/>
      <c r="C109" s="133"/>
      <c r="D109" s="133"/>
      <c r="E109" s="134" t="s">
        <v>129</v>
      </c>
      <c r="F109" s="134"/>
      <c r="G109" s="134"/>
      <c r="H109" s="134"/>
      <c r="I109" s="134"/>
      <c r="J109" s="133"/>
      <c r="K109" s="134" t="s">
        <v>130</v>
      </c>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5">
        <f>ROUND(AG110,2)</f>
        <v>0</v>
      </c>
      <c r="AH109" s="133"/>
      <c r="AI109" s="133"/>
      <c r="AJ109" s="133"/>
      <c r="AK109" s="133"/>
      <c r="AL109" s="133"/>
      <c r="AM109" s="133"/>
      <c r="AN109" s="136">
        <f>SUM(AG109,AT109)</f>
        <v>0</v>
      </c>
      <c r="AO109" s="133"/>
      <c r="AP109" s="133"/>
      <c r="AQ109" s="137" t="s">
        <v>90</v>
      </c>
      <c r="AR109" s="73"/>
      <c r="AS109" s="138">
        <f>ROUND(AS110,2)</f>
        <v>0</v>
      </c>
      <c r="AT109" s="139">
        <f>ROUND(SUM(AV109:AW109),2)</f>
        <v>0</v>
      </c>
      <c r="AU109" s="140">
        <f>ROUND(AU110,5)</f>
        <v>0</v>
      </c>
      <c r="AV109" s="139">
        <f>ROUND(AZ109*L29,2)</f>
        <v>0</v>
      </c>
      <c r="AW109" s="139">
        <f>ROUND(BA109*L30,2)</f>
        <v>0</v>
      </c>
      <c r="AX109" s="139">
        <f>ROUND(BB109*L29,2)</f>
        <v>0</v>
      </c>
      <c r="AY109" s="139">
        <f>ROUND(BC109*L30,2)</f>
        <v>0</v>
      </c>
      <c r="AZ109" s="139">
        <f>ROUND(AZ110,2)</f>
        <v>0</v>
      </c>
      <c r="BA109" s="139">
        <f>ROUND(BA110,2)</f>
        <v>0</v>
      </c>
      <c r="BB109" s="139">
        <f>ROUND(BB110,2)</f>
        <v>0</v>
      </c>
      <c r="BC109" s="139">
        <f>ROUND(BC110,2)</f>
        <v>0</v>
      </c>
      <c r="BD109" s="141">
        <f>ROUND(BD110,2)</f>
        <v>0</v>
      </c>
      <c r="BE109" s="4"/>
      <c r="BS109" s="142" t="s">
        <v>77</v>
      </c>
      <c r="BT109" s="142" t="s">
        <v>87</v>
      </c>
      <c r="BU109" s="142" t="s">
        <v>79</v>
      </c>
      <c r="BV109" s="142" t="s">
        <v>80</v>
      </c>
      <c r="BW109" s="142" t="s">
        <v>131</v>
      </c>
      <c r="BX109" s="142" t="s">
        <v>86</v>
      </c>
      <c r="CL109" s="142" t="s">
        <v>1</v>
      </c>
    </row>
    <row r="110" spans="1:90" s="4" customFormat="1" ht="16.5" customHeight="1">
      <c r="A110" s="143" t="s">
        <v>92</v>
      </c>
      <c r="B110" s="71"/>
      <c r="C110" s="133"/>
      <c r="D110" s="133"/>
      <c r="E110" s="133"/>
      <c r="F110" s="134" t="s">
        <v>132</v>
      </c>
      <c r="G110" s="134"/>
      <c r="H110" s="134"/>
      <c r="I110" s="134"/>
      <c r="J110" s="134"/>
      <c r="K110" s="133"/>
      <c r="L110" s="134" t="s">
        <v>130</v>
      </c>
      <c r="M110" s="134"/>
      <c r="N110" s="134"/>
      <c r="O110" s="134"/>
      <c r="P110" s="134"/>
      <c r="Q110" s="134"/>
      <c r="R110" s="134"/>
      <c r="S110" s="134"/>
      <c r="T110" s="134"/>
      <c r="U110" s="134"/>
      <c r="V110" s="134"/>
      <c r="W110" s="134"/>
      <c r="X110" s="134"/>
      <c r="Y110" s="134"/>
      <c r="Z110" s="134"/>
      <c r="AA110" s="134"/>
      <c r="AB110" s="134"/>
      <c r="AC110" s="134"/>
      <c r="AD110" s="134"/>
      <c r="AE110" s="134"/>
      <c r="AF110" s="134"/>
      <c r="AG110" s="136">
        <f>'A.1.5.1 - Zajištění skaln...'!J34</f>
        <v>0</v>
      </c>
      <c r="AH110" s="133"/>
      <c r="AI110" s="133"/>
      <c r="AJ110" s="133"/>
      <c r="AK110" s="133"/>
      <c r="AL110" s="133"/>
      <c r="AM110" s="133"/>
      <c r="AN110" s="136">
        <f>SUM(AG110,AT110)</f>
        <v>0</v>
      </c>
      <c r="AO110" s="133"/>
      <c r="AP110" s="133"/>
      <c r="AQ110" s="137" t="s">
        <v>90</v>
      </c>
      <c r="AR110" s="73"/>
      <c r="AS110" s="138">
        <v>0</v>
      </c>
      <c r="AT110" s="139">
        <f>ROUND(SUM(AV110:AW110),2)</f>
        <v>0</v>
      </c>
      <c r="AU110" s="140">
        <f>'A.1.5.1 - Zajištění skaln...'!P125</f>
        <v>0</v>
      </c>
      <c r="AV110" s="139">
        <f>'A.1.5.1 - Zajištění skaln...'!J37</f>
        <v>0</v>
      </c>
      <c r="AW110" s="139">
        <f>'A.1.5.1 - Zajištění skaln...'!J38</f>
        <v>0</v>
      </c>
      <c r="AX110" s="139">
        <f>'A.1.5.1 - Zajištění skaln...'!J39</f>
        <v>0</v>
      </c>
      <c r="AY110" s="139">
        <f>'A.1.5.1 - Zajištění skaln...'!J40</f>
        <v>0</v>
      </c>
      <c r="AZ110" s="139">
        <f>'A.1.5.1 - Zajištění skaln...'!F37</f>
        <v>0</v>
      </c>
      <c r="BA110" s="139">
        <f>'A.1.5.1 - Zajištění skaln...'!F38</f>
        <v>0</v>
      </c>
      <c r="BB110" s="139">
        <f>'A.1.5.1 - Zajištění skaln...'!F39</f>
        <v>0</v>
      </c>
      <c r="BC110" s="139">
        <f>'A.1.5.1 - Zajištění skaln...'!F40</f>
        <v>0</v>
      </c>
      <c r="BD110" s="141">
        <f>'A.1.5.1 - Zajištění skaln...'!F41</f>
        <v>0</v>
      </c>
      <c r="BE110" s="4"/>
      <c r="BT110" s="142" t="s">
        <v>95</v>
      </c>
      <c r="BV110" s="142" t="s">
        <v>80</v>
      </c>
      <c r="BW110" s="142" t="s">
        <v>133</v>
      </c>
      <c r="BX110" s="142" t="s">
        <v>131</v>
      </c>
      <c r="CL110" s="142" t="s">
        <v>1</v>
      </c>
    </row>
    <row r="111" spans="1:90" s="4" customFormat="1" ht="16.5" customHeight="1">
      <c r="A111" s="143" t="s">
        <v>92</v>
      </c>
      <c r="B111" s="71"/>
      <c r="C111" s="133"/>
      <c r="D111" s="133"/>
      <c r="E111" s="134" t="s">
        <v>134</v>
      </c>
      <c r="F111" s="134"/>
      <c r="G111" s="134"/>
      <c r="H111" s="134"/>
      <c r="I111" s="134"/>
      <c r="J111" s="133"/>
      <c r="K111" s="134" t="s">
        <v>135</v>
      </c>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6">
        <f>'A.1.6 - VON'!J32</f>
        <v>0</v>
      </c>
      <c r="AH111" s="133"/>
      <c r="AI111" s="133"/>
      <c r="AJ111" s="133"/>
      <c r="AK111" s="133"/>
      <c r="AL111" s="133"/>
      <c r="AM111" s="133"/>
      <c r="AN111" s="136">
        <f>SUM(AG111,AT111)</f>
        <v>0</v>
      </c>
      <c r="AO111" s="133"/>
      <c r="AP111" s="133"/>
      <c r="AQ111" s="137" t="s">
        <v>90</v>
      </c>
      <c r="AR111" s="73"/>
      <c r="AS111" s="138">
        <v>0</v>
      </c>
      <c r="AT111" s="139">
        <f>ROUND(SUM(AV111:AW111),2)</f>
        <v>0</v>
      </c>
      <c r="AU111" s="140">
        <f>'A.1.6 - VON'!P123</f>
        <v>0</v>
      </c>
      <c r="AV111" s="139">
        <f>'A.1.6 - VON'!J35</f>
        <v>0</v>
      </c>
      <c r="AW111" s="139">
        <f>'A.1.6 - VON'!J36</f>
        <v>0</v>
      </c>
      <c r="AX111" s="139">
        <f>'A.1.6 - VON'!J37</f>
        <v>0</v>
      </c>
      <c r="AY111" s="139">
        <f>'A.1.6 - VON'!J38</f>
        <v>0</v>
      </c>
      <c r="AZ111" s="139">
        <f>'A.1.6 - VON'!F35</f>
        <v>0</v>
      </c>
      <c r="BA111" s="139">
        <f>'A.1.6 - VON'!F36</f>
        <v>0</v>
      </c>
      <c r="BB111" s="139">
        <f>'A.1.6 - VON'!F37</f>
        <v>0</v>
      </c>
      <c r="BC111" s="139">
        <f>'A.1.6 - VON'!F38</f>
        <v>0</v>
      </c>
      <c r="BD111" s="141">
        <f>'A.1.6 - VON'!F39</f>
        <v>0</v>
      </c>
      <c r="BE111" s="4"/>
      <c r="BT111" s="142" t="s">
        <v>87</v>
      </c>
      <c r="BV111" s="142" t="s">
        <v>80</v>
      </c>
      <c r="BW111" s="142" t="s">
        <v>136</v>
      </c>
      <c r="BX111" s="142" t="s">
        <v>86</v>
      </c>
      <c r="CL111" s="142" t="s">
        <v>1</v>
      </c>
    </row>
    <row r="112" spans="1:91" s="7" customFormat="1" ht="16.5" customHeight="1">
      <c r="A112" s="7"/>
      <c r="B112" s="120"/>
      <c r="C112" s="121"/>
      <c r="D112" s="122" t="s">
        <v>137</v>
      </c>
      <c r="E112" s="122"/>
      <c r="F112" s="122"/>
      <c r="G112" s="122"/>
      <c r="H112" s="122"/>
      <c r="I112" s="123"/>
      <c r="J112" s="122" t="s">
        <v>138</v>
      </c>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4">
        <f>ROUND(AG113+AG117+AG121+AG125+AG129,2)</f>
        <v>0</v>
      </c>
      <c r="AH112" s="123"/>
      <c r="AI112" s="123"/>
      <c r="AJ112" s="123"/>
      <c r="AK112" s="123"/>
      <c r="AL112" s="123"/>
      <c r="AM112" s="123"/>
      <c r="AN112" s="125">
        <f>SUM(AG112,AT112)</f>
        <v>0</v>
      </c>
      <c r="AO112" s="123"/>
      <c r="AP112" s="123"/>
      <c r="AQ112" s="126" t="s">
        <v>84</v>
      </c>
      <c r="AR112" s="127"/>
      <c r="AS112" s="128">
        <f>ROUND(AS113+AS117+AS121+AS125+AS129,2)</f>
        <v>0</v>
      </c>
      <c r="AT112" s="129">
        <f>ROUND(SUM(AV112:AW112),2)</f>
        <v>0</v>
      </c>
      <c r="AU112" s="130">
        <f>ROUND(AU113+AU117+AU121+AU125+AU129,5)</f>
        <v>0</v>
      </c>
      <c r="AV112" s="129">
        <f>ROUND(AZ112*L29,2)</f>
        <v>0</v>
      </c>
      <c r="AW112" s="129">
        <f>ROUND(BA112*L30,2)</f>
        <v>0</v>
      </c>
      <c r="AX112" s="129">
        <f>ROUND(BB112*L29,2)</f>
        <v>0</v>
      </c>
      <c r="AY112" s="129">
        <f>ROUND(BC112*L30,2)</f>
        <v>0</v>
      </c>
      <c r="AZ112" s="129">
        <f>ROUND(AZ113+AZ117+AZ121+AZ125+AZ129,2)</f>
        <v>0</v>
      </c>
      <c r="BA112" s="129">
        <f>ROUND(BA113+BA117+BA121+BA125+BA129,2)</f>
        <v>0</v>
      </c>
      <c r="BB112" s="129">
        <f>ROUND(BB113+BB117+BB121+BB125+BB129,2)</f>
        <v>0</v>
      </c>
      <c r="BC112" s="129">
        <f>ROUND(BC113+BC117+BC121+BC125+BC129,2)</f>
        <v>0</v>
      </c>
      <c r="BD112" s="131">
        <f>ROUND(BD113+BD117+BD121+BD125+BD129,2)</f>
        <v>0</v>
      </c>
      <c r="BE112" s="7"/>
      <c r="BS112" s="132" t="s">
        <v>77</v>
      </c>
      <c r="BT112" s="132" t="s">
        <v>85</v>
      </c>
      <c r="BU112" s="132" t="s">
        <v>79</v>
      </c>
      <c r="BV112" s="132" t="s">
        <v>80</v>
      </c>
      <c r="BW112" s="132" t="s">
        <v>139</v>
      </c>
      <c r="BX112" s="132" t="s">
        <v>5</v>
      </c>
      <c r="CL112" s="132" t="s">
        <v>1</v>
      </c>
      <c r="CM112" s="132" t="s">
        <v>87</v>
      </c>
    </row>
    <row r="113" spans="1:90" s="4" customFormat="1" ht="16.5" customHeight="1">
      <c r="A113" s="4"/>
      <c r="B113" s="71"/>
      <c r="C113" s="133"/>
      <c r="D113" s="133"/>
      <c r="E113" s="134" t="s">
        <v>140</v>
      </c>
      <c r="F113" s="134"/>
      <c r="G113" s="134"/>
      <c r="H113" s="134"/>
      <c r="I113" s="134"/>
      <c r="J113" s="133"/>
      <c r="K113" s="134" t="s">
        <v>141</v>
      </c>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5">
        <f>ROUND(AG114,2)</f>
        <v>0</v>
      </c>
      <c r="AH113" s="133"/>
      <c r="AI113" s="133"/>
      <c r="AJ113" s="133"/>
      <c r="AK113" s="133"/>
      <c r="AL113" s="133"/>
      <c r="AM113" s="133"/>
      <c r="AN113" s="136">
        <f>SUM(AG113,AT113)</f>
        <v>0</v>
      </c>
      <c r="AO113" s="133"/>
      <c r="AP113" s="133"/>
      <c r="AQ113" s="137" t="s">
        <v>90</v>
      </c>
      <c r="AR113" s="73"/>
      <c r="AS113" s="138">
        <f>ROUND(AS114,2)</f>
        <v>0</v>
      </c>
      <c r="AT113" s="139">
        <f>ROUND(SUM(AV113:AW113),2)</f>
        <v>0</v>
      </c>
      <c r="AU113" s="140">
        <f>ROUND(AU114,5)</f>
        <v>0</v>
      </c>
      <c r="AV113" s="139">
        <f>ROUND(AZ113*L29,2)</f>
        <v>0</v>
      </c>
      <c r="AW113" s="139">
        <f>ROUND(BA113*L30,2)</f>
        <v>0</v>
      </c>
      <c r="AX113" s="139">
        <f>ROUND(BB113*L29,2)</f>
        <v>0</v>
      </c>
      <c r="AY113" s="139">
        <f>ROUND(BC113*L30,2)</f>
        <v>0</v>
      </c>
      <c r="AZ113" s="139">
        <f>ROUND(AZ114,2)</f>
        <v>0</v>
      </c>
      <c r="BA113" s="139">
        <f>ROUND(BA114,2)</f>
        <v>0</v>
      </c>
      <c r="BB113" s="139">
        <f>ROUND(BB114,2)</f>
        <v>0</v>
      </c>
      <c r="BC113" s="139">
        <f>ROUND(BC114,2)</f>
        <v>0</v>
      </c>
      <c r="BD113" s="141">
        <f>ROUND(BD114,2)</f>
        <v>0</v>
      </c>
      <c r="BE113" s="4"/>
      <c r="BS113" s="142" t="s">
        <v>77</v>
      </c>
      <c r="BT113" s="142" t="s">
        <v>87</v>
      </c>
      <c r="BU113" s="142" t="s">
        <v>79</v>
      </c>
      <c r="BV113" s="142" t="s">
        <v>80</v>
      </c>
      <c r="BW113" s="142" t="s">
        <v>142</v>
      </c>
      <c r="BX113" s="142" t="s">
        <v>139</v>
      </c>
      <c r="CL113" s="142" t="s">
        <v>1</v>
      </c>
    </row>
    <row r="114" spans="1:90" s="4" customFormat="1" ht="16.5" customHeight="1">
      <c r="A114" s="4"/>
      <c r="B114" s="71"/>
      <c r="C114" s="133"/>
      <c r="D114" s="133"/>
      <c r="E114" s="133"/>
      <c r="F114" s="134" t="s">
        <v>143</v>
      </c>
      <c r="G114" s="134"/>
      <c r="H114" s="134"/>
      <c r="I114" s="134"/>
      <c r="J114" s="134"/>
      <c r="K114" s="133"/>
      <c r="L114" s="134" t="s">
        <v>144</v>
      </c>
      <c r="M114" s="134"/>
      <c r="N114" s="134"/>
      <c r="O114" s="134"/>
      <c r="P114" s="134"/>
      <c r="Q114" s="134"/>
      <c r="R114" s="134"/>
      <c r="S114" s="134"/>
      <c r="T114" s="134"/>
      <c r="U114" s="134"/>
      <c r="V114" s="134"/>
      <c r="W114" s="134"/>
      <c r="X114" s="134"/>
      <c r="Y114" s="134"/>
      <c r="Z114" s="134"/>
      <c r="AA114" s="134"/>
      <c r="AB114" s="134"/>
      <c r="AC114" s="134"/>
      <c r="AD114" s="134"/>
      <c r="AE114" s="134"/>
      <c r="AF114" s="134"/>
      <c r="AG114" s="135">
        <f>ROUND(SUM(AG115:AG116),2)</f>
        <v>0</v>
      </c>
      <c r="AH114" s="133"/>
      <c r="AI114" s="133"/>
      <c r="AJ114" s="133"/>
      <c r="AK114" s="133"/>
      <c r="AL114" s="133"/>
      <c r="AM114" s="133"/>
      <c r="AN114" s="136">
        <f>SUM(AG114,AT114)</f>
        <v>0</v>
      </c>
      <c r="AO114" s="133"/>
      <c r="AP114" s="133"/>
      <c r="AQ114" s="137" t="s">
        <v>90</v>
      </c>
      <c r="AR114" s="73"/>
      <c r="AS114" s="138">
        <f>ROUND(SUM(AS115:AS116),2)</f>
        <v>0</v>
      </c>
      <c r="AT114" s="139">
        <f>ROUND(SUM(AV114:AW114),2)</f>
        <v>0</v>
      </c>
      <c r="AU114" s="140">
        <f>ROUND(SUM(AU115:AU116),5)</f>
        <v>0</v>
      </c>
      <c r="AV114" s="139">
        <f>ROUND(AZ114*L29,2)</f>
        <v>0</v>
      </c>
      <c r="AW114" s="139">
        <f>ROUND(BA114*L30,2)</f>
        <v>0</v>
      </c>
      <c r="AX114" s="139">
        <f>ROUND(BB114*L29,2)</f>
        <v>0</v>
      </c>
      <c r="AY114" s="139">
        <f>ROUND(BC114*L30,2)</f>
        <v>0</v>
      </c>
      <c r="AZ114" s="139">
        <f>ROUND(SUM(AZ115:AZ116),2)</f>
        <v>0</v>
      </c>
      <c r="BA114" s="139">
        <f>ROUND(SUM(BA115:BA116),2)</f>
        <v>0</v>
      </c>
      <c r="BB114" s="139">
        <f>ROUND(SUM(BB115:BB116),2)</f>
        <v>0</v>
      </c>
      <c r="BC114" s="139">
        <f>ROUND(SUM(BC115:BC116),2)</f>
        <v>0</v>
      </c>
      <c r="BD114" s="141">
        <f>ROUND(SUM(BD115:BD116),2)</f>
        <v>0</v>
      </c>
      <c r="BE114" s="4"/>
      <c r="BS114" s="142" t="s">
        <v>77</v>
      </c>
      <c r="BT114" s="142" t="s">
        <v>95</v>
      </c>
      <c r="BV114" s="142" t="s">
        <v>80</v>
      </c>
      <c r="BW114" s="142" t="s">
        <v>145</v>
      </c>
      <c r="BX114" s="142" t="s">
        <v>142</v>
      </c>
      <c r="CL114" s="142" t="s">
        <v>1</v>
      </c>
    </row>
    <row r="115" spans="1:90" s="4" customFormat="1" ht="16.5" customHeight="1">
      <c r="A115" s="143" t="s">
        <v>92</v>
      </c>
      <c r="B115" s="71"/>
      <c r="C115" s="133"/>
      <c r="D115" s="133"/>
      <c r="E115" s="133"/>
      <c r="F115" s="133"/>
      <c r="G115" s="134" t="s">
        <v>143</v>
      </c>
      <c r="H115" s="134"/>
      <c r="I115" s="134"/>
      <c r="J115" s="134"/>
      <c r="K115" s="134"/>
      <c r="L115" s="133"/>
      <c r="M115" s="134" t="s">
        <v>144</v>
      </c>
      <c r="N115" s="134"/>
      <c r="O115" s="134"/>
      <c r="P115" s="134"/>
      <c r="Q115" s="134"/>
      <c r="R115" s="134"/>
      <c r="S115" s="134"/>
      <c r="T115" s="134"/>
      <c r="U115" s="134"/>
      <c r="V115" s="134"/>
      <c r="W115" s="134"/>
      <c r="X115" s="134"/>
      <c r="Y115" s="134"/>
      <c r="Z115" s="134"/>
      <c r="AA115" s="134"/>
      <c r="AB115" s="134"/>
      <c r="AC115" s="134"/>
      <c r="AD115" s="134"/>
      <c r="AE115" s="134"/>
      <c r="AF115" s="134"/>
      <c r="AG115" s="136">
        <f>'A.3.1.1 - ZRN - km 19,880'!J34</f>
        <v>0</v>
      </c>
      <c r="AH115" s="133"/>
      <c r="AI115" s="133"/>
      <c r="AJ115" s="133"/>
      <c r="AK115" s="133"/>
      <c r="AL115" s="133"/>
      <c r="AM115" s="133"/>
      <c r="AN115" s="136">
        <f>SUM(AG115,AT115)</f>
        <v>0</v>
      </c>
      <c r="AO115" s="133"/>
      <c r="AP115" s="133"/>
      <c r="AQ115" s="137" t="s">
        <v>90</v>
      </c>
      <c r="AR115" s="73"/>
      <c r="AS115" s="138">
        <v>0</v>
      </c>
      <c r="AT115" s="139">
        <f>ROUND(SUM(AV115:AW115),2)</f>
        <v>0</v>
      </c>
      <c r="AU115" s="140">
        <f>'A.3.1.1 - ZRN - km 19,880'!P132</f>
        <v>0</v>
      </c>
      <c r="AV115" s="139">
        <f>'A.3.1.1 - ZRN - km 19,880'!J37</f>
        <v>0</v>
      </c>
      <c r="AW115" s="139">
        <f>'A.3.1.1 - ZRN - km 19,880'!J38</f>
        <v>0</v>
      </c>
      <c r="AX115" s="139">
        <f>'A.3.1.1 - ZRN - km 19,880'!J39</f>
        <v>0</v>
      </c>
      <c r="AY115" s="139">
        <f>'A.3.1.1 - ZRN - km 19,880'!J40</f>
        <v>0</v>
      </c>
      <c r="AZ115" s="139">
        <f>'A.3.1.1 - ZRN - km 19,880'!F37</f>
        <v>0</v>
      </c>
      <c r="BA115" s="139">
        <f>'A.3.1.1 - ZRN - km 19,880'!F38</f>
        <v>0</v>
      </c>
      <c r="BB115" s="139">
        <f>'A.3.1.1 - ZRN - km 19,880'!F39</f>
        <v>0</v>
      </c>
      <c r="BC115" s="139">
        <f>'A.3.1.1 - ZRN - km 19,880'!F40</f>
        <v>0</v>
      </c>
      <c r="BD115" s="141">
        <f>'A.3.1.1 - ZRN - km 19,880'!F41</f>
        <v>0</v>
      </c>
      <c r="BE115" s="4"/>
      <c r="BT115" s="142" t="s">
        <v>100</v>
      </c>
      <c r="BU115" s="142" t="s">
        <v>101</v>
      </c>
      <c r="BV115" s="142" t="s">
        <v>80</v>
      </c>
      <c r="BW115" s="142" t="s">
        <v>145</v>
      </c>
      <c r="BX115" s="142" t="s">
        <v>142</v>
      </c>
      <c r="CL115" s="142" t="s">
        <v>1</v>
      </c>
    </row>
    <row r="116" spans="1:90" s="4" customFormat="1" ht="16.5" customHeight="1">
      <c r="A116" s="143" t="s">
        <v>92</v>
      </c>
      <c r="B116" s="71"/>
      <c r="C116" s="133"/>
      <c r="D116" s="133"/>
      <c r="E116" s="133"/>
      <c r="F116" s="133"/>
      <c r="G116" s="134" t="s">
        <v>146</v>
      </c>
      <c r="H116" s="134"/>
      <c r="I116" s="134"/>
      <c r="J116" s="134"/>
      <c r="K116" s="134"/>
      <c r="L116" s="133"/>
      <c r="M116" s="134" t="s">
        <v>147</v>
      </c>
      <c r="N116" s="134"/>
      <c r="O116" s="134"/>
      <c r="P116" s="134"/>
      <c r="Q116" s="134"/>
      <c r="R116" s="134"/>
      <c r="S116" s="134"/>
      <c r="T116" s="134"/>
      <c r="U116" s="134"/>
      <c r="V116" s="134"/>
      <c r="W116" s="134"/>
      <c r="X116" s="134"/>
      <c r="Y116" s="134"/>
      <c r="Z116" s="134"/>
      <c r="AA116" s="134"/>
      <c r="AB116" s="134"/>
      <c r="AC116" s="134"/>
      <c r="AD116" s="134"/>
      <c r="AE116" s="134"/>
      <c r="AF116" s="134"/>
      <c r="AG116" s="136">
        <f>'A.3.1.2 - VRN - km 19,880'!J34</f>
        <v>0</v>
      </c>
      <c r="AH116" s="133"/>
      <c r="AI116" s="133"/>
      <c r="AJ116" s="133"/>
      <c r="AK116" s="133"/>
      <c r="AL116" s="133"/>
      <c r="AM116" s="133"/>
      <c r="AN116" s="136">
        <f>SUM(AG116,AT116)</f>
        <v>0</v>
      </c>
      <c r="AO116" s="133"/>
      <c r="AP116" s="133"/>
      <c r="AQ116" s="137" t="s">
        <v>90</v>
      </c>
      <c r="AR116" s="73"/>
      <c r="AS116" s="138">
        <v>0</v>
      </c>
      <c r="AT116" s="139">
        <f>ROUND(SUM(AV116:AW116),2)</f>
        <v>0</v>
      </c>
      <c r="AU116" s="140">
        <f>'A.3.1.2 - VRN - km 19,880'!P128</f>
        <v>0</v>
      </c>
      <c r="AV116" s="139">
        <f>'A.3.1.2 - VRN - km 19,880'!J37</f>
        <v>0</v>
      </c>
      <c r="AW116" s="139">
        <f>'A.3.1.2 - VRN - km 19,880'!J38</f>
        <v>0</v>
      </c>
      <c r="AX116" s="139">
        <f>'A.3.1.2 - VRN - km 19,880'!J39</f>
        <v>0</v>
      </c>
      <c r="AY116" s="139">
        <f>'A.3.1.2 - VRN - km 19,880'!J40</f>
        <v>0</v>
      </c>
      <c r="AZ116" s="139">
        <f>'A.3.1.2 - VRN - km 19,880'!F37</f>
        <v>0</v>
      </c>
      <c r="BA116" s="139">
        <f>'A.3.1.2 - VRN - km 19,880'!F38</f>
        <v>0</v>
      </c>
      <c r="BB116" s="139">
        <f>'A.3.1.2 - VRN - km 19,880'!F39</f>
        <v>0</v>
      </c>
      <c r="BC116" s="139">
        <f>'A.3.1.2 - VRN - km 19,880'!F40</f>
        <v>0</v>
      </c>
      <c r="BD116" s="141">
        <f>'A.3.1.2 - VRN - km 19,880'!F41</f>
        <v>0</v>
      </c>
      <c r="BE116" s="4"/>
      <c r="BT116" s="142" t="s">
        <v>100</v>
      </c>
      <c r="BV116" s="142" t="s">
        <v>80</v>
      </c>
      <c r="BW116" s="142" t="s">
        <v>148</v>
      </c>
      <c r="BX116" s="142" t="s">
        <v>145</v>
      </c>
      <c r="CL116" s="142" t="s">
        <v>1</v>
      </c>
    </row>
    <row r="117" spans="1:90" s="4" customFormat="1" ht="16.5" customHeight="1">
      <c r="A117" s="4"/>
      <c r="B117" s="71"/>
      <c r="C117" s="133"/>
      <c r="D117" s="133"/>
      <c r="E117" s="134" t="s">
        <v>149</v>
      </c>
      <c r="F117" s="134"/>
      <c r="G117" s="134"/>
      <c r="H117" s="134"/>
      <c r="I117" s="134"/>
      <c r="J117" s="133"/>
      <c r="K117" s="134" t="s">
        <v>150</v>
      </c>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5">
        <f>ROUND(AG118,2)</f>
        <v>0</v>
      </c>
      <c r="AH117" s="133"/>
      <c r="AI117" s="133"/>
      <c r="AJ117" s="133"/>
      <c r="AK117" s="133"/>
      <c r="AL117" s="133"/>
      <c r="AM117" s="133"/>
      <c r="AN117" s="136">
        <f>SUM(AG117,AT117)</f>
        <v>0</v>
      </c>
      <c r="AO117" s="133"/>
      <c r="AP117" s="133"/>
      <c r="AQ117" s="137" t="s">
        <v>90</v>
      </c>
      <c r="AR117" s="73"/>
      <c r="AS117" s="138">
        <f>ROUND(AS118,2)</f>
        <v>0</v>
      </c>
      <c r="AT117" s="139">
        <f>ROUND(SUM(AV117:AW117),2)</f>
        <v>0</v>
      </c>
      <c r="AU117" s="140">
        <f>ROUND(AU118,5)</f>
        <v>0</v>
      </c>
      <c r="AV117" s="139">
        <f>ROUND(AZ117*L29,2)</f>
        <v>0</v>
      </c>
      <c r="AW117" s="139">
        <f>ROUND(BA117*L30,2)</f>
        <v>0</v>
      </c>
      <c r="AX117" s="139">
        <f>ROUND(BB117*L29,2)</f>
        <v>0</v>
      </c>
      <c r="AY117" s="139">
        <f>ROUND(BC117*L30,2)</f>
        <v>0</v>
      </c>
      <c r="AZ117" s="139">
        <f>ROUND(AZ118,2)</f>
        <v>0</v>
      </c>
      <c r="BA117" s="139">
        <f>ROUND(BA118,2)</f>
        <v>0</v>
      </c>
      <c r="BB117" s="139">
        <f>ROUND(BB118,2)</f>
        <v>0</v>
      </c>
      <c r="BC117" s="139">
        <f>ROUND(BC118,2)</f>
        <v>0</v>
      </c>
      <c r="BD117" s="141">
        <f>ROUND(BD118,2)</f>
        <v>0</v>
      </c>
      <c r="BE117" s="4"/>
      <c r="BS117" s="142" t="s">
        <v>77</v>
      </c>
      <c r="BT117" s="142" t="s">
        <v>87</v>
      </c>
      <c r="BU117" s="142" t="s">
        <v>79</v>
      </c>
      <c r="BV117" s="142" t="s">
        <v>80</v>
      </c>
      <c r="BW117" s="142" t="s">
        <v>151</v>
      </c>
      <c r="BX117" s="142" t="s">
        <v>139</v>
      </c>
      <c r="CL117" s="142" t="s">
        <v>1</v>
      </c>
    </row>
    <row r="118" spans="1:90" s="4" customFormat="1" ht="16.5" customHeight="1">
      <c r="A118" s="4"/>
      <c r="B118" s="71"/>
      <c r="C118" s="133"/>
      <c r="D118" s="133"/>
      <c r="E118" s="133"/>
      <c r="F118" s="134" t="s">
        <v>152</v>
      </c>
      <c r="G118" s="134"/>
      <c r="H118" s="134"/>
      <c r="I118" s="134"/>
      <c r="J118" s="134"/>
      <c r="K118" s="133"/>
      <c r="L118" s="134" t="s">
        <v>153</v>
      </c>
      <c r="M118" s="134"/>
      <c r="N118" s="134"/>
      <c r="O118" s="134"/>
      <c r="P118" s="134"/>
      <c r="Q118" s="134"/>
      <c r="R118" s="134"/>
      <c r="S118" s="134"/>
      <c r="T118" s="134"/>
      <c r="U118" s="134"/>
      <c r="V118" s="134"/>
      <c r="W118" s="134"/>
      <c r="X118" s="134"/>
      <c r="Y118" s="134"/>
      <c r="Z118" s="134"/>
      <c r="AA118" s="134"/>
      <c r="AB118" s="134"/>
      <c r="AC118" s="134"/>
      <c r="AD118" s="134"/>
      <c r="AE118" s="134"/>
      <c r="AF118" s="134"/>
      <c r="AG118" s="135">
        <f>ROUND(SUM(AG119:AG120),2)</f>
        <v>0</v>
      </c>
      <c r="AH118" s="133"/>
      <c r="AI118" s="133"/>
      <c r="AJ118" s="133"/>
      <c r="AK118" s="133"/>
      <c r="AL118" s="133"/>
      <c r="AM118" s="133"/>
      <c r="AN118" s="136">
        <f>SUM(AG118,AT118)</f>
        <v>0</v>
      </c>
      <c r="AO118" s="133"/>
      <c r="AP118" s="133"/>
      <c r="AQ118" s="137" t="s">
        <v>90</v>
      </c>
      <c r="AR118" s="73"/>
      <c r="AS118" s="138">
        <f>ROUND(SUM(AS119:AS120),2)</f>
        <v>0</v>
      </c>
      <c r="AT118" s="139">
        <f>ROUND(SUM(AV118:AW118),2)</f>
        <v>0</v>
      </c>
      <c r="AU118" s="140">
        <f>ROUND(SUM(AU119:AU120),5)</f>
        <v>0</v>
      </c>
      <c r="AV118" s="139">
        <f>ROUND(AZ118*L29,2)</f>
        <v>0</v>
      </c>
      <c r="AW118" s="139">
        <f>ROUND(BA118*L30,2)</f>
        <v>0</v>
      </c>
      <c r="AX118" s="139">
        <f>ROUND(BB118*L29,2)</f>
        <v>0</v>
      </c>
      <c r="AY118" s="139">
        <f>ROUND(BC118*L30,2)</f>
        <v>0</v>
      </c>
      <c r="AZ118" s="139">
        <f>ROUND(SUM(AZ119:AZ120),2)</f>
        <v>0</v>
      </c>
      <c r="BA118" s="139">
        <f>ROUND(SUM(BA119:BA120),2)</f>
        <v>0</v>
      </c>
      <c r="BB118" s="139">
        <f>ROUND(SUM(BB119:BB120),2)</f>
        <v>0</v>
      </c>
      <c r="BC118" s="139">
        <f>ROUND(SUM(BC119:BC120),2)</f>
        <v>0</v>
      </c>
      <c r="BD118" s="141">
        <f>ROUND(SUM(BD119:BD120),2)</f>
        <v>0</v>
      </c>
      <c r="BE118" s="4"/>
      <c r="BS118" s="142" t="s">
        <v>77</v>
      </c>
      <c r="BT118" s="142" t="s">
        <v>95</v>
      </c>
      <c r="BV118" s="142" t="s">
        <v>80</v>
      </c>
      <c r="BW118" s="142" t="s">
        <v>154</v>
      </c>
      <c r="BX118" s="142" t="s">
        <v>151</v>
      </c>
      <c r="CL118" s="142" t="s">
        <v>1</v>
      </c>
    </row>
    <row r="119" spans="1:90" s="4" customFormat="1" ht="16.5" customHeight="1">
      <c r="A119" s="143" t="s">
        <v>92</v>
      </c>
      <c r="B119" s="71"/>
      <c r="C119" s="133"/>
      <c r="D119" s="133"/>
      <c r="E119" s="133"/>
      <c r="F119" s="133"/>
      <c r="G119" s="134" t="s">
        <v>152</v>
      </c>
      <c r="H119" s="134"/>
      <c r="I119" s="134"/>
      <c r="J119" s="134"/>
      <c r="K119" s="134"/>
      <c r="L119" s="133"/>
      <c r="M119" s="134" t="s">
        <v>153</v>
      </c>
      <c r="N119" s="134"/>
      <c r="O119" s="134"/>
      <c r="P119" s="134"/>
      <c r="Q119" s="134"/>
      <c r="R119" s="134"/>
      <c r="S119" s="134"/>
      <c r="T119" s="134"/>
      <c r="U119" s="134"/>
      <c r="V119" s="134"/>
      <c r="W119" s="134"/>
      <c r="X119" s="134"/>
      <c r="Y119" s="134"/>
      <c r="Z119" s="134"/>
      <c r="AA119" s="134"/>
      <c r="AB119" s="134"/>
      <c r="AC119" s="134"/>
      <c r="AD119" s="134"/>
      <c r="AE119" s="134"/>
      <c r="AF119" s="134"/>
      <c r="AG119" s="136">
        <f>'A.3.2.1 - Oprava propustk...'!J34</f>
        <v>0</v>
      </c>
      <c r="AH119" s="133"/>
      <c r="AI119" s="133"/>
      <c r="AJ119" s="133"/>
      <c r="AK119" s="133"/>
      <c r="AL119" s="133"/>
      <c r="AM119" s="133"/>
      <c r="AN119" s="136">
        <f>SUM(AG119,AT119)</f>
        <v>0</v>
      </c>
      <c r="AO119" s="133"/>
      <c r="AP119" s="133"/>
      <c r="AQ119" s="137" t="s">
        <v>90</v>
      </c>
      <c r="AR119" s="73"/>
      <c r="AS119" s="138">
        <v>0</v>
      </c>
      <c r="AT119" s="139">
        <f>ROUND(SUM(AV119:AW119),2)</f>
        <v>0</v>
      </c>
      <c r="AU119" s="140">
        <f>'A.3.2.1 - Oprava propustk...'!P136</f>
        <v>0</v>
      </c>
      <c r="AV119" s="139">
        <f>'A.3.2.1 - Oprava propustk...'!J37</f>
        <v>0</v>
      </c>
      <c r="AW119" s="139">
        <f>'A.3.2.1 - Oprava propustk...'!J38</f>
        <v>0</v>
      </c>
      <c r="AX119" s="139">
        <f>'A.3.2.1 - Oprava propustk...'!J39</f>
        <v>0</v>
      </c>
      <c r="AY119" s="139">
        <f>'A.3.2.1 - Oprava propustk...'!J40</f>
        <v>0</v>
      </c>
      <c r="AZ119" s="139">
        <f>'A.3.2.1 - Oprava propustk...'!F37</f>
        <v>0</v>
      </c>
      <c r="BA119" s="139">
        <f>'A.3.2.1 - Oprava propustk...'!F38</f>
        <v>0</v>
      </c>
      <c r="BB119" s="139">
        <f>'A.3.2.1 - Oprava propustk...'!F39</f>
        <v>0</v>
      </c>
      <c r="BC119" s="139">
        <f>'A.3.2.1 - Oprava propustk...'!F40</f>
        <v>0</v>
      </c>
      <c r="BD119" s="141">
        <f>'A.3.2.1 - Oprava propustk...'!F41</f>
        <v>0</v>
      </c>
      <c r="BE119" s="4"/>
      <c r="BT119" s="142" t="s">
        <v>100</v>
      </c>
      <c r="BU119" s="142" t="s">
        <v>101</v>
      </c>
      <c r="BV119" s="142" t="s">
        <v>80</v>
      </c>
      <c r="BW119" s="142" t="s">
        <v>154</v>
      </c>
      <c r="BX119" s="142" t="s">
        <v>151</v>
      </c>
      <c r="CL119" s="142" t="s">
        <v>1</v>
      </c>
    </row>
    <row r="120" spans="1:90" s="4" customFormat="1" ht="16.5" customHeight="1">
      <c r="A120" s="143" t="s">
        <v>92</v>
      </c>
      <c r="B120" s="71"/>
      <c r="C120" s="133"/>
      <c r="D120" s="133"/>
      <c r="E120" s="133"/>
      <c r="F120" s="133"/>
      <c r="G120" s="134" t="s">
        <v>155</v>
      </c>
      <c r="H120" s="134"/>
      <c r="I120" s="134"/>
      <c r="J120" s="134"/>
      <c r="K120" s="134"/>
      <c r="L120" s="133"/>
      <c r="M120" s="134" t="s">
        <v>156</v>
      </c>
      <c r="N120" s="134"/>
      <c r="O120" s="134"/>
      <c r="P120" s="134"/>
      <c r="Q120" s="134"/>
      <c r="R120" s="134"/>
      <c r="S120" s="134"/>
      <c r="T120" s="134"/>
      <c r="U120" s="134"/>
      <c r="V120" s="134"/>
      <c r="W120" s="134"/>
      <c r="X120" s="134"/>
      <c r="Y120" s="134"/>
      <c r="Z120" s="134"/>
      <c r="AA120" s="134"/>
      <c r="AB120" s="134"/>
      <c r="AC120" s="134"/>
      <c r="AD120" s="134"/>
      <c r="AE120" s="134"/>
      <c r="AF120" s="134"/>
      <c r="AG120" s="136">
        <f>'A.3.2.2 - VRN'!J34</f>
        <v>0</v>
      </c>
      <c r="AH120" s="133"/>
      <c r="AI120" s="133"/>
      <c r="AJ120" s="133"/>
      <c r="AK120" s="133"/>
      <c r="AL120" s="133"/>
      <c r="AM120" s="133"/>
      <c r="AN120" s="136">
        <f>SUM(AG120,AT120)</f>
        <v>0</v>
      </c>
      <c r="AO120" s="133"/>
      <c r="AP120" s="133"/>
      <c r="AQ120" s="137" t="s">
        <v>90</v>
      </c>
      <c r="AR120" s="73"/>
      <c r="AS120" s="138">
        <v>0</v>
      </c>
      <c r="AT120" s="139">
        <f>ROUND(SUM(AV120:AW120),2)</f>
        <v>0</v>
      </c>
      <c r="AU120" s="140">
        <f>'A.3.2.2 - VRN'!P129</f>
        <v>0</v>
      </c>
      <c r="AV120" s="139">
        <f>'A.3.2.2 - VRN'!J37</f>
        <v>0</v>
      </c>
      <c r="AW120" s="139">
        <f>'A.3.2.2 - VRN'!J38</f>
        <v>0</v>
      </c>
      <c r="AX120" s="139">
        <f>'A.3.2.2 - VRN'!J39</f>
        <v>0</v>
      </c>
      <c r="AY120" s="139">
        <f>'A.3.2.2 - VRN'!J40</f>
        <v>0</v>
      </c>
      <c r="AZ120" s="139">
        <f>'A.3.2.2 - VRN'!F37</f>
        <v>0</v>
      </c>
      <c r="BA120" s="139">
        <f>'A.3.2.2 - VRN'!F38</f>
        <v>0</v>
      </c>
      <c r="BB120" s="139">
        <f>'A.3.2.2 - VRN'!F39</f>
        <v>0</v>
      </c>
      <c r="BC120" s="139">
        <f>'A.3.2.2 - VRN'!F40</f>
        <v>0</v>
      </c>
      <c r="BD120" s="141">
        <f>'A.3.2.2 - VRN'!F41</f>
        <v>0</v>
      </c>
      <c r="BE120" s="4"/>
      <c r="BT120" s="142" t="s">
        <v>100</v>
      </c>
      <c r="BV120" s="142" t="s">
        <v>80</v>
      </c>
      <c r="BW120" s="142" t="s">
        <v>157</v>
      </c>
      <c r="BX120" s="142" t="s">
        <v>154</v>
      </c>
      <c r="CL120" s="142" t="s">
        <v>1</v>
      </c>
    </row>
    <row r="121" spans="1:90" s="4" customFormat="1" ht="16.5" customHeight="1">
      <c r="A121" s="4"/>
      <c r="B121" s="71"/>
      <c r="C121" s="133"/>
      <c r="D121" s="133"/>
      <c r="E121" s="134" t="s">
        <v>158</v>
      </c>
      <c r="F121" s="134"/>
      <c r="G121" s="134"/>
      <c r="H121" s="134"/>
      <c r="I121" s="134"/>
      <c r="J121" s="133"/>
      <c r="K121" s="134" t="s">
        <v>159</v>
      </c>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5">
        <f>ROUND(SUM(AG122:AG124),2)</f>
        <v>0</v>
      </c>
      <c r="AH121" s="133"/>
      <c r="AI121" s="133"/>
      <c r="AJ121" s="133"/>
      <c r="AK121" s="133"/>
      <c r="AL121" s="133"/>
      <c r="AM121" s="133"/>
      <c r="AN121" s="136">
        <f>SUM(AG121,AT121)</f>
        <v>0</v>
      </c>
      <c r="AO121" s="133"/>
      <c r="AP121" s="133"/>
      <c r="AQ121" s="137" t="s">
        <v>90</v>
      </c>
      <c r="AR121" s="73"/>
      <c r="AS121" s="138">
        <f>ROUND(SUM(AS122:AS124),2)</f>
        <v>0</v>
      </c>
      <c r="AT121" s="139">
        <f>ROUND(SUM(AV121:AW121),2)</f>
        <v>0</v>
      </c>
      <c r="AU121" s="140">
        <f>ROUND(SUM(AU122:AU124),5)</f>
        <v>0</v>
      </c>
      <c r="AV121" s="139">
        <f>ROUND(AZ121*L29,2)</f>
        <v>0</v>
      </c>
      <c r="AW121" s="139">
        <f>ROUND(BA121*L30,2)</f>
        <v>0</v>
      </c>
      <c r="AX121" s="139">
        <f>ROUND(BB121*L29,2)</f>
        <v>0</v>
      </c>
      <c r="AY121" s="139">
        <f>ROUND(BC121*L30,2)</f>
        <v>0</v>
      </c>
      <c r="AZ121" s="139">
        <f>ROUND(SUM(AZ122:AZ124),2)</f>
        <v>0</v>
      </c>
      <c r="BA121" s="139">
        <f>ROUND(SUM(BA122:BA124),2)</f>
        <v>0</v>
      </c>
      <c r="BB121" s="139">
        <f>ROUND(SUM(BB122:BB124),2)</f>
        <v>0</v>
      </c>
      <c r="BC121" s="139">
        <f>ROUND(SUM(BC122:BC124),2)</f>
        <v>0</v>
      </c>
      <c r="BD121" s="141">
        <f>ROUND(SUM(BD122:BD124),2)</f>
        <v>0</v>
      </c>
      <c r="BE121" s="4"/>
      <c r="BS121" s="142" t="s">
        <v>77</v>
      </c>
      <c r="BT121" s="142" t="s">
        <v>87</v>
      </c>
      <c r="BU121" s="142" t="s">
        <v>79</v>
      </c>
      <c r="BV121" s="142" t="s">
        <v>80</v>
      </c>
      <c r="BW121" s="142" t="s">
        <v>160</v>
      </c>
      <c r="BX121" s="142" t="s">
        <v>139</v>
      </c>
      <c r="CL121" s="142" t="s">
        <v>1</v>
      </c>
    </row>
    <row r="122" spans="1:90" s="4" customFormat="1" ht="16.5" customHeight="1">
      <c r="A122" s="143" t="s">
        <v>92</v>
      </c>
      <c r="B122" s="71"/>
      <c r="C122" s="133"/>
      <c r="D122" s="133"/>
      <c r="E122" s="133"/>
      <c r="F122" s="134" t="s">
        <v>161</v>
      </c>
      <c r="G122" s="134"/>
      <c r="H122" s="134"/>
      <c r="I122" s="134"/>
      <c r="J122" s="134"/>
      <c r="K122" s="133"/>
      <c r="L122" s="134" t="s">
        <v>162</v>
      </c>
      <c r="M122" s="134"/>
      <c r="N122" s="134"/>
      <c r="O122" s="134"/>
      <c r="P122" s="134"/>
      <c r="Q122" s="134"/>
      <c r="R122" s="134"/>
      <c r="S122" s="134"/>
      <c r="T122" s="134"/>
      <c r="U122" s="134"/>
      <c r="V122" s="134"/>
      <c r="W122" s="134"/>
      <c r="X122" s="134"/>
      <c r="Y122" s="134"/>
      <c r="Z122" s="134"/>
      <c r="AA122" s="134"/>
      <c r="AB122" s="134"/>
      <c r="AC122" s="134"/>
      <c r="AD122" s="134"/>
      <c r="AE122" s="134"/>
      <c r="AF122" s="134"/>
      <c r="AG122" s="136">
        <f>'A.3.3.1 - Propustek v km ...'!J34</f>
        <v>0</v>
      </c>
      <c r="AH122" s="133"/>
      <c r="AI122" s="133"/>
      <c r="AJ122" s="133"/>
      <c r="AK122" s="133"/>
      <c r="AL122" s="133"/>
      <c r="AM122" s="133"/>
      <c r="AN122" s="136">
        <f>SUM(AG122,AT122)</f>
        <v>0</v>
      </c>
      <c r="AO122" s="133"/>
      <c r="AP122" s="133"/>
      <c r="AQ122" s="137" t="s">
        <v>90</v>
      </c>
      <c r="AR122" s="73"/>
      <c r="AS122" s="138">
        <v>0</v>
      </c>
      <c r="AT122" s="139">
        <f>ROUND(SUM(AV122:AW122),2)</f>
        <v>0</v>
      </c>
      <c r="AU122" s="140">
        <f>'A.3.3.1 - Propustek v km ...'!P136</f>
        <v>0</v>
      </c>
      <c r="AV122" s="139">
        <f>'A.3.3.1 - Propustek v km ...'!J37</f>
        <v>0</v>
      </c>
      <c r="AW122" s="139">
        <f>'A.3.3.1 - Propustek v km ...'!J38</f>
        <v>0</v>
      </c>
      <c r="AX122" s="139">
        <f>'A.3.3.1 - Propustek v km ...'!J39</f>
        <v>0</v>
      </c>
      <c r="AY122" s="139">
        <f>'A.3.3.1 - Propustek v km ...'!J40</f>
        <v>0</v>
      </c>
      <c r="AZ122" s="139">
        <f>'A.3.3.1 - Propustek v km ...'!F37</f>
        <v>0</v>
      </c>
      <c r="BA122" s="139">
        <f>'A.3.3.1 - Propustek v km ...'!F38</f>
        <v>0</v>
      </c>
      <c r="BB122" s="139">
        <f>'A.3.3.1 - Propustek v km ...'!F39</f>
        <v>0</v>
      </c>
      <c r="BC122" s="139">
        <f>'A.3.3.1 - Propustek v km ...'!F40</f>
        <v>0</v>
      </c>
      <c r="BD122" s="141">
        <f>'A.3.3.1 - Propustek v km ...'!F41</f>
        <v>0</v>
      </c>
      <c r="BE122" s="4"/>
      <c r="BT122" s="142" t="s">
        <v>95</v>
      </c>
      <c r="BV122" s="142" t="s">
        <v>80</v>
      </c>
      <c r="BW122" s="142" t="s">
        <v>163</v>
      </c>
      <c r="BX122" s="142" t="s">
        <v>160</v>
      </c>
      <c r="CL122" s="142" t="s">
        <v>1</v>
      </c>
    </row>
    <row r="123" spans="1:90" s="4" customFormat="1" ht="16.5" customHeight="1">
      <c r="A123" s="143" t="s">
        <v>92</v>
      </c>
      <c r="B123" s="71"/>
      <c r="C123" s="133"/>
      <c r="D123" s="133"/>
      <c r="E123" s="133"/>
      <c r="F123" s="134" t="s">
        <v>164</v>
      </c>
      <c r="G123" s="134"/>
      <c r="H123" s="134"/>
      <c r="I123" s="134"/>
      <c r="J123" s="134"/>
      <c r="K123" s="133"/>
      <c r="L123" s="134" t="s">
        <v>165</v>
      </c>
      <c r="M123" s="134"/>
      <c r="N123" s="134"/>
      <c r="O123" s="134"/>
      <c r="P123" s="134"/>
      <c r="Q123" s="134"/>
      <c r="R123" s="134"/>
      <c r="S123" s="134"/>
      <c r="T123" s="134"/>
      <c r="U123" s="134"/>
      <c r="V123" s="134"/>
      <c r="W123" s="134"/>
      <c r="X123" s="134"/>
      <c r="Y123" s="134"/>
      <c r="Z123" s="134"/>
      <c r="AA123" s="134"/>
      <c r="AB123" s="134"/>
      <c r="AC123" s="134"/>
      <c r="AD123" s="134"/>
      <c r="AE123" s="134"/>
      <c r="AF123" s="134"/>
      <c r="AG123" s="136">
        <f>'A.3.3.2 - Svršek v km 26,...'!J34</f>
        <v>0</v>
      </c>
      <c r="AH123" s="133"/>
      <c r="AI123" s="133"/>
      <c r="AJ123" s="133"/>
      <c r="AK123" s="133"/>
      <c r="AL123" s="133"/>
      <c r="AM123" s="133"/>
      <c r="AN123" s="136">
        <f>SUM(AG123,AT123)</f>
        <v>0</v>
      </c>
      <c r="AO123" s="133"/>
      <c r="AP123" s="133"/>
      <c r="AQ123" s="137" t="s">
        <v>90</v>
      </c>
      <c r="AR123" s="73"/>
      <c r="AS123" s="138">
        <v>0</v>
      </c>
      <c r="AT123" s="139">
        <f>ROUND(SUM(AV123:AW123),2)</f>
        <v>0</v>
      </c>
      <c r="AU123" s="140">
        <f>'A.3.3.2 - Svršek v km 26,...'!P127</f>
        <v>0</v>
      </c>
      <c r="AV123" s="139">
        <f>'A.3.3.2 - Svršek v km 26,...'!J37</f>
        <v>0</v>
      </c>
      <c r="AW123" s="139">
        <f>'A.3.3.2 - Svršek v km 26,...'!J38</f>
        <v>0</v>
      </c>
      <c r="AX123" s="139">
        <f>'A.3.3.2 - Svršek v km 26,...'!J39</f>
        <v>0</v>
      </c>
      <c r="AY123" s="139">
        <f>'A.3.3.2 - Svršek v km 26,...'!J40</f>
        <v>0</v>
      </c>
      <c r="AZ123" s="139">
        <f>'A.3.3.2 - Svršek v km 26,...'!F37</f>
        <v>0</v>
      </c>
      <c r="BA123" s="139">
        <f>'A.3.3.2 - Svršek v km 26,...'!F38</f>
        <v>0</v>
      </c>
      <c r="BB123" s="139">
        <f>'A.3.3.2 - Svršek v km 26,...'!F39</f>
        <v>0</v>
      </c>
      <c r="BC123" s="139">
        <f>'A.3.3.2 - Svršek v km 26,...'!F40</f>
        <v>0</v>
      </c>
      <c r="BD123" s="141">
        <f>'A.3.3.2 - Svršek v km 26,...'!F41</f>
        <v>0</v>
      </c>
      <c r="BE123" s="4"/>
      <c r="BT123" s="142" t="s">
        <v>95</v>
      </c>
      <c r="BV123" s="142" t="s">
        <v>80</v>
      </c>
      <c r="BW123" s="142" t="s">
        <v>166</v>
      </c>
      <c r="BX123" s="142" t="s">
        <v>160</v>
      </c>
      <c r="CL123" s="142" t="s">
        <v>1</v>
      </c>
    </row>
    <row r="124" spans="1:90" s="4" customFormat="1" ht="16.5" customHeight="1">
      <c r="A124" s="143" t="s">
        <v>92</v>
      </c>
      <c r="B124" s="71"/>
      <c r="C124" s="133"/>
      <c r="D124" s="133"/>
      <c r="E124" s="133"/>
      <c r="F124" s="134" t="s">
        <v>167</v>
      </c>
      <c r="G124" s="134"/>
      <c r="H124" s="134"/>
      <c r="I124" s="134"/>
      <c r="J124" s="134"/>
      <c r="K124" s="133"/>
      <c r="L124" s="134" t="s">
        <v>156</v>
      </c>
      <c r="M124" s="134"/>
      <c r="N124" s="134"/>
      <c r="O124" s="134"/>
      <c r="P124" s="134"/>
      <c r="Q124" s="134"/>
      <c r="R124" s="134"/>
      <c r="S124" s="134"/>
      <c r="T124" s="134"/>
      <c r="U124" s="134"/>
      <c r="V124" s="134"/>
      <c r="W124" s="134"/>
      <c r="X124" s="134"/>
      <c r="Y124" s="134"/>
      <c r="Z124" s="134"/>
      <c r="AA124" s="134"/>
      <c r="AB124" s="134"/>
      <c r="AC124" s="134"/>
      <c r="AD124" s="134"/>
      <c r="AE124" s="134"/>
      <c r="AF124" s="134"/>
      <c r="AG124" s="136">
        <f>'A.3.3.3 - VRN'!J34</f>
        <v>0</v>
      </c>
      <c r="AH124" s="133"/>
      <c r="AI124" s="133"/>
      <c r="AJ124" s="133"/>
      <c r="AK124" s="133"/>
      <c r="AL124" s="133"/>
      <c r="AM124" s="133"/>
      <c r="AN124" s="136">
        <f>SUM(AG124,AT124)</f>
        <v>0</v>
      </c>
      <c r="AO124" s="133"/>
      <c r="AP124" s="133"/>
      <c r="AQ124" s="137" t="s">
        <v>90</v>
      </c>
      <c r="AR124" s="73"/>
      <c r="AS124" s="138">
        <v>0</v>
      </c>
      <c r="AT124" s="139">
        <f>ROUND(SUM(AV124:AW124),2)</f>
        <v>0</v>
      </c>
      <c r="AU124" s="140">
        <f>'A.3.3.3 - VRN'!P128</f>
        <v>0</v>
      </c>
      <c r="AV124" s="139">
        <f>'A.3.3.3 - VRN'!J37</f>
        <v>0</v>
      </c>
      <c r="AW124" s="139">
        <f>'A.3.3.3 - VRN'!J38</f>
        <v>0</v>
      </c>
      <c r="AX124" s="139">
        <f>'A.3.3.3 - VRN'!J39</f>
        <v>0</v>
      </c>
      <c r="AY124" s="139">
        <f>'A.3.3.3 - VRN'!J40</f>
        <v>0</v>
      </c>
      <c r="AZ124" s="139">
        <f>'A.3.3.3 - VRN'!F37</f>
        <v>0</v>
      </c>
      <c r="BA124" s="139">
        <f>'A.3.3.3 - VRN'!F38</f>
        <v>0</v>
      </c>
      <c r="BB124" s="139">
        <f>'A.3.3.3 - VRN'!F39</f>
        <v>0</v>
      </c>
      <c r="BC124" s="139">
        <f>'A.3.3.3 - VRN'!F40</f>
        <v>0</v>
      </c>
      <c r="BD124" s="141">
        <f>'A.3.3.3 - VRN'!F41</f>
        <v>0</v>
      </c>
      <c r="BE124" s="4"/>
      <c r="BT124" s="142" t="s">
        <v>95</v>
      </c>
      <c r="BV124" s="142" t="s">
        <v>80</v>
      </c>
      <c r="BW124" s="142" t="s">
        <v>168</v>
      </c>
      <c r="BX124" s="142" t="s">
        <v>160</v>
      </c>
      <c r="CL124" s="142" t="s">
        <v>1</v>
      </c>
    </row>
    <row r="125" spans="1:90" s="4" customFormat="1" ht="16.5" customHeight="1">
      <c r="A125" s="4"/>
      <c r="B125" s="71"/>
      <c r="C125" s="133"/>
      <c r="D125" s="133"/>
      <c r="E125" s="134" t="s">
        <v>169</v>
      </c>
      <c r="F125" s="134"/>
      <c r="G125" s="134"/>
      <c r="H125" s="134"/>
      <c r="I125" s="134"/>
      <c r="J125" s="133"/>
      <c r="K125" s="134" t="s">
        <v>170</v>
      </c>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5">
        <f>ROUND(AG126,2)</f>
        <v>0</v>
      </c>
      <c r="AH125" s="133"/>
      <c r="AI125" s="133"/>
      <c r="AJ125" s="133"/>
      <c r="AK125" s="133"/>
      <c r="AL125" s="133"/>
      <c r="AM125" s="133"/>
      <c r="AN125" s="136">
        <f>SUM(AG125,AT125)</f>
        <v>0</v>
      </c>
      <c r="AO125" s="133"/>
      <c r="AP125" s="133"/>
      <c r="AQ125" s="137" t="s">
        <v>90</v>
      </c>
      <c r="AR125" s="73"/>
      <c r="AS125" s="138">
        <f>ROUND(AS126,2)</f>
        <v>0</v>
      </c>
      <c r="AT125" s="139">
        <f>ROUND(SUM(AV125:AW125),2)</f>
        <v>0</v>
      </c>
      <c r="AU125" s="140">
        <f>ROUND(AU126,5)</f>
        <v>0</v>
      </c>
      <c r="AV125" s="139">
        <f>ROUND(AZ125*L29,2)</f>
        <v>0</v>
      </c>
      <c r="AW125" s="139">
        <f>ROUND(BA125*L30,2)</f>
        <v>0</v>
      </c>
      <c r="AX125" s="139">
        <f>ROUND(BB125*L29,2)</f>
        <v>0</v>
      </c>
      <c r="AY125" s="139">
        <f>ROUND(BC125*L30,2)</f>
        <v>0</v>
      </c>
      <c r="AZ125" s="139">
        <f>ROUND(AZ126,2)</f>
        <v>0</v>
      </c>
      <c r="BA125" s="139">
        <f>ROUND(BA126,2)</f>
        <v>0</v>
      </c>
      <c r="BB125" s="139">
        <f>ROUND(BB126,2)</f>
        <v>0</v>
      </c>
      <c r="BC125" s="139">
        <f>ROUND(BC126,2)</f>
        <v>0</v>
      </c>
      <c r="BD125" s="141">
        <f>ROUND(BD126,2)</f>
        <v>0</v>
      </c>
      <c r="BE125" s="4"/>
      <c r="BS125" s="142" t="s">
        <v>77</v>
      </c>
      <c r="BT125" s="142" t="s">
        <v>87</v>
      </c>
      <c r="BU125" s="142" t="s">
        <v>79</v>
      </c>
      <c r="BV125" s="142" t="s">
        <v>80</v>
      </c>
      <c r="BW125" s="142" t="s">
        <v>171</v>
      </c>
      <c r="BX125" s="142" t="s">
        <v>139</v>
      </c>
      <c r="CL125" s="142" t="s">
        <v>1</v>
      </c>
    </row>
    <row r="126" spans="1:90" s="4" customFormat="1" ht="16.5" customHeight="1">
      <c r="A126" s="4"/>
      <c r="B126" s="71"/>
      <c r="C126" s="133"/>
      <c r="D126" s="133"/>
      <c r="E126" s="133"/>
      <c r="F126" s="134" t="s">
        <v>172</v>
      </c>
      <c r="G126" s="134"/>
      <c r="H126" s="134"/>
      <c r="I126" s="134"/>
      <c r="J126" s="134"/>
      <c r="K126" s="133"/>
      <c r="L126" s="134" t="s">
        <v>173</v>
      </c>
      <c r="M126" s="134"/>
      <c r="N126" s="134"/>
      <c r="O126" s="134"/>
      <c r="P126" s="134"/>
      <c r="Q126" s="134"/>
      <c r="R126" s="134"/>
      <c r="S126" s="134"/>
      <c r="T126" s="134"/>
      <c r="U126" s="134"/>
      <c r="V126" s="134"/>
      <c r="W126" s="134"/>
      <c r="X126" s="134"/>
      <c r="Y126" s="134"/>
      <c r="Z126" s="134"/>
      <c r="AA126" s="134"/>
      <c r="AB126" s="134"/>
      <c r="AC126" s="134"/>
      <c r="AD126" s="134"/>
      <c r="AE126" s="134"/>
      <c r="AF126" s="134"/>
      <c r="AG126" s="135">
        <f>ROUND(SUM(AG127:AG128),2)</f>
        <v>0</v>
      </c>
      <c r="AH126" s="133"/>
      <c r="AI126" s="133"/>
      <c r="AJ126" s="133"/>
      <c r="AK126" s="133"/>
      <c r="AL126" s="133"/>
      <c r="AM126" s="133"/>
      <c r="AN126" s="136">
        <f>SUM(AG126,AT126)</f>
        <v>0</v>
      </c>
      <c r="AO126" s="133"/>
      <c r="AP126" s="133"/>
      <c r="AQ126" s="137" t="s">
        <v>90</v>
      </c>
      <c r="AR126" s="73"/>
      <c r="AS126" s="138">
        <f>ROUND(SUM(AS127:AS128),2)</f>
        <v>0</v>
      </c>
      <c r="AT126" s="139">
        <f>ROUND(SUM(AV126:AW126),2)</f>
        <v>0</v>
      </c>
      <c r="AU126" s="140">
        <f>ROUND(SUM(AU127:AU128),5)</f>
        <v>0</v>
      </c>
      <c r="AV126" s="139">
        <f>ROUND(AZ126*L29,2)</f>
        <v>0</v>
      </c>
      <c r="AW126" s="139">
        <f>ROUND(BA126*L30,2)</f>
        <v>0</v>
      </c>
      <c r="AX126" s="139">
        <f>ROUND(BB126*L29,2)</f>
        <v>0</v>
      </c>
      <c r="AY126" s="139">
        <f>ROUND(BC126*L30,2)</f>
        <v>0</v>
      </c>
      <c r="AZ126" s="139">
        <f>ROUND(SUM(AZ127:AZ128),2)</f>
        <v>0</v>
      </c>
      <c r="BA126" s="139">
        <f>ROUND(SUM(BA127:BA128),2)</f>
        <v>0</v>
      </c>
      <c r="BB126" s="139">
        <f>ROUND(SUM(BB127:BB128),2)</f>
        <v>0</v>
      </c>
      <c r="BC126" s="139">
        <f>ROUND(SUM(BC127:BC128),2)</f>
        <v>0</v>
      </c>
      <c r="BD126" s="141">
        <f>ROUND(SUM(BD127:BD128),2)</f>
        <v>0</v>
      </c>
      <c r="BE126" s="4"/>
      <c r="BS126" s="142" t="s">
        <v>77</v>
      </c>
      <c r="BT126" s="142" t="s">
        <v>95</v>
      </c>
      <c r="BV126" s="142" t="s">
        <v>80</v>
      </c>
      <c r="BW126" s="142" t="s">
        <v>174</v>
      </c>
      <c r="BX126" s="142" t="s">
        <v>171</v>
      </c>
      <c r="CL126" s="142" t="s">
        <v>1</v>
      </c>
    </row>
    <row r="127" spans="1:90" s="4" customFormat="1" ht="16.5" customHeight="1">
      <c r="A127" s="143" t="s">
        <v>92</v>
      </c>
      <c r="B127" s="71"/>
      <c r="C127" s="133"/>
      <c r="D127" s="133"/>
      <c r="E127" s="133"/>
      <c r="F127" s="133"/>
      <c r="G127" s="134" t="s">
        <v>172</v>
      </c>
      <c r="H127" s="134"/>
      <c r="I127" s="134"/>
      <c r="J127" s="134"/>
      <c r="K127" s="134"/>
      <c r="L127" s="133"/>
      <c r="M127" s="134" t="s">
        <v>173</v>
      </c>
      <c r="N127" s="134"/>
      <c r="O127" s="134"/>
      <c r="P127" s="134"/>
      <c r="Q127" s="134"/>
      <c r="R127" s="134"/>
      <c r="S127" s="134"/>
      <c r="T127" s="134"/>
      <c r="U127" s="134"/>
      <c r="V127" s="134"/>
      <c r="W127" s="134"/>
      <c r="X127" s="134"/>
      <c r="Y127" s="134"/>
      <c r="Z127" s="134"/>
      <c r="AA127" s="134"/>
      <c r="AB127" s="134"/>
      <c r="AC127" s="134"/>
      <c r="AD127" s="134"/>
      <c r="AE127" s="134"/>
      <c r="AF127" s="134"/>
      <c r="AG127" s="136">
        <f>'A.3.4.1 - Oprava tunelu N...'!J34</f>
        <v>0</v>
      </c>
      <c r="AH127" s="133"/>
      <c r="AI127" s="133"/>
      <c r="AJ127" s="133"/>
      <c r="AK127" s="133"/>
      <c r="AL127" s="133"/>
      <c r="AM127" s="133"/>
      <c r="AN127" s="136">
        <f>SUM(AG127,AT127)</f>
        <v>0</v>
      </c>
      <c r="AO127" s="133"/>
      <c r="AP127" s="133"/>
      <c r="AQ127" s="137" t="s">
        <v>90</v>
      </c>
      <c r="AR127" s="73"/>
      <c r="AS127" s="138">
        <v>0</v>
      </c>
      <c r="AT127" s="139">
        <f>ROUND(SUM(AV127:AW127),2)</f>
        <v>0</v>
      </c>
      <c r="AU127" s="140">
        <f>'A.3.4.1 - Oprava tunelu N...'!P134</f>
        <v>0</v>
      </c>
      <c r="AV127" s="139">
        <f>'A.3.4.1 - Oprava tunelu N...'!J37</f>
        <v>0</v>
      </c>
      <c r="AW127" s="139">
        <f>'A.3.4.1 - Oprava tunelu N...'!J38</f>
        <v>0</v>
      </c>
      <c r="AX127" s="139">
        <f>'A.3.4.1 - Oprava tunelu N...'!J39</f>
        <v>0</v>
      </c>
      <c r="AY127" s="139">
        <f>'A.3.4.1 - Oprava tunelu N...'!J40</f>
        <v>0</v>
      </c>
      <c r="AZ127" s="139">
        <f>'A.3.4.1 - Oprava tunelu N...'!F37</f>
        <v>0</v>
      </c>
      <c r="BA127" s="139">
        <f>'A.3.4.1 - Oprava tunelu N...'!F38</f>
        <v>0</v>
      </c>
      <c r="BB127" s="139">
        <f>'A.3.4.1 - Oprava tunelu N...'!F39</f>
        <v>0</v>
      </c>
      <c r="BC127" s="139">
        <f>'A.3.4.1 - Oprava tunelu N...'!F40</f>
        <v>0</v>
      </c>
      <c r="BD127" s="141">
        <f>'A.3.4.1 - Oprava tunelu N...'!F41</f>
        <v>0</v>
      </c>
      <c r="BE127" s="4"/>
      <c r="BT127" s="142" t="s">
        <v>100</v>
      </c>
      <c r="BU127" s="142" t="s">
        <v>101</v>
      </c>
      <c r="BV127" s="142" t="s">
        <v>80</v>
      </c>
      <c r="BW127" s="142" t="s">
        <v>174</v>
      </c>
      <c r="BX127" s="142" t="s">
        <v>171</v>
      </c>
      <c r="CL127" s="142" t="s">
        <v>1</v>
      </c>
    </row>
    <row r="128" spans="1:90" s="4" customFormat="1" ht="16.5" customHeight="1">
      <c r="A128" s="143" t="s">
        <v>92</v>
      </c>
      <c r="B128" s="71"/>
      <c r="C128" s="133"/>
      <c r="D128" s="133"/>
      <c r="E128" s="133"/>
      <c r="F128" s="133"/>
      <c r="G128" s="134" t="s">
        <v>175</v>
      </c>
      <c r="H128" s="134"/>
      <c r="I128" s="134"/>
      <c r="J128" s="134"/>
      <c r="K128" s="134"/>
      <c r="L128" s="133"/>
      <c r="M128" s="134" t="s">
        <v>156</v>
      </c>
      <c r="N128" s="134"/>
      <c r="O128" s="134"/>
      <c r="P128" s="134"/>
      <c r="Q128" s="134"/>
      <c r="R128" s="134"/>
      <c r="S128" s="134"/>
      <c r="T128" s="134"/>
      <c r="U128" s="134"/>
      <c r="V128" s="134"/>
      <c r="W128" s="134"/>
      <c r="X128" s="134"/>
      <c r="Y128" s="134"/>
      <c r="Z128" s="134"/>
      <c r="AA128" s="134"/>
      <c r="AB128" s="134"/>
      <c r="AC128" s="134"/>
      <c r="AD128" s="134"/>
      <c r="AE128" s="134"/>
      <c r="AF128" s="134"/>
      <c r="AG128" s="136">
        <f>'A.3.4.2 - VRN'!J34</f>
        <v>0</v>
      </c>
      <c r="AH128" s="133"/>
      <c r="AI128" s="133"/>
      <c r="AJ128" s="133"/>
      <c r="AK128" s="133"/>
      <c r="AL128" s="133"/>
      <c r="AM128" s="133"/>
      <c r="AN128" s="136">
        <f>SUM(AG128,AT128)</f>
        <v>0</v>
      </c>
      <c r="AO128" s="133"/>
      <c r="AP128" s="133"/>
      <c r="AQ128" s="137" t="s">
        <v>90</v>
      </c>
      <c r="AR128" s="73"/>
      <c r="AS128" s="138">
        <v>0</v>
      </c>
      <c r="AT128" s="139">
        <f>ROUND(SUM(AV128:AW128),2)</f>
        <v>0</v>
      </c>
      <c r="AU128" s="140">
        <f>'A.3.4.2 - VRN'!P128</f>
        <v>0</v>
      </c>
      <c r="AV128" s="139">
        <f>'A.3.4.2 - VRN'!J37</f>
        <v>0</v>
      </c>
      <c r="AW128" s="139">
        <f>'A.3.4.2 - VRN'!J38</f>
        <v>0</v>
      </c>
      <c r="AX128" s="139">
        <f>'A.3.4.2 - VRN'!J39</f>
        <v>0</v>
      </c>
      <c r="AY128" s="139">
        <f>'A.3.4.2 - VRN'!J40</f>
        <v>0</v>
      </c>
      <c r="AZ128" s="139">
        <f>'A.3.4.2 - VRN'!F37</f>
        <v>0</v>
      </c>
      <c r="BA128" s="139">
        <f>'A.3.4.2 - VRN'!F38</f>
        <v>0</v>
      </c>
      <c r="BB128" s="139">
        <f>'A.3.4.2 - VRN'!F39</f>
        <v>0</v>
      </c>
      <c r="BC128" s="139">
        <f>'A.3.4.2 - VRN'!F40</f>
        <v>0</v>
      </c>
      <c r="BD128" s="141">
        <f>'A.3.4.2 - VRN'!F41</f>
        <v>0</v>
      </c>
      <c r="BE128" s="4"/>
      <c r="BT128" s="142" t="s">
        <v>100</v>
      </c>
      <c r="BV128" s="142" t="s">
        <v>80</v>
      </c>
      <c r="BW128" s="142" t="s">
        <v>176</v>
      </c>
      <c r="BX128" s="142" t="s">
        <v>174</v>
      </c>
      <c r="CL128" s="142" t="s">
        <v>1</v>
      </c>
    </row>
    <row r="129" spans="1:90" s="4" customFormat="1" ht="16.5" customHeight="1">
      <c r="A129" s="4"/>
      <c r="B129" s="71"/>
      <c r="C129" s="133"/>
      <c r="D129" s="133"/>
      <c r="E129" s="134" t="s">
        <v>177</v>
      </c>
      <c r="F129" s="134"/>
      <c r="G129" s="134"/>
      <c r="H129" s="134"/>
      <c r="I129" s="134"/>
      <c r="J129" s="133"/>
      <c r="K129" s="134" t="s">
        <v>178</v>
      </c>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5">
        <f>ROUND(AG130,2)</f>
        <v>0</v>
      </c>
      <c r="AH129" s="133"/>
      <c r="AI129" s="133"/>
      <c r="AJ129" s="133"/>
      <c r="AK129" s="133"/>
      <c r="AL129" s="133"/>
      <c r="AM129" s="133"/>
      <c r="AN129" s="136">
        <f>SUM(AG129,AT129)</f>
        <v>0</v>
      </c>
      <c r="AO129" s="133"/>
      <c r="AP129" s="133"/>
      <c r="AQ129" s="137" t="s">
        <v>90</v>
      </c>
      <c r="AR129" s="73"/>
      <c r="AS129" s="138">
        <f>ROUND(AS130,2)</f>
        <v>0</v>
      </c>
      <c r="AT129" s="139">
        <f>ROUND(SUM(AV129:AW129),2)</f>
        <v>0</v>
      </c>
      <c r="AU129" s="140">
        <f>ROUND(AU130,5)</f>
        <v>0</v>
      </c>
      <c r="AV129" s="139">
        <f>ROUND(AZ129*L29,2)</f>
        <v>0</v>
      </c>
      <c r="AW129" s="139">
        <f>ROUND(BA129*L30,2)</f>
        <v>0</v>
      </c>
      <c r="AX129" s="139">
        <f>ROUND(BB129*L29,2)</f>
        <v>0</v>
      </c>
      <c r="AY129" s="139">
        <f>ROUND(BC129*L30,2)</f>
        <v>0</v>
      </c>
      <c r="AZ129" s="139">
        <f>ROUND(AZ130,2)</f>
        <v>0</v>
      </c>
      <c r="BA129" s="139">
        <f>ROUND(BA130,2)</f>
        <v>0</v>
      </c>
      <c r="BB129" s="139">
        <f>ROUND(BB130,2)</f>
        <v>0</v>
      </c>
      <c r="BC129" s="139">
        <f>ROUND(BC130,2)</f>
        <v>0</v>
      </c>
      <c r="BD129" s="141">
        <f>ROUND(BD130,2)</f>
        <v>0</v>
      </c>
      <c r="BE129" s="4"/>
      <c r="BS129" s="142" t="s">
        <v>77</v>
      </c>
      <c r="BT129" s="142" t="s">
        <v>87</v>
      </c>
      <c r="BU129" s="142" t="s">
        <v>79</v>
      </c>
      <c r="BV129" s="142" t="s">
        <v>80</v>
      </c>
      <c r="BW129" s="142" t="s">
        <v>179</v>
      </c>
      <c r="BX129" s="142" t="s">
        <v>139</v>
      </c>
      <c r="CL129" s="142" t="s">
        <v>1</v>
      </c>
    </row>
    <row r="130" spans="1:90" s="4" customFormat="1" ht="16.5" customHeight="1">
      <c r="A130" s="4"/>
      <c r="B130" s="71"/>
      <c r="C130" s="133"/>
      <c r="D130" s="133"/>
      <c r="E130" s="133"/>
      <c r="F130" s="134" t="s">
        <v>180</v>
      </c>
      <c r="G130" s="134"/>
      <c r="H130" s="134"/>
      <c r="I130" s="134"/>
      <c r="J130" s="134"/>
      <c r="K130" s="133"/>
      <c r="L130" s="134" t="s">
        <v>181</v>
      </c>
      <c r="M130" s="134"/>
      <c r="N130" s="134"/>
      <c r="O130" s="134"/>
      <c r="P130" s="134"/>
      <c r="Q130" s="134"/>
      <c r="R130" s="134"/>
      <c r="S130" s="134"/>
      <c r="T130" s="134"/>
      <c r="U130" s="134"/>
      <c r="V130" s="134"/>
      <c r="W130" s="134"/>
      <c r="X130" s="134"/>
      <c r="Y130" s="134"/>
      <c r="Z130" s="134"/>
      <c r="AA130" s="134"/>
      <c r="AB130" s="134"/>
      <c r="AC130" s="134"/>
      <c r="AD130" s="134"/>
      <c r="AE130" s="134"/>
      <c r="AF130" s="134"/>
      <c r="AG130" s="135">
        <f>ROUND(SUM(AG131:AG132),2)</f>
        <v>0</v>
      </c>
      <c r="AH130" s="133"/>
      <c r="AI130" s="133"/>
      <c r="AJ130" s="133"/>
      <c r="AK130" s="133"/>
      <c r="AL130" s="133"/>
      <c r="AM130" s="133"/>
      <c r="AN130" s="136">
        <f>SUM(AG130,AT130)</f>
        <v>0</v>
      </c>
      <c r="AO130" s="133"/>
      <c r="AP130" s="133"/>
      <c r="AQ130" s="137" t="s">
        <v>90</v>
      </c>
      <c r="AR130" s="73"/>
      <c r="AS130" s="138">
        <f>ROUND(SUM(AS131:AS132),2)</f>
        <v>0</v>
      </c>
      <c r="AT130" s="139">
        <f>ROUND(SUM(AV130:AW130),2)</f>
        <v>0</v>
      </c>
      <c r="AU130" s="140">
        <f>ROUND(SUM(AU131:AU132),5)</f>
        <v>0</v>
      </c>
      <c r="AV130" s="139">
        <f>ROUND(AZ130*L29,2)</f>
        <v>0</v>
      </c>
      <c r="AW130" s="139">
        <f>ROUND(BA130*L30,2)</f>
        <v>0</v>
      </c>
      <c r="AX130" s="139">
        <f>ROUND(BB130*L29,2)</f>
        <v>0</v>
      </c>
      <c r="AY130" s="139">
        <f>ROUND(BC130*L30,2)</f>
        <v>0</v>
      </c>
      <c r="AZ130" s="139">
        <f>ROUND(SUM(AZ131:AZ132),2)</f>
        <v>0</v>
      </c>
      <c r="BA130" s="139">
        <f>ROUND(SUM(BA131:BA132),2)</f>
        <v>0</v>
      </c>
      <c r="BB130" s="139">
        <f>ROUND(SUM(BB131:BB132),2)</f>
        <v>0</v>
      </c>
      <c r="BC130" s="139">
        <f>ROUND(SUM(BC131:BC132),2)</f>
        <v>0</v>
      </c>
      <c r="BD130" s="141">
        <f>ROUND(SUM(BD131:BD132),2)</f>
        <v>0</v>
      </c>
      <c r="BE130" s="4"/>
      <c r="BS130" s="142" t="s">
        <v>77</v>
      </c>
      <c r="BT130" s="142" t="s">
        <v>95</v>
      </c>
      <c r="BV130" s="142" t="s">
        <v>80</v>
      </c>
      <c r="BW130" s="142" t="s">
        <v>182</v>
      </c>
      <c r="BX130" s="142" t="s">
        <v>179</v>
      </c>
      <c r="CL130" s="142" t="s">
        <v>1</v>
      </c>
    </row>
    <row r="131" spans="1:90" s="4" customFormat="1" ht="16.5" customHeight="1">
      <c r="A131" s="143" t="s">
        <v>92</v>
      </c>
      <c r="B131" s="71"/>
      <c r="C131" s="133"/>
      <c r="D131" s="133"/>
      <c r="E131" s="133"/>
      <c r="F131" s="133"/>
      <c r="G131" s="134" t="s">
        <v>180</v>
      </c>
      <c r="H131" s="134"/>
      <c r="I131" s="134"/>
      <c r="J131" s="134"/>
      <c r="K131" s="134"/>
      <c r="L131" s="133"/>
      <c r="M131" s="134" t="s">
        <v>181</v>
      </c>
      <c r="N131" s="134"/>
      <c r="O131" s="134"/>
      <c r="P131" s="134"/>
      <c r="Q131" s="134"/>
      <c r="R131" s="134"/>
      <c r="S131" s="134"/>
      <c r="T131" s="134"/>
      <c r="U131" s="134"/>
      <c r="V131" s="134"/>
      <c r="W131" s="134"/>
      <c r="X131" s="134"/>
      <c r="Y131" s="134"/>
      <c r="Z131" s="134"/>
      <c r="AA131" s="134"/>
      <c r="AB131" s="134"/>
      <c r="AC131" s="134"/>
      <c r="AD131" s="134"/>
      <c r="AE131" s="134"/>
      <c r="AF131" s="134"/>
      <c r="AG131" s="136">
        <f>'A.3.5.1 - Oprava tunelu V...'!J34</f>
        <v>0</v>
      </c>
      <c r="AH131" s="133"/>
      <c r="AI131" s="133"/>
      <c r="AJ131" s="133"/>
      <c r="AK131" s="133"/>
      <c r="AL131" s="133"/>
      <c r="AM131" s="133"/>
      <c r="AN131" s="136">
        <f>SUM(AG131,AT131)</f>
        <v>0</v>
      </c>
      <c r="AO131" s="133"/>
      <c r="AP131" s="133"/>
      <c r="AQ131" s="137" t="s">
        <v>90</v>
      </c>
      <c r="AR131" s="73"/>
      <c r="AS131" s="138">
        <v>0</v>
      </c>
      <c r="AT131" s="139">
        <f>ROUND(SUM(AV131:AW131),2)</f>
        <v>0</v>
      </c>
      <c r="AU131" s="140">
        <f>'A.3.5.1 - Oprava tunelu V...'!P135</f>
        <v>0</v>
      </c>
      <c r="AV131" s="139">
        <f>'A.3.5.1 - Oprava tunelu V...'!J37</f>
        <v>0</v>
      </c>
      <c r="AW131" s="139">
        <f>'A.3.5.1 - Oprava tunelu V...'!J38</f>
        <v>0</v>
      </c>
      <c r="AX131" s="139">
        <f>'A.3.5.1 - Oprava tunelu V...'!J39</f>
        <v>0</v>
      </c>
      <c r="AY131" s="139">
        <f>'A.3.5.1 - Oprava tunelu V...'!J40</f>
        <v>0</v>
      </c>
      <c r="AZ131" s="139">
        <f>'A.3.5.1 - Oprava tunelu V...'!F37</f>
        <v>0</v>
      </c>
      <c r="BA131" s="139">
        <f>'A.3.5.1 - Oprava tunelu V...'!F38</f>
        <v>0</v>
      </c>
      <c r="BB131" s="139">
        <f>'A.3.5.1 - Oprava tunelu V...'!F39</f>
        <v>0</v>
      </c>
      <c r="BC131" s="139">
        <f>'A.3.5.1 - Oprava tunelu V...'!F40</f>
        <v>0</v>
      </c>
      <c r="BD131" s="141">
        <f>'A.3.5.1 - Oprava tunelu V...'!F41</f>
        <v>0</v>
      </c>
      <c r="BE131" s="4"/>
      <c r="BT131" s="142" t="s">
        <v>100</v>
      </c>
      <c r="BU131" s="142" t="s">
        <v>101</v>
      </c>
      <c r="BV131" s="142" t="s">
        <v>80</v>
      </c>
      <c r="BW131" s="142" t="s">
        <v>182</v>
      </c>
      <c r="BX131" s="142" t="s">
        <v>179</v>
      </c>
      <c r="CL131" s="142" t="s">
        <v>1</v>
      </c>
    </row>
    <row r="132" spans="1:90" s="4" customFormat="1" ht="16.5" customHeight="1">
      <c r="A132" s="143" t="s">
        <v>92</v>
      </c>
      <c r="B132" s="71"/>
      <c r="C132" s="133"/>
      <c r="D132" s="133"/>
      <c r="E132" s="133"/>
      <c r="F132" s="133"/>
      <c r="G132" s="134" t="s">
        <v>183</v>
      </c>
      <c r="H132" s="134"/>
      <c r="I132" s="134"/>
      <c r="J132" s="134"/>
      <c r="K132" s="134"/>
      <c r="L132" s="133"/>
      <c r="M132" s="134" t="s">
        <v>156</v>
      </c>
      <c r="N132" s="134"/>
      <c r="O132" s="134"/>
      <c r="P132" s="134"/>
      <c r="Q132" s="134"/>
      <c r="R132" s="134"/>
      <c r="S132" s="134"/>
      <c r="T132" s="134"/>
      <c r="U132" s="134"/>
      <c r="V132" s="134"/>
      <c r="W132" s="134"/>
      <c r="X132" s="134"/>
      <c r="Y132" s="134"/>
      <c r="Z132" s="134"/>
      <c r="AA132" s="134"/>
      <c r="AB132" s="134"/>
      <c r="AC132" s="134"/>
      <c r="AD132" s="134"/>
      <c r="AE132" s="134"/>
      <c r="AF132" s="134"/>
      <c r="AG132" s="136">
        <f>'A.3.5.2 - VRN'!J34</f>
        <v>0</v>
      </c>
      <c r="AH132" s="133"/>
      <c r="AI132" s="133"/>
      <c r="AJ132" s="133"/>
      <c r="AK132" s="133"/>
      <c r="AL132" s="133"/>
      <c r="AM132" s="133"/>
      <c r="AN132" s="136">
        <f>SUM(AG132,AT132)</f>
        <v>0</v>
      </c>
      <c r="AO132" s="133"/>
      <c r="AP132" s="133"/>
      <c r="AQ132" s="137" t="s">
        <v>90</v>
      </c>
      <c r="AR132" s="73"/>
      <c r="AS132" s="144">
        <v>0</v>
      </c>
      <c r="AT132" s="145">
        <f>ROUND(SUM(AV132:AW132),2)</f>
        <v>0</v>
      </c>
      <c r="AU132" s="146">
        <f>'A.3.5.2 - VRN'!P128</f>
        <v>0</v>
      </c>
      <c r="AV132" s="145">
        <f>'A.3.5.2 - VRN'!J37</f>
        <v>0</v>
      </c>
      <c r="AW132" s="145">
        <f>'A.3.5.2 - VRN'!J38</f>
        <v>0</v>
      </c>
      <c r="AX132" s="145">
        <f>'A.3.5.2 - VRN'!J39</f>
        <v>0</v>
      </c>
      <c r="AY132" s="145">
        <f>'A.3.5.2 - VRN'!J40</f>
        <v>0</v>
      </c>
      <c r="AZ132" s="145">
        <f>'A.3.5.2 - VRN'!F37</f>
        <v>0</v>
      </c>
      <c r="BA132" s="145">
        <f>'A.3.5.2 - VRN'!F38</f>
        <v>0</v>
      </c>
      <c r="BB132" s="145">
        <f>'A.3.5.2 - VRN'!F39</f>
        <v>0</v>
      </c>
      <c r="BC132" s="145">
        <f>'A.3.5.2 - VRN'!F40</f>
        <v>0</v>
      </c>
      <c r="BD132" s="147">
        <f>'A.3.5.2 - VRN'!F41</f>
        <v>0</v>
      </c>
      <c r="BE132" s="4"/>
      <c r="BT132" s="142" t="s">
        <v>100</v>
      </c>
      <c r="BV132" s="142" t="s">
        <v>80</v>
      </c>
      <c r="BW132" s="142" t="s">
        <v>184</v>
      </c>
      <c r="BX132" s="142" t="s">
        <v>182</v>
      </c>
      <c r="CL132" s="142" t="s">
        <v>1</v>
      </c>
    </row>
    <row r="133" spans="1:57" s="2" customFormat="1" ht="30" customHeight="1">
      <c r="A133" s="39"/>
      <c r="B133" s="40"/>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5"/>
      <c r="AS133" s="39"/>
      <c r="AT133" s="39"/>
      <c r="AU133" s="39"/>
      <c r="AV133" s="39"/>
      <c r="AW133" s="39"/>
      <c r="AX133" s="39"/>
      <c r="AY133" s="39"/>
      <c r="AZ133" s="39"/>
      <c r="BA133" s="39"/>
      <c r="BB133" s="39"/>
      <c r="BC133" s="39"/>
      <c r="BD133" s="39"/>
      <c r="BE133" s="39"/>
    </row>
    <row r="134" spans="1:57" s="2" customFormat="1" ht="6.95" customHeight="1">
      <c r="A134" s="39"/>
      <c r="B134" s="67"/>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45"/>
      <c r="AS134" s="39"/>
      <c r="AT134" s="39"/>
      <c r="AU134" s="39"/>
      <c r="AV134" s="39"/>
      <c r="AW134" s="39"/>
      <c r="AX134" s="39"/>
      <c r="AY134" s="39"/>
      <c r="AZ134" s="39"/>
      <c r="BA134" s="39"/>
      <c r="BB134" s="39"/>
      <c r="BC134" s="39"/>
      <c r="BD134" s="39"/>
      <c r="BE134" s="39"/>
    </row>
  </sheetData>
  <sheetProtection password="CC35" sheet="1" objects="1" scenarios="1" formatColumns="0" formatRows="0"/>
  <mergeCells count="190">
    <mergeCell ref="BE5:BE34"/>
    <mergeCell ref="K5:AJ5"/>
    <mergeCell ref="K6:AJ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L31:P31"/>
    <mergeCell ref="W31:AE31"/>
    <mergeCell ref="L32:P32"/>
    <mergeCell ref="W32:AE32"/>
    <mergeCell ref="AK32:AO32"/>
    <mergeCell ref="L33:P33"/>
    <mergeCell ref="W33:AE33"/>
    <mergeCell ref="AK33:AO33"/>
    <mergeCell ref="AK35:AO35"/>
    <mergeCell ref="X35:AB35"/>
    <mergeCell ref="AR2:BE2"/>
    <mergeCell ref="AG101:AM101"/>
    <mergeCell ref="AN101:AP101"/>
    <mergeCell ref="AN102:AP102"/>
    <mergeCell ref="AG102:AM102"/>
    <mergeCell ref="AN103:AP103"/>
    <mergeCell ref="AG103:AM103"/>
    <mergeCell ref="AN104:AP104"/>
    <mergeCell ref="AG104:AM104"/>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G111:AM111"/>
    <mergeCell ref="AN111:AP111"/>
    <mergeCell ref="AG112:AM112"/>
    <mergeCell ref="AN112:AP112"/>
    <mergeCell ref="AN113:AP113"/>
    <mergeCell ref="AG113:AM113"/>
    <mergeCell ref="AN114:AP114"/>
    <mergeCell ref="AG114:AM114"/>
    <mergeCell ref="AN115:AP115"/>
    <mergeCell ref="AG115:AM115"/>
    <mergeCell ref="AG116:AM116"/>
    <mergeCell ref="AN116:AP116"/>
    <mergeCell ref="AN117:AP117"/>
    <mergeCell ref="AG117:AM117"/>
    <mergeCell ref="AG118:AM118"/>
    <mergeCell ref="AN118:AP118"/>
    <mergeCell ref="AN119:AP119"/>
    <mergeCell ref="AG119:AM119"/>
    <mergeCell ref="AG120:AM120"/>
    <mergeCell ref="AN120:AP120"/>
    <mergeCell ref="AN121:AP121"/>
    <mergeCell ref="AG121:AM121"/>
    <mergeCell ref="AG122:AM122"/>
    <mergeCell ref="AN122:AP122"/>
    <mergeCell ref="AN123:AP123"/>
    <mergeCell ref="AG123:AM123"/>
    <mergeCell ref="AN124:AP124"/>
    <mergeCell ref="AG124:AM124"/>
    <mergeCell ref="AG125:AM125"/>
    <mergeCell ref="AN125:AP125"/>
    <mergeCell ref="AN126:AP126"/>
    <mergeCell ref="AG126:AM126"/>
    <mergeCell ref="AN127:AP127"/>
    <mergeCell ref="AG127:AM127"/>
    <mergeCell ref="AN128:AP128"/>
    <mergeCell ref="AG128:AM128"/>
    <mergeCell ref="AN129:AP129"/>
    <mergeCell ref="AG129:AM129"/>
    <mergeCell ref="AN130:AP130"/>
    <mergeCell ref="AG130:AM130"/>
    <mergeCell ref="AN131:AP131"/>
    <mergeCell ref="AG131:AM131"/>
    <mergeCell ref="AN132:AP132"/>
    <mergeCell ref="AG132:AM132"/>
    <mergeCell ref="L85:AJ85"/>
    <mergeCell ref="C92:G92"/>
    <mergeCell ref="I92:AF92"/>
    <mergeCell ref="J95:AF95"/>
    <mergeCell ref="D95:H95"/>
    <mergeCell ref="K96:AF96"/>
    <mergeCell ref="E96:I96"/>
    <mergeCell ref="L97:AF97"/>
    <mergeCell ref="F97:J97"/>
    <mergeCell ref="L98:AF98"/>
    <mergeCell ref="F98:J98"/>
    <mergeCell ref="M99:AF99"/>
    <mergeCell ref="G99:K99"/>
    <mergeCell ref="G100:K100"/>
    <mergeCell ref="M100:AF100"/>
    <mergeCell ref="F101:J101"/>
    <mergeCell ref="L101:AF101"/>
    <mergeCell ref="L102:AF102"/>
    <mergeCell ref="F102:J102"/>
    <mergeCell ref="F103:J103"/>
    <mergeCell ref="L103:AF103"/>
    <mergeCell ref="AM87:AN87"/>
    <mergeCell ref="AM89:AP89"/>
    <mergeCell ref="AS89:AT91"/>
    <mergeCell ref="AM90:AP90"/>
    <mergeCell ref="AG92:AM92"/>
    <mergeCell ref="AN92:AP92"/>
    <mergeCell ref="AN95:AP95"/>
    <mergeCell ref="AG95:AM95"/>
    <mergeCell ref="AG96:AM96"/>
    <mergeCell ref="AN96:AP96"/>
    <mergeCell ref="AN97:AP97"/>
    <mergeCell ref="AG97:AM97"/>
    <mergeCell ref="AG98:AM98"/>
    <mergeCell ref="AN98:AP98"/>
    <mergeCell ref="AN99:AP99"/>
    <mergeCell ref="AG99:AM99"/>
    <mergeCell ref="AN100:AP100"/>
    <mergeCell ref="AG100:AM100"/>
    <mergeCell ref="AG94:AM94"/>
    <mergeCell ref="AN94:AP94"/>
    <mergeCell ref="E104:I104"/>
    <mergeCell ref="K104:AF104"/>
    <mergeCell ref="L105:AF105"/>
    <mergeCell ref="F105:J105"/>
    <mergeCell ref="E106:I106"/>
    <mergeCell ref="K106:AF106"/>
    <mergeCell ref="F107:J107"/>
    <mergeCell ref="L107:AF107"/>
    <mergeCell ref="E108:I108"/>
    <mergeCell ref="K108:AF108"/>
    <mergeCell ref="E109:I109"/>
    <mergeCell ref="K109:AF109"/>
    <mergeCell ref="L110:AF110"/>
    <mergeCell ref="F110:J110"/>
    <mergeCell ref="E111:I111"/>
    <mergeCell ref="K111:AF111"/>
    <mergeCell ref="D112:H112"/>
    <mergeCell ref="J112:AF112"/>
    <mergeCell ref="E113:I113"/>
    <mergeCell ref="K113:AF113"/>
    <mergeCell ref="F114:J114"/>
    <mergeCell ref="L114:AF114"/>
    <mergeCell ref="M115:AF115"/>
    <mergeCell ref="G115:K115"/>
    <mergeCell ref="M116:AF116"/>
    <mergeCell ref="G116:K116"/>
    <mergeCell ref="E117:I117"/>
    <mergeCell ref="K117:AF117"/>
    <mergeCell ref="L118:AF118"/>
    <mergeCell ref="F118:J118"/>
    <mergeCell ref="M119:AF119"/>
    <mergeCell ref="G119:K119"/>
    <mergeCell ref="G120:K120"/>
    <mergeCell ref="M120:AF120"/>
    <mergeCell ref="K121:AF121"/>
    <mergeCell ref="E121:I121"/>
    <mergeCell ref="F122:J122"/>
    <mergeCell ref="L122:AF122"/>
    <mergeCell ref="F123:J123"/>
    <mergeCell ref="L123:AF123"/>
    <mergeCell ref="F124:J124"/>
    <mergeCell ref="L124:AF124"/>
    <mergeCell ref="K125:AF125"/>
    <mergeCell ref="E125:I125"/>
    <mergeCell ref="F126:J126"/>
    <mergeCell ref="L126:AF126"/>
    <mergeCell ref="G127:K127"/>
    <mergeCell ref="M127:AF127"/>
    <mergeCell ref="G128:K128"/>
    <mergeCell ref="M128:AF128"/>
    <mergeCell ref="E129:I129"/>
    <mergeCell ref="K129:AF129"/>
    <mergeCell ref="F130:J130"/>
    <mergeCell ref="L130:AF130"/>
    <mergeCell ref="G131:K131"/>
    <mergeCell ref="M131:AF131"/>
    <mergeCell ref="G132:K132"/>
    <mergeCell ref="M132:AF132"/>
  </mergeCells>
  <hyperlinks>
    <hyperlink ref="A97" location="'SO 10-10-01 - Nejdek (mim...'!C2" display="/"/>
    <hyperlink ref="A99" location="'SO 10-11-01 - Nejdek (mim...'!C2" display="/"/>
    <hyperlink ref="A100" location="'SO 10-11-01.1 - Nejdek (m...'!C2" display="/"/>
    <hyperlink ref="A101" location="'SO 20-10-01 - dD3 Nové Ha...'!C2" display="/"/>
    <hyperlink ref="A102" location="'SO 90-14-01 - Nejdek (mim...'!C2" display="/"/>
    <hyperlink ref="A103" location="'PS 10-02-01 - Ochrana stá...'!C2" display="/"/>
    <hyperlink ref="A105" location="'SO 20-12-01 - dD3 Nové Ha...'!C2" display="/"/>
    <hyperlink ref="A107" location="'SO 10-13-01 - Přejezd P17...'!C2" display="/"/>
    <hyperlink ref="A108" location="'A.1.4 - Materiál zajištěn...'!C2" display="/"/>
    <hyperlink ref="A110" location="'A.1.5.1 - Zajištění skaln...'!C2" display="/"/>
    <hyperlink ref="A111" location="'A.1.6 - VON'!C2" display="/"/>
    <hyperlink ref="A115" location="'A.3.1.1 - ZRN - km 19,880'!C2" display="/"/>
    <hyperlink ref="A116" location="'A.3.1.2 - VRN - km 19,880'!C2" display="/"/>
    <hyperlink ref="A119" location="'A.3.2.1 - Oprava propustk...'!C2" display="/"/>
    <hyperlink ref="A120" location="'A.3.2.2 - VRN'!C2" display="/"/>
    <hyperlink ref="A122" location="'A.3.3.1 - Propustek v km ...'!C2" display="/"/>
    <hyperlink ref="A123" location="'A.3.3.2 - Svršek v km 26,...'!C2" display="/"/>
    <hyperlink ref="A124" location="'A.3.3.3 - VRN'!C2" display="/"/>
    <hyperlink ref="A127" location="'A.3.4.1 - Oprava tunelu N...'!C2" display="/"/>
    <hyperlink ref="A128" location="'A.3.4.2 - VRN'!C2" display="/"/>
    <hyperlink ref="A131" location="'A.3.5.1 - Oprava tunelu V...'!C2" display="/"/>
    <hyperlink ref="A132" location="'A.3.5.2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s="1" customFormat="1" ht="12" customHeight="1">
      <c r="B8" s="21"/>
      <c r="D8" s="152" t="s">
        <v>186</v>
      </c>
      <c r="L8" s="21"/>
    </row>
    <row r="9" spans="1:31" s="2" customFormat="1" ht="16.5" customHeight="1">
      <c r="A9" s="39"/>
      <c r="B9" s="45"/>
      <c r="C9" s="39"/>
      <c r="D9" s="39"/>
      <c r="E9" s="153" t="s">
        <v>187</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188</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5" t="s">
        <v>1245</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21</v>
      </c>
      <c r="G14" s="39"/>
      <c r="H14" s="39"/>
      <c r="I14" s="152" t="s">
        <v>22</v>
      </c>
      <c r="J14" s="156" t="str">
        <f>'Rekapitulace stavby'!AN8</f>
        <v>26. 9. 2022</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2"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30</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32</v>
      </c>
      <c r="E22" s="39"/>
      <c r="F22" s="39"/>
      <c r="G22" s="39"/>
      <c r="H22" s="39"/>
      <c r="I22" s="152"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2" t="s">
        <v>28</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36</v>
      </c>
      <c r="E25" s="39"/>
      <c r="F25" s="39"/>
      <c r="G25" s="39"/>
      <c r="H25" s="39"/>
      <c r="I25" s="152"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37</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1"/>
      <c r="E31" s="161"/>
      <c r="F31" s="161"/>
      <c r="G31" s="161"/>
      <c r="H31" s="161"/>
      <c r="I31" s="161"/>
      <c r="J31" s="161"/>
      <c r="K31" s="161"/>
      <c r="L31" s="64"/>
      <c r="S31" s="39"/>
      <c r="T31" s="39"/>
      <c r="U31" s="39"/>
      <c r="V31" s="39"/>
      <c r="W31" s="39"/>
      <c r="X31" s="39"/>
      <c r="Y31" s="39"/>
      <c r="Z31" s="39"/>
      <c r="AA31" s="39"/>
      <c r="AB31" s="39"/>
      <c r="AC31" s="39"/>
      <c r="AD31" s="39"/>
      <c r="AE31" s="39"/>
    </row>
    <row r="32" spans="1:31" s="2" customFormat="1" ht="25.4" customHeight="1">
      <c r="A32" s="39"/>
      <c r="B32" s="45"/>
      <c r="C32" s="39"/>
      <c r="D32" s="162" t="s">
        <v>38</v>
      </c>
      <c r="E32" s="39"/>
      <c r="F32" s="39"/>
      <c r="G32" s="39"/>
      <c r="H32" s="39"/>
      <c r="I32" s="39"/>
      <c r="J32" s="163">
        <f>ROUND(J120,2)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40</v>
      </c>
      <c r="G34" s="39"/>
      <c r="H34" s="39"/>
      <c r="I34" s="164" t="s">
        <v>39</v>
      </c>
      <c r="J34" s="164" t="s">
        <v>41</v>
      </c>
      <c r="K34" s="39"/>
      <c r="L34" s="64"/>
      <c r="S34" s="39"/>
      <c r="T34" s="39"/>
      <c r="U34" s="39"/>
      <c r="V34" s="39"/>
      <c r="W34" s="39"/>
      <c r="X34" s="39"/>
      <c r="Y34" s="39"/>
      <c r="Z34" s="39"/>
      <c r="AA34" s="39"/>
      <c r="AB34" s="39"/>
      <c r="AC34" s="39"/>
      <c r="AD34" s="39"/>
      <c r="AE34" s="39"/>
    </row>
    <row r="35" spans="1:31" s="2" customFormat="1" ht="14.4" customHeight="1">
      <c r="A35" s="39"/>
      <c r="B35" s="45"/>
      <c r="C35" s="39"/>
      <c r="D35" s="154" t="s">
        <v>42</v>
      </c>
      <c r="E35" s="152" t="s">
        <v>43</v>
      </c>
      <c r="F35" s="165">
        <f>ROUND((SUM(BE120:BE124)),2)</f>
        <v>0</v>
      </c>
      <c r="G35" s="39"/>
      <c r="H35" s="39"/>
      <c r="I35" s="166">
        <v>0.21</v>
      </c>
      <c r="J35" s="165">
        <f>ROUND(((SUM(BE120:BE124))*I35),2)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44</v>
      </c>
      <c r="F36" s="165">
        <f>ROUND((SUM(BF120:BF124)),2)</f>
        <v>0</v>
      </c>
      <c r="G36" s="39"/>
      <c r="H36" s="39"/>
      <c r="I36" s="166">
        <v>0.15</v>
      </c>
      <c r="J36" s="165">
        <f>ROUND(((SUM(BF120:BF124))*I36),2)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45</v>
      </c>
      <c r="F37" s="165">
        <f>ROUND((SUM(BG120:BG124)),2)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46</v>
      </c>
      <c r="F38" s="165">
        <f>ROUND((SUM(BH120:BH124)),2)</f>
        <v>0</v>
      </c>
      <c r="G38" s="39"/>
      <c r="H38" s="39"/>
      <c r="I38" s="166">
        <v>0.15</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47</v>
      </c>
      <c r="F39" s="165">
        <f>ROUND((SUM(BI120:BI124)),2)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48</v>
      </c>
      <c r="E41" s="169"/>
      <c r="F41" s="169"/>
      <c r="G41" s="170" t="s">
        <v>49</v>
      </c>
      <c r="H41" s="171" t="s">
        <v>50</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1:31" s="2" customFormat="1" ht="16.5" customHeight="1">
      <c r="A87" s="39"/>
      <c r="B87" s="40"/>
      <c r="C87" s="41"/>
      <c r="D87" s="41"/>
      <c r="E87" s="185" t="s">
        <v>187</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188</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A.1.4 - Materiál zajištěný objednatelem - NEOCEŇOVAT</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26. 9. 2022</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Správa železnic, státní organizace</v>
      </c>
      <c r="G93" s="41"/>
      <c r="H93" s="41"/>
      <c r="I93" s="33" t="s">
        <v>32</v>
      </c>
      <c r="J93" s="37" t="str">
        <f>E23</f>
        <v>Progi spol. s 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36</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7" t="s">
        <v>194</v>
      </c>
      <c r="D96" s="188"/>
      <c r="E96" s="188"/>
      <c r="F96" s="188"/>
      <c r="G96" s="188"/>
      <c r="H96" s="188"/>
      <c r="I96" s="188"/>
      <c r="J96" s="189" t="s">
        <v>195</v>
      </c>
      <c r="K96" s="188"/>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90" t="s">
        <v>196</v>
      </c>
      <c r="D98" s="41"/>
      <c r="E98" s="41"/>
      <c r="F98" s="41"/>
      <c r="G98" s="41"/>
      <c r="H98" s="41"/>
      <c r="I98" s="41"/>
      <c r="J98" s="111">
        <f>J120</f>
        <v>0</v>
      </c>
      <c r="K98" s="41"/>
      <c r="L98" s="64"/>
      <c r="S98" s="39"/>
      <c r="T98" s="39"/>
      <c r="U98" s="39"/>
      <c r="V98" s="39"/>
      <c r="W98" s="39"/>
      <c r="X98" s="39"/>
      <c r="Y98" s="39"/>
      <c r="Z98" s="39"/>
      <c r="AA98" s="39"/>
      <c r="AB98" s="39"/>
      <c r="AC98" s="39"/>
      <c r="AD98" s="39"/>
      <c r="AE98" s="39"/>
      <c r="AU98" s="18" t="s">
        <v>197</v>
      </c>
    </row>
    <row r="99" spans="1:31" s="2" customFormat="1" ht="21.8"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31" s="2" customFormat="1" ht="6.95" customHeight="1">
      <c r="A100" s="39"/>
      <c r="B100" s="67"/>
      <c r="C100" s="68"/>
      <c r="D100" s="68"/>
      <c r="E100" s="68"/>
      <c r="F100" s="68"/>
      <c r="G100" s="68"/>
      <c r="H100" s="68"/>
      <c r="I100" s="68"/>
      <c r="J100" s="68"/>
      <c r="K100" s="68"/>
      <c r="L100" s="64"/>
      <c r="S100" s="39"/>
      <c r="T100" s="39"/>
      <c r="U100" s="39"/>
      <c r="V100" s="39"/>
      <c r="W100" s="39"/>
      <c r="X100" s="39"/>
      <c r="Y100" s="39"/>
      <c r="Z100" s="39"/>
      <c r="AA100" s="39"/>
      <c r="AB100" s="39"/>
      <c r="AC100" s="39"/>
      <c r="AD100" s="39"/>
      <c r="AE100" s="39"/>
    </row>
    <row r="104" spans="1:31" s="2" customFormat="1" ht="6.95" customHeight="1">
      <c r="A104" s="39"/>
      <c r="B104" s="69"/>
      <c r="C104" s="70"/>
      <c r="D104" s="70"/>
      <c r="E104" s="70"/>
      <c r="F104" s="70"/>
      <c r="G104" s="70"/>
      <c r="H104" s="70"/>
      <c r="I104" s="70"/>
      <c r="J104" s="70"/>
      <c r="K104" s="70"/>
      <c r="L104" s="64"/>
      <c r="S104" s="39"/>
      <c r="T104" s="39"/>
      <c r="U104" s="39"/>
      <c r="V104" s="39"/>
      <c r="W104" s="39"/>
      <c r="X104" s="39"/>
      <c r="Y104" s="39"/>
      <c r="Z104" s="39"/>
      <c r="AA104" s="39"/>
      <c r="AB104" s="39"/>
      <c r="AC104" s="39"/>
      <c r="AD104" s="39"/>
      <c r="AE104" s="39"/>
    </row>
    <row r="105" spans="1:31" s="2" customFormat="1" ht="24.95" customHeight="1">
      <c r="A105" s="39"/>
      <c r="B105" s="40"/>
      <c r="C105" s="24" t="s">
        <v>201</v>
      </c>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12" customHeight="1">
      <c r="A107" s="39"/>
      <c r="B107" s="40"/>
      <c r="C107" s="33" t="s">
        <v>16</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6.5" customHeight="1">
      <c r="A108" s="39"/>
      <c r="B108" s="40"/>
      <c r="C108" s="41"/>
      <c r="D108" s="41"/>
      <c r="E108" s="185" t="str">
        <f>E7</f>
        <v>Oprava úseku Nejdek - Nové Hamry oprava č.2</v>
      </c>
      <c r="F108" s="33"/>
      <c r="G108" s="33"/>
      <c r="H108" s="33"/>
      <c r="I108" s="41"/>
      <c r="J108" s="41"/>
      <c r="K108" s="41"/>
      <c r="L108" s="64"/>
      <c r="S108" s="39"/>
      <c r="T108" s="39"/>
      <c r="U108" s="39"/>
      <c r="V108" s="39"/>
      <c r="W108" s="39"/>
      <c r="X108" s="39"/>
      <c r="Y108" s="39"/>
      <c r="Z108" s="39"/>
      <c r="AA108" s="39"/>
      <c r="AB108" s="39"/>
      <c r="AC108" s="39"/>
      <c r="AD108" s="39"/>
      <c r="AE108" s="39"/>
    </row>
    <row r="109" spans="2:12" s="1" customFormat="1" ht="12" customHeight="1">
      <c r="B109" s="22"/>
      <c r="C109" s="33" t="s">
        <v>186</v>
      </c>
      <c r="D109" s="23"/>
      <c r="E109" s="23"/>
      <c r="F109" s="23"/>
      <c r="G109" s="23"/>
      <c r="H109" s="23"/>
      <c r="I109" s="23"/>
      <c r="J109" s="23"/>
      <c r="K109" s="23"/>
      <c r="L109" s="21"/>
    </row>
    <row r="110" spans="1:31" s="2" customFormat="1" ht="16.5" customHeight="1">
      <c r="A110" s="39"/>
      <c r="B110" s="40"/>
      <c r="C110" s="41"/>
      <c r="D110" s="41"/>
      <c r="E110" s="185" t="s">
        <v>187</v>
      </c>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188</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6.5" customHeight="1">
      <c r="A112" s="39"/>
      <c r="B112" s="40"/>
      <c r="C112" s="41"/>
      <c r="D112" s="41"/>
      <c r="E112" s="77" t="str">
        <f>E11</f>
        <v>A.1.4 - Materiál zajištěný objednatelem - NEOCEŇOVAT</v>
      </c>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20</v>
      </c>
      <c r="D114" s="41"/>
      <c r="E114" s="41"/>
      <c r="F114" s="28" t="str">
        <f>F14</f>
        <v xml:space="preserve"> </v>
      </c>
      <c r="G114" s="41"/>
      <c r="H114" s="41"/>
      <c r="I114" s="33" t="s">
        <v>22</v>
      </c>
      <c r="J114" s="80" t="str">
        <f>IF(J14="","",J14)</f>
        <v>26. 9. 2022</v>
      </c>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5.15" customHeight="1">
      <c r="A116" s="39"/>
      <c r="B116" s="40"/>
      <c r="C116" s="33" t="s">
        <v>24</v>
      </c>
      <c r="D116" s="41"/>
      <c r="E116" s="41"/>
      <c r="F116" s="28" t="str">
        <f>E17</f>
        <v>Správa železnic, státní organizace</v>
      </c>
      <c r="G116" s="41"/>
      <c r="H116" s="41"/>
      <c r="I116" s="33" t="s">
        <v>32</v>
      </c>
      <c r="J116" s="37" t="str">
        <f>E23</f>
        <v>Progi spol. s r.o.</v>
      </c>
      <c r="K116" s="41"/>
      <c r="L116" s="64"/>
      <c r="S116" s="39"/>
      <c r="T116" s="39"/>
      <c r="U116" s="39"/>
      <c r="V116" s="39"/>
      <c r="W116" s="39"/>
      <c r="X116" s="39"/>
      <c r="Y116" s="39"/>
      <c r="Z116" s="39"/>
      <c r="AA116" s="39"/>
      <c r="AB116" s="39"/>
      <c r="AC116" s="39"/>
      <c r="AD116" s="39"/>
      <c r="AE116" s="39"/>
    </row>
    <row r="117" spans="1:31" s="2" customFormat="1" ht="15.15" customHeight="1">
      <c r="A117" s="39"/>
      <c r="B117" s="40"/>
      <c r="C117" s="33" t="s">
        <v>30</v>
      </c>
      <c r="D117" s="41"/>
      <c r="E117" s="41"/>
      <c r="F117" s="28" t="str">
        <f>IF(E20="","",E20)</f>
        <v>Vyplň údaj</v>
      </c>
      <c r="G117" s="41"/>
      <c r="H117" s="41"/>
      <c r="I117" s="33" t="s">
        <v>36</v>
      </c>
      <c r="J117" s="37" t="str">
        <f>E26</f>
        <v xml:space="preserve"> </v>
      </c>
      <c r="K117" s="41"/>
      <c r="L117" s="64"/>
      <c r="S117" s="39"/>
      <c r="T117" s="39"/>
      <c r="U117" s="39"/>
      <c r="V117" s="39"/>
      <c r="W117" s="39"/>
      <c r="X117" s="39"/>
      <c r="Y117" s="39"/>
      <c r="Z117" s="39"/>
      <c r="AA117" s="39"/>
      <c r="AB117" s="39"/>
      <c r="AC117" s="39"/>
      <c r="AD117" s="39"/>
      <c r="AE117" s="39"/>
    </row>
    <row r="118" spans="1:31" s="2" customFormat="1" ht="10.3"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11" customFormat="1" ht="29.25" customHeight="1">
      <c r="A119" s="202"/>
      <c r="B119" s="203"/>
      <c r="C119" s="204" t="s">
        <v>202</v>
      </c>
      <c r="D119" s="205" t="s">
        <v>63</v>
      </c>
      <c r="E119" s="205" t="s">
        <v>59</v>
      </c>
      <c r="F119" s="205" t="s">
        <v>60</v>
      </c>
      <c r="G119" s="205" t="s">
        <v>203</v>
      </c>
      <c r="H119" s="205" t="s">
        <v>204</v>
      </c>
      <c r="I119" s="205" t="s">
        <v>205</v>
      </c>
      <c r="J119" s="205" t="s">
        <v>195</v>
      </c>
      <c r="K119" s="206" t="s">
        <v>206</v>
      </c>
      <c r="L119" s="207"/>
      <c r="M119" s="101" t="s">
        <v>1</v>
      </c>
      <c r="N119" s="102" t="s">
        <v>42</v>
      </c>
      <c r="O119" s="102" t="s">
        <v>207</v>
      </c>
      <c r="P119" s="102" t="s">
        <v>208</v>
      </c>
      <c r="Q119" s="102" t="s">
        <v>209</v>
      </c>
      <c r="R119" s="102" t="s">
        <v>210</v>
      </c>
      <c r="S119" s="102" t="s">
        <v>211</v>
      </c>
      <c r="T119" s="103" t="s">
        <v>212</v>
      </c>
      <c r="U119" s="202"/>
      <c r="V119" s="202"/>
      <c r="W119" s="202"/>
      <c r="X119" s="202"/>
      <c r="Y119" s="202"/>
      <c r="Z119" s="202"/>
      <c r="AA119" s="202"/>
      <c r="AB119" s="202"/>
      <c r="AC119" s="202"/>
      <c r="AD119" s="202"/>
      <c r="AE119" s="202"/>
    </row>
    <row r="120" spans="1:63" s="2" customFormat="1" ht="22.8" customHeight="1">
      <c r="A120" s="39"/>
      <c r="B120" s="40"/>
      <c r="C120" s="108" t="s">
        <v>213</v>
      </c>
      <c r="D120" s="41"/>
      <c r="E120" s="41"/>
      <c r="F120" s="41"/>
      <c r="G120" s="41"/>
      <c r="H120" s="41"/>
      <c r="I120" s="41"/>
      <c r="J120" s="208">
        <f>BK120</f>
        <v>0</v>
      </c>
      <c r="K120" s="41"/>
      <c r="L120" s="45"/>
      <c r="M120" s="104"/>
      <c r="N120" s="209"/>
      <c r="O120" s="105"/>
      <c r="P120" s="210">
        <f>SUM(P121:P124)</f>
        <v>0</v>
      </c>
      <c r="Q120" s="105"/>
      <c r="R120" s="210">
        <f>SUM(R121:R124)</f>
        <v>92.60625</v>
      </c>
      <c r="S120" s="105"/>
      <c r="T120" s="211">
        <f>SUM(T121:T124)</f>
        <v>0</v>
      </c>
      <c r="U120" s="39"/>
      <c r="V120" s="39"/>
      <c r="W120" s="39"/>
      <c r="X120" s="39"/>
      <c r="Y120" s="39"/>
      <c r="Z120" s="39"/>
      <c r="AA120" s="39"/>
      <c r="AB120" s="39"/>
      <c r="AC120" s="39"/>
      <c r="AD120" s="39"/>
      <c r="AE120" s="39"/>
      <c r="AT120" s="18" t="s">
        <v>77</v>
      </c>
      <c r="AU120" s="18" t="s">
        <v>197</v>
      </c>
      <c r="BK120" s="212">
        <f>SUM(BK121:BK124)</f>
        <v>0</v>
      </c>
    </row>
    <row r="121" spans="1:65" s="2" customFormat="1" ht="21.75" customHeight="1">
      <c r="A121" s="39"/>
      <c r="B121" s="40"/>
      <c r="C121" s="229" t="s">
        <v>85</v>
      </c>
      <c r="D121" s="229" t="s">
        <v>219</v>
      </c>
      <c r="E121" s="230" t="s">
        <v>1246</v>
      </c>
      <c r="F121" s="231" t="s">
        <v>1247</v>
      </c>
      <c r="G121" s="232" t="s">
        <v>232</v>
      </c>
      <c r="H121" s="233">
        <v>25</v>
      </c>
      <c r="I121" s="234"/>
      <c r="J121" s="235">
        <f>ROUND(I121*H121,2)</f>
        <v>0</v>
      </c>
      <c r="K121" s="231" t="s">
        <v>1248</v>
      </c>
      <c r="L121" s="236"/>
      <c r="M121" s="237" t="s">
        <v>1</v>
      </c>
      <c r="N121" s="238" t="s">
        <v>43</v>
      </c>
      <c r="O121" s="92"/>
      <c r="P121" s="239">
        <f>O121*H121</f>
        <v>0</v>
      </c>
      <c r="Q121" s="239">
        <v>3.70425</v>
      </c>
      <c r="R121" s="239">
        <f>Q121*H121</f>
        <v>92.60625</v>
      </c>
      <c r="S121" s="239">
        <v>0</v>
      </c>
      <c r="T121" s="240">
        <f>S121*H121</f>
        <v>0</v>
      </c>
      <c r="U121" s="39"/>
      <c r="V121" s="39"/>
      <c r="W121" s="39"/>
      <c r="X121" s="39"/>
      <c r="Y121" s="39"/>
      <c r="Z121" s="39"/>
      <c r="AA121" s="39"/>
      <c r="AB121" s="39"/>
      <c r="AC121" s="39"/>
      <c r="AD121" s="39"/>
      <c r="AE121" s="39"/>
      <c r="AR121" s="241" t="s">
        <v>233</v>
      </c>
      <c r="AT121" s="241" t="s">
        <v>219</v>
      </c>
      <c r="AU121" s="241" t="s">
        <v>78</v>
      </c>
      <c r="AY121" s="18" t="s">
        <v>216</v>
      </c>
      <c r="BE121" s="242">
        <f>IF(N121="základní",J121,0)</f>
        <v>0</v>
      </c>
      <c r="BF121" s="242">
        <f>IF(N121="snížená",J121,0)</f>
        <v>0</v>
      </c>
      <c r="BG121" s="242">
        <f>IF(N121="zákl. přenesená",J121,0)</f>
        <v>0</v>
      </c>
      <c r="BH121" s="242">
        <f>IF(N121="sníž. přenesená",J121,0)</f>
        <v>0</v>
      </c>
      <c r="BI121" s="242">
        <f>IF(N121="nulová",J121,0)</f>
        <v>0</v>
      </c>
      <c r="BJ121" s="18" t="s">
        <v>85</v>
      </c>
      <c r="BK121" s="242">
        <f>ROUND(I121*H121,2)</f>
        <v>0</v>
      </c>
      <c r="BL121" s="18" t="s">
        <v>233</v>
      </c>
      <c r="BM121" s="241" t="s">
        <v>1249</v>
      </c>
    </row>
    <row r="122" spans="1:51" s="14" customFormat="1" ht="12">
      <c r="A122" s="14"/>
      <c r="B122" s="254"/>
      <c r="C122" s="255"/>
      <c r="D122" s="245" t="s">
        <v>226</v>
      </c>
      <c r="E122" s="256" t="s">
        <v>1</v>
      </c>
      <c r="F122" s="257" t="s">
        <v>338</v>
      </c>
      <c r="G122" s="255"/>
      <c r="H122" s="258">
        <v>25</v>
      </c>
      <c r="I122" s="259"/>
      <c r="J122" s="255"/>
      <c r="K122" s="255"/>
      <c r="L122" s="260"/>
      <c r="M122" s="261"/>
      <c r="N122" s="262"/>
      <c r="O122" s="262"/>
      <c r="P122" s="262"/>
      <c r="Q122" s="262"/>
      <c r="R122" s="262"/>
      <c r="S122" s="262"/>
      <c r="T122" s="263"/>
      <c r="U122" s="14"/>
      <c r="V122" s="14"/>
      <c r="W122" s="14"/>
      <c r="X122" s="14"/>
      <c r="Y122" s="14"/>
      <c r="Z122" s="14"/>
      <c r="AA122" s="14"/>
      <c r="AB122" s="14"/>
      <c r="AC122" s="14"/>
      <c r="AD122" s="14"/>
      <c r="AE122" s="14"/>
      <c r="AT122" s="264" t="s">
        <v>226</v>
      </c>
      <c r="AU122" s="264" t="s">
        <v>78</v>
      </c>
      <c r="AV122" s="14" t="s">
        <v>87</v>
      </c>
      <c r="AW122" s="14" t="s">
        <v>35</v>
      </c>
      <c r="AX122" s="14" t="s">
        <v>78</v>
      </c>
      <c r="AY122" s="264" t="s">
        <v>216</v>
      </c>
    </row>
    <row r="123" spans="1:51" s="15" customFormat="1" ht="12">
      <c r="A123" s="15"/>
      <c r="B123" s="265"/>
      <c r="C123" s="266"/>
      <c r="D123" s="245" t="s">
        <v>226</v>
      </c>
      <c r="E123" s="267" t="s">
        <v>1</v>
      </c>
      <c r="F123" s="268" t="s">
        <v>229</v>
      </c>
      <c r="G123" s="266"/>
      <c r="H123" s="269">
        <v>25</v>
      </c>
      <c r="I123" s="270"/>
      <c r="J123" s="266"/>
      <c r="K123" s="266"/>
      <c r="L123" s="271"/>
      <c r="M123" s="272"/>
      <c r="N123" s="273"/>
      <c r="O123" s="273"/>
      <c r="P123" s="273"/>
      <c r="Q123" s="273"/>
      <c r="R123" s="273"/>
      <c r="S123" s="273"/>
      <c r="T123" s="274"/>
      <c r="U123" s="15"/>
      <c r="V123" s="15"/>
      <c r="W123" s="15"/>
      <c r="X123" s="15"/>
      <c r="Y123" s="15"/>
      <c r="Z123" s="15"/>
      <c r="AA123" s="15"/>
      <c r="AB123" s="15"/>
      <c r="AC123" s="15"/>
      <c r="AD123" s="15"/>
      <c r="AE123" s="15"/>
      <c r="AT123" s="275" t="s">
        <v>226</v>
      </c>
      <c r="AU123" s="275" t="s">
        <v>78</v>
      </c>
      <c r="AV123" s="15" t="s">
        <v>100</v>
      </c>
      <c r="AW123" s="15" t="s">
        <v>35</v>
      </c>
      <c r="AX123" s="15" t="s">
        <v>85</v>
      </c>
      <c r="AY123" s="275" t="s">
        <v>216</v>
      </c>
    </row>
    <row r="124" spans="1:51" s="13" customFormat="1" ht="12">
      <c r="A124" s="13"/>
      <c r="B124" s="243"/>
      <c r="C124" s="244"/>
      <c r="D124" s="245" t="s">
        <v>226</v>
      </c>
      <c r="E124" s="246" t="s">
        <v>1</v>
      </c>
      <c r="F124" s="247" t="s">
        <v>560</v>
      </c>
      <c r="G124" s="244"/>
      <c r="H124" s="246" t="s">
        <v>1</v>
      </c>
      <c r="I124" s="248"/>
      <c r="J124" s="244"/>
      <c r="K124" s="244"/>
      <c r="L124" s="249"/>
      <c r="M124" s="302"/>
      <c r="N124" s="303"/>
      <c r="O124" s="303"/>
      <c r="P124" s="303"/>
      <c r="Q124" s="303"/>
      <c r="R124" s="303"/>
      <c r="S124" s="303"/>
      <c r="T124" s="304"/>
      <c r="U124" s="13"/>
      <c r="V124" s="13"/>
      <c r="W124" s="13"/>
      <c r="X124" s="13"/>
      <c r="Y124" s="13"/>
      <c r="Z124" s="13"/>
      <c r="AA124" s="13"/>
      <c r="AB124" s="13"/>
      <c r="AC124" s="13"/>
      <c r="AD124" s="13"/>
      <c r="AE124" s="13"/>
      <c r="AT124" s="253" t="s">
        <v>226</v>
      </c>
      <c r="AU124" s="253" t="s">
        <v>78</v>
      </c>
      <c r="AV124" s="13" t="s">
        <v>85</v>
      </c>
      <c r="AW124" s="13" t="s">
        <v>35</v>
      </c>
      <c r="AX124" s="13" t="s">
        <v>78</v>
      </c>
      <c r="AY124" s="253" t="s">
        <v>216</v>
      </c>
    </row>
    <row r="125" spans="1:31" s="2" customFormat="1" ht="6.95" customHeight="1">
      <c r="A125" s="39"/>
      <c r="B125" s="67"/>
      <c r="C125" s="68"/>
      <c r="D125" s="68"/>
      <c r="E125" s="68"/>
      <c r="F125" s="68"/>
      <c r="G125" s="68"/>
      <c r="H125" s="68"/>
      <c r="I125" s="68"/>
      <c r="J125" s="68"/>
      <c r="K125" s="68"/>
      <c r="L125" s="45"/>
      <c r="M125" s="39"/>
      <c r="O125" s="39"/>
      <c r="P125" s="39"/>
      <c r="Q125" s="39"/>
      <c r="R125" s="39"/>
      <c r="S125" s="39"/>
      <c r="T125" s="39"/>
      <c r="U125" s="39"/>
      <c r="V125" s="39"/>
      <c r="W125" s="39"/>
      <c r="X125" s="39"/>
      <c r="Y125" s="39"/>
      <c r="Z125" s="39"/>
      <c r="AA125" s="39"/>
      <c r="AB125" s="39"/>
      <c r="AC125" s="39"/>
      <c r="AD125" s="39"/>
      <c r="AE125" s="39"/>
    </row>
  </sheetData>
  <sheetProtection password="CC35" sheet="1" objects="1" scenarios="1" formatColumns="0" formatRows="0" autoFilter="0"/>
  <autoFilter ref="C119:K124"/>
  <mergeCells count="12">
    <mergeCell ref="E7:H7"/>
    <mergeCell ref="E9:H9"/>
    <mergeCell ref="E11:H11"/>
    <mergeCell ref="E20:H20"/>
    <mergeCell ref="E29:H29"/>
    <mergeCell ref="E85:H85"/>
    <mergeCell ref="E87:H87"/>
    <mergeCell ref="E89:H89"/>
    <mergeCell ref="E108:H108"/>
    <mergeCell ref="E110:H110"/>
    <mergeCell ref="E112:H11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133</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1250</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1251</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ROUND(J125,2)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ROUND((SUM(BE125:BE148)),2)</f>
        <v>0</v>
      </c>
      <c r="G37" s="39"/>
      <c r="H37" s="39"/>
      <c r="I37" s="166">
        <v>0.21</v>
      </c>
      <c r="J37" s="165">
        <f>ROUND(((SUM(BE125:BE148))*I37),2)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ROUND((SUM(BF125:BF148)),2)</f>
        <v>0</v>
      </c>
      <c r="G38" s="39"/>
      <c r="H38" s="39"/>
      <c r="I38" s="166">
        <v>0.15</v>
      </c>
      <c r="J38" s="165">
        <f>ROUND(((SUM(BF125:BF148))*I38),2)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ROUND((SUM(BG125:BG148)),2)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ROUND((SUM(BH125:BH148)),2)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ROUND((SUM(BI125:BI148)),2)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1250</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A.1.5.1 - Zajištění skalního zářezu</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J125</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201</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5" t="str">
        <f>E7</f>
        <v>Oprava úseku Nejdek - Nové Hamry oprava č.2</v>
      </c>
      <c r="F111" s="33"/>
      <c r="G111" s="33"/>
      <c r="H111" s="33"/>
      <c r="I111" s="41"/>
      <c r="J111" s="41"/>
      <c r="K111" s="41"/>
      <c r="L111" s="64"/>
      <c r="S111" s="39"/>
      <c r="T111" s="39"/>
      <c r="U111" s="39"/>
      <c r="V111" s="39"/>
      <c r="W111" s="39"/>
      <c r="X111" s="39"/>
      <c r="Y111" s="39"/>
      <c r="Z111" s="39"/>
      <c r="AA111" s="39"/>
      <c r="AB111" s="39"/>
      <c r="AC111" s="39"/>
      <c r="AD111" s="39"/>
      <c r="AE111" s="39"/>
    </row>
    <row r="112" spans="2:12" s="1" customFormat="1" ht="12" customHeight="1">
      <c r="B112" s="22"/>
      <c r="C112" s="33" t="s">
        <v>186</v>
      </c>
      <c r="D112" s="23"/>
      <c r="E112" s="23"/>
      <c r="F112" s="23"/>
      <c r="G112" s="23"/>
      <c r="H112" s="23"/>
      <c r="I112" s="23"/>
      <c r="J112" s="23"/>
      <c r="K112" s="23"/>
      <c r="L112" s="21"/>
    </row>
    <row r="113" spans="2:12" s="1" customFormat="1" ht="16.5" customHeight="1">
      <c r="B113" s="22"/>
      <c r="C113" s="23"/>
      <c r="D113" s="23"/>
      <c r="E113" s="185" t="s">
        <v>187</v>
      </c>
      <c r="F113" s="23"/>
      <c r="G113" s="23"/>
      <c r="H113" s="23"/>
      <c r="I113" s="23"/>
      <c r="J113" s="23"/>
      <c r="K113" s="23"/>
      <c r="L113" s="21"/>
    </row>
    <row r="114" spans="2:12" s="1" customFormat="1" ht="12" customHeight="1">
      <c r="B114" s="22"/>
      <c r="C114" s="33" t="s">
        <v>188</v>
      </c>
      <c r="D114" s="23"/>
      <c r="E114" s="23"/>
      <c r="F114" s="23"/>
      <c r="G114" s="23"/>
      <c r="H114" s="23"/>
      <c r="I114" s="23"/>
      <c r="J114" s="23"/>
      <c r="K114" s="23"/>
      <c r="L114" s="21"/>
    </row>
    <row r="115" spans="1:31" s="2" customFormat="1" ht="16.5" customHeight="1">
      <c r="A115" s="39"/>
      <c r="B115" s="40"/>
      <c r="C115" s="41"/>
      <c r="D115" s="41"/>
      <c r="E115" s="186" t="s">
        <v>1250</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190</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E13</f>
        <v>A.1.5.1 - Zajištění skalního zářezu</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F16</f>
        <v xml:space="preserve"> </v>
      </c>
      <c r="G119" s="41"/>
      <c r="H119" s="41"/>
      <c r="I119" s="33" t="s">
        <v>22</v>
      </c>
      <c r="J119" s="80" t="str">
        <f>IF(J16="","",J16)</f>
        <v>26. 9. 2022</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24</v>
      </c>
      <c r="D121" s="41"/>
      <c r="E121" s="41"/>
      <c r="F121" s="28" t="str">
        <f>E19</f>
        <v>Správa železnic, státní organizace</v>
      </c>
      <c r="G121" s="41"/>
      <c r="H121" s="41"/>
      <c r="I121" s="33" t="s">
        <v>32</v>
      </c>
      <c r="J121" s="37" t="str">
        <f>E25</f>
        <v>Progi spol. s r.o.</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30</v>
      </c>
      <c r="D122" s="41"/>
      <c r="E122" s="41"/>
      <c r="F122" s="28" t="str">
        <f>IF(E22="","",E22)</f>
        <v>Vyplň údaj</v>
      </c>
      <c r="G122" s="41"/>
      <c r="H122" s="41"/>
      <c r="I122" s="33" t="s">
        <v>36</v>
      </c>
      <c r="J122" s="37" t="str">
        <f>E28</f>
        <v>Pavlína Liprtová</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11" customFormat="1" ht="29.25" customHeight="1">
      <c r="A124" s="202"/>
      <c r="B124" s="203"/>
      <c r="C124" s="204" t="s">
        <v>202</v>
      </c>
      <c r="D124" s="205" t="s">
        <v>63</v>
      </c>
      <c r="E124" s="205" t="s">
        <v>59</v>
      </c>
      <c r="F124" s="205" t="s">
        <v>60</v>
      </c>
      <c r="G124" s="205" t="s">
        <v>203</v>
      </c>
      <c r="H124" s="205" t="s">
        <v>204</v>
      </c>
      <c r="I124" s="205" t="s">
        <v>205</v>
      </c>
      <c r="J124" s="205" t="s">
        <v>195</v>
      </c>
      <c r="K124" s="206" t="s">
        <v>206</v>
      </c>
      <c r="L124" s="207"/>
      <c r="M124" s="101" t="s">
        <v>1</v>
      </c>
      <c r="N124" s="102" t="s">
        <v>42</v>
      </c>
      <c r="O124" s="102" t="s">
        <v>207</v>
      </c>
      <c r="P124" s="102" t="s">
        <v>208</v>
      </c>
      <c r="Q124" s="102" t="s">
        <v>209</v>
      </c>
      <c r="R124" s="102" t="s">
        <v>210</v>
      </c>
      <c r="S124" s="102" t="s">
        <v>211</v>
      </c>
      <c r="T124" s="103" t="s">
        <v>212</v>
      </c>
      <c r="U124" s="202"/>
      <c r="V124" s="202"/>
      <c r="W124" s="202"/>
      <c r="X124" s="202"/>
      <c r="Y124" s="202"/>
      <c r="Z124" s="202"/>
      <c r="AA124" s="202"/>
      <c r="AB124" s="202"/>
      <c r="AC124" s="202"/>
      <c r="AD124" s="202"/>
      <c r="AE124" s="202"/>
    </row>
    <row r="125" spans="1:63" s="2" customFormat="1" ht="22.8" customHeight="1">
      <c r="A125" s="39"/>
      <c r="B125" s="40"/>
      <c r="C125" s="108" t="s">
        <v>213</v>
      </c>
      <c r="D125" s="41"/>
      <c r="E125" s="41"/>
      <c r="F125" s="41"/>
      <c r="G125" s="41"/>
      <c r="H125" s="41"/>
      <c r="I125" s="41"/>
      <c r="J125" s="208">
        <f>BK125</f>
        <v>0</v>
      </c>
      <c r="K125" s="41"/>
      <c r="L125" s="45"/>
      <c r="M125" s="104"/>
      <c r="N125" s="209"/>
      <c r="O125" s="105"/>
      <c r="P125" s="210">
        <f>P126</f>
        <v>0</v>
      </c>
      <c r="Q125" s="105"/>
      <c r="R125" s="210">
        <f>R126</f>
        <v>7.32463</v>
      </c>
      <c r="S125" s="105"/>
      <c r="T125" s="211">
        <f>T126</f>
        <v>0</v>
      </c>
      <c r="U125" s="39"/>
      <c r="V125" s="39"/>
      <c r="W125" s="39"/>
      <c r="X125" s="39"/>
      <c r="Y125" s="39"/>
      <c r="Z125" s="39"/>
      <c r="AA125" s="39"/>
      <c r="AB125" s="39"/>
      <c r="AC125" s="39"/>
      <c r="AD125" s="39"/>
      <c r="AE125" s="39"/>
      <c r="AT125" s="18" t="s">
        <v>77</v>
      </c>
      <c r="AU125" s="18" t="s">
        <v>197</v>
      </c>
      <c r="BK125" s="212">
        <f>BK126</f>
        <v>0</v>
      </c>
    </row>
    <row r="126" spans="1:63" s="12" customFormat="1" ht="25.9" customHeight="1">
      <c r="A126" s="12"/>
      <c r="B126" s="213"/>
      <c r="C126" s="214"/>
      <c r="D126" s="215" t="s">
        <v>77</v>
      </c>
      <c r="E126" s="216" t="s">
        <v>214</v>
      </c>
      <c r="F126" s="216" t="s">
        <v>215</v>
      </c>
      <c r="G126" s="214"/>
      <c r="H126" s="214"/>
      <c r="I126" s="217"/>
      <c r="J126" s="218">
        <f>BK126</f>
        <v>0</v>
      </c>
      <c r="K126" s="214"/>
      <c r="L126" s="219"/>
      <c r="M126" s="220"/>
      <c r="N126" s="221"/>
      <c r="O126" s="221"/>
      <c r="P126" s="222">
        <f>SUM(P127:P148)</f>
        <v>0</v>
      </c>
      <c r="Q126" s="221"/>
      <c r="R126" s="222">
        <f>SUM(R127:R148)</f>
        <v>7.32463</v>
      </c>
      <c r="S126" s="221"/>
      <c r="T126" s="223">
        <f>SUM(T127:T148)</f>
        <v>0</v>
      </c>
      <c r="U126" s="12"/>
      <c r="V126" s="12"/>
      <c r="W126" s="12"/>
      <c r="X126" s="12"/>
      <c r="Y126" s="12"/>
      <c r="Z126" s="12"/>
      <c r="AA126" s="12"/>
      <c r="AB126" s="12"/>
      <c r="AC126" s="12"/>
      <c r="AD126" s="12"/>
      <c r="AE126" s="12"/>
      <c r="AR126" s="224" t="s">
        <v>85</v>
      </c>
      <c r="AT126" s="225" t="s">
        <v>77</v>
      </c>
      <c r="AU126" s="225" t="s">
        <v>78</v>
      </c>
      <c r="AY126" s="224" t="s">
        <v>216</v>
      </c>
      <c r="BK126" s="226">
        <f>SUM(BK127:BK148)</f>
        <v>0</v>
      </c>
    </row>
    <row r="127" spans="1:65" s="2" customFormat="1" ht="55.5" customHeight="1">
      <c r="A127" s="39"/>
      <c r="B127" s="40"/>
      <c r="C127" s="276" t="s">
        <v>85</v>
      </c>
      <c r="D127" s="276" t="s">
        <v>265</v>
      </c>
      <c r="E127" s="277" t="s">
        <v>1252</v>
      </c>
      <c r="F127" s="278" t="s">
        <v>1253</v>
      </c>
      <c r="G127" s="279" t="s">
        <v>255</v>
      </c>
      <c r="H127" s="280">
        <v>6</v>
      </c>
      <c r="I127" s="281"/>
      <c r="J127" s="282">
        <f>ROUND(I127*H127,2)</f>
        <v>0</v>
      </c>
      <c r="K127" s="278" t="s">
        <v>834</v>
      </c>
      <c r="L127" s="45"/>
      <c r="M127" s="283" t="s">
        <v>1</v>
      </c>
      <c r="N127" s="284" t="s">
        <v>43</v>
      </c>
      <c r="O127" s="92"/>
      <c r="P127" s="239">
        <f>O127*H127</f>
        <v>0</v>
      </c>
      <c r="Q127" s="239">
        <v>0</v>
      </c>
      <c r="R127" s="239">
        <f>Q127*H127</f>
        <v>0</v>
      </c>
      <c r="S127" s="239">
        <v>0</v>
      </c>
      <c r="T127" s="240">
        <f>S127*H127</f>
        <v>0</v>
      </c>
      <c r="U127" s="39"/>
      <c r="V127" s="39"/>
      <c r="W127" s="39"/>
      <c r="X127" s="39"/>
      <c r="Y127" s="39"/>
      <c r="Z127" s="39"/>
      <c r="AA127" s="39"/>
      <c r="AB127" s="39"/>
      <c r="AC127" s="39"/>
      <c r="AD127" s="39"/>
      <c r="AE127" s="39"/>
      <c r="AR127" s="241" t="s">
        <v>100</v>
      </c>
      <c r="AT127" s="241" t="s">
        <v>265</v>
      </c>
      <c r="AU127" s="241" t="s">
        <v>85</v>
      </c>
      <c r="AY127" s="18" t="s">
        <v>216</v>
      </c>
      <c r="BE127" s="242">
        <f>IF(N127="základní",J127,0)</f>
        <v>0</v>
      </c>
      <c r="BF127" s="242">
        <f>IF(N127="snížená",J127,0)</f>
        <v>0</v>
      </c>
      <c r="BG127" s="242">
        <f>IF(N127="zákl. přenesená",J127,0)</f>
        <v>0</v>
      </c>
      <c r="BH127" s="242">
        <f>IF(N127="sníž. přenesená",J127,0)</f>
        <v>0</v>
      </c>
      <c r="BI127" s="242">
        <f>IF(N127="nulová",J127,0)</f>
        <v>0</v>
      </c>
      <c r="BJ127" s="18" t="s">
        <v>85</v>
      </c>
      <c r="BK127" s="242">
        <f>ROUND(I127*H127,2)</f>
        <v>0</v>
      </c>
      <c r="BL127" s="18" t="s">
        <v>100</v>
      </c>
      <c r="BM127" s="241" t="s">
        <v>1254</v>
      </c>
    </row>
    <row r="128" spans="1:47" s="2" customFormat="1" ht="12">
      <c r="A128" s="39"/>
      <c r="B128" s="40"/>
      <c r="C128" s="41"/>
      <c r="D128" s="288" t="s">
        <v>836</v>
      </c>
      <c r="E128" s="41"/>
      <c r="F128" s="289" t="s">
        <v>1255</v>
      </c>
      <c r="G128" s="41"/>
      <c r="H128" s="41"/>
      <c r="I128" s="290"/>
      <c r="J128" s="41"/>
      <c r="K128" s="41"/>
      <c r="L128" s="45"/>
      <c r="M128" s="291"/>
      <c r="N128" s="292"/>
      <c r="O128" s="92"/>
      <c r="P128" s="92"/>
      <c r="Q128" s="92"/>
      <c r="R128" s="92"/>
      <c r="S128" s="92"/>
      <c r="T128" s="93"/>
      <c r="U128" s="39"/>
      <c r="V128" s="39"/>
      <c r="W128" s="39"/>
      <c r="X128" s="39"/>
      <c r="Y128" s="39"/>
      <c r="Z128" s="39"/>
      <c r="AA128" s="39"/>
      <c r="AB128" s="39"/>
      <c r="AC128" s="39"/>
      <c r="AD128" s="39"/>
      <c r="AE128" s="39"/>
      <c r="AT128" s="18" t="s">
        <v>836</v>
      </c>
      <c r="AU128" s="18" t="s">
        <v>85</v>
      </c>
    </row>
    <row r="129" spans="1:65" s="2" customFormat="1" ht="16.5" customHeight="1">
      <c r="A129" s="39"/>
      <c r="B129" s="40"/>
      <c r="C129" s="229" t="s">
        <v>87</v>
      </c>
      <c r="D129" s="229" t="s">
        <v>219</v>
      </c>
      <c r="E129" s="230" t="s">
        <v>1256</v>
      </c>
      <c r="F129" s="231" t="s">
        <v>1257</v>
      </c>
      <c r="G129" s="232" t="s">
        <v>698</v>
      </c>
      <c r="H129" s="233">
        <v>13</v>
      </c>
      <c r="I129" s="234"/>
      <c r="J129" s="235">
        <f>ROUND(I129*H129,2)</f>
        <v>0</v>
      </c>
      <c r="K129" s="231" t="s">
        <v>1</v>
      </c>
      <c r="L129" s="236"/>
      <c r="M129" s="237" t="s">
        <v>1</v>
      </c>
      <c r="N129" s="238" t="s">
        <v>43</v>
      </c>
      <c r="O129" s="92"/>
      <c r="P129" s="239">
        <f>O129*H129</f>
        <v>0</v>
      </c>
      <c r="Q129" s="239">
        <v>0.00385</v>
      </c>
      <c r="R129" s="239">
        <f>Q129*H129</f>
        <v>0.050050000000000004</v>
      </c>
      <c r="S129" s="239">
        <v>0</v>
      </c>
      <c r="T129" s="240">
        <f>S129*H129</f>
        <v>0</v>
      </c>
      <c r="U129" s="39"/>
      <c r="V129" s="39"/>
      <c r="W129" s="39"/>
      <c r="X129" s="39"/>
      <c r="Y129" s="39"/>
      <c r="Z129" s="39"/>
      <c r="AA129" s="39"/>
      <c r="AB129" s="39"/>
      <c r="AC129" s="39"/>
      <c r="AD129" s="39"/>
      <c r="AE129" s="39"/>
      <c r="AR129" s="241" t="s">
        <v>224</v>
      </c>
      <c r="AT129" s="241" t="s">
        <v>219</v>
      </c>
      <c r="AU129" s="241" t="s">
        <v>85</v>
      </c>
      <c r="AY129" s="18" t="s">
        <v>216</v>
      </c>
      <c r="BE129" s="242">
        <f>IF(N129="základní",J129,0)</f>
        <v>0</v>
      </c>
      <c r="BF129" s="242">
        <f>IF(N129="snížená",J129,0)</f>
        <v>0</v>
      </c>
      <c r="BG129" s="242">
        <f>IF(N129="zákl. přenesená",J129,0)</f>
        <v>0</v>
      </c>
      <c r="BH129" s="242">
        <f>IF(N129="sníž. přenesená",J129,0)</f>
        <v>0</v>
      </c>
      <c r="BI129" s="242">
        <f>IF(N129="nulová",J129,0)</f>
        <v>0</v>
      </c>
      <c r="BJ129" s="18" t="s">
        <v>85</v>
      </c>
      <c r="BK129" s="242">
        <f>ROUND(I129*H129,2)</f>
        <v>0</v>
      </c>
      <c r="BL129" s="18" t="s">
        <v>100</v>
      </c>
      <c r="BM129" s="241" t="s">
        <v>1258</v>
      </c>
    </row>
    <row r="130" spans="1:65" s="2" customFormat="1" ht="16.5" customHeight="1">
      <c r="A130" s="39"/>
      <c r="B130" s="40"/>
      <c r="C130" s="229" t="s">
        <v>95</v>
      </c>
      <c r="D130" s="229" t="s">
        <v>219</v>
      </c>
      <c r="E130" s="230" t="s">
        <v>1259</v>
      </c>
      <c r="F130" s="231" t="s">
        <v>1260</v>
      </c>
      <c r="G130" s="232" t="s">
        <v>698</v>
      </c>
      <c r="H130" s="233">
        <v>100</v>
      </c>
      <c r="I130" s="234"/>
      <c r="J130" s="235">
        <f>ROUND(I130*H130,2)</f>
        <v>0</v>
      </c>
      <c r="K130" s="231" t="s">
        <v>1</v>
      </c>
      <c r="L130" s="236"/>
      <c r="M130" s="237" t="s">
        <v>1</v>
      </c>
      <c r="N130" s="238" t="s">
        <v>43</v>
      </c>
      <c r="O130" s="92"/>
      <c r="P130" s="239">
        <f>O130*H130</f>
        <v>0</v>
      </c>
      <c r="Q130" s="239">
        <v>0.001</v>
      </c>
      <c r="R130" s="239">
        <f>Q130*H130</f>
        <v>0.1</v>
      </c>
      <c r="S130" s="239">
        <v>0</v>
      </c>
      <c r="T130" s="240">
        <f>S130*H130</f>
        <v>0</v>
      </c>
      <c r="U130" s="39"/>
      <c r="V130" s="39"/>
      <c r="W130" s="39"/>
      <c r="X130" s="39"/>
      <c r="Y130" s="39"/>
      <c r="Z130" s="39"/>
      <c r="AA130" s="39"/>
      <c r="AB130" s="39"/>
      <c r="AC130" s="39"/>
      <c r="AD130" s="39"/>
      <c r="AE130" s="39"/>
      <c r="AR130" s="241" t="s">
        <v>224</v>
      </c>
      <c r="AT130" s="241" t="s">
        <v>219</v>
      </c>
      <c r="AU130" s="241" t="s">
        <v>85</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1261</v>
      </c>
    </row>
    <row r="131" spans="1:65" s="2" customFormat="1" ht="37.8" customHeight="1">
      <c r="A131" s="39"/>
      <c r="B131" s="40"/>
      <c r="C131" s="276" t="s">
        <v>100</v>
      </c>
      <c r="D131" s="276" t="s">
        <v>265</v>
      </c>
      <c r="E131" s="277" t="s">
        <v>1262</v>
      </c>
      <c r="F131" s="278" t="s">
        <v>1263</v>
      </c>
      <c r="G131" s="279" t="s">
        <v>222</v>
      </c>
      <c r="H131" s="280">
        <v>1000</v>
      </c>
      <c r="I131" s="281"/>
      <c r="J131" s="282">
        <f>ROUND(I131*H131,2)</f>
        <v>0</v>
      </c>
      <c r="K131" s="278" t="s">
        <v>834</v>
      </c>
      <c r="L131" s="45"/>
      <c r="M131" s="283" t="s">
        <v>1</v>
      </c>
      <c r="N131" s="284" t="s">
        <v>43</v>
      </c>
      <c r="O131" s="92"/>
      <c r="P131" s="239">
        <f>O131*H131</f>
        <v>0</v>
      </c>
      <c r="Q131" s="239">
        <v>0.00022</v>
      </c>
      <c r="R131" s="239">
        <f>Q131*H131</f>
        <v>0.22</v>
      </c>
      <c r="S131" s="239">
        <v>0</v>
      </c>
      <c r="T131" s="240">
        <f>S131*H131</f>
        <v>0</v>
      </c>
      <c r="U131" s="39"/>
      <c r="V131" s="39"/>
      <c r="W131" s="39"/>
      <c r="X131" s="39"/>
      <c r="Y131" s="39"/>
      <c r="Z131" s="39"/>
      <c r="AA131" s="39"/>
      <c r="AB131" s="39"/>
      <c r="AC131" s="39"/>
      <c r="AD131" s="39"/>
      <c r="AE131" s="39"/>
      <c r="AR131" s="241" t="s">
        <v>100</v>
      </c>
      <c r="AT131" s="241" t="s">
        <v>265</v>
      </c>
      <c r="AU131" s="241" t="s">
        <v>85</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1264</v>
      </c>
    </row>
    <row r="132" spans="1:47" s="2" customFormat="1" ht="12">
      <c r="A132" s="39"/>
      <c r="B132" s="40"/>
      <c r="C132" s="41"/>
      <c r="D132" s="288" t="s">
        <v>836</v>
      </c>
      <c r="E132" s="41"/>
      <c r="F132" s="289" t="s">
        <v>1265</v>
      </c>
      <c r="G132" s="41"/>
      <c r="H132" s="41"/>
      <c r="I132" s="290"/>
      <c r="J132" s="41"/>
      <c r="K132" s="41"/>
      <c r="L132" s="45"/>
      <c r="M132" s="291"/>
      <c r="N132" s="292"/>
      <c r="O132" s="92"/>
      <c r="P132" s="92"/>
      <c r="Q132" s="92"/>
      <c r="R132" s="92"/>
      <c r="S132" s="92"/>
      <c r="T132" s="93"/>
      <c r="U132" s="39"/>
      <c r="V132" s="39"/>
      <c r="W132" s="39"/>
      <c r="X132" s="39"/>
      <c r="Y132" s="39"/>
      <c r="Z132" s="39"/>
      <c r="AA132" s="39"/>
      <c r="AB132" s="39"/>
      <c r="AC132" s="39"/>
      <c r="AD132" s="39"/>
      <c r="AE132" s="39"/>
      <c r="AT132" s="18" t="s">
        <v>836</v>
      </c>
      <c r="AU132" s="18" t="s">
        <v>85</v>
      </c>
    </row>
    <row r="133" spans="1:65" s="2" customFormat="1" ht="16.5" customHeight="1">
      <c r="A133" s="39"/>
      <c r="B133" s="40"/>
      <c r="C133" s="229" t="s">
        <v>217</v>
      </c>
      <c r="D133" s="229" t="s">
        <v>219</v>
      </c>
      <c r="E133" s="230" t="s">
        <v>1266</v>
      </c>
      <c r="F133" s="231" t="s">
        <v>1260</v>
      </c>
      <c r="G133" s="232" t="s">
        <v>698</v>
      </c>
      <c r="H133" s="233">
        <v>375</v>
      </c>
      <c r="I133" s="234"/>
      <c r="J133" s="235">
        <f>ROUND(I133*H133,2)</f>
        <v>0</v>
      </c>
      <c r="K133" s="231" t="s">
        <v>1</v>
      </c>
      <c r="L133" s="236"/>
      <c r="M133" s="237" t="s">
        <v>1</v>
      </c>
      <c r="N133" s="238" t="s">
        <v>43</v>
      </c>
      <c r="O133" s="92"/>
      <c r="P133" s="239">
        <f>O133*H133</f>
        <v>0</v>
      </c>
      <c r="Q133" s="239">
        <v>0.001</v>
      </c>
      <c r="R133" s="239">
        <f>Q133*H133</f>
        <v>0.375</v>
      </c>
      <c r="S133" s="239">
        <v>0</v>
      </c>
      <c r="T133" s="240">
        <f>S133*H133</f>
        <v>0</v>
      </c>
      <c r="U133" s="39"/>
      <c r="V133" s="39"/>
      <c r="W133" s="39"/>
      <c r="X133" s="39"/>
      <c r="Y133" s="39"/>
      <c r="Z133" s="39"/>
      <c r="AA133" s="39"/>
      <c r="AB133" s="39"/>
      <c r="AC133" s="39"/>
      <c r="AD133" s="39"/>
      <c r="AE133" s="39"/>
      <c r="AR133" s="241" t="s">
        <v>224</v>
      </c>
      <c r="AT133" s="241" t="s">
        <v>219</v>
      </c>
      <c r="AU133" s="241" t="s">
        <v>85</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100</v>
      </c>
      <c r="BM133" s="241" t="s">
        <v>1267</v>
      </c>
    </row>
    <row r="134" spans="1:65" s="2" customFormat="1" ht="21.75" customHeight="1">
      <c r="A134" s="39"/>
      <c r="B134" s="40"/>
      <c r="C134" s="229" t="s">
        <v>241</v>
      </c>
      <c r="D134" s="229" t="s">
        <v>219</v>
      </c>
      <c r="E134" s="230" t="s">
        <v>1268</v>
      </c>
      <c r="F134" s="231" t="s">
        <v>1269</v>
      </c>
      <c r="G134" s="232" t="s">
        <v>300</v>
      </c>
      <c r="H134" s="233">
        <v>3.25</v>
      </c>
      <c r="I134" s="234"/>
      <c r="J134" s="235">
        <f>ROUND(I134*H134,2)</f>
        <v>0</v>
      </c>
      <c r="K134" s="231" t="s">
        <v>1</v>
      </c>
      <c r="L134" s="236"/>
      <c r="M134" s="237" t="s">
        <v>1</v>
      </c>
      <c r="N134" s="238" t="s">
        <v>43</v>
      </c>
      <c r="O134" s="92"/>
      <c r="P134" s="239">
        <f>O134*H134</f>
        <v>0</v>
      </c>
      <c r="Q134" s="239">
        <v>1</v>
      </c>
      <c r="R134" s="239">
        <f>Q134*H134</f>
        <v>3.25</v>
      </c>
      <c r="S134" s="239">
        <v>0</v>
      </c>
      <c r="T134" s="240">
        <f>S134*H134</f>
        <v>0</v>
      </c>
      <c r="U134" s="39"/>
      <c r="V134" s="39"/>
      <c r="W134" s="39"/>
      <c r="X134" s="39"/>
      <c r="Y134" s="39"/>
      <c r="Z134" s="39"/>
      <c r="AA134" s="39"/>
      <c r="AB134" s="39"/>
      <c r="AC134" s="39"/>
      <c r="AD134" s="39"/>
      <c r="AE134" s="39"/>
      <c r="AR134" s="241" t="s">
        <v>224</v>
      </c>
      <c r="AT134" s="241" t="s">
        <v>219</v>
      </c>
      <c r="AU134" s="241" t="s">
        <v>85</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100</v>
      </c>
      <c r="BM134" s="241" t="s">
        <v>1270</v>
      </c>
    </row>
    <row r="135" spans="1:65" s="2" customFormat="1" ht="24.15" customHeight="1">
      <c r="A135" s="39"/>
      <c r="B135" s="40"/>
      <c r="C135" s="276" t="s">
        <v>245</v>
      </c>
      <c r="D135" s="276" t="s">
        <v>265</v>
      </c>
      <c r="E135" s="277" t="s">
        <v>1271</v>
      </c>
      <c r="F135" s="278" t="s">
        <v>1272</v>
      </c>
      <c r="G135" s="279" t="s">
        <v>1089</v>
      </c>
      <c r="H135" s="280">
        <v>98</v>
      </c>
      <c r="I135" s="281"/>
      <c r="J135" s="282">
        <f>ROUND(I135*H135,2)</f>
        <v>0</v>
      </c>
      <c r="K135" s="278" t="s">
        <v>834</v>
      </c>
      <c r="L135" s="45"/>
      <c r="M135" s="283" t="s">
        <v>1</v>
      </c>
      <c r="N135" s="284" t="s">
        <v>43</v>
      </c>
      <c r="O135" s="92"/>
      <c r="P135" s="239">
        <f>O135*H135</f>
        <v>0</v>
      </c>
      <c r="Q135" s="239">
        <v>6E-05</v>
      </c>
      <c r="R135" s="239">
        <f>Q135*H135</f>
        <v>0.00588</v>
      </c>
      <c r="S135" s="239">
        <v>0</v>
      </c>
      <c r="T135" s="240">
        <f>S135*H135</f>
        <v>0</v>
      </c>
      <c r="U135" s="39"/>
      <c r="V135" s="39"/>
      <c r="W135" s="39"/>
      <c r="X135" s="39"/>
      <c r="Y135" s="39"/>
      <c r="Z135" s="39"/>
      <c r="AA135" s="39"/>
      <c r="AB135" s="39"/>
      <c r="AC135" s="39"/>
      <c r="AD135" s="39"/>
      <c r="AE135" s="39"/>
      <c r="AR135" s="241" t="s">
        <v>100</v>
      </c>
      <c r="AT135" s="241" t="s">
        <v>265</v>
      </c>
      <c r="AU135" s="241" t="s">
        <v>85</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1273</v>
      </c>
    </row>
    <row r="136" spans="1:47" s="2" customFormat="1" ht="12">
      <c r="A136" s="39"/>
      <c r="B136" s="40"/>
      <c r="C136" s="41"/>
      <c r="D136" s="288" t="s">
        <v>836</v>
      </c>
      <c r="E136" s="41"/>
      <c r="F136" s="289" t="s">
        <v>1274</v>
      </c>
      <c r="G136" s="41"/>
      <c r="H136" s="41"/>
      <c r="I136" s="290"/>
      <c r="J136" s="41"/>
      <c r="K136" s="41"/>
      <c r="L136" s="45"/>
      <c r="M136" s="291"/>
      <c r="N136" s="292"/>
      <c r="O136" s="92"/>
      <c r="P136" s="92"/>
      <c r="Q136" s="92"/>
      <c r="R136" s="92"/>
      <c r="S136" s="92"/>
      <c r="T136" s="93"/>
      <c r="U136" s="39"/>
      <c r="V136" s="39"/>
      <c r="W136" s="39"/>
      <c r="X136" s="39"/>
      <c r="Y136" s="39"/>
      <c r="Z136" s="39"/>
      <c r="AA136" s="39"/>
      <c r="AB136" s="39"/>
      <c r="AC136" s="39"/>
      <c r="AD136" s="39"/>
      <c r="AE136" s="39"/>
      <c r="AT136" s="18" t="s">
        <v>836</v>
      </c>
      <c r="AU136" s="18" t="s">
        <v>85</v>
      </c>
    </row>
    <row r="137" spans="1:65" s="2" customFormat="1" ht="24.15" customHeight="1">
      <c r="A137" s="39"/>
      <c r="B137" s="40"/>
      <c r="C137" s="229" t="s">
        <v>224</v>
      </c>
      <c r="D137" s="229" t="s">
        <v>219</v>
      </c>
      <c r="E137" s="230" t="s">
        <v>1275</v>
      </c>
      <c r="F137" s="231" t="s">
        <v>1276</v>
      </c>
      <c r="G137" s="232" t="s">
        <v>268</v>
      </c>
      <c r="H137" s="233">
        <v>1830</v>
      </c>
      <c r="I137" s="234"/>
      <c r="J137" s="235">
        <f>ROUND(I137*H137,2)</f>
        <v>0</v>
      </c>
      <c r="K137" s="231" t="s">
        <v>834</v>
      </c>
      <c r="L137" s="236"/>
      <c r="M137" s="237" t="s">
        <v>1</v>
      </c>
      <c r="N137" s="238" t="s">
        <v>43</v>
      </c>
      <c r="O137" s="92"/>
      <c r="P137" s="239">
        <f>O137*H137</f>
        <v>0</v>
      </c>
      <c r="Q137" s="239">
        <v>0.00155</v>
      </c>
      <c r="R137" s="239">
        <f>Q137*H137</f>
        <v>2.8365</v>
      </c>
      <c r="S137" s="239">
        <v>0</v>
      </c>
      <c r="T137" s="240">
        <f>S137*H137</f>
        <v>0</v>
      </c>
      <c r="U137" s="39"/>
      <c r="V137" s="39"/>
      <c r="W137" s="39"/>
      <c r="X137" s="39"/>
      <c r="Y137" s="39"/>
      <c r="Z137" s="39"/>
      <c r="AA137" s="39"/>
      <c r="AB137" s="39"/>
      <c r="AC137" s="39"/>
      <c r="AD137" s="39"/>
      <c r="AE137" s="39"/>
      <c r="AR137" s="241" t="s">
        <v>224</v>
      </c>
      <c r="AT137" s="241" t="s">
        <v>219</v>
      </c>
      <c r="AU137" s="241" t="s">
        <v>85</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100</v>
      </c>
      <c r="BM137" s="241" t="s">
        <v>1277</v>
      </c>
    </row>
    <row r="138" spans="1:65" s="2" customFormat="1" ht="37.8" customHeight="1">
      <c r="A138" s="39"/>
      <c r="B138" s="40"/>
      <c r="C138" s="276" t="s">
        <v>252</v>
      </c>
      <c r="D138" s="276" t="s">
        <v>265</v>
      </c>
      <c r="E138" s="277" t="s">
        <v>1278</v>
      </c>
      <c r="F138" s="278" t="s">
        <v>1279</v>
      </c>
      <c r="G138" s="279" t="s">
        <v>268</v>
      </c>
      <c r="H138" s="280">
        <v>368</v>
      </c>
      <c r="I138" s="281"/>
      <c r="J138" s="282">
        <f>ROUND(I138*H138,2)</f>
        <v>0</v>
      </c>
      <c r="K138" s="278" t="s">
        <v>834</v>
      </c>
      <c r="L138" s="45"/>
      <c r="M138" s="283" t="s">
        <v>1</v>
      </c>
      <c r="N138" s="284" t="s">
        <v>43</v>
      </c>
      <c r="O138" s="92"/>
      <c r="P138" s="239">
        <f>O138*H138</f>
        <v>0</v>
      </c>
      <c r="Q138" s="239">
        <v>0.0001</v>
      </c>
      <c r="R138" s="239">
        <f>Q138*H138</f>
        <v>0.0368</v>
      </c>
      <c r="S138" s="239">
        <v>0</v>
      </c>
      <c r="T138" s="240">
        <f>S138*H138</f>
        <v>0</v>
      </c>
      <c r="U138" s="39"/>
      <c r="V138" s="39"/>
      <c r="W138" s="39"/>
      <c r="X138" s="39"/>
      <c r="Y138" s="39"/>
      <c r="Z138" s="39"/>
      <c r="AA138" s="39"/>
      <c r="AB138" s="39"/>
      <c r="AC138" s="39"/>
      <c r="AD138" s="39"/>
      <c r="AE138" s="39"/>
      <c r="AR138" s="241" t="s">
        <v>100</v>
      </c>
      <c r="AT138" s="241" t="s">
        <v>265</v>
      </c>
      <c r="AU138" s="241" t="s">
        <v>85</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1280</v>
      </c>
    </row>
    <row r="139" spans="1:47" s="2" customFormat="1" ht="12">
      <c r="A139" s="39"/>
      <c r="B139" s="40"/>
      <c r="C139" s="41"/>
      <c r="D139" s="288" t="s">
        <v>836</v>
      </c>
      <c r="E139" s="41"/>
      <c r="F139" s="289" t="s">
        <v>1281</v>
      </c>
      <c r="G139" s="41"/>
      <c r="H139" s="41"/>
      <c r="I139" s="290"/>
      <c r="J139" s="41"/>
      <c r="K139" s="41"/>
      <c r="L139" s="45"/>
      <c r="M139" s="291"/>
      <c r="N139" s="292"/>
      <c r="O139" s="92"/>
      <c r="P139" s="92"/>
      <c r="Q139" s="92"/>
      <c r="R139" s="92"/>
      <c r="S139" s="92"/>
      <c r="T139" s="93"/>
      <c r="U139" s="39"/>
      <c r="V139" s="39"/>
      <c r="W139" s="39"/>
      <c r="X139" s="39"/>
      <c r="Y139" s="39"/>
      <c r="Z139" s="39"/>
      <c r="AA139" s="39"/>
      <c r="AB139" s="39"/>
      <c r="AC139" s="39"/>
      <c r="AD139" s="39"/>
      <c r="AE139" s="39"/>
      <c r="AT139" s="18" t="s">
        <v>836</v>
      </c>
      <c r="AU139" s="18" t="s">
        <v>85</v>
      </c>
    </row>
    <row r="140" spans="1:65" s="2" customFormat="1" ht="33" customHeight="1">
      <c r="A140" s="39"/>
      <c r="B140" s="40"/>
      <c r="C140" s="229" t="s">
        <v>259</v>
      </c>
      <c r="D140" s="229" t="s">
        <v>219</v>
      </c>
      <c r="E140" s="230" t="s">
        <v>1282</v>
      </c>
      <c r="F140" s="231" t="s">
        <v>1283</v>
      </c>
      <c r="G140" s="232" t="s">
        <v>222</v>
      </c>
      <c r="H140" s="233">
        <v>795</v>
      </c>
      <c r="I140" s="234"/>
      <c r="J140" s="235">
        <f>ROUND(I140*H140,2)</f>
        <v>0</v>
      </c>
      <c r="K140" s="231" t="s">
        <v>1</v>
      </c>
      <c r="L140" s="236"/>
      <c r="M140" s="237" t="s">
        <v>1</v>
      </c>
      <c r="N140" s="238" t="s">
        <v>43</v>
      </c>
      <c r="O140" s="92"/>
      <c r="P140" s="239">
        <f>O140*H140</f>
        <v>0</v>
      </c>
      <c r="Q140" s="239">
        <v>0.00024</v>
      </c>
      <c r="R140" s="239">
        <f>Q140*H140</f>
        <v>0.1908</v>
      </c>
      <c r="S140" s="239">
        <v>0</v>
      </c>
      <c r="T140" s="240">
        <f>S140*H140</f>
        <v>0</v>
      </c>
      <c r="U140" s="39"/>
      <c r="V140" s="39"/>
      <c r="W140" s="39"/>
      <c r="X140" s="39"/>
      <c r="Y140" s="39"/>
      <c r="Z140" s="39"/>
      <c r="AA140" s="39"/>
      <c r="AB140" s="39"/>
      <c r="AC140" s="39"/>
      <c r="AD140" s="39"/>
      <c r="AE140" s="39"/>
      <c r="AR140" s="241" t="s">
        <v>224</v>
      </c>
      <c r="AT140" s="241" t="s">
        <v>219</v>
      </c>
      <c r="AU140" s="241" t="s">
        <v>85</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100</v>
      </c>
      <c r="BM140" s="241" t="s">
        <v>1284</v>
      </c>
    </row>
    <row r="141" spans="1:65" s="2" customFormat="1" ht="33" customHeight="1">
      <c r="A141" s="39"/>
      <c r="B141" s="40"/>
      <c r="C141" s="229" t="s">
        <v>264</v>
      </c>
      <c r="D141" s="229" t="s">
        <v>219</v>
      </c>
      <c r="E141" s="230" t="s">
        <v>1285</v>
      </c>
      <c r="F141" s="231" t="s">
        <v>1286</v>
      </c>
      <c r="G141" s="232" t="s">
        <v>222</v>
      </c>
      <c r="H141" s="233">
        <v>225</v>
      </c>
      <c r="I141" s="234"/>
      <c r="J141" s="235">
        <f>ROUND(I141*H141,2)</f>
        <v>0</v>
      </c>
      <c r="K141" s="231" t="s">
        <v>1</v>
      </c>
      <c r="L141" s="236"/>
      <c r="M141" s="237" t="s">
        <v>1</v>
      </c>
      <c r="N141" s="238" t="s">
        <v>43</v>
      </c>
      <c r="O141" s="92"/>
      <c r="P141" s="239">
        <f>O141*H141</f>
        <v>0</v>
      </c>
      <c r="Q141" s="239">
        <v>0.00015</v>
      </c>
      <c r="R141" s="239">
        <f>Q141*H141</f>
        <v>0.033749999999999995</v>
      </c>
      <c r="S141" s="239">
        <v>0</v>
      </c>
      <c r="T141" s="240">
        <f>S141*H141</f>
        <v>0</v>
      </c>
      <c r="U141" s="39"/>
      <c r="V141" s="39"/>
      <c r="W141" s="39"/>
      <c r="X141" s="39"/>
      <c r="Y141" s="39"/>
      <c r="Z141" s="39"/>
      <c r="AA141" s="39"/>
      <c r="AB141" s="39"/>
      <c r="AC141" s="39"/>
      <c r="AD141" s="39"/>
      <c r="AE141" s="39"/>
      <c r="AR141" s="241" t="s">
        <v>224</v>
      </c>
      <c r="AT141" s="241" t="s">
        <v>219</v>
      </c>
      <c r="AU141" s="241" t="s">
        <v>85</v>
      </c>
      <c r="AY141" s="18" t="s">
        <v>216</v>
      </c>
      <c r="BE141" s="242">
        <f>IF(N141="základní",J141,0)</f>
        <v>0</v>
      </c>
      <c r="BF141" s="242">
        <f>IF(N141="snížená",J141,0)</f>
        <v>0</v>
      </c>
      <c r="BG141" s="242">
        <f>IF(N141="zákl. přenesená",J141,0)</f>
        <v>0</v>
      </c>
      <c r="BH141" s="242">
        <f>IF(N141="sníž. přenesená",J141,0)</f>
        <v>0</v>
      </c>
      <c r="BI141" s="242">
        <f>IF(N141="nulová",J141,0)</f>
        <v>0</v>
      </c>
      <c r="BJ141" s="18" t="s">
        <v>85</v>
      </c>
      <c r="BK141" s="242">
        <f>ROUND(I141*H141,2)</f>
        <v>0</v>
      </c>
      <c r="BL141" s="18" t="s">
        <v>100</v>
      </c>
      <c r="BM141" s="241" t="s">
        <v>1287</v>
      </c>
    </row>
    <row r="142" spans="1:65" s="2" customFormat="1" ht="16.5" customHeight="1">
      <c r="A142" s="39"/>
      <c r="B142" s="40"/>
      <c r="C142" s="229" t="s">
        <v>270</v>
      </c>
      <c r="D142" s="229" t="s">
        <v>219</v>
      </c>
      <c r="E142" s="230" t="s">
        <v>1288</v>
      </c>
      <c r="F142" s="231" t="s">
        <v>1289</v>
      </c>
      <c r="G142" s="232" t="s">
        <v>232</v>
      </c>
      <c r="H142" s="233">
        <v>900</v>
      </c>
      <c r="I142" s="234"/>
      <c r="J142" s="235">
        <f>ROUND(I142*H142,2)</f>
        <v>0</v>
      </c>
      <c r="K142" s="231" t="s">
        <v>1</v>
      </c>
      <c r="L142" s="236"/>
      <c r="M142" s="237" t="s">
        <v>1</v>
      </c>
      <c r="N142" s="238" t="s">
        <v>43</v>
      </c>
      <c r="O142" s="92"/>
      <c r="P142" s="239">
        <f>O142*H142</f>
        <v>0</v>
      </c>
      <c r="Q142" s="239">
        <v>0.00023</v>
      </c>
      <c r="R142" s="239">
        <f>Q142*H142</f>
        <v>0.20700000000000002</v>
      </c>
      <c r="S142" s="239">
        <v>0</v>
      </c>
      <c r="T142" s="240">
        <f>S142*H142</f>
        <v>0</v>
      </c>
      <c r="U142" s="39"/>
      <c r="V142" s="39"/>
      <c r="W142" s="39"/>
      <c r="X142" s="39"/>
      <c r="Y142" s="39"/>
      <c r="Z142" s="39"/>
      <c r="AA142" s="39"/>
      <c r="AB142" s="39"/>
      <c r="AC142" s="39"/>
      <c r="AD142" s="39"/>
      <c r="AE142" s="39"/>
      <c r="AR142" s="241" t="s">
        <v>224</v>
      </c>
      <c r="AT142" s="241" t="s">
        <v>219</v>
      </c>
      <c r="AU142" s="241" t="s">
        <v>85</v>
      </c>
      <c r="AY142" s="18" t="s">
        <v>216</v>
      </c>
      <c r="BE142" s="242">
        <f>IF(N142="základní",J142,0)</f>
        <v>0</v>
      </c>
      <c r="BF142" s="242">
        <f>IF(N142="snížená",J142,0)</f>
        <v>0</v>
      </c>
      <c r="BG142" s="242">
        <f>IF(N142="zákl. přenesená",J142,0)</f>
        <v>0</v>
      </c>
      <c r="BH142" s="242">
        <f>IF(N142="sníž. přenesená",J142,0)</f>
        <v>0</v>
      </c>
      <c r="BI142" s="242">
        <f>IF(N142="nulová",J142,0)</f>
        <v>0</v>
      </c>
      <c r="BJ142" s="18" t="s">
        <v>85</v>
      </c>
      <c r="BK142" s="242">
        <f>ROUND(I142*H142,2)</f>
        <v>0</v>
      </c>
      <c r="BL142" s="18" t="s">
        <v>100</v>
      </c>
      <c r="BM142" s="241" t="s">
        <v>1290</v>
      </c>
    </row>
    <row r="143" spans="1:65" s="2" customFormat="1" ht="16.5" customHeight="1">
      <c r="A143" s="39"/>
      <c r="B143" s="40"/>
      <c r="C143" s="229" t="s">
        <v>274</v>
      </c>
      <c r="D143" s="229" t="s">
        <v>219</v>
      </c>
      <c r="E143" s="230" t="s">
        <v>1291</v>
      </c>
      <c r="F143" s="231" t="s">
        <v>1292</v>
      </c>
      <c r="G143" s="232" t="s">
        <v>1293</v>
      </c>
      <c r="H143" s="233">
        <v>5</v>
      </c>
      <c r="I143" s="234"/>
      <c r="J143" s="235">
        <f>ROUND(I143*H143,2)</f>
        <v>0</v>
      </c>
      <c r="K143" s="231" t="s">
        <v>1</v>
      </c>
      <c r="L143" s="236"/>
      <c r="M143" s="237" t="s">
        <v>1</v>
      </c>
      <c r="N143" s="238" t="s">
        <v>43</v>
      </c>
      <c r="O143" s="92"/>
      <c r="P143" s="239">
        <f>O143*H143</f>
        <v>0</v>
      </c>
      <c r="Q143" s="239">
        <v>2E-05</v>
      </c>
      <c r="R143" s="239">
        <f>Q143*H143</f>
        <v>0.0001</v>
      </c>
      <c r="S143" s="239">
        <v>0</v>
      </c>
      <c r="T143" s="240">
        <f>S143*H143</f>
        <v>0</v>
      </c>
      <c r="U143" s="39"/>
      <c r="V143" s="39"/>
      <c r="W143" s="39"/>
      <c r="X143" s="39"/>
      <c r="Y143" s="39"/>
      <c r="Z143" s="39"/>
      <c r="AA143" s="39"/>
      <c r="AB143" s="39"/>
      <c r="AC143" s="39"/>
      <c r="AD143" s="39"/>
      <c r="AE143" s="39"/>
      <c r="AR143" s="241" t="s">
        <v>224</v>
      </c>
      <c r="AT143" s="241" t="s">
        <v>219</v>
      </c>
      <c r="AU143" s="241" t="s">
        <v>85</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1294</v>
      </c>
    </row>
    <row r="144" spans="1:65" s="2" customFormat="1" ht="55.5" customHeight="1">
      <c r="A144" s="39"/>
      <c r="B144" s="40"/>
      <c r="C144" s="276" t="s">
        <v>278</v>
      </c>
      <c r="D144" s="276" t="s">
        <v>265</v>
      </c>
      <c r="E144" s="277" t="s">
        <v>1295</v>
      </c>
      <c r="F144" s="278" t="s">
        <v>1296</v>
      </c>
      <c r="G144" s="279" t="s">
        <v>1089</v>
      </c>
      <c r="H144" s="280">
        <v>125</v>
      </c>
      <c r="I144" s="281"/>
      <c r="J144" s="282">
        <f>ROUND(I144*H144,2)</f>
        <v>0</v>
      </c>
      <c r="K144" s="278" t="s">
        <v>1</v>
      </c>
      <c r="L144" s="45"/>
      <c r="M144" s="283" t="s">
        <v>1</v>
      </c>
      <c r="N144" s="284" t="s">
        <v>43</v>
      </c>
      <c r="O144" s="92"/>
      <c r="P144" s="239">
        <f>O144*H144</f>
        <v>0</v>
      </c>
      <c r="Q144" s="239">
        <v>0.00015</v>
      </c>
      <c r="R144" s="239">
        <f>Q144*H144</f>
        <v>0.01875</v>
      </c>
      <c r="S144" s="239">
        <v>0</v>
      </c>
      <c r="T144" s="240">
        <f>S144*H144</f>
        <v>0</v>
      </c>
      <c r="U144" s="39"/>
      <c r="V144" s="39"/>
      <c r="W144" s="39"/>
      <c r="X144" s="39"/>
      <c r="Y144" s="39"/>
      <c r="Z144" s="39"/>
      <c r="AA144" s="39"/>
      <c r="AB144" s="39"/>
      <c r="AC144" s="39"/>
      <c r="AD144" s="39"/>
      <c r="AE144" s="39"/>
      <c r="AR144" s="241" t="s">
        <v>100</v>
      </c>
      <c r="AT144" s="241" t="s">
        <v>265</v>
      </c>
      <c r="AU144" s="241" t="s">
        <v>85</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1297</v>
      </c>
    </row>
    <row r="145" spans="1:65" s="2" customFormat="1" ht="66.75" customHeight="1">
      <c r="A145" s="39"/>
      <c r="B145" s="40"/>
      <c r="C145" s="276" t="s">
        <v>8</v>
      </c>
      <c r="D145" s="276" t="s">
        <v>265</v>
      </c>
      <c r="E145" s="277" t="s">
        <v>1298</v>
      </c>
      <c r="F145" s="278" t="s">
        <v>1299</v>
      </c>
      <c r="G145" s="279" t="s">
        <v>268</v>
      </c>
      <c r="H145" s="280">
        <v>21.25</v>
      </c>
      <c r="I145" s="281"/>
      <c r="J145" s="282">
        <f>ROUND(I145*H145,2)</f>
        <v>0</v>
      </c>
      <c r="K145" s="278" t="s">
        <v>1</v>
      </c>
      <c r="L145" s="45"/>
      <c r="M145" s="283" t="s">
        <v>1</v>
      </c>
      <c r="N145" s="284" t="s">
        <v>43</v>
      </c>
      <c r="O145" s="92"/>
      <c r="P145" s="239">
        <f>O145*H145</f>
        <v>0</v>
      </c>
      <c r="Q145" s="239">
        <v>0</v>
      </c>
      <c r="R145" s="239">
        <f>Q145*H145</f>
        <v>0</v>
      </c>
      <c r="S145" s="239">
        <v>0</v>
      </c>
      <c r="T145" s="240">
        <f>S145*H145</f>
        <v>0</v>
      </c>
      <c r="U145" s="39"/>
      <c r="V145" s="39"/>
      <c r="W145" s="39"/>
      <c r="X145" s="39"/>
      <c r="Y145" s="39"/>
      <c r="Z145" s="39"/>
      <c r="AA145" s="39"/>
      <c r="AB145" s="39"/>
      <c r="AC145" s="39"/>
      <c r="AD145" s="39"/>
      <c r="AE145" s="39"/>
      <c r="AR145" s="241" t="s">
        <v>537</v>
      </c>
      <c r="AT145" s="241" t="s">
        <v>265</v>
      </c>
      <c r="AU145" s="241" t="s">
        <v>85</v>
      </c>
      <c r="AY145" s="18" t="s">
        <v>216</v>
      </c>
      <c r="BE145" s="242">
        <f>IF(N145="základní",J145,0)</f>
        <v>0</v>
      </c>
      <c r="BF145" s="242">
        <f>IF(N145="snížená",J145,0)</f>
        <v>0</v>
      </c>
      <c r="BG145" s="242">
        <f>IF(N145="zákl. přenesená",J145,0)</f>
        <v>0</v>
      </c>
      <c r="BH145" s="242">
        <f>IF(N145="sníž. přenesená",J145,0)</f>
        <v>0</v>
      </c>
      <c r="BI145" s="242">
        <f>IF(N145="nulová",J145,0)</f>
        <v>0</v>
      </c>
      <c r="BJ145" s="18" t="s">
        <v>85</v>
      </c>
      <c r="BK145" s="242">
        <f>ROUND(I145*H145,2)</f>
        <v>0</v>
      </c>
      <c r="BL145" s="18" t="s">
        <v>537</v>
      </c>
      <c r="BM145" s="241" t="s">
        <v>1300</v>
      </c>
    </row>
    <row r="146" spans="1:65" s="2" customFormat="1" ht="16.5" customHeight="1">
      <c r="A146" s="39"/>
      <c r="B146" s="40"/>
      <c r="C146" s="276" t="s">
        <v>285</v>
      </c>
      <c r="D146" s="276" t="s">
        <v>265</v>
      </c>
      <c r="E146" s="277" t="s">
        <v>1301</v>
      </c>
      <c r="F146" s="278" t="s">
        <v>1302</v>
      </c>
      <c r="G146" s="279" t="s">
        <v>1303</v>
      </c>
      <c r="H146" s="280">
        <v>0.1</v>
      </c>
      <c r="I146" s="281"/>
      <c r="J146" s="282">
        <f>ROUND(I146*H146,2)</f>
        <v>0</v>
      </c>
      <c r="K146" s="278" t="s">
        <v>1</v>
      </c>
      <c r="L146" s="45"/>
      <c r="M146" s="283" t="s">
        <v>1</v>
      </c>
      <c r="N146" s="284" t="s">
        <v>43</v>
      </c>
      <c r="O146" s="92"/>
      <c r="P146" s="239">
        <f>O146*H146</f>
        <v>0</v>
      </c>
      <c r="Q146" s="239">
        <v>0</v>
      </c>
      <c r="R146" s="239">
        <f>Q146*H146</f>
        <v>0</v>
      </c>
      <c r="S146" s="239">
        <v>0</v>
      </c>
      <c r="T146" s="240">
        <f>S146*H146</f>
        <v>0</v>
      </c>
      <c r="U146" s="39"/>
      <c r="V146" s="39"/>
      <c r="W146" s="39"/>
      <c r="X146" s="39"/>
      <c r="Y146" s="39"/>
      <c r="Z146" s="39"/>
      <c r="AA146" s="39"/>
      <c r="AB146" s="39"/>
      <c r="AC146" s="39"/>
      <c r="AD146" s="39"/>
      <c r="AE146" s="39"/>
      <c r="AR146" s="241" t="s">
        <v>1304</v>
      </c>
      <c r="AT146" s="241" t="s">
        <v>265</v>
      </c>
      <c r="AU146" s="241" t="s">
        <v>85</v>
      </c>
      <c r="AY146" s="18" t="s">
        <v>216</v>
      </c>
      <c r="BE146" s="242">
        <f>IF(N146="základní",J146,0)</f>
        <v>0</v>
      </c>
      <c r="BF146" s="242">
        <f>IF(N146="snížená",J146,0)</f>
        <v>0</v>
      </c>
      <c r="BG146" s="242">
        <f>IF(N146="zákl. přenesená",J146,0)</f>
        <v>0</v>
      </c>
      <c r="BH146" s="242">
        <f>IF(N146="sníž. přenesená",J146,0)</f>
        <v>0</v>
      </c>
      <c r="BI146" s="242">
        <f>IF(N146="nulová",J146,0)</f>
        <v>0</v>
      </c>
      <c r="BJ146" s="18" t="s">
        <v>85</v>
      </c>
      <c r="BK146" s="242">
        <f>ROUND(I146*H146,2)</f>
        <v>0</v>
      </c>
      <c r="BL146" s="18" t="s">
        <v>1304</v>
      </c>
      <c r="BM146" s="241" t="s">
        <v>1305</v>
      </c>
    </row>
    <row r="147" spans="1:65" s="2" customFormat="1" ht="16.5" customHeight="1">
      <c r="A147" s="39"/>
      <c r="B147" s="40"/>
      <c r="C147" s="276" t="s">
        <v>289</v>
      </c>
      <c r="D147" s="276" t="s">
        <v>265</v>
      </c>
      <c r="E147" s="277" t="s">
        <v>1306</v>
      </c>
      <c r="F147" s="278" t="s">
        <v>1307</v>
      </c>
      <c r="G147" s="279" t="s">
        <v>1089</v>
      </c>
      <c r="H147" s="280">
        <v>16.25</v>
      </c>
      <c r="I147" s="281"/>
      <c r="J147" s="282">
        <f>ROUND(I147*H147,2)</f>
        <v>0</v>
      </c>
      <c r="K147" s="278" t="s">
        <v>834</v>
      </c>
      <c r="L147" s="45"/>
      <c r="M147" s="283" t="s">
        <v>1</v>
      </c>
      <c r="N147" s="284" t="s">
        <v>43</v>
      </c>
      <c r="O147" s="92"/>
      <c r="P147" s="239">
        <f>O147*H147</f>
        <v>0</v>
      </c>
      <c r="Q147" s="239">
        <v>0</v>
      </c>
      <c r="R147" s="239">
        <f>Q147*H147</f>
        <v>0</v>
      </c>
      <c r="S147" s="239">
        <v>0</v>
      </c>
      <c r="T147" s="240">
        <f>S147*H147</f>
        <v>0</v>
      </c>
      <c r="U147" s="39"/>
      <c r="V147" s="39"/>
      <c r="W147" s="39"/>
      <c r="X147" s="39"/>
      <c r="Y147" s="39"/>
      <c r="Z147" s="39"/>
      <c r="AA147" s="39"/>
      <c r="AB147" s="39"/>
      <c r="AC147" s="39"/>
      <c r="AD147" s="39"/>
      <c r="AE147" s="39"/>
      <c r="AR147" s="241" t="s">
        <v>1304</v>
      </c>
      <c r="AT147" s="241" t="s">
        <v>265</v>
      </c>
      <c r="AU147" s="241" t="s">
        <v>85</v>
      </c>
      <c r="AY147" s="18" t="s">
        <v>216</v>
      </c>
      <c r="BE147" s="242">
        <f>IF(N147="základní",J147,0)</f>
        <v>0</v>
      </c>
      <c r="BF147" s="242">
        <f>IF(N147="snížená",J147,0)</f>
        <v>0</v>
      </c>
      <c r="BG147" s="242">
        <f>IF(N147="zákl. přenesená",J147,0)</f>
        <v>0</v>
      </c>
      <c r="BH147" s="242">
        <f>IF(N147="sníž. přenesená",J147,0)</f>
        <v>0</v>
      </c>
      <c r="BI147" s="242">
        <f>IF(N147="nulová",J147,0)</f>
        <v>0</v>
      </c>
      <c r="BJ147" s="18" t="s">
        <v>85</v>
      </c>
      <c r="BK147" s="242">
        <f>ROUND(I147*H147,2)</f>
        <v>0</v>
      </c>
      <c r="BL147" s="18" t="s">
        <v>1304</v>
      </c>
      <c r="BM147" s="241" t="s">
        <v>1308</v>
      </c>
    </row>
    <row r="148" spans="1:47" s="2" customFormat="1" ht="12">
      <c r="A148" s="39"/>
      <c r="B148" s="40"/>
      <c r="C148" s="41"/>
      <c r="D148" s="288" t="s">
        <v>836</v>
      </c>
      <c r="E148" s="41"/>
      <c r="F148" s="289" t="s">
        <v>1309</v>
      </c>
      <c r="G148" s="41"/>
      <c r="H148" s="41"/>
      <c r="I148" s="290"/>
      <c r="J148" s="41"/>
      <c r="K148" s="41"/>
      <c r="L148" s="45"/>
      <c r="M148" s="293"/>
      <c r="N148" s="294"/>
      <c r="O148" s="295"/>
      <c r="P148" s="295"/>
      <c r="Q148" s="295"/>
      <c r="R148" s="295"/>
      <c r="S148" s="295"/>
      <c r="T148" s="296"/>
      <c r="U148" s="39"/>
      <c r="V148" s="39"/>
      <c r="W148" s="39"/>
      <c r="X148" s="39"/>
      <c r="Y148" s="39"/>
      <c r="Z148" s="39"/>
      <c r="AA148" s="39"/>
      <c r="AB148" s="39"/>
      <c r="AC148" s="39"/>
      <c r="AD148" s="39"/>
      <c r="AE148" s="39"/>
      <c r="AT148" s="18" t="s">
        <v>836</v>
      </c>
      <c r="AU148" s="18" t="s">
        <v>85</v>
      </c>
    </row>
    <row r="149" spans="1:31" s="2" customFormat="1" ht="6.95" customHeight="1">
      <c r="A149" s="39"/>
      <c r="B149" s="67"/>
      <c r="C149" s="68"/>
      <c r="D149" s="68"/>
      <c r="E149" s="68"/>
      <c r="F149" s="68"/>
      <c r="G149" s="68"/>
      <c r="H149" s="68"/>
      <c r="I149" s="68"/>
      <c r="J149" s="68"/>
      <c r="K149" s="68"/>
      <c r="L149" s="45"/>
      <c r="M149" s="39"/>
      <c r="O149" s="39"/>
      <c r="P149" s="39"/>
      <c r="Q149" s="39"/>
      <c r="R149" s="39"/>
      <c r="S149" s="39"/>
      <c r="T149" s="39"/>
      <c r="U149" s="39"/>
      <c r="V149" s="39"/>
      <c r="W149" s="39"/>
      <c r="X149" s="39"/>
      <c r="Y149" s="39"/>
      <c r="Z149" s="39"/>
      <c r="AA149" s="39"/>
      <c r="AB149" s="39"/>
      <c r="AC149" s="39"/>
      <c r="AD149" s="39"/>
      <c r="AE149" s="39"/>
    </row>
  </sheetData>
  <sheetProtection password="CC3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hyperlinks>
    <hyperlink ref="F128" r:id="rId1" display="https://podminky.urs.cz/item/CS_URS_2021_01/998153131"/>
    <hyperlink ref="F132" r:id="rId2" display="https://podminky.urs.cz/item/CS_URS_2021_01/224112116"/>
    <hyperlink ref="F136" r:id="rId3" display="https://podminky.urs.cz/item/CS_URS_2021_01/281604111"/>
    <hyperlink ref="F139" r:id="rId4" display="https://podminky.urs.cz/item/CS_URS_2021_01/155131311"/>
    <hyperlink ref="F148" r:id="rId5" display="https://podminky.urs.cz/item/CS_URS_2021_01/01111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2.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136</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s="1" customFormat="1" ht="12" customHeight="1">
      <c r="B8" s="21"/>
      <c r="D8" s="152" t="s">
        <v>186</v>
      </c>
      <c r="L8" s="21"/>
    </row>
    <row r="9" spans="1:31" s="2" customFormat="1" ht="16.5" customHeight="1">
      <c r="A9" s="39"/>
      <c r="B9" s="45"/>
      <c r="C9" s="39"/>
      <c r="D9" s="39"/>
      <c r="E9" s="153" t="s">
        <v>187</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188</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5" t="s">
        <v>1310</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21</v>
      </c>
      <c r="G14" s="39"/>
      <c r="H14" s="39"/>
      <c r="I14" s="152" t="s">
        <v>22</v>
      </c>
      <c r="J14" s="156" t="str">
        <f>'Rekapitulace stavby'!AN8</f>
        <v>26. 9. 2022</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2" t="s">
        <v>28</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30</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32</v>
      </c>
      <c r="E22" s="39"/>
      <c r="F22" s="39"/>
      <c r="G22" s="39"/>
      <c r="H22" s="39"/>
      <c r="I22" s="152"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2" t="s">
        <v>28</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36</v>
      </c>
      <c r="E25" s="39"/>
      <c r="F25" s="39"/>
      <c r="G25" s="39"/>
      <c r="H25" s="39"/>
      <c r="I25" s="152"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37</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1"/>
      <c r="E31" s="161"/>
      <c r="F31" s="161"/>
      <c r="G31" s="161"/>
      <c r="H31" s="161"/>
      <c r="I31" s="161"/>
      <c r="J31" s="161"/>
      <c r="K31" s="161"/>
      <c r="L31" s="64"/>
      <c r="S31" s="39"/>
      <c r="T31" s="39"/>
      <c r="U31" s="39"/>
      <c r="V31" s="39"/>
      <c r="W31" s="39"/>
      <c r="X31" s="39"/>
      <c r="Y31" s="39"/>
      <c r="Z31" s="39"/>
      <c r="AA31" s="39"/>
      <c r="AB31" s="39"/>
      <c r="AC31" s="39"/>
      <c r="AD31" s="39"/>
      <c r="AE31" s="39"/>
    </row>
    <row r="32" spans="1:31" s="2" customFormat="1" ht="25.4" customHeight="1">
      <c r="A32" s="39"/>
      <c r="B32" s="45"/>
      <c r="C32" s="39"/>
      <c r="D32" s="162" t="s">
        <v>38</v>
      </c>
      <c r="E32" s="39"/>
      <c r="F32" s="39"/>
      <c r="G32" s="39"/>
      <c r="H32" s="39"/>
      <c r="I32" s="39"/>
      <c r="J32" s="163">
        <f>ROUND(J123,2)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40</v>
      </c>
      <c r="G34" s="39"/>
      <c r="H34" s="39"/>
      <c r="I34" s="164" t="s">
        <v>39</v>
      </c>
      <c r="J34" s="164" t="s">
        <v>41</v>
      </c>
      <c r="K34" s="39"/>
      <c r="L34" s="64"/>
      <c r="S34" s="39"/>
      <c r="T34" s="39"/>
      <c r="U34" s="39"/>
      <c r="V34" s="39"/>
      <c r="W34" s="39"/>
      <c r="X34" s="39"/>
      <c r="Y34" s="39"/>
      <c r="Z34" s="39"/>
      <c r="AA34" s="39"/>
      <c r="AB34" s="39"/>
      <c r="AC34" s="39"/>
      <c r="AD34" s="39"/>
      <c r="AE34" s="39"/>
    </row>
    <row r="35" spans="1:31" s="2" customFormat="1" ht="14.4" customHeight="1">
      <c r="A35" s="39"/>
      <c r="B35" s="45"/>
      <c r="C35" s="39"/>
      <c r="D35" s="154" t="s">
        <v>42</v>
      </c>
      <c r="E35" s="152" t="s">
        <v>43</v>
      </c>
      <c r="F35" s="165">
        <f>ROUND((SUM(BE123:BE146)),2)</f>
        <v>0</v>
      </c>
      <c r="G35" s="39"/>
      <c r="H35" s="39"/>
      <c r="I35" s="166">
        <v>0.21</v>
      </c>
      <c r="J35" s="165">
        <f>ROUND(((SUM(BE123:BE146))*I35),2)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44</v>
      </c>
      <c r="F36" s="165">
        <f>ROUND((SUM(BF123:BF146)),2)</f>
        <v>0</v>
      </c>
      <c r="G36" s="39"/>
      <c r="H36" s="39"/>
      <c r="I36" s="166">
        <v>0.15</v>
      </c>
      <c r="J36" s="165">
        <f>ROUND(((SUM(BF123:BF146))*I36),2)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45</v>
      </c>
      <c r="F37" s="165">
        <f>ROUND((SUM(BG123:BG146)),2)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46</v>
      </c>
      <c r="F38" s="165">
        <f>ROUND((SUM(BH123:BH146)),2)</f>
        <v>0</v>
      </c>
      <c r="G38" s="39"/>
      <c r="H38" s="39"/>
      <c r="I38" s="166">
        <v>0.15</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47</v>
      </c>
      <c r="F39" s="165">
        <f>ROUND((SUM(BI123:BI146)),2)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48</v>
      </c>
      <c r="E41" s="169"/>
      <c r="F41" s="169"/>
      <c r="G41" s="170" t="s">
        <v>49</v>
      </c>
      <c r="H41" s="171" t="s">
        <v>50</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1:31" s="2" customFormat="1" ht="16.5" customHeight="1">
      <c r="A87" s="39"/>
      <c r="B87" s="40"/>
      <c r="C87" s="41"/>
      <c r="D87" s="41"/>
      <c r="E87" s="185" t="s">
        <v>187</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188</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A.1.6 - VON</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26. 9. 2022</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Správa železnic, státní organizace</v>
      </c>
      <c r="G93" s="41"/>
      <c r="H93" s="41"/>
      <c r="I93" s="33" t="s">
        <v>32</v>
      </c>
      <c r="J93" s="37" t="str">
        <f>E23</f>
        <v>Progi spol. s 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36</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7" t="s">
        <v>194</v>
      </c>
      <c r="D96" s="188"/>
      <c r="E96" s="188"/>
      <c r="F96" s="188"/>
      <c r="G96" s="188"/>
      <c r="H96" s="188"/>
      <c r="I96" s="188"/>
      <c r="J96" s="189" t="s">
        <v>195</v>
      </c>
      <c r="K96" s="188"/>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90" t="s">
        <v>196</v>
      </c>
      <c r="D98" s="41"/>
      <c r="E98" s="41"/>
      <c r="F98" s="41"/>
      <c r="G98" s="41"/>
      <c r="H98" s="41"/>
      <c r="I98" s="41"/>
      <c r="J98" s="111">
        <f>J123</f>
        <v>0</v>
      </c>
      <c r="K98" s="41"/>
      <c r="L98" s="64"/>
      <c r="S98" s="39"/>
      <c r="T98" s="39"/>
      <c r="U98" s="39"/>
      <c r="V98" s="39"/>
      <c r="W98" s="39"/>
      <c r="X98" s="39"/>
      <c r="Y98" s="39"/>
      <c r="Z98" s="39"/>
      <c r="AA98" s="39"/>
      <c r="AB98" s="39"/>
      <c r="AC98" s="39"/>
      <c r="AD98" s="39"/>
      <c r="AE98" s="39"/>
      <c r="AU98" s="18" t="s">
        <v>197</v>
      </c>
    </row>
    <row r="99" spans="1:31" s="9" customFormat="1" ht="24.95" customHeight="1">
      <c r="A99" s="9"/>
      <c r="B99" s="191"/>
      <c r="C99" s="192"/>
      <c r="D99" s="193" t="s">
        <v>198</v>
      </c>
      <c r="E99" s="194"/>
      <c r="F99" s="194"/>
      <c r="G99" s="194"/>
      <c r="H99" s="194"/>
      <c r="I99" s="194"/>
      <c r="J99" s="195">
        <f>J124</f>
        <v>0</v>
      </c>
      <c r="K99" s="192"/>
      <c r="L99" s="196"/>
      <c r="S99" s="9"/>
      <c r="T99" s="9"/>
      <c r="U99" s="9"/>
      <c r="V99" s="9"/>
      <c r="W99" s="9"/>
      <c r="X99" s="9"/>
      <c r="Y99" s="9"/>
      <c r="Z99" s="9"/>
      <c r="AA99" s="9"/>
      <c r="AB99" s="9"/>
      <c r="AC99" s="9"/>
      <c r="AD99" s="9"/>
      <c r="AE99" s="9"/>
    </row>
    <row r="100" spans="1:31" s="10" customFormat="1" ht="19.9" customHeight="1">
      <c r="A100" s="10"/>
      <c r="B100" s="197"/>
      <c r="C100" s="133"/>
      <c r="D100" s="198" t="s">
        <v>199</v>
      </c>
      <c r="E100" s="199"/>
      <c r="F100" s="199"/>
      <c r="G100" s="199"/>
      <c r="H100" s="199"/>
      <c r="I100" s="199"/>
      <c r="J100" s="200">
        <f>J125</f>
        <v>0</v>
      </c>
      <c r="K100" s="133"/>
      <c r="L100" s="201"/>
      <c r="S100" s="10"/>
      <c r="T100" s="10"/>
      <c r="U100" s="10"/>
      <c r="V100" s="10"/>
      <c r="W100" s="10"/>
      <c r="X100" s="10"/>
      <c r="Y100" s="10"/>
      <c r="Z100" s="10"/>
      <c r="AA100" s="10"/>
      <c r="AB100" s="10"/>
      <c r="AC100" s="10"/>
      <c r="AD100" s="10"/>
      <c r="AE100" s="10"/>
    </row>
    <row r="101" spans="1:31" s="9" customFormat="1" ht="24.95" customHeight="1">
      <c r="A101" s="9"/>
      <c r="B101" s="191"/>
      <c r="C101" s="192"/>
      <c r="D101" s="193" t="s">
        <v>1311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201</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5" t="str">
        <f>E7</f>
        <v>Oprava úseku Nejdek - Nové Hamry oprava č.2</v>
      </c>
      <c r="F111" s="33"/>
      <c r="G111" s="33"/>
      <c r="H111" s="33"/>
      <c r="I111" s="41"/>
      <c r="J111" s="41"/>
      <c r="K111" s="41"/>
      <c r="L111" s="64"/>
      <c r="S111" s="39"/>
      <c r="T111" s="39"/>
      <c r="U111" s="39"/>
      <c r="V111" s="39"/>
      <c r="W111" s="39"/>
      <c r="X111" s="39"/>
      <c r="Y111" s="39"/>
      <c r="Z111" s="39"/>
      <c r="AA111" s="39"/>
      <c r="AB111" s="39"/>
      <c r="AC111" s="39"/>
      <c r="AD111" s="39"/>
      <c r="AE111" s="39"/>
    </row>
    <row r="112" spans="2:12" s="1" customFormat="1" ht="12" customHeight="1">
      <c r="B112" s="22"/>
      <c r="C112" s="33" t="s">
        <v>186</v>
      </c>
      <c r="D112" s="23"/>
      <c r="E112" s="23"/>
      <c r="F112" s="23"/>
      <c r="G112" s="23"/>
      <c r="H112" s="23"/>
      <c r="I112" s="23"/>
      <c r="J112" s="23"/>
      <c r="K112" s="23"/>
      <c r="L112" s="21"/>
    </row>
    <row r="113" spans="1:31" s="2" customFormat="1" ht="16.5" customHeight="1">
      <c r="A113" s="39"/>
      <c r="B113" s="40"/>
      <c r="C113" s="41"/>
      <c r="D113" s="41"/>
      <c r="E113" s="185" t="s">
        <v>187</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188</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E11</f>
        <v>A.1.6 - VON</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20</v>
      </c>
      <c r="D117" s="41"/>
      <c r="E117" s="41"/>
      <c r="F117" s="28" t="str">
        <f>F14</f>
        <v xml:space="preserve"> </v>
      </c>
      <c r="G117" s="41"/>
      <c r="H117" s="41"/>
      <c r="I117" s="33" t="s">
        <v>22</v>
      </c>
      <c r="J117" s="80" t="str">
        <f>IF(J14="","",J14)</f>
        <v>26. 9. 2022</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5.15" customHeight="1">
      <c r="A119" s="39"/>
      <c r="B119" s="40"/>
      <c r="C119" s="33" t="s">
        <v>24</v>
      </c>
      <c r="D119" s="41"/>
      <c r="E119" s="41"/>
      <c r="F119" s="28" t="str">
        <f>E17</f>
        <v>Správa železnic, státní organizace</v>
      </c>
      <c r="G119" s="41"/>
      <c r="H119" s="41"/>
      <c r="I119" s="33" t="s">
        <v>32</v>
      </c>
      <c r="J119" s="37" t="str">
        <f>E23</f>
        <v>Progi spol. s r.o.</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30</v>
      </c>
      <c r="D120" s="41"/>
      <c r="E120" s="41"/>
      <c r="F120" s="28" t="str">
        <f>IF(E20="","",E20)</f>
        <v>Vyplň údaj</v>
      </c>
      <c r="G120" s="41"/>
      <c r="H120" s="41"/>
      <c r="I120" s="33" t="s">
        <v>36</v>
      </c>
      <c r="J120" s="37" t="str">
        <f>E26</f>
        <v xml:space="preserve"> </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11" customFormat="1" ht="29.25" customHeight="1">
      <c r="A122" s="202"/>
      <c r="B122" s="203"/>
      <c r="C122" s="204" t="s">
        <v>202</v>
      </c>
      <c r="D122" s="205" t="s">
        <v>63</v>
      </c>
      <c r="E122" s="205" t="s">
        <v>59</v>
      </c>
      <c r="F122" s="205" t="s">
        <v>60</v>
      </c>
      <c r="G122" s="205" t="s">
        <v>203</v>
      </c>
      <c r="H122" s="205" t="s">
        <v>204</v>
      </c>
      <c r="I122" s="205" t="s">
        <v>205</v>
      </c>
      <c r="J122" s="205" t="s">
        <v>195</v>
      </c>
      <c r="K122" s="206" t="s">
        <v>206</v>
      </c>
      <c r="L122" s="207"/>
      <c r="M122" s="101" t="s">
        <v>1</v>
      </c>
      <c r="N122" s="102" t="s">
        <v>42</v>
      </c>
      <c r="O122" s="102" t="s">
        <v>207</v>
      </c>
      <c r="P122" s="102" t="s">
        <v>208</v>
      </c>
      <c r="Q122" s="102" t="s">
        <v>209</v>
      </c>
      <c r="R122" s="102" t="s">
        <v>210</v>
      </c>
      <c r="S122" s="102" t="s">
        <v>211</v>
      </c>
      <c r="T122" s="103" t="s">
        <v>212</v>
      </c>
      <c r="U122" s="202"/>
      <c r="V122" s="202"/>
      <c r="W122" s="202"/>
      <c r="X122" s="202"/>
      <c r="Y122" s="202"/>
      <c r="Z122" s="202"/>
      <c r="AA122" s="202"/>
      <c r="AB122" s="202"/>
      <c r="AC122" s="202"/>
      <c r="AD122" s="202"/>
      <c r="AE122" s="202"/>
    </row>
    <row r="123" spans="1:63" s="2" customFormat="1" ht="22.8" customHeight="1">
      <c r="A123" s="39"/>
      <c r="B123" s="40"/>
      <c r="C123" s="108" t="s">
        <v>213</v>
      </c>
      <c r="D123" s="41"/>
      <c r="E123" s="41"/>
      <c r="F123" s="41"/>
      <c r="G123" s="41"/>
      <c r="H123" s="41"/>
      <c r="I123" s="41"/>
      <c r="J123" s="208">
        <f>BK123</f>
        <v>0</v>
      </c>
      <c r="K123" s="41"/>
      <c r="L123" s="45"/>
      <c r="M123" s="104"/>
      <c r="N123" s="209"/>
      <c r="O123" s="105"/>
      <c r="P123" s="210">
        <f>P124+P126</f>
        <v>0</v>
      </c>
      <c r="Q123" s="105"/>
      <c r="R123" s="210">
        <f>R124+R126</f>
        <v>0</v>
      </c>
      <c r="S123" s="105"/>
      <c r="T123" s="211">
        <f>T124+T126</f>
        <v>0</v>
      </c>
      <c r="U123" s="39"/>
      <c r="V123" s="39"/>
      <c r="W123" s="39"/>
      <c r="X123" s="39"/>
      <c r="Y123" s="39"/>
      <c r="Z123" s="39"/>
      <c r="AA123" s="39"/>
      <c r="AB123" s="39"/>
      <c r="AC123" s="39"/>
      <c r="AD123" s="39"/>
      <c r="AE123" s="39"/>
      <c r="AT123" s="18" t="s">
        <v>77</v>
      </c>
      <c r="AU123" s="18" t="s">
        <v>197</v>
      </c>
      <c r="BK123" s="212">
        <f>BK124+BK126</f>
        <v>0</v>
      </c>
    </row>
    <row r="124" spans="1:63" s="12" customFormat="1" ht="25.9" customHeight="1">
      <c r="A124" s="12"/>
      <c r="B124" s="213"/>
      <c r="C124" s="214"/>
      <c r="D124" s="215" t="s">
        <v>77</v>
      </c>
      <c r="E124" s="216" t="s">
        <v>214</v>
      </c>
      <c r="F124" s="216" t="s">
        <v>215</v>
      </c>
      <c r="G124" s="214"/>
      <c r="H124" s="214"/>
      <c r="I124" s="217"/>
      <c r="J124" s="218">
        <f>BK124</f>
        <v>0</v>
      </c>
      <c r="K124" s="214"/>
      <c r="L124" s="219"/>
      <c r="M124" s="220"/>
      <c r="N124" s="221"/>
      <c r="O124" s="221"/>
      <c r="P124" s="222">
        <f>P125</f>
        <v>0</v>
      </c>
      <c r="Q124" s="221"/>
      <c r="R124" s="222">
        <f>R125</f>
        <v>0</v>
      </c>
      <c r="S124" s="221"/>
      <c r="T124" s="223">
        <f>T125</f>
        <v>0</v>
      </c>
      <c r="U124" s="12"/>
      <c r="V124" s="12"/>
      <c r="W124" s="12"/>
      <c r="X124" s="12"/>
      <c r="Y124" s="12"/>
      <c r="Z124" s="12"/>
      <c r="AA124" s="12"/>
      <c r="AB124" s="12"/>
      <c r="AC124" s="12"/>
      <c r="AD124" s="12"/>
      <c r="AE124" s="12"/>
      <c r="AR124" s="224" t="s">
        <v>85</v>
      </c>
      <c r="AT124" s="225" t="s">
        <v>77</v>
      </c>
      <c r="AU124" s="225" t="s">
        <v>78</v>
      </c>
      <c r="AY124" s="224" t="s">
        <v>216</v>
      </c>
      <c r="BK124" s="226">
        <f>BK125</f>
        <v>0</v>
      </c>
    </row>
    <row r="125" spans="1:63" s="12" customFormat="1" ht="22.8" customHeight="1">
      <c r="A125" s="12"/>
      <c r="B125" s="213"/>
      <c r="C125" s="214"/>
      <c r="D125" s="215" t="s">
        <v>77</v>
      </c>
      <c r="E125" s="227" t="s">
        <v>217</v>
      </c>
      <c r="F125" s="227" t="s">
        <v>218</v>
      </c>
      <c r="G125" s="214"/>
      <c r="H125" s="214"/>
      <c r="I125" s="217"/>
      <c r="J125" s="228">
        <f>BK125</f>
        <v>0</v>
      </c>
      <c r="K125" s="214"/>
      <c r="L125" s="219"/>
      <c r="M125" s="220"/>
      <c r="N125" s="221"/>
      <c r="O125" s="221"/>
      <c r="P125" s="222">
        <v>0</v>
      </c>
      <c r="Q125" s="221"/>
      <c r="R125" s="222">
        <v>0</v>
      </c>
      <c r="S125" s="221"/>
      <c r="T125" s="223">
        <v>0</v>
      </c>
      <c r="U125" s="12"/>
      <c r="V125" s="12"/>
      <c r="W125" s="12"/>
      <c r="X125" s="12"/>
      <c r="Y125" s="12"/>
      <c r="Z125" s="12"/>
      <c r="AA125" s="12"/>
      <c r="AB125" s="12"/>
      <c r="AC125" s="12"/>
      <c r="AD125" s="12"/>
      <c r="AE125" s="12"/>
      <c r="AR125" s="224" t="s">
        <v>85</v>
      </c>
      <c r="AT125" s="225" t="s">
        <v>77</v>
      </c>
      <c r="AU125" s="225" t="s">
        <v>85</v>
      </c>
      <c r="AY125" s="224" t="s">
        <v>216</v>
      </c>
      <c r="BK125" s="226">
        <v>0</v>
      </c>
    </row>
    <row r="126" spans="1:63" s="12" customFormat="1" ht="25.9" customHeight="1">
      <c r="A126" s="12"/>
      <c r="B126" s="213"/>
      <c r="C126" s="214"/>
      <c r="D126" s="215" t="s">
        <v>77</v>
      </c>
      <c r="E126" s="216" t="s">
        <v>156</v>
      </c>
      <c r="F126" s="216" t="s">
        <v>1312</v>
      </c>
      <c r="G126" s="214"/>
      <c r="H126" s="214"/>
      <c r="I126" s="217"/>
      <c r="J126" s="218">
        <f>BK126</f>
        <v>0</v>
      </c>
      <c r="K126" s="214"/>
      <c r="L126" s="219"/>
      <c r="M126" s="220"/>
      <c r="N126" s="221"/>
      <c r="O126" s="221"/>
      <c r="P126" s="222">
        <f>SUM(P127:P146)</f>
        <v>0</v>
      </c>
      <c r="Q126" s="221"/>
      <c r="R126" s="222">
        <f>SUM(R127:R146)</f>
        <v>0</v>
      </c>
      <c r="S126" s="221"/>
      <c r="T126" s="223">
        <f>SUM(T127:T146)</f>
        <v>0</v>
      </c>
      <c r="U126" s="12"/>
      <c r="V126" s="12"/>
      <c r="W126" s="12"/>
      <c r="X126" s="12"/>
      <c r="Y126" s="12"/>
      <c r="Z126" s="12"/>
      <c r="AA126" s="12"/>
      <c r="AB126" s="12"/>
      <c r="AC126" s="12"/>
      <c r="AD126" s="12"/>
      <c r="AE126" s="12"/>
      <c r="AR126" s="224" t="s">
        <v>217</v>
      </c>
      <c r="AT126" s="225" t="s">
        <v>77</v>
      </c>
      <c r="AU126" s="225" t="s">
        <v>78</v>
      </c>
      <c r="AY126" s="224" t="s">
        <v>216</v>
      </c>
      <c r="BK126" s="226">
        <f>SUM(BK127:BK146)</f>
        <v>0</v>
      </c>
    </row>
    <row r="127" spans="1:65" s="2" customFormat="1" ht="78" customHeight="1">
      <c r="A127" s="39"/>
      <c r="B127" s="40"/>
      <c r="C127" s="276" t="s">
        <v>85</v>
      </c>
      <c r="D127" s="276" t="s">
        <v>265</v>
      </c>
      <c r="E127" s="277" t="s">
        <v>1313</v>
      </c>
      <c r="F127" s="278" t="s">
        <v>1314</v>
      </c>
      <c r="G127" s="279" t="s">
        <v>232</v>
      </c>
      <c r="H127" s="280">
        <v>2</v>
      </c>
      <c r="I127" s="281"/>
      <c r="J127" s="282">
        <f>ROUND(I127*H127,2)</f>
        <v>0</v>
      </c>
      <c r="K127" s="278" t="s">
        <v>223</v>
      </c>
      <c r="L127" s="45"/>
      <c r="M127" s="283" t="s">
        <v>1</v>
      </c>
      <c r="N127" s="284" t="s">
        <v>43</v>
      </c>
      <c r="O127" s="92"/>
      <c r="P127" s="239">
        <f>O127*H127</f>
        <v>0</v>
      </c>
      <c r="Q127" s="239">
        <v>0</v>
      </c>
      <c r="R127" s="239">
        <f>Q127*H127</f>
        <v>0</v>
      </c>
      <c r="S127" s="239">
        <v>0</v>
      </c>
      <c r="T127" s="240">
        <f>S127*H127</f>
        <v>0</v>
      </c>
      <c r="U127" s="39"/>
      <c r="V127" s="39"/>
      <c r="W127" s="39"/>
      <c r="X127" s="39"/>
      <c r="Y127" s="39"/>
      <c r="Z127" s="39"/>
      <c r="AA127" s="39"/>
      <c r="AB127" s="39"/>
      <c r="AC127" s="39"/>
      <c r="AD127" s="39"/>
      <c r="AE127" s="39"/>
      <c r="AR127" s="241" t="s">
        <v>100</v>
      </c>
      <c r="AT127" s="241" t="s">
        <v>265</v>
      </c>
      <c r="AU127" s="241" t="s">
        <v>85</v>
      </c>
      <c r="AY127" s="18" t="s">
        <v>216</v>
      </c>
      <c r="BE127" s="242">
        <f>IF(N127="základní",J127,0)</f>
        <v>0</v>
      </c>
      <c r="BF127" s="242">
        <f>IF(N127="snížená",J127,0)</f>
        <v>0</v>
      </c>
      <c r="BG127" s="242">
        <f>IF(N127="zákl. přenesená",J127,0)</f>
        <v>0</v>
      </c>
      <c r="BH127" s="242">
        <f>IF(N127="sníž. přenesená",J127,0)</f>
        <v>0</v>
      </c>
      <c r="BI127" s="242">
        <f>IF(N127="nulová",J127,0)</f>
        <v>0</v>
      </c>
      <c r="BJ127" s="18" t="s">
        <v>85</v>
      </c>
      <c r="BK127" s="242">
        <f>ROUND(I127*H127,2)</f>
        <v>0</v>
      </c>
      <c r="BL127" s="18" t="s">
        <v>100</v>
      </c>
      <c r="BM127" s="241" t="s">
        <v>1315</v>
      </c>
    </row>
    <row r="128" spans="1:65" s="2" customFormat="1" ht="21.75" customHeight="1">
      <c r="A128" s="39"/>
      <c r="B128" s="40"/>
      <c r="C128" s="276" t="s">
        <v>87</v>
      </c>
      <c r="D128" s="276" t="s">
        <v>265</v>
      </c>
      <c r="E128" s="277" t="s">
        <v>1316</v>
      </c>
      <c r="F128" s="278" t="s">
        <v>1317</v>
      </c>
      <c r="G128" s="279" t="s">
        <v>1303</v>
      </c>
      <c r="H128" s="280">
        <v>1</v>
      </c>
      <c r="I128" s="281"/>
      <c r="J128" s="282">
        <f>ROUND(I128*H128,2)</f>
        <v>0</v>
      </c>
      <c r="K128" s="278" t="s">
        <v>223</v>
      </c>
      <c r="L128" s="45"/>
      <c r="M128" s="283" t="s">
        <v>1</v>
      </c>
      <c r="N128" s="284" t="s">
        <v>43</v>
      </c>
      <c r="O128" s="92"/>
      <c r="P128" s="239">
        <f>O128*H128</f>
        <v>0</v>
      </c>
      <c r="Q128" s="239">
        <v>0</v>
      </c>
      <c r="R128" s="239">
        <f>Q128*H128</f>
        <v>0</v>
      </c>
      <c r="S128" s="239">
        <v>0</v>
      </c>
      <c r="T128" s="240">
        <f>S128*H128</f>
        <v>0</v>
      </c>
      <c r="U128" s="39"/>
      <c r="V128" s="39"/>
      <c r="W128" s="39"/>
      <c r="X128" s="39"/>
      <c r="Y128" s="39"/>
      <c r="Z128" s="39"/>
      <c r="AA128" s="39"/>
      <c r="AB128" s="39"/>
      <c r="AC128" s="39"/>
      <c r="AD128" s="39"/>
      <c r="AE128" s="39"/>
      <c r="AR128" s="241" t="s">
        <v>100</v>
      </c>
      <c r="AT128" s="241" t="s">
        <v>265</v>
      </c>
      <c r="AU128" s="241" t="s">
        <v>85</v>
      </c>
      <c r="AY128" s="18" t="s">
        <v>216</v>
      </c>
      <c r="BE128" s="242">
        <f>IF(N128="základní",J128,0)</f>
        <v>0</v>
      </c>
      <c r="BF128" s="242">
        <f>IF(N128="snížená",J128,0)</f>
        <v>0</v>
      </c>
      <c r="BG128" s="242">
        <f>IF(N128="zákl. přenesená",J128,0)</f>
        <v>0</v>
      </c>
      <c r="BH128" s="242">
        <f>IF(N128="sníž. přenesená",J128,0)</f>
        <v>0</v>
      </c>
      <c r="BI128" s="242">
        <f>IF(N128="nulová",J128,0)</f>
        <v>0</v>
      </c>
      <c r="BJ128" s="18" t="s">
        <v>85</v>
      </c>
      <c r="BK128" s="242">
        <f>ROUND(I128*H128,2)</f>
        <v>0</v>
      </c>
      <c r="BL128" s="18" t="s">
        <v>100</v>
      </c>
      <c r="BM128" s="241" t="s">
        <v>1318</v>
      </c>
    </row>
    <row r="129" spans="1:65" s="2" customFormat="1" ht="114.9" customHeight="1">
      <c r="A129" s="39"/>
      <c r="B129" s="40"/>
      <c r="C129" s="276" t="s">
        <v>95</v>
      </c>
      <c r="D129" s="276" t="s">
        <v>265</v>
      </c>
      <c r="E129" s="277" t="s">
        <v>1319</v>
      </c>
      <c r="F129" s="278" t="s">
        <v>1320</v>
      </c>
      <c r="G129" s="279" t="s">
        <v>331</v>
      </c>
      <c r="H129" s="280">
        <v>8.778</v>
      </c>
      <c r="I129" s="281"/>
      <c r="J129" s="282">
        <f>ROUND(I129*H129,2)</f>
        <v>0</v>
      </c>
      <c r="K129" s="278" t="s">
        <v>223</v>
      </c>
      <c r="L129" s="45"/>
      <c r="M129" s="283" t="s">
        <v>1</v>
      </c>
      <c r="N129" s="284" t="s">
        <v>43</v>
      </c>
      <c r="O129" s="92"/>
      <c r="P129" s="239">
        <f>O129*H129</f>
        <v>0</v>
      </c>
      <c r="Q129" s="239">
        <v>0</v>
      </c>
      <c r="R129" s="239">
        <f>Q129*H129</f>
        <v>0</v>
      </c>
      <c r="S129" s="239">
        <v>0</v>
      </c>
      <c r="T129" s="240">
        <f>S129*H129</f>
        <v>0</v>
      </c>
      <c r="U129" s="39"/>
      <c r="V129" s="39"/>
      <c r="W129" s="39"/>
      <c r="X129" s="39"/>
      <c r="Y129" s="39"/>
      <c r="Z129" s="39"/>
      <c r="AA129" s="39"/>
      <c r="AB129" s="39"/>
      <c r="AC129" s="39"/>
      <c r="AD129" s="39"/>
      <c r="AE129" s="39"/>
      <c r="AR129" s="241" t="s">
        <v>100</v>
      </c>
      <c r="AT129" s="241" t="s">
        <v>265</v>
      </c>
      <c r="AU129" s="241" t="s">
        <v>85</v>
      </c>
      <c r="AY129" s="18" t="s">
        <v>216</v>
      </c>
      <c r="BE129" s="242">
        <f>IF(N129="základní",J129,0)</f>
        <v>0</v>
      </c>
      <c r="BF129" s="242">
        <f>IF(N129="snížená",J129,0)</f>
        <v>0</v>
      </c>
      <c r="BG129" s="242">
        <f>IF(N129="zákl. přenesená",J129,0)</f>
        <v>0</v>
      </c>
      <c r="BH129" s="242">
        <f>IF(N129="sníž. přenesená",J129,0)</f>
        <v>0</v>
      </c>
      <c r="BI129" s="242">
        <f>IF(N129="nulová",J129,0)</f>
        <v>0</v>
      </c>
      <c r="BJ129" s="18" t="s">
        <v>85</v>
      </c>
      <c r="BK129" s="242">
        <f>ROUND(I129*H129,2)</f>
        <v>0</v>
      </c>
      <c r="BL129" s="18" t="s">
        <v>100</v>
      </c>
      <c r="BM129" s="241" t="s">
        <v>1321</v>
      </c>
    </row>
    <row r="130" spans="1:51" s="13" customFormat="1" ht="12">
      <c r="A130" s="13"/>
      <c r="B130" s="243"/>
      <c r="C130" s="244"/>
      <c r="D130" s="245" t="s">
        <v>226</v>
      </c>
      <c r="E130" s="246" t="s">
        <v>1</v>
      </c>
      <c r="F130" s="247" t="s">
        <v>1322</v>
      </c>
      <c r="G130" s="244"/>
      <c r="H130" s="246" t="s">
        <v>1</v>
      </c>
      <c r="I130" s="248"/>
      <c r="J130" s="244"/>
      <c r="K130" s="244"/>
      <c r="L130" s="249"/>
      <c r="M130" s="250"/>
      <c r="N130" s="251"/>
      <c r="O130" s="251"/>
      <c r="P130" s="251"/>
      <c r="Q130" s="251"/>
      <c r="R130" s="251"/>
      <c r="S130" s="251"/>
      <c r="T130" s="252"/>
      <c r="U130" s="13"/>
      <c r="V130" s="13"/>
      <c r="W130" s="13"/>
      <c r="X130" s="13"/>
      <c r="Y130" s="13"/>
      <c r="Z130" s="13"/>
      <c r="AA130" s="13"/>
      <c r="AB130" s="13"/>
      <c r="AC130" s="13"/>
      <c r="AD130" s="13"/>
      <c r="AE130" s="13"/>
      <c r="AT130" s="253" t="s">
        <v>226</v>
      </c>
      <c r="AU130" s="253" t="s">
        <v>85</v>
      </c>
      <c r="AV130" s="13" t="s">
        <v>85</v>
      </c>
      <c r="AW130" s="13" t="s">
        <v>35</v>
      </c>
      <c r="AX130" s="13" t="s">
        <v>78</v>
      </c>
      <c r="AY130" s="253" t="s">
        <v>216</v>
      </c>
    </row>
    <row r="131" spans="1:51" s="14" customFormat="1" ht="12">
      <c r="A131" s="14"/>
      <c r="B131" s="254"/>
      <c r="C131" s="255"/>
      <c r="D131" s="245" t="s">
        <v>226</v>
      </c>
      <c r="E131" s="256" t="s">
        <v>1</v>
      </c>
      <c r="F131" s="257" t="s">
        <v>1323</v>
      </c>
      <c r="G131" s="255"/>
      <c r="H131" s="258">
        <v>7.986</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226</v>
      </c>
      <c r="AU131" s="264" t="s">
        <v>85</v>
      </c>
      <c r="AV131" s="14" t="s">
        <v>87</v>
      </c>
      <c r="AW131" s="14" t="s">
        <v>35</v>
      </c>
      <c r="AX131" s="14" t="s">
        <v>78</v>
      </c>
      <c r="AY131" s="264" t="s">
        <v>216</v>
      </c>
    </row>
    <row r="132" spans="1:51" s="13" customFormat="1" ht="12">
      <c r="A132" s="13"/>
      <c r="B132" s="243"/>
      <c r="C132" s="244"/>
      <c r="D132" s="245" t="s">
        <v>226</v>
      </c>
      <c r="E132" s="246" t="s">
        <v>1</v>
      </c>
      <c r="F132" s="247" t="s">
        <v>1324</v>
      </c>
      <c r="G132" s="244"/>
      <c r="H132" s="246" t="s">
        <v>1</v>
      </c>
      <c r="I132" s="248"/>
      <c r="J132" s="244"/>
      <c r="K132" s="244"/>
      <c r="L132" s="249"/>
      <c r="M132" s="250"/>
      <c r="N132" s="251"/>
      <c r="O132" s="251"/>
      <c r="P132" s="251"/>
      <c r="Q132" s="251"/>
      <c r="R132" s="251"/>
      <c r="S132" s="251"/>
      <c r="T132" s="252"/>
      <c r="U132" s="13"/>
      <c r="V132" s="13"/>
      <c r="W132" s="13"/>
      <c r="X132" s="13"/>
      <c r="Y132" s="13"/>
      <c r="Z132" s="13"/>
      <c r="AA132" s="13"/>
      <c r="AB132" s="13"/>
      <c r="AC132" s="13"/>
      <c r="AD132" s="13"/>
      <c r="AE132" s="13"/>
      <c r="AT132" s="253" t="s">
        <v>226</v>
      </c>
      <c r="AU132" s="253" t="s">
        <v>85</v>
      </c>
      <c r="AV132" s="13" t="s">
        <v>85</v>
      </c>
      <c r="AW132" s="13" t="s">
        <v>35</v>
      </c>
      <c r="AX132" s="13" t="s">
        <v>78</v>
      </c>
      <c r="AY132" s="253" t="s">
        <v>216</v>
      </c>
    </row>
    <row r="133" spans="1:51" s="14" customFormat="1" ht="12">
      <c r="A133" s="14"/>
      <c r="B133" s="254"/>
      <c r="C133" s="255"/>
      <c r="D133" s="245" t="s">
        <v>226</v>
      </c>
      <c r="E133" s="256" t="s">
        <v>1</v>
      </c>
      <c r="F133" s="257" t="s">
        <v>1325</v>
      </c>
      <c r="G133" s="255"/>
      <c r="H133" s="258">
        <v>0.792</v>
      </c>
      <c r="I133" s="259"/>
      <c r="J133" s="255"/>
      <c r="K133" s="255"/>
      <c r="L133" s="260"/>
      <c r="M133" s="261"/>
      <c r="N133" s="262"/>
      <c r="O133" s="262"/>
      <c r="P133" s="262"/>
      <c r="Q133" s="262"/>
      <c r="R133" s="262"/>
      <c r="S133" s="262"/>
      <c r="T133" s="263"/>
      <c r="U133" s="14"/>
      <c r="V133" s="14"/>
      <c r="W133" s="14"/>
      <c r="X133" s="14"/>
      <c r="Y133" s="14"/>
      <c r="Z133" s="14"/>
      <c r="AA133" s="14"/>
      <c r="AB133" s="14"/>
      <c r="AC133" s="14"/>
      <c r="AD133" s="14"/>
      <c r="AE133" s="14"/>
      <c r="AT133" s="264" t="s">
        <v>226</v>
      </c>
      <c r="AU133" s="264" t="s">
        <v>85</v>
      </c>
      <c r="AV133" s="14" t="s">
        <v>87</v>
      </c>
      <c r="AW133" s="14" t="s">
        <v>35</v>
      </c>
      <c r="AX133" s="14" t="s">
        <v>78</v>
      </c>
      <c r="AY133" s="264" t="s">
        <v>216</v>
      </c>
    </row>
    <row r="134" spans="1:51" s="15" customFormat="1" ht="12">
      <c r="A134" s="15"/>
      <c r="B134" s="265"/>
      <c r="C134" s="266"/>
      <c r="D134" s="245" t="s">
        <v>226</v>
      </c>
      <c r="E134" s="267" t="s">
        <v>1</v>
      </c>
      <c r="F134" s="268" t="s">
        <v>229</v>
      </c>
      <c r="G134" s="266"/>
      <c r="H134" s="269">
        <v>8.778</v>
      </c>
      <c r="I134" s="270"/>
      <c r="J134" s="266"/>
      <c r="K134" s="266"/>
      <c r="L134" s="271"/>
      <c r="M134" s="272"/>
      <c r="N134" s="273"/>
      <c r="O134" s="273"/>
      <c r="P134" s="273"/>
      <c r="Q134" s="273"/>
      <c r="R134" s="273"/>
      <c r="S134" s="273"/>
      <c r="T134" s="274"/>
      <c r="U134" s="15"/>
      <c r="V134" s="15"/>
      <c r="W134" s="15"/>
      <c r="X134" s="15"/>
      <c r="Y134" s="15"/>
      <c r="Z134" s="15"/>
      <c r="AA134" s="15"/>
      <c r="AB134" s="15"/>
      <c r="AC134" s="15"/>
      <c r="AD134" s="15"/>
      <c r="AE134" s="15"/>
      <c r="AT134" s="275" t="s">
        <v>226</v>
      </c>
      <c r="AU134" s="275" t="s">
        <v>85</v>
      </c>
      <c r="AV134" s="15" t="s">
        <v>100</v>
      </c>
      <c r="AW134" s="15" t="s">
        <v>35</v>
      </c>
      <c r="AX134" s="15" t="s">
        <v>85</v>
      </c>
      <c r="AY134" s="275" t="s">
        <v>216</v>
      </c>
    </row>
    <row r="135" spans="1:65" s="2" customFormat="1" ht="78" customHeight="1">
      <c r="A135" s="39"/>
      <c r="B135" s="40"/>
      <c r="C135" s="276" t="s">
        <v>100</v>
      </c>
      <c r="D135" s="276" t="s">
        <v>265</v>
      </c>
      <c r="E135" s="277" t="s">
        <v>1326</v>
      </c>
      <c r="F135" s="278" t="s">
        <v>1327</v>
      </c>
      <c r="G135" s="279" t="s">
        <v>1303</v>
      </c>
      <c r="H135" s="280">
        <v>1</v>
      </c>
      <c r="I135" s="281"/>
      <c r="J135" s="282">
        <f>ROUND(I135*H135,2)</f>
        <v>0</v>
      </c>
      <c r="K135" s="278" t="s">
        <v>223</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100</v>
      </c>
      <c r="AT135" s="241" t="s">
        <v>265</v>
      </c>
      <c r="AU135" s="241" t="s">
        <v>85</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1328</v>
      </c>
    </row>
    <row r="136" spans="1:65" s="2" customFormat="1" ht="90" customHeight="1">
      <c r="A136" s="39"/>
      <c r="B136" s="40"/>
      <c r="C136" s="276" t="s">
        <v>217</v>
      </c>
      <c r="D136" s="276" t="s">
        <v>265</v>
      </c>
      <c r="E136" s="277" t="s">
        <v>1329</v>
      </c>
      <c r="F136" s="278" t="s">
        <v>1330</v>
      </c>
      <c r="G136" s="279" t="s">
        <v>1303</v>
      </c>
      <c r="H136" s="280">
        <v>1</v>
      </c>
      <c r="I136" s="281"/>
      <c r="J136" s="282">
        <f>ROUND(I136*H136,2)</f>
        <v>0</v>
      </c>
      <c r="K136" s="278" t="s">
        <v>223</v>
      </c>
      <c r="L136" s="45"/>
      <c r="M136" s="283" t="s">
        <v>1</v>
      </c>
      <c r="N136" s="284" t="s">
        <v>43</v>
      </c>
      <c r="O136" s="92"/>
      <c r="P136" s="239">
        <f>O136*H136</f>
        <v>0</v>
      </c>
      <c r="Q136" s="239">
        <v>0</v>
      </c>
      <c r="R136" s="239">
        <f>Q136*H136</f>
        <v>0</v>
      </c>
      <c r="S136" s="239">
        <v>0</v>
      </c>
      <c r="T136" s="240">
        <f>S136*H136</f>
        <v>0</v>
      </c>
      <c r="U136" s="39"/>
      <c r="V136" s="39"/>
      <c r="W136" s="39"/>
      <c r="X136" s="39"/>
      <c r="Y136" s="39"/>
      <c r="Z136" s="39"/>
      <c r="AA136" s="39"/>
      <c r="AB136" s="39"/>
      <c r="AC136" s="39"/>
      <c r="AD136" s="39"/>
      <c r="AE136" s="39"/>
      <c r="AR136" s="241" t="s">
        <v>100</v>
      </c>
      <c r="AT136" s="241" t="s">
        <v>265</v>
      </c>
      <c r="AU136" s="241" t="s">
        <v>85</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1331</v>
      </c>
    </row>
    <row r="137" spans="1:47" s="2" customFormat="1" ht="12">
      <c r="A137" s="39"/>
      <c r="B137" s="40"/>
      <c r="C137" s="41"/>
      <c r="D137" s="245" t="s">
        <v>938</v>
      </c>
      <c r="E137" s="41"/>
      <c r="F137" s="297" t="s">
        <v>1332</v>
      </c>
      <c r="G137" s="41"/>
      <c r="H137" s="41"/>
      <c r="I137" s="290"/>
      <c r="J137" s="41"/>
      <c r="K137" s="41"/>
      <c r="L137" s="45"/>
      <c r="M137" s="291"/>
      <c r="N137" s="292"/>
      <c r="O137" s="92"/>
      <c r="P137" s="92"/>
      <c r="Q137" s="92"/>
      <c r="R137" s="92"/>
      <c r="S137" s="92"/>
      <c r="T137" s="93"/>
      <c r="U137" s="39"/>
      <c r="V137" s="39"/>
      <c r="W137" s="39"/>
      <c r="X137" s="39"/>
      <c r="Y137" s="39"/>
      <c r="Z137" s="39"/>
      <c r="AA137" s="39"/>
      <c r="AB137" s="39"/>
      <c r="AC137" s="39"/>
      <c r="AD137" s="39"/>
      <c r="AE137" s="39"/>
      <c r="AT137" s="18" t="s">
        <v>938</v>
      </c>
      <c r="AU137" s="18" t="s">
        <v>85</v>
      </c>
    </row>
    <row r="138" spans="1:65" s="2" customFormat="1" ht="66.75" customHeight="1">
      <c r="A138" s="39"/>
      <c r="B138" s="40"/>
      <c r="C138" s="276" t="s">
        <v>241</v>
      </c>
      <c r="D138" s="276" t="s">
        <v>265</v>
      </c>
      <c r="E138" s="277" t="s">
        <v>1333</v>
      </c>
      <c r="F138" s="278" t="s">
        <v>1334</v>
      </c>
      <c r="G138" s="279" t="s">
        <v>1303</v>
      </c>
      <c r="H138" s="280">
        <v>1</v>
      </c>
      <c r="I138" s="281"/>
      <c r="J138" s="282">
        <f>ROUND(I138*H138,2)</f>
        <v>0</v>
      </c>
      <c r="K138" s="278" t="s">
        <v>223</v>
      </c>
      <c r="L138" s="45"/>
      <c r="M138" s="283" t="s">
        <v>1</v>
      </c>
      <c r="N138" s="284" t="s">
        <v>43</v>
      </c>
      <c r="O138" s="92"/>
      <c r="P138" s="239">
        <f>O138*H138</f>
        <v>0</v>
      </c>
      <c r="Q138" s="239">
        <v>0</v>
      </c>
      <c r="R138" s="239">
        <f>Q138*H138</f>
        <v>0</v>
      </c>
      <c r="S138" s="239">
        <v>0</v>
      </c>
      <c r="T138" s="240">
        <f>S138*H138</f>
        <v>0</v>
      </c>
      <c r="U138" s="39"/>
      <c r="V138" s="39"/>
      <c r="W138" s="39"/>
      <c r="X138" s="39"/>
      <c r="Y138" s="39"/>
      <c r="Z138" s="39"/>
      <c r="AA138" s="39"/>
      <c r="AB138" s="39"/>
      <c r="AC138" s="39"/>
      <c r="AD138" s="39"/>
      <c r="AE138" s="39"/>
      <c r="AR138" s="241" t="s">
        <v>100</v>
      </c>
      <c r="AT138" s="241" t="s">
        <v>265</v>
      </c>
      <c r="AU138" s="241" t="s">
        <v>85</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1335</v>
      </c>
    </row>
    <row r="139" spans="1:65" s="2" customFormat="1" ht="24.15" customHeight="1">
      <c r="A139" s="39"/>
      <c r="B139" s="40"/>
      <c r="C139" s="276" t="s">
        <v>245</v>
      </c>
      <c r="D139" s="276" t="s">
        <v>265</v>
      </c>
      <c r="E139" s="277" t="s">
        <v>1336</v>
      </c>
      <c r="F139" s="278" t="s">
        <v>1337</v>
      </c>
      <c r="G139" s="279" t="s">
        <v>1303</v>
      </c>
      <c r="H139" s="280">
        <v>2</v>
      </c>
      <c r="I139" s="281"/>
      <c r="J139" s="282">
        <f>ROUND(I139*H139,2)</f>
        <v>0</v>
      </c>
      <c r="K139" s="278" t="s">
        <v>223</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85</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1338</v>
      </c>
    </row>
    <row r="140" spans="1:47" s="2" customFormat="1" ht="12">
      <c r="A140" s="39"/>
      <c r="B140" s="40"/>
      <c r="C140" s="41"/>
      <c r="D140" s="245" t="s">
        <v>938</v>
      </c>
      <c r="E140" s="41"/>
      <c r="F140" s="297" t="s">
        <v>1339</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938</v>
      </c>
      <c r="AU140" s="18" t="s">
        <v>85</v>
      </c>
    </row>
    <row r="141" spans="1:65" s="2" customFormat="1" ht="90" customHeight="1">
      <c r="A141" s="39"/>
      <c r="B141" s="40"/>
      <c r="C141" s="276" t="s">
        <v>224</v>
      </c>
      <c r="D141" s="276" t="s">
        <v>265</v>
      </c>
      <c r="E141" s="277" t="s">
        <v>1340</v>
      </c>
      <c r="F141" s="278" t="s">
        <v>1341</v>
      </c>
      <c r="G141" s="279" t="s">
        <v>222</v>
      </c>
      <c r="H141" s="280">
        <v>1518</v>
      </c>
      <c r="I141" s="281"/>
      <c r="J141" s="282">
        <f>ROUND(I141*H141,2)</f>
        <v>0</v>
      </c>
      <c r="K141" s="278" t="s">
        <v>223</v>
      </c>
      <c r="L141" s="45"/>
      <c r="M141" s="283" t="s">
        <v>1</v>
      </c>
      <c r="N141" s="284" t="s">
        <v>43</v>
      </c>
      <c r="O141" s="92"/>
      <c r="P141" s="239">
        <f>O141*H141</f>
        <v>0</v>
      </c>
      <c r="Q141" s="239">
        <v>0</v>
      </c>
      <c r="R141" s="239">
        <f>Q141*H141</f>
        <v>0</v>
      </c>
      <c r="S141" s="239">
        <v>0</v>
      </c>
      <c r="T141" s="240">
        <f>S141*H141</f>
        <v>0</v>
      </c>
      <c r="U141" s="39"/>
      <c r="V141" s="39"/>
      <c r="W141" s="39"/>
      <c r="X141" s="39"/>
      <c r="Y141" s="39"/>
      <c r="Z141" s="39"/>
      <c r="AA141" s="39"/>
      <c r="AB141" s="39"/>
      <c r="AC141" s="39"/>
      <c r="AD141" s="39"/>
      <c r="AE141" s="39"/>
      <c r="AR141" s="241" t="s">
        <v>100</v>
      </c>
      <c r="AT141" s="241" t="s">
        <v>265</v>
      </c>
      <c r="AU141" s="241" t="s">
        <v>85</v>
      </c>
      <c r="AY141" s="18" t="s">
        <v>216</v>
      </c>
      <c r="BE141" s="242">
        <f>IF(N141="základní",J141,0)</f>
        <v>0</v>
      </c>
      <c r="BF141" s="242">
        <f>IF(N141="snížená",J141,0)</f>
        <v>0</v>
      </c>
      <c r="BG141" s="242">
        <f>IF(N141="zákl. přenesená",J141,0)</f>
        <v>0</v>
      </c>
      <c r="BH141" s="242">
        <f>IF(N141="sníž. přenesená",J141,0)</f>
        <v>0</v>
      </c>
      <c r="BI141" s="242">
        <f>IF(N141="nulová",J141,0)</f>
        <v>0</v>
      </c>
      <c r="BJ141" s="18" t="s">
        <v>85</v>
      </c>
      <c r="BK141" s="242">
        <f>ROUND(I141*H141,2)</f>
        <v>0</v>
      </c>
      <c r="BL141" s="18" t="s">
        <v>100</v>
      </c>
      <c r="BM141" s="241" t="s">
        <v>1342</v>
      </c>
    </row>
    <row r="142" spans="1:51" s="13" customFormat="1" ht="12">
      <c r="A142" s="13"/>
      <c r="B142" s="243"/>
      <c r="C142" s="244"/>
      <c r="D142" s="245" t="s">
        <v>226</v>
      </c>
      <c r="E142" s="246" t="s">
        <v>1</v>
      </c>
      <c r="F142" s="247" t="s">
        <v>1343</v>
      </c>
      <c r="G142" s="244"/>
      <c r="H142" s="246" t="s">
        <v>1</v>
      </c>
      <c r="I142" s="248"/>
      <c r="J142" s="244"/>
      <c r="K142" s="244"/>
      <c r="L142" s="249"/>
      <c r="M142" s="250"/>
      <c r="N142" s="251"/>
      <c r="O142" s="251"/>
      <c r="P142" s="251"/>
      <c r="Q142" s="251"/>
      <c r="R142" s="251"/>
      <c r="S142" s="251"/>
      <c r="T142" s="252"/>
      <c r="U142" s="13"/>
      <c r="V142" s="13"/>
      <c r="W142" s="13"/>
      <c r="X142" s="13"/>
      <c r="Y142" s="13"/>
      <c r="Z142" s="13"/>
      <c r="AA142" s="13"/>
      <c r="AB142" s="13"/>
      <c r="AC142" s="13"/>
      <c r="AD142" s="13"/>
      <c r="AE142" s="13"/>
      <c r="AT142" s="253" t="s">
        <v>226</v>
      </c>
      <c r="AU142" s="253" t="s">
        <v>85</v>
      </c>
      <c r="AV142" s="13" t="s">
        <v>85</v>
      </c>
      <c r="AW142" s="13" t="s">
        <v>35</v>
      </c>
      <c r="AX142" s="13" t="s">
        <v>78</v>
      </c>
      <c r="AY142" s="253" t="s">
        <v>216</v>
      </c>
    </row>
    <row r="143" spans="1:51" s="14" customFormat="1" ht="12">
      <c r="A143" s="14"/>
      <c r="B143" s="254"/>
      <c r="C143" s="255"/>
      <c r="D143" s="245" t="s">
        <v>226</v>
      </c>
      <c r="E143" s="256" t="s">
        <v>1</v>
      </c>
      <c r="F143" s="257" t="s">
        <v>1344</v>
      </c>
      <c r="G143" s="255"/>
      <c r="H143" s="258">
        <v>612</v>
      </c>
      <c r="I143" s="259"/>
      <c r="J143" s="255"/>
      <c r="K143" s="255"/>
      <c r="L143" s="260"/>
      <c r="M143" s="261"/>
      <c r="N143" s="262"/>
      <c r="O143" s="262"/>
      <c r="P143" s="262"/>
      <c r="Q143" s="262"/>
      <c r="R143" s="262"/>
      <c r="S143" s="262"/>
      <c r="T143" s="263"/>
      <c r="U143" s="14"/>
      <c r="V143" s="14"/>
      <c r="W143" s="14"/>
      <c r="X143" s="14"/>
      <c r="Y143" s="14"/>
      <c r="Z143" s="14"/>
      <c r="AA143" s="14"/>
      <c r="AB143" s="14"/>
      <c r="AC143" s="14"/>
      <c r="AD143" s="14"/>
      <c r="AE143" s="14"/>
      <c r="AT143" s="264" t="s">
        <v>226</v>
      </c>
      <c r="AU143" s="264" t="s">
        <v>85</v>
      </c>
      <c r="AV143" s="14" t="s">
        <v>87</v>
      </c>
      <c r="AW143" s="14" t="s">
        <v>35</v>
      </c>
      <c r="AX143" s="14" t="s">
        <v>78</v>
      </c>
      <c r="AY143" s="264" t="s">
        <v>216</v>
      </c>
    </row>
    <row r="144" spans="1:51" s="13" customFormat="1" ht="12">
      <c r="A144" s="13"/>
      <c r="B144" s="243"/>
      <c r="C144" s="244"/>
      <c r="D144" s="245" t="s">
        <v>226</v>
      </c>
      <c r="E144" s="246" t="s">
        <v>1</v>
      </c>
      <c r="F144" s="247" t="s">
        <v>1345</v>
      </c>
      <c r="G144" s="244"/>
      <c r="H144" s="246" t="s">
        <v>1</v>
      </c>
      <c r="I144" s="248"/>
      <c r="J144" s="244"/>
      <c r="K144" s="244"/>
      <c r="L144" s="249"/>
      <c r="M144" s="250"/>
      <c r="N144" s="251"/>
      <c r="O144" s="251"/>
      <c r="P144" s="251"/>
      <c r="Q144" s="251"/>
      <c r="R144" s="251"/>
      <c r="S144" s="251"/>
      <c r="T144" s="252"/>
      <c r="U144" s="13"/>
      <c r="V144" s="13"/>
      <c r="W144" s="13"/>
      <c r="X144" s="13"/>
      <c r="Y144" s="13"/>
      <c r="Z144" s="13"/>
      <c r="AA144" s="13"/>
      <c r="AB144" s="13"/>
      <c r="AC144" s="13"/>
      <c r="AD144" s="13"/>
      <c r="AE144" s="13"/>
      <c r="AT144" s="253" t="s">
        <v>226</v>
      </c>
      <c r="AU144" s="253" t="s">
        <v>85</v>
      </c>
      <c r="AV144" s="13" t="s">
        <v>85</v>
      </c>
      <c r="AW144" s="13" t="s">
        <v>35</v>
      </c>
      <c r="AX144" s="13" t="s">
        <v>78</v>
      </c>
      <c r="AY144" s="253" t="s">
        <v>216</v>
      </c>
    </row>
    <row r="145" spans="1:51" s="14" customFormat="1" ht="12">
      <c r="A145" s="14"/>
      <c r="B145" s="254"/>
      <c r="C145" s="255"/>
      <c r="D145" s="245" t="s">
        <v>226</v>
      </c>
      <c r="E145" s="256" t="s">
        <v>1</v>
      </c>
      <c r="F145" s="257" t="s">
        <v>1346</v>
      </c>
      <c r="G145" s="255"/>
      <c r="H145" s="258">
        <v>906</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226</v>
      </c>
      <c r="AU145" s="264" t="s">
        <v>85</v>
      </c>
      <c r="AV145" s="14" t="s">
        <v>87</v>
      </c>
      <c r="AW145" s="14" t="s">
        <v>35</v>
      </c>
      <c r="AX145" s="14" t="s">
        <v>78</v>
      </c>
      <c r="AY145" s="264" t="s">
        <v>216</v>
      </c>
    </row>
    <row r="146" spans="1:51" s="15" customFormat="1" ht="12">
      <c r="A146" s="15"/>
      <c r="B146" s="265"/>
      <c r="C146" s="266"/>
      <c r="D146" s="245" t="s">
        <v>226</v>
      </c>
      <c r="E146" s="267" t="s">
        <v>1</v>
      </c>
      <c r="F146" s="268" t="s">
        <v>229</v>
      </c>
      <c r="G146" s="266"/>
      <c r="H146" s="269">
        <v>1518</v>
      </c>
      <c r="I146" s="270"/>
      <c r="J146" s="266"/>
      <c r="K146" s="266"/>
      <c r="L146" s="271"/>
      <c r="M146" s="285"/>
      <c r="N146" s="286"/>
      <c r="O146" s="286"/>
      <c r="P146" s="286"/>
      <c r="Q146" s="286"/>
      <c r="R146" s="286"/>
      <c r="S146" s="286"/>
      <c r="T146" s="287"/>
      <c r="U146" s="15"/>
      <c r="V146" s="15"/>
      <c r="W146" s="15"/>
      <c r="X146" s="15"/>
      <c r="Y146" s="15"/>
      <c r="Z146" s="15"/>
      <c r="AA146" s="15"/>
      <c r="AB146" s="15"/>
      <c r="AC146" s="15"/>
      <c r="AD146" s="15"/>
      <c r="AE146" s="15"/>
      <c r="AT146" s="275" t="s">
        <v>226</v>
      </c>
      <c r="AU146" s="275" t="s">
        <v>85</v>
      </c>
      <c r="AV146" s="15" t="s">
        <v>100</v>
      </c>
      <c r="AW146" s="15" t="s">
        <v>35</v>
      </c>
      <c r="AX146" s="15" t="s">
        <v>85</v>
      </c>
      <c r="AY146" s="275" t="s">
        <v>216</v>
      </c>
    </row>
    <row r="147" spans="1:31" s="2" customFormat="1" ht="6.95" customHeight="1">
      <c r="A147" s="39"/>
      <c r="B147" s="67"/>
      <c r="C147" s="68"/>
      <c r="D147" s="68"/>
      <c r="E147" s="68"/>
      <c r="F147" s="68"/>
      <c r="G147" s="68"/>
      <c r="H147" s="68"/>
      <c r="I147" s="68"/>
      <c r="J147" s="68"/>
      <c r="K147" s="68"/>
      <c r="L147" s="45"/>
      <c r="M147" s="39"/>
      <c r="O147" s="39"/>
      <c r="P147" s="39"/>
      <c r="Q147" s="39"/>
      <c r="R147" s="39"/>
      <c r="S147" s="39"/>
      <c r="T147" s="39"/>
      <c r="U147" s="39"/>
      <c r="V147" s="39"/>
      <c r="W147" s="39"/>
      <c r="X147" s="39"/>
      <c r="Y147" s="39"/>
      <c r="Z147" s="39"/>
      <c r="AA147" s="39"/>
      <c r="AB147" s="39"/>
      <c r="AC147" s="39"/>
      <c r="AD147" s="39"/>
      <c r="AE147" s="39"/>
    </row>
  </sheetData>
  <sheetProtection password="CC35" sheet="1" objects="1" scenarios="1" formatColumns="0" formatRows="0" autoFilter="0"/>
  <autoFilter ref="C122:K146"/>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3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145</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1347</v>
      </c>
      <c r="F9" s="1"/>
      <c r="G9" s="1"/>
      <c r="H9" s="1"/>
      <c r="L9" s="21"/>
    </row>
    <row r="10" spans="2:12" s="1" customFormat="1" ht="12" customHeight="1">
      <c r="B10" s="21"/>
      <c r="D10" s="152" t="s">
        <v>188</v>
      </c>
      <c r="L10" s="21"/>
    </row>
    <row r="11" spans="1:31" s="2" customFormat="1" ht="16.5" customHeight="1">
      <c r="A11" s="39"/>
      <c r="B11" s="45"/>
      <c r="C11" s="39"/>
      <c r="D11" s="39"/>
      <c r="E11" s="154" t="s">
        <v>1348</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1349</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ROUND(J132,2)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ROUND((SUM(BE132:BE377)),2)</f>
        <v>0</v>
      </c>
      <c r="G37" s="39"/>
      <c r="H37" s="39"/>
      <c r="I37" s="166">
        <v>0.21</v>
      </c>
      <c r="J37" s="165">
        <f>ROUND(((SUM(BE132:BE377))*I37),2)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ROUND((SUM(BF132:BF377)),2)</f>
        <v>0</v>
      </c>
      <c r="G38" s="39"/>
      <c r="H38" s="39"/>
      <c r="I38" s="166">
        <v>0.15</v>
      </c>
      <c r="J38" s="165">
        <f>ROUND(((SUM(BF132:BF377))*I38),2)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ROUND((SUM(BG132:BG377)),2)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ROUND((SUM(BH132:BH377)),2)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ROUND((SUM(BI132:BI377)),2)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1348</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A.3.1.1 - ZRN - km 19,880</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J132</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1350</v>
      </c>
      <c r="E101" s="194"/>
      <c r="F101" s="194"/>
      <c r="G101" s="194"/>
      <c r="H101" s="194"/>
      <c r="I101" s="194"/>
      <c r="J101" s="195">
        <f>J133</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1351</v>
      </c>
      <c r="E102" s="194"/>
      <c r="F102" s="194"/>
      <c r="G102" s="194"/>
      <c r="H102" s="194"/>
      <c r="I102" s="194"/>
      <c r="J102" s="195">
        <f>J201</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1352</v>
      </c>
      <c r="E103" s="194"/>
      <c r="F103" s="194"/>
      <c r="G103" s="194"/>
      <c r="H103" s="194"/>
      <c r="I103" s="194"/>
      <c r="J103" s="195">
        <f>J241</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1353</v>
      </c>
      <c r="E104" s="194"/>
      <c r="F104" s="194"/>
      <c r="G104" s="194"/>
      <c r="H104" s="194"/>
      <c r="I104" s="194"/>
      <c r="J104" s="195">
        <f>J274</f>
        <v>0</v>
      </c>
      <c r="K104" s="192"/>
      <c r="L104" s="196"/>
      <c r="S104" s="9"/>
      <c r="T104" s="9"/>
      <c r="U104" s="9"/>
      <c r="V104" s="9"/>
      <c r="W104" s="9"/>
      <c r="X104" s="9"/>
      <c r="Y104" s="9"/>
      <c r="Z104" s="9"/>
      <c r="AA104" s="9"/>
      <c r="AB104" s="9"/>
      <c r="AC104" s="9"/>
      <c r="AD104" s="9"/>
      <c r="AE104" s="9"/>
    </row>
    <row r="105" spans="1:31" s="9" customFormat="1" ht="24.95" customHeight="1">
      <c r="A105" s="9"/>
      <c r="B105" s="191"/>
      <c r="C105" s="192"/>
      <c r="D105" s="193" t="s">
        <v>1354</v>
      </c>
      <c r="E105" s="194"/>
      <c r="F105" s="194"/>
      <c r="G105" s="194"/>
      <c r="H105" s="194"/>
      <c r="I105" s="194"/>
      <c r="J105" s="195">
        <f>J283</f>
        <v>0</v>
      </c>
      <c r="K105" s="192"/>
      <c r="L105" s="196"/>
      <c r="S105" s="9"/>
      <c r="T105" s="9"/>
      <c r="U105" s="9"/>
      <c r="V105" s="9"/>
      <c r="W105" s="9"/>
      <c r="X105" s="9"/>
      <c r="Y105" s="9"/>
      <c r="Z105" s="9"/>
      <c r="AA105" s="9"/>
      <c r="AB105" s="9"/>
      <c r="AC105" s="9"/>
      <c r="AD105" s="9"/>
      <c r="AE105" s="9"/>
    </row>
    <row r="106" spans="1:31" s="9" customFormat="1" ht="24.95" customHeight="1">
      <c r="A106" s="9"/>
      <c r="B106" s="191"/>
      <c r="C106" s="192"/>
      <c r="D106" s="193" t="s">
        <v>1355</v>
      </c>
      <c r="E106" s="194"/>
      <c r="F106" s="194"/>
      <c r="G106" s="194"/>
      <c r="H106" s="194"/>
      <c r="I106" s="194"/>
      <c r="J106" s="195">
        <f>J332</f>
        <v>0</v>
      </c>
      <c r="K106" s="192"/>
      <c r="L106" s="196"/>
      <c r="S106" s="9"/>
      <c r="T106" s="9"/>
      <c r="U106" s="9"/>
      <c r="V106" s="9"/>
      <c r="W106" s="9"/>
      <c r="X106" s="9"/>
      <c r="Y106" s="9"/>
      <c r="Z106" s="9"/>
      <c r="AA106" s="9"/>
      <c r="AB106" s="9"/>
      <c r="AC106" s="9"/>
      <c r="AD106" s="9"/>
      <c r="AE106" s="9"/>
    </row>
    <row r="107" spans="1:31" s="9" customFormat="1" ht="24.95" customHeight="1">
      <c r="A107" s="9"/>
      <c r="B107" s="191"/>
      <c r="C107" s="192"/>
      <c r="D107" s="193" t="s">
        <v>1356</v>
      </c>
      <c r="E107" s="194"/>
      <c r="F107" s="194"/>
      <c r="G107" s="194"/>
      <c r="H107" s="194"/>
      <c r="I107" s="194"/>
      <c r="J107" s="195">
        <f>J353</f>
        <v>0</v>
      </c>
      <c r="K107" s="192"/>
      <c r="L107" s="196"/>
      <c r="S107" s="9"/>
      <c r="T107" s="9"/>
      <c r="U107" s="9"/>
      <c r="V107" s="9"/>
      <c r="W107" s="9"/>
      <c r="X107" s="9"/>
      <c r="Y107" s="9"/>
      <c r="Z107" s="9"/>
      <c r="AA107" s="9"/>
      <c r="AB107" s="9"/>
      <c r="AC107" s="9"/>
      <c r="AD107" s="9"/>
      <c r="AE107" s="9"/>
    </row>
    <row r="108" spans="1:31" s="9" customFormat="1" ht="24.95" customHeight="1">
      <c r="A108" s="9"/>
      <c r="B108" s="191"/>
      <c r="C108" s="192"/>
      <c r="D108" s="193" t="s">
        <v>1357</v>
      </c>
      <c r="E108" s="194"/>
      <c r="F108" s="194"/>
      <c r="G108" s="194"/>
      <c r="H108" s="194"/>
      <c r="I108" s="194"/>
      <c r="J108" s="195">
        <f>J358</f>
        <v>0</v>
      </c>
      <c r="K108" s="192"/>
      <c r="L108" s="196"/>
      <c r="S108" s="9"/>
      <c r="T108" s="9"/>
      <c r="U108" s="9"/>
      <c r="V108" s="9"/>
      <c r="W108" s="9"/>
      <c r="X108" s="9"/>
      <c r="Y108" s="9"/>
      <c r="Z108" s="9"/>
      <c r="AA108" s="9"/>
      <c r="AB108" s="9"/>
      <c r="AC108" s="9"/>
      <c r="AD108" s="9"/>
      <c r="AE108" s="9"/>
    </row>
    <row r="109" spans="1:31" s="2" customFormat="1" ht="21.8"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67"/>
      <c r="C110" s="68"/>
      <c r="D110" s="68"/>
      <c r="E110" s="68"/>
      <c r="F110" s="68"/>
      <c r="G110" s="68"/>
      <c r="H110" s="68"/>
      <c r="I110" s="68"/>
      <c r="J110" s="68"/>
      <c r="K110" s="68"/>
      <c r="L110" s="64"/>
      <c r="S110" s="39"/>
      <c r="T110" s="39"/>
      <c r="U110" s="39"/>
      <c r="V110" s="39"/>
      <c r="W110" s="39"/>
      <c r="X110" s="39"/>
      <c r="Y110" s="39"/>
      <c r="Z110" s="39"/>
      <c r="AA110" s="39"/>
      <c r="AB110" s="39"/>
      <c r="AC110" s="39"/>
      <c r="AD110" s="39"/>
      <c r="AE110" s="39"/>
    </row>
    <row r="114" spans="1:31" s="2" customFormat="1" ht="6.95" customHeight="1">
      <c r="A114" s="39"/>
      <c r="B114" s="69"/>
      <c r="C114" s="70"/>
      <c r="D114" s="70"/>
      <c r="E114" s="70"/>
      <c r="F114" s="70"/>
      <c r="G114" s="70"/>
      <c r="H114" s="70"/>
      <c r="I114" s="70"/>
      <c r="J114" s="70"/>
      <c r="K114" s="70"/>
      <c r="L114" s="64"/>
      <c r="S114" s="39"/>
      <c r="T114" s="39"/>
      <c r="U114" s="39"/>
      <c r="V114" s="39"/>
      <c r="W114" s="39"/>
      <c r="X114" s="39"/>
      <c r="Y114" s="39"/>
      <c r="Z114" s="39"/>
      <c r="AA114" s="39"/>
      <c r="AB114" s="39"/>
      <c r="AC114" s="39"/>
      <c r="AD114" s="39"/>
      <c r="AE114" s="39"/>
    </row>
    <row r="115" spans="1:31" s="2" customFormat="1" ht="24.95" customHeight="1">
      <c r="A115" s="39"/>
      <c r="B115" s="40"/>
      <c r="C115" s="24" t="s">
        <v>201</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16</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185" t="str">
        <f>E7</f>
        <v>Oprava úseku Nejdek - Nové Hamry oprava č.2</v>
      </c>
      <c r="F118" s="33"/>
      <c r="G118" s="33"/>
      <c r="H118" s="33"/>
      <c r="I118" s="41"/>
      <c r="J118" s="41"/>
      <c r="K118" s="41"/>
      <c r="L118" s="64"/>
      <c r="S118" s="39"/>
      <c r="T118" s="39"/>
      <c r="U118" s="39"/>
      <c r="V118" s="39"/>
      <c r="W118" s="39"/>
      <c r="X118" s="39"/>
      <c r="Y118" s="39"/>
      <c r="Z118" s="39"/>
      <c r="AA118" s="39"/>
      <c r="AB118" s="39"/>
      <c r="AC118" s="39"/>
      <c r="AD118" s="39"/>
      <c r="AE118" s="39"/>
    </row>
    <row r="119" spans="2:12" s="1" customFormat="1" ht="12" customHeight="1">
      <c r="B119" s="22"/>
      <c r="C119" s="33" t="s">
        <v>186</v>
      </c>
      <c r="D119" s="23"/>
      <c r="E119" s="23"/>
      <c r="F119" s="23"/>
      <c r="G119" s="23"/>
      <c r="H119" s="23"/>
      <c r="I119" s="23"/>
      <c r="J119" s="23"/>
      <c r="K119" s="23"/>
      <c r="L119" s="21"/>
    </row>
    <row r="120" spans="2:12" s="1" customFormat="1" ht="16.5" customHeight="1">
      <c r="B120" s="22"/>
      <c r="C120" s="23"/>
      <c r="D120" s="23"/>
      <c r="E120" s="185" t="s">
        <v>1347</v>
      </c>
      <c r="F120" s="23"/>
      <c r="G120" s="23"/>
      <c r="H120" s="23"/>
      <c r="I120" s="23"/>
      <c r="J120" s="23"/>
      <c r="K120" s="23"/>
      <c r="L120" s="21"/>
    </row>
    <row r="121" spans="2:12" s="1" customFormat="1" ht="12" customHeight="1">
      <c r="B121" s="22"/>
      <c r="C121" s="33" t="s">
        <v>188</v>
      </c>
      <c r="D121" s="23"/>
      <c r="E121" s="23"/>
      <c r="F121" s="23"/>
      <c r="G121" s="23"/>
      <c r="H121" s="23"/>
      <c r="I121" s="23"/>
      <c r="J121" s="23"/>
      <c r="K121" s="23"/>
      <c r="L121" s="21"/>
    </row>
    <row r="122" spans="1:31" s="2" customFormat="1" ht="16.5" customHeight="1">
      <c r="A122" s="39"/>
      <c r="B122" s="40"/>
      <c r="C122" s="41"/>
      <c r="D122" s="41"/>
      <c r="E122" s="186" t="s">
        <v>1348</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190</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E13</f>
        <v>A.3.1.1 - ZRN - km 19,880</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20</v>
      </c>
      <c r="D126" s="41"/>
      <c r="E126" s="41"/>
      <c r="F126" s="28" t="str">
        <f>F16</f>
        <v xml:space="preserve"> </v>
      </c>
      <c r="G126" s="41"/>
      <c r="H126" s="41"/>
      <c r="I126" s="33" t="s">
        <v>22</v>
      </c>
      <c r="J126" s="80" t="str">
        <f>IF(J16="","",J16)</f>
        <v>26. 9. 2022</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24</v>
      </c>
      <c r="D128" s="41"/>
      <c r="E128" s="41"/>
      <c r="F128" s="28" t="str">
        <f>E19</f>
        <v>Správa železnic, státní organizace</v>
      </c>
      <c r="G128" s="41"/>
      <c r="H128" s="41"/>
      <c r="I128" s="33" t="s">
        <v>32</v>
      </c>
      <c r="J128" s="37" t="str">
        <f>E25</f>
        <v>Progi spol. s r.o.</v>
      </c>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30</v>
      </c>
      <c r="D129" s="41"/>
      <c r="E129" s="41"/>
      <c r="F129" s="28" t="str">
        <f>IF(E22="","",E22)</f>
        <v>Vyplň údaj</v>
      </c>
      <c r="G129" s="41"/>
      <c r="H129" s="41"/>
      <c r="I129" s="33" t="s">
        <v>36</v>
      </c>
      <c r="J129" s="37" t="str">
        <f>E28</f>
        <v>Pavlína Liprtová</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1" customFormat="1" ht="29.25" customHeight="1">
      <c r="A131" s="202"/>
      <c r="B131" s="203"/>
      <c r="C131" s="204" t="s">
        <v>202</v>
      </c>
      <c r="D131" s="205" t="s">
        <v>63</v>
      </c>
      <c r="E131" s="205" t="s">
        <v>59</v>
      </c>
      <c r="F131" s="205" t="s">
        <v>60</v>
      </c>
      <c r="G131" s="205" t="s">
        <v>203</v>
      </c>
      <c r="H131" s="205" t="s">
        <v>204</v>
      </c>
      <c r="I131" s="205" t="s">
        <v>205</v>
      </c>
      <c r="J131" s="205" t="s">
        <v>195</v>
      </c>
      <c r="K131" s="206" t="s">
        <v>206</v>
      </c>
      <c r="L131" s="207"/>
      <c r="M131" s="101" t="s">
        <v>1</v>
      </c>
      <c r="N131" s="102" t="s">
        <v>42</v>
      </c>
      <c r="O131" s="102" t="s">
        <v>207</v>
      </c>
      <c r="P131" s="102" t="s">
        <v>208</v>
      </c>
      <c r="Q131" s="102" t="s">
        <v>209</v>
      </c>
      <c r="R131" s="102" t="s">
        <v>210</v>
      </c>
      <c r="S131" s="102" t="s">
        <v>211</v>
      </c>
      <c r="T131" s="103" t="s">
        <v>212</v>
      </c>
      <c r="U131" s="202"/>
      <c r="V131" s="202"/>
      <c r="W131" s="202"/>
      <c r="X131" s="202"/>
      <c r="Y131" s="202"/>
      <c r="Z131" s="202"/>
      <c r="AA131" s="202"/>
      <c r="AB131" s="202"/>
      <c r="AC131" s="202"/>
      <c r="AD131" s="202"/>
      <c r="AE131" s="202"/>
    </row>
    <row r="132" spans="1:63" s="2" customFormat="1" ht="22.8" customHeight="1">
      <c r="A132" s="39"/>
      <c r="B132" s="40"/>
      <c r="C132" s="108" t="s">
        <v>213</v>
      </c>
      <c r="D132" s="41"/>
      <c r="E132" s="41"/>
      <c r="F132" s="41"/>
      <c r="G132" s="41"/>
      <c r="H132" s="41"/>
      <c r="I132" s="41"/>
      <c r="J132" s="208">
        <f>BK132</f>
        <v>0</v>
      </c>
      <c r="K132" s="41"/>
      <c r="L132" s="45"/>
      <c r="M132" s="104"/>
      <c r="N132" s="209"/>
      <c r="O132" s="105"/>
      <c r="P132" s="210">
        <f>P133+P201+P241+P274+P283+P332+P353+P358</f>
        <v>0</v>
      </c>
      <c r="Q132" s="105"/>
      <c r="R132" s="210">
        <f>R133+R201+R241+R274+R283+R332+R353+R358</f>
        <v>39.245898826344</v>
      </c>
      <c r="S132" s="105"/>
      <c r="T132" s="211">
        <f>T133+T201+T241+T274+T283+T332+T353+T358</f>
        <v>16.283279999999998</v>
      </c>
      <c r="U132" s="39"/>
      <c r="V132" s="39"/>
      <c r="W132" s="39"/>
      <c r="X132" s="39"/>
      <c r="Y132" s="39"/>
      <c r="Z132" s="39"/>
      <c r="AA132" s="39"/>
      <c r="AB132" s="39"/>
      <c r="AC132" s="39"/>
      <c r="AD132" s="39"/>
      <c r="AE132" s="39"/>
      <c r="AT132" s="18" t="s">
        <v>77</v>
      </c>
      <c r="AU132" s="18" t="s">
        <v>197</v>
      </c>
      <c r="BK132" s="212">
        <f>BK133+BK201+BK241+BK274+BK283+BK332+BK353+BK358</f>
        <v>0</v>
      </c>
    </row>
    <row r="133" spans="1:63" s="12" customFormat="1" ht="25.9" customHeight="1">
      <c r="A133" s="12"/>
      <c r="B133" s="213"/>
      <c r="C133" s="214"/>
      <c r="D133" s="215" t="s">
        <v>77</v>
      </c>
      <c r="E133" s="216" t="s">
        <v>85</v>
      </c>
      <c r="F133" s="216" t="s">
        <v>1358</v>
      </c>
      <c r="G133" s="214"/>
      <c r="H133" s="214"/>
      <c r="I133" s="217"/>
      <c r="J133" s="218">
        <f>BK133</f>
        <v>0</v>
      </c>
      <c r="K133" s="214"/>
      <c r="L133" s="219"/>
      <c r="M133" s="220"/>
      <c r="N133" s="221"/>
      <c r="O133" s="221"/>
      <c r="P133" s="222">
        <f>SUM(P134:P200)</f>
        <v>0</v>
      </c>
      <c r="Q133" s="221"/>
      <c r="R133" s="222">
        <f>SUM(R134:R200)</f>
        <v>16.872008182800002</v>
      </c>
      <c r="S133" s="221"/>
      <c r="T133" s="223">
        <f>SUM(T134:T200)</f>
        <v>0</v>
      </c>
      <c r="U133" s="12"/>
      <c r="V133" s="12"/>
      <c r="W133" s="12"/>
      <c r="X133" s="12"/>
      <c r="Y133" s="12"/>
      <c r="Z133" s="12"/>
      <c r="AA133" s="12"/>
      <c r="AB133" s="12"/>
      <c r="AC133" s="12"/>
      <c r="AD133" s="12"/>
      <c r="AE133" s="12"/>
      <c r="AR133" s="224" t="s">
        <v>85</v>
      </c>
      <c r="AT133" s="225" t="s">
        <v>77</v>
      </c>
      <c r="AU133" s="225" t="s">
        <v>78</v>
      </c>
      <c r="AY133" s="224" t="s">
        <v>216</v>
      </c>
      <c r="BK133" s="226">
        <f>SUM(BK134:BK200)</f>
        <v>0</v>
      </c>
    </row>
    <row r="134" spans="1:65" s="2" customFormat="1" ht="49.05" customHeight="1">
      <c r="A134" s="39"/>
      <c r="B134" s="40"/>
      <c r="C134" s="276" t="s">
        <v>85</v>
      </c>
      <c r="D134" s="276" t="s">
        <v>265</v>
      </c>
      <c r="E134" s="277" t="s">
        <v>1359</v>
      </c>
      <c r="F134" s="278" t="s">
        <v>1360</v>
      </c>
      <c r="G134" s="279" t="s">
        <v>268</v>
      </c>
      <c r="H134" s="280">
        <v>156</v>
      </c>
      <c r="I134" s="281"/>
      <c r="J134" s="282">
        <f>ROUND(I134*H134,2)</f>
        <v>0</v>
      </c>
      <c r="K134" s="278" t="s">
        <v>1361</v>
      </c>
      <c r="L134" s="45"/>
      <c r="M134" s="283" t="s">
        <v>1</v>
      </c>
      <c r="N134" s="284" t="s">
        <v>43</v>
      </c>
      <c r="O134" s="92"/>
      <c r="P134" s="239">
        <f>O134*H134</f>
        <v>0</v>
      </c>
      <c r="Q134" s="239">
        <v>0</v>
      </c>
      <c r="R134" s="239">
        <f>Q134*H134</f>
        <v>0</v>
      </c>
      <c r="S134" s="239">
        <v>0</v>
      </c>
      <c r="T134" s="240">
        <f>S134*H134</f>
        <v>0</v>
      </c>
      <c r="U134" s="39"/>
      <c r="V134" s="39"/>
      <c r="W134" s="39"/>
      <c r="X134" s="39"/>
      <c r="Y134" s="39"/>
      <c r="Z134" s="39"/>
      <c r="AA134" s="39"/>
      <c r="AB134" s="39"/>
      <c r="AC134" s="39"/>
      <c r="AD134" s="39"/>
      <c r="AE134" s="39"/>
      <c r="AR134" s="241" t="s">
        <v>100</v>
      </c>
      <c r="AT134" s="241" t="s">
        <v>265</v>
      </c>
      <c r="AU134" s="241" t="s">
        <v>85</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100</v>
      </c>
      <c r="BM134" s="241" t="s">
        <v>1362</v>
      </c>
    </row>
    <row r="135" spans="1:47" s="2" customFormat="1" ht="12">
      <c r="A135" s="39"/>
      <c r="B135" s="40"/>
      <c r="C135" s="41"/>
      <c r="D135" s="288" t="s">
        <v>836</v>
      </c>
      <c r="E135" s="41"/>
      <c r="F135" s="289" t="s">
        <v>1363</v>
      </c>
      <c r="G135" s="41"/>
      <c r="H135" s="41"/>
      <c r="I135" s="290"/>
      <c r="J135" s="41"/>
      <c r="K135" s="41"/>
      <c r="L135" s="45"/>
      <c r="M135" s="291"/>
      <c r="N135" s="292"/>
      <c r="O135" s="92"/>
      <c r="P135" s="92"/>
      <c r="Q135" s="92"/>
      <c r="R135" s="92"/>
      <c r="S135" s="92"/>
      <c r="T135" s="93"/>
      <c r="U135" s="39"/>
      <c r="V135" s="39"/>
      <c r="W135" s="39"/>
      <c r="X135" s="39"/>
      <c r="Y135" s="39"/>
      <c r="Z135" s="39"/>
      <c r="AA135" s="39"/>
      <c r="AB135" s="39"/>
      <c r="AC135" s="39"/>
      <c r="AD135" s="39"/>
      <c r="AE135" s="39"/>
      <c r="AT135" s="18" t="s">
        <v>836</v>
      </c>
      <c r="AU135" s="18" t="s">
        <v>85</v>
      </c>
    </row>
    <row r="136" spans="1:51" s="13" customFormat="1" ht="12">
      <c r="A136" s="13"/>
      <c r="B136" s="243"/>
      <c r="C136" s="244"/>
      <c r="D136" s="245" t="s">
        <v>226</v>
      </c>
      <c r="E136" s="246" t="s">
        <v>1</v>
      </c>
      <c r="F136" s="247" t="s">
        <v>1364</v>
      </c>
      <c r="G136" s="244"/>
      <c r="H136" s="246" t="s">
        <v>1</v>
      </c>
      <c r="I136" s="248"/>
      <c r="J136" s="244"/>
      <c r="K136" s="244"/>
      <c r="L136" s="249"/>
      <c r="M136" s="250"/>
      <c r="N136" s="251"/>
      <c r="O136" s="251"/>
      <c r="P136" s="251"/>
      <c r="Q136" s="251"/>
      <c r="R136" s="251"/>
      <c r="S136" s="251"/>
      <c r="T136" s="252"/>
      <c r="U136" s="13"/>
      <c r="V136" s="13"/>
      <c r="W136" s="13"/>
      <c r="X136" s="13"/>
      <c r="Y136" s="13"/>
      <c r="Z136" s="13"/>
      <c r="AA136" s="13"/>
      <c r="AB136" s="13"/>
      <c r="AC136" s="13"/>
      <c r="AD136" s="13"/>
      <c r="AE136" s="13"/>
      <c r="AT136" s="253" t="s">
        <v>226</v>
      </c>
      <c r="AU136" s="253" t="s">
        <v>85</v>
      </c>
      <c r="AV136" s="13" t="s">
        <v>85</v>
      </c>
      <c r="AW136" s="13" t="s">
        <v>35</v>
      </c>
      <c r="AX136" s="13" t="s">
        <v>78</v>
      </c>
      <c r="AY136" s="253" t="s">
        <v>216</v>
      </c>
    </row>
    <row r="137" spans="1:51" s="14" customFormat="1" ht="12">
      <c r="A137" s="14"/>
      <c r="B137" s="254"/>
      <c r="C137" s="255"/>
      <c r="D137" s="245" t="s">
        <v>226</v>
      </c>
      <c r="E137" s="256" t="s">
        <v>1</v>
      </c>
      <c r="F137" s="257" t="s">
        <v>1365</v>
      </c>
      <c r="G137" s="255"/>
      <c r="H137" s="258">
        <v>150</v>
      </c>
      <c r="I137" s="259"/>
      <c r="J137" s="255"/>
      <c r="K137" s="255"/>
      <c r="L137" s="260"/>
      <c r="M137" s="261"/>
      <c r="N137" s="262"/>
      <c r="O137" s="262"/>
      <c r="P137" s="262"/>
      <c r="Q137" s="262"/>
      <c r="R137" s="262"/>
      <c r="S137" s="262"/>
      <c r="T137" s="263"/>
      <c r="U137" s="14"/>
      <c r="V137" s="14"/>
      <c r="W137" s="14"/>
      <c r="X137" s="14"/>
      <c r="Y137" s="14"/>
      <c r="Z137" s="14"/>
      <c r="AA137" s="14"/>
      <c r="AB137" s="14"/>
      <c r="AC137" s="14"/>
      <c r="AD137" s="14"/>
      <c r="AE137" s="14"/>
      <c r="AT137" s="264" t="s">
        <v>226</v>
      </c>
      <c r="AU137" s="264" t="s">
        <v>85</v>
      </c>
      <c r="AV137" s="14" t="s">
        <v>87</v>
      </c>
      <c r="AW137" s="14" t="s">
        <v>35</v>
      </c>
      <c r="AX137" s="14" t="s">
        <v>78</v>
      </c>
      <c r="AY137" s="264" t="s">
        <v>216</v>
      </c>
    </row>
    <row r="138" spans="1:51" s="13" customFormat="1" ht="12">
      <c r="A138" s="13"/>
      <c r="B138" s="243"/>
      <c r="C138" s="244"/>
      <c r="D138" s="245" t="s">
        <v>226</v>
      </c>
      <c r="E138" s="246" t="s">
        <v>1</v>
      </c>
      <c r="F138" s="247" t="s">
        <v>1366</v>
      </c>
      <c r="G138" s="244"/>
      <c r="H138" s="246" t="s">
        <v>1</v>
      </c>
      <c r="I138" s="248"/>
      <c r="J138" s="244"/>
      <c r="K138" s="244"/>
      <c r="L138" s="249"/>
      <c r="M138" s="250"/>
      <c r="N138" s="251"/>
      <c r="O138" s="251"/>
      <c r="P138" s="251"/>
      <c r="Q138" s="251"/>
      <c r="R138" s="251"/>
      <c r="S138" s="251"/>
      <c r="T138" s="252"/>
      <c r="U138" s="13"/>
      <c r="V138" s="13"/>
      <c r="W138" s="13"/>
      <c r="X138" s="13"/>
      <c r="Y138" s="13"/>
      <c r="Z138" s="13"/>
      <c r="AA138" s="13"/>
      <c r="AB138" s="13"/>
      <c r="AC138" s="13"/>
      <c r="AD138" s="13"/>
      <c r="AE138" s="13"/>
      <c r="AT138" s="253" t="s">
        <v>226</v>
      </c>
      <c r="AU138" s="253" t="s">
        <v>85</v>
      </c>
      <c r="AV138" s="13" t="s">
        <v>85</v>
      </c>
      <c r="AW138" s="13" t="s">
        <v>35</v>
      </c>
      <c r="AX138" s="13" t="s">
        <v>78</v>
      </c>
      <c r="AY138" s="253" t="s">
        <v>216</v>
      </c>
    </row>
    <row r="139" spans="1:51" s="14" customFormat="1" ht="12">
      <c r="A139" s="14"/>
      <c r="B139" s="254"/>
      <c r="C139" s="255"/>
      <c r="D139" s="245" t="s">
        <v>226</v>
      </c>
      <c r="E139" s="256" t="s">
        <v>1</v>
      </c>
      <c r="F139" s="257" t="s">
        <v>1367</v>
      </c>
      <c r="G139" s="255"/>
      <c r="H139" s="258">
        <v>3</v>
      </c>
      <c r="I139" s="259"/>
      <c r="J139" s="255"/>
      <c r="K139" s="255"/>
      <c r="L139" s="260"/>
      <c r="M139" s="261"/>
      <c r="N139" s="262"/>
      <c r="O139" s="262"/>
      <c r="P139" s="262"/>
      <c r="Q139" s="262"/>
      <c r="R139" s="262"/>
      <c r="S139" s="262"/>
      <c r="T139" s="263"/>
      <c r="U139" s="14"/>
      <c r="V139" s="14"/>
      <c r="W139" s="14"/>
      <c r="X139" s="14"/>
      <c r="Y139" s="14"/>
      <c r="Z139" s="14"/>
      <c r="AA139" s="14"/>
      <c r="AB139" s="14"/>
      <c r="AC139" s="14"/>
      <c r="AD139" s="14"/>
      <c r="AE139" s="14"/>
      <c r="AT139" s="264" t="s">
        <v>226</v>
      </c>
      <c r="AU139" s="264" t="s">
        <v>85</v>
      </c>
      <c r="AV139" s="14" t="s">
        <v>87</v>
      </c>
      <c r="AW139" s="14" t="s">
        <v>35</v>
      </c>
      <c r="AX139" s="14" t="s">
        <v>78</v>
      </c>
      <c r="AY139" s="264" t="s">
        <v>216</v>
      </c>
    </row>
    <row r="140" spans="1:51" s="13" customFormat="1" ht="12">
      <c r="A140" s="13"/>
      <c r="B140" s="243"/>
      <c r="C140" s="244"/>
      <c r="D140" s="245" t="s">
        <v>226</v>
      </c>
      <c r="E140" s="246" t="s">
        <v>1</v>
      </c>
      <c r="F140" s="247" t="s">
        <v>1368</v>
      </c>
      <c r="G140" s="244"/>
      <c r="H140" s="246" t="s">
        <v>1</v>
      </c>
      <c r="I140" s="248"/>
      <c r="J140" s="244"/>
      <c r="K140" s="244"/>
      <c r="L140" s="249"/>
      <c r="M140" s="250"/>
      <c r="N140" s="251"/>
      <c r="O140" s="251"/>
      <c r="P140" s="251"/>
      <c r="Q140" s="251"/>
      <c r="R140" s="251"/>
      <c r="S140" s="251"/>
      <c r="T140" s="252"/>
      <c r="U140" s="13"/>
      <c r="V140" s="13"/>
      <c r="W140" s="13"/>
      <c r="X140" s="13"/>
      <c r="Y140" s="13"/>
      <c r="Z140" s="13"/>
      <c r="AA140" s="13"/>
      <c r="AB140" s="13"/>
      <c r="AC140" s="13"/>
      <c r="AD140" s="13"/>
      <c r="AE140" s="13"/>
      <c r="AT140" s="253" t="s">
        <v>226</v>
      </c>
      <c r="AU140" s="253" t="s">
        <v>85</v>
      </c>
      <c r="AV140" s="13" t="s">
        <v>85</v>
      </c>
      <c r="AW140" s="13" t="s">
        <v>35</v>
      </c>
      <c r="AX140" s="13" t="s">
        <v>78</v>
      </c>
      <c r="AY140" s="253" t="s">
        <v>216</v>
      </c>
    </row>
    <row r="141" spans="1:51" s="14" customFormat="1" ht="12">
      <c r="A141" s="14"/>
      <c r="B141" s="254"/>
      <c r="C141" s="255"/>
      <c r="D141" s="245" t="s">
        <v>226</v>
      </c>
      <c r="E141" s="256" t="s">
        <v>1</v>
      </c>
      <c r="F141" s="257" t="s">
        <v>1367</v>
      </c>
      <c r="G141" s="255"/>
      <c r="H141" s="258">
        <v>3</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85</v>
      </c>
      <c r="AV141" s="14" t="s">
        <v>87</v>
      </c>
      <c r="AW141" s="14" t="s">
        <v>35</v>
      </c>
      <c r="AX141" s="14" t="s">
        <v>78</v>
      </c>
      <c r="AY141" s="264" t="s">
        <v>216</v>
      </c>
    </row>
    <row r="142" spans="1:51" s="15" customFormat="1" ht="12">
      <c r="A142" s="15"/>
      <c r="B142" s="265"/>
      <c r="C142" s="266"/>
      <c r="D142" s="245" t="s">
        <v>226</v>
      </c>
      <c r="E142" s="267" t="s">
        <v>1</v>
      </c>
      <c r="F142" s="268" t="s">
        <v>229</v>
      </c>
      <c r="G142" s="266"/>
      <c r="H142" s="269">
        <v>156</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226</v>
      </c>
      <c r="AU142" s="275" t="s">
        <v>85</v>
      </c>
      <c r="AV142" s="15" t="s">
        <v>100</v>
      </c>
      <c r="AW142" s="15" t="s">
        <v>35</v>
      </c>
      <c r="AX142" s="15" t="s">
        <v>85</v>
      </c>
      <c r="AY142" s="275" t="s">
        <v>216</v>
      </c>
    </row>
    <row r="143" spans="1:65" s="2" customFormat="1" ht="33" customHeight="1">
      <c r="A143" s="39"/>
      <c r="B143" s="40"/>
      <c r="C143" s="276" t="s">
        <v>87</v>
      </c>
      <c r="D143" s="276" t="s">
        <v>265</v>
      </c>
      <c r="E143" s="277" t="s">
        <v>1369</v>
      </c>
      <c r="F143" s="278" t="s">
        <v>1370</v>
      </c>
      <c r="G143" s="279" t="s">
        <v>268</v>
      </c>
      <c r="H143" s="280">
        <v>156</v>
      </c>
      <c r="I143" s="281"/>
      <c r="J143" s="282">
        <f>ROUND(I143*H143,2)</f>
        <v>0</v>
      </c>
      <c r="K143" s="278" t="s">
        <v>1361</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85</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1371</v>
      </c>
    </row>
    <row r="144" spans="1:47" s="2" customFormat="1" ht="12">
      <c r="A144" s="39"/>
      <c r="B144" s="40"/>
      <c r="C144" s="41"/>
      <c r="D144" s="288" t="s">
        <v>836</v>
      </c>
      <c r="E144" s="41"/>
      <c r="F144" s="289" t="s">
        <v>1372</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85</v>
      </c>
    </row>
    <row r="145" spans="1:65" s="2" customFormat="1" ht="21.75" customHeight="1">
      <c r="A145" s="39"/>
      <c r="B145" s="40"/>
      <c r="C145" s="276" t="s">
        <v>95</v>
      </c>
      <c r="D145" s="276" t="s">
        <v>265</v>
      </c>
      <c r="E145" s="277" t="s">
        <v>1373</v>
      </c>
      <c r="F145" s="278" t="s">
        <v>1374</v>
      </c>
      <c r="G145" s="279" t="s">
        <v>222</v>
      </c>
      <c r="H145" s="280">
        <v>6</v>
      </c>
      <c r="I145" s="281"/>
      <c r="J145" s="282">
        <f>ROUND(I145*H145,2)</f>
        <v>0</v>
      </c>
      <c r="K145" s="278" t="s">
        <v>1361</v>
      </c>
      <c r="L145" s="45"/>
      <c r="M145" s="283" t="s">
        <v>1</v>
      </c>
      <c r="N145" s="284" t="s">
        <v>43</v>
      </c>
      <c r="O145" s="92"/>
      <c r="P145" s="239">
        <f>O145*H145</f>
        <v>0</v>
      </c>
      <c r="Q145" s="239">
        <v>0.0100433238</v>
      </c>
      <c r="R145" s="239">
        <f>Q145*H145</f>
        <v>0.0602599428</v>
      </c>
      <c r="S145" s="239">
        <v>0</v>
      </c>
      <c r="T145" s="240">
        <f>S145*H145</f>
        <v>0</v>
      </c>
      <c r="U145" s="39"/>
      <c r="V145" s="39"/>
      <c r="W145" s="39"/>
      <c r="X145" s="39"/>
      <c r="Y145" s="39"/>
      <c r="Z145" s="39"/>
      <c r="AA145" s="39"/>
      <c r="AB145" s="39"/>
      <c r="AC145" s="39"/>
      <c r="AD145" s="39"/>
      <c r="AE145" s="39"/>
      <c r="AR145" s="241" t="s">
        <v>100</v>
      </c>
      <c r="AT145" s="241" t="s">
        <v>265</v>
      </c>
      <c r="AU145" s="241" t="s">
        <v>85</v>
      </c>
      <c r="AY145" s="18" t="s">
        <v>216</v>
      </c>
      <c r="BE145" s="242">
        <f>IF(N145="základní",J145,0)</f>
        <v>0</v>
      </c>
      <c r="BF145" s="242">
        <f>IF(N145="snížená",J145,0)</f>
        <v>0</v>
      </c>
      <c r="BG145" s="242">
        <f>IF(N145="zákl. přenesená",J145,0)</f>
        <v>0</v>
      </c>
      <c r="BH145" s="242">
        <f>IF(N145="sníž. přenesená",J145,0)</f>
        <v>0</v>
      </c>
      <c r="BI145" s="242">
        <f>IF(N145="nulová",J145,0)</f>
        <v>0</v>
      </c>
      <c r="BJ145" s="18" t="s">
        <v>85</v>
      </c>
      <c r="BK145" s="242">
        <f>ROUND(I145*H145,2)</f>
        <v>0</v>
      </c>
      <c r="BL145" s="18" t="s">
        <v>100</v>
      </c>
      <c r="BM145" s="241" t="s">
        <v>1375</v>
      </c>
    </row>
    <row r="146" spans="1:47" s="2" customFormat="1" ht="12">
      <c r="A146" s="39"/>
      <c r="B146" s="40"/>
      <c r="C146" s="41"/>
      <c r="D146" s="288" t="s">
        <v>836</v>
      </c>
      <c r="E146" s="41"/>
      <c r="F146" s="289" t="s">
        <v>1376</v>
      </c>
      <c r="G146" s="41"/>
      <c r="H146" s="41"/>
      <c r="I146" s="290"/>
      <c r="J146" s="41"/>
      <c r="K146" s="41"/>
      <c r="L146" s="45"/>
      <c r="M146" s="291"/>
      <c r="N146" s="292"/>
      <c r="O146" s="92"/>
      <c r="P146" s="92"/>
      <c r="Q146" s="92"/>
      <c r="R146" s="92"/>
      <c r="S146" s="92"/>
      <c r="T146" s="93"/>
      <c r="U146" s="39"/>
      <c r="V146" s="39"/>
      <c r="W146" s="39"/>
      <c r="X146" s="39"/>
      <c r="Y146" s="39"/>
      <c r="Z146" s="39"/>
      <c r="AA146" s="39"/>
      <c r="AB146" s="39"/>
      <c r="AC146" s="39"/>
      <c r="AD146" s="39"/>
      <c r="AE146" s="39"/>
      <c r="AT146" s="18" t="s">
        <v>836</v>
      </c>
      <c r="AU146" s="18" t="s">
        <v>85</v>
      </c>
    </row>
    <row r="147" spans="1:51" s="13" customFormat="1" ht="12">
      <c r="A147" s="13"/>
      <c r="B147" s="243"/>
      <c r="C147" s="244"/>
      <c r="D147" s="245" t="s">
        <v>226</v>
      </c>
      <c r="E147" s="246" t="s">
        <v>1</v>
      </c>
      <c r="F147" s="247" t="s">
        <v>1377</v>
      </c>
      <c r="G147" s="244"/>
      <c r="H147" s="246" t="s">
        <v>1</v>
      </c>
      <c r="I147" s="248"/>
      <c r="J147" s="244"/>
      <c r="K147" s="244"/>
      <c r="L147" s="249"/>
      <c r="M147" s="250"/>
      <c r="N147" s="251"/>
      <c r="O147" s="251"/>
      <c r="P147" s="251"/>
      <c r="Q147" s="251"/>
      <c r="R147" s="251"/>
      <c r="S147" s="251"/>
      <c r="T147" s="252"/>
      <c r="U147" s="13"/>
      <c r="V147" s="13"/>
      <c r="W147" s="13"/>
      <c r="X147" s="13"/>
      <c r="Y147" s="13"/>
      <c r="Z147" s="13"/>
      <c r="AA147" s="13"/>
      <c r="AB147" s="13"/>
      <c r="AC147" s="13"/>
      <c r="AD147" s="13"/>
      <c r="AE147" s="13"/>
      <c r="AT147" s="253" t="s">
        <v>226</v>
      </c>
      <c r="AU147" s="253" t="s">
        <v>85</v>
      </c>
      <c r="AV147" s="13" t="s">
        <v>85</v>
      </c>
      <c r="AW147" s="13" t="s">
        <v>35</v>
      </c>
      <c r="AX147" s="13" t="s">
        <v>78</v>
      </c>
      <c r="AY147" s="253" t="s">
        <v>216</v>
      </c>
    </row>
    <row r="148" spans="1:51" s="14" customFormat="1" ht="12">
      <c r="A148" s="14"/>
      <c r="B148" s="254"/>
      <c r="C148" s="255"/>
      <c r="D148" s="245" t="s">
        <v>226</v>
      </c>
      <c r="E148" s="256" t="s">
        <v>1</v>
      </c>
      <c r="F148" s="257" t="s">
        <v>241</v>
      </c>
      <c r="G148" s="255"/>
      <c r="H148" s="258">
        <v>6</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226</v>
      </c>
      <c r="AU148" s="264" t="s">
        <v>85</v>
      </c>
      <c r="AV148" s="14" t="s">
        <v>87</v>
      </c>
      <c r="AW148" s="14" t="s">
        <v>35</v>
      </c>
      <c r="AX148" s="14" t="s">
        <v>78</v>
      </c>
      <c r="AY148" s="264" t="s">
        <v>216</v>
      </c>
    </row>
    <row r="149" spans="1:51" s="15" customFormat="1" ht="12">
      <c r="A149" s="15"/>
      <c r="B149" s="265"/>
      <c r="C149" s="266"/>
      <c r="D149" s="245" t="s">
        <v>226</v>
      </c>
      <c r="E149" s="267" t="s">
        <v>1</v>
      </c>
      <c r="F149" s="268" t="s">
        <v>229</v>
      </c>
      <c r="G149" s="266"/>
      <c r="H149" s="269">
        <v>6</v>
      </c>
      <c r="I149" s="270"/>
      <c r="J149" s="266"/>
      <c r="K149" s="266"/>
      <c r="L149" s="271"/>
      <c r="M149" s="272"/>
      <c r="N149" s="273"/>
      <c r="O149" s="273"/>
      <c r="P149" s="273"/>
      <c r="Q149" s="273"/>
      <c r="R149" s="273"/>
      <c r="S149" s="273"/>
      <c r="T149" s="274"/>
      <c r="U149" s="15"/>
      <c r="V149" s="15"/>
      <c r="W149" s="15"/>
      <c r="X149" s="15"/>
      <c r="Y149" s="15"/>
      <c r="Z149" s="15"/>
      <c r="AA149" s="15"/>
      <c r="AB149" s="15"/>
      <c r="AC149" s="15"/>
      <c r="AD149" s="15"/>
      <c r="AE149" s="15"/>
      <c r="AT149" s="275" t="s">
        <v>226</v>
      </c>
      <c r="AU149" s="275" t="s">
        <v>85</v>
      </c>
      <c r="AV149" s="15" t="s">
        <v>100</v>
      </c>
      <c r="AW149" s="15" t="s">
        <v>35</v>
      </c>
      <c r="AX149" s="15" t="s">
        <v>85</v>
      </c>
      <c r="AY149" s="275" t="s">
        <v>216</v>
      </c>
    </row>
    <row r="150" spans="1:65" s="2" customFormat="1" ht="24.15" customHeight="1">
      <c r="A150" s="39"/>
      <c r="B150" s="40"/>
      <c r="C150" s="276" t="s">
        <v>100</v>
      </c>
      <c r="D150" s="276" t="s">
        <v>265</v>
      </c>
      <c r="E150" s="277" t="s">
        <v>1378</v>
      </c>
      <c r="F150" s="278" t="s">
        <v>1379</v>
      </c>
      <c r="G150" s="279" t="s">
        <v>1089</v>
      </c>
      <c r="H150" s="280">
        <v>360</v>
      </c>
      <c r="I150" s="281"/>
      <c r="J150" s="282">
        <f>ROUND(I150*H150,2)</f>
        <v>0</v>
      </c>
      <c r="K150" s="278" t="s">
        <v>1361</v>
      </c>
      <c r="L150" s="45"/>
      <c r="M150" s="283" t="s">
        <v>1</v>
      </c>
      <c r="N150" s="284" t="s">
        <v>43</v>
      </c>
      <c r="O150" s="92"/>
      <c r="P150" s="239">
        <f>O150*H150</f>
        <v>0</v>
      </c>
      <c r="Q150" s="239">
        <v>3.2634E-05</v>
      </c>
      <c r="R150" s="239">
        <f>Q150*H150</f>
        <v>0.01174824</v>
      </c>
      <c r="S150" s="239">
        <v>0</v>
      </c>
      <c r="T150" s="240">
        <f>S150*H150</f>
        <v>0</v>
      </c>
      <c r="U150" s="39"/>
      <c r="V150" s="39"/>
      <c r="W150" s="39"/>
      <c r="X150" s="39"/>
      <c r="Y150" s="39"/>
      <c r="Z150" s="39"/>
      <c r="AA150" s="39"/>
      <c r="AB150" s="39"/>
      <c r="AC150" s="39"/>
      <c r="AD150" s="39"/>
      <c r="AE150" s="39"/>
      <c r="AR150" s="241" t="s">
        <v>100</v>
      </c>
      <c r="AT150" s="241" t="s">
        <v>265</v>
      </c>
      <c r="AU150" s="241" t="s">
        <v>85</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1380</v>
      </c>
    </row>
    <row r="151" spans="1:47" s="2" customFormat="1" ht="12">
      <c r="A151" s="39"/>
      <c r="B151" s="40"/>
      <c r="C151" s="41"/>
      <c r="D151" s="288" t="s">
        <v>836</v>
      </c>
      <c r="E151" s="41"/>
      <c r="F151" s="289" t="s">
        <v>1381</v>
      </c>
      <c r="G151" s="41"/>
      <c r="H151" s="41"/>
      <c r="I151" s="290"/>
      <c r="J151" s="41"/>
      <c r="K151" s="41"/>
      <c r="L151" s="45"/>
      <c r="M151" s="291"/>
      <c r="N151" s="292"/>
      <c r="O151" s="92"/>
      <c r="P151" s="92"/>
      <c r="Q151" s="92"/>
      <c r="R151" s="92"/>
      <c r="S151" s="92"/>
      <c r="T151" s="93"/>
      <c r="U151" s="39"/>
      <c r="V151" s="39"/>
      <c r="W151" s="39"/>
      <c r="X151" s="39"/>
      <c r="Y151" s="39"/>
      <c r="Z151" s="39"/>
      <c r="AA151" s="39"/>
      <c r="AB151" s="39"/>
      <c r="AC151" s="39"/>
      <c r="AD151" s="39"/>
      <c r="AE151" s="39"/>
      <c r="AT151" s="18" t="s">
        <v>836</v>
      </c>
      <c r="AU151" s="18" t="s">
        <v>85</v>
      </c>
    </row>
    <row r="152" spans="1:51" s="14" customFormat="1" ht="12">
      <c r="A152" s="14"/>
      <c r="B152" s="254"/>
      <c r="C152" s="255"/>
      <c r="D152" s="245" t="s">
        <v>226</v>
      </c>
      <c r="E152" s="256" t="s">
        <v>1</v>
      </c>
      <c r="F152" s="257" t="s">
        <v>1382</v>
      </c>
      <c r="G152" s="255"/>
      <c r="H152" s="258">
        <v>360</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85</v>
      </c>
      <c r="AV152" s="14" t="s">
        <v>87</v>
      </c>
      <c r="AW152" s="14" t="s">
        <v>35</v>
      </c>
      <c r="AX152" s="14" t="s">
        <v>78</v>
      </c>
      <c r="AY152" s="264" t="s">
        <v>216</v>
      </c>
    </row>
    <row r="153" spans="1:51" s="15" customFormat="1" ht="12">
      <c r="A153" s="15"/>
      <c r="B153" s="265"/>
      <c r="C153" s="266"/>
      <c r="D153" s="245" t="s">
        <v>226</v>
      </c>
      <c r="E153" s="267" t="s">
        <v>1</v>
      </c>
      <c r="F153" s="268" t="s">
        <v>229</v>
      </c>
      <c r="G153" s="266"/>
      <c r="H153" s="269">
        <v>360</v>
      </c>
      <c r="I153" s="270"/>
      <c r="J153" s="266"/>
      <c r="K153" s="266"/>
      <c r="L153" s="271"/>
      <c r="M153" s="272"/>
      <c r="N153" s="273"/>
      <c r="O153" s="273"/>
      <c r="P153" s="273"/>
      <c r="Q153" s="273"/>
      <c r="R153" s="273"/>
      <c r="S153" s="273"/>
      <c r="T153" s="274"/>
      <c r="U153" s="15"/>
      <c r="V153" s="15"/>
      <c r="W153" s="15"/>
      <c r="X153" s="15"/>
      <c r="Y153" s="15"/>
      <c r="Z153" s="15"/>
      <c r="AA153" s="15"/>
      <c r="AB153" s="15"/>
      <c r="AC153" s="15"/>
      <c r="AD153" s="15"/>
      <c r="AE153" s="15"/>
      <c r="AT153" s="275" t="s">
        <v>226</v>
      </c>
      <c r="AU153" s="275" t="s">
        <v>85</v>
      </c>
      <c r="AV153" s="15" t="s">
        <v>100</v>
      </c>
      <c r="AW153" s="15" t="s">
        <v>35</v>
      </c>
      <c r="AX153" s="15" t="s">
        <v>85</v>
      </c>
      <c r="AY153" s="275" t="s">
        <v>216</v>
      </c>
    </row>
    <row r="154" spans="1:65" s="2" customFormat="1" ht="37.8" customHeight="1">
      <c r="A154" s="39"/>
      <c r="B154" s="40"/>
      <c r="C154" s="276" t="s">
        <v>217</v>
      </c>
      <c r="D154" s="276" t="s">
        <v>265</v>
      </c>
      <c r="E154" s="277" t="s">
        <v>1383</v>
      </c>
      <c r="F154" s="278" t="s">
        <v>1384</v>
      </c>
      <c r="G154" s="279" t="s">
        <v>1385</v>
      </c>
      <c r="H154" s="280">
        <v>30</v>
      </c>
      <c r="I154" s="281"/>
      <c r="J154" s="282">
        <f>ROUND(I154*H154,2)</f>
        <v>0</v>
      </c>
      <c r="K154" s="278" t="s">
        <v>1361</v>
      </c>
      <c r="L154" s="45"/>
      <c r="M154" s="283" t="s">
        <v>1</v>
      </c>
      <c r="N154" s="284" t="s">
        <v>43</v>
      </c>
      <c r="O154" s="92"/>
      <c r="P154" s="239">
        <f>O154*H154</f>
        <v>0</v>
      </c>
      <c r="Q154" s="239">
        <v>0</v>
      </c>
      <c r="R154" s="239">
        <f>Q154*H154</f>
        <v>0</v>
      </c>
      <c r="S154" s="239">
        <v>0</v>
      </c>
      <c r="T154" s="240">
        <f>S154*H154</f>
        <v>0</v>
      </c>
      <c r="U154" s="39"/>
      <c r="V154" s="39"/>
      <c r="W154" s="39"/>
      <c r="X154" s="39"/>
      <c r="Y154" s="39"/>
      <c r="Z154" s="39"/>
      <c r="AA154" s="39"/>
      <c r="AB154" s="39"/>
      <c r="AC154" s="39"/>
      <c r="AD154" s="39"/>
      <c r="AE154" s="39"/>
      <c r="AR154" s="241" t="s">
        <v>100</v>
      </c>
      <c r="AT154" s="241" t="s">
        <v>265</v>
      </c>
      <c r="AU154" s="241" t="s">
        <v>85</v>
      </c>
      <c r="AY154" s="18" t="s">
        <v>216</v>
      </c>
      <c r="BE154" s="242">
        <f>IF(N154="základní",J154,0)</f>
        <v>0</v>
      </c>
      <c r="BF154" s="242">
        <f>IF(N154="snížená",J154,0)</f>
        <v>0</v>
      </c>
      <c r="BG154" s="242">
        <f>IF(N154="zákl. přenesená",J154,0)</f>
        <v>0</v>
      </c>
      <c r="BH154" s="242">
        <f>IF(N154="sníž. přenesená",J154,0)</f>
        <v>0</v>
      </c>
      <c r="BI154" s="242">
        <f>IF(N154="nulová",J154,0)</f>
        <v>0</v>
      </c>
      <c r="BJ154" s="18" t="s">
        <v>85</v>
      </c>
      <c r="BK154" s="242">
        <f>ROUND(I154*H154,2)</f>
        <v>0</v>
      </c>
      <c r="BL154" s="18" t="s">
        <v>100</v>
      </c>
      <c r="BM154" s="241" t="s">
        <v>1386</v>
      </c>
    </row>
    <row r="155" spans="1:47" s="2" customFormat="1" ht="12">
      <c r="A155" s="39"/>
      <c r="B155" s="40"/>
      <c r="C155" s="41"/>
      <c r="D155" s="288" t="s">
        <v>836</v>
      </c>
      <c r="E155" s="41"/>
      <c r="F155" s="289" t="s">
        <v>1387</v>
      </c>
      <c r="G155" s="41"/>
      <c r="H155" s="41"/>
      <c r="I155" s="290"/>
      <c r="J155" s="41"/>
      <c r="K155" s="41"/>
      <c r="L155" s="45"/>
      <c r="M155" s="291"/>
      <c r="N155" s="292"/>
      <c r="O155" s="92"/>
      <c r="P155" s="92"/>
      <c r="Q155" s="92"/>
      <c r="R155" s="92"/>
      <c r="S155" s="92"/>
      <c r="T155" s="93"/>
      <c r="U155" s="39"/>
      <c r="V155" s="39"/>
      <c r="W155" s="39"/>
      <c r="X155" s="39"/>
      <c r="Y155" s="39"/>
      <c r="Z155" s="39"/>
      <c r="AA155" s="39"/>
      <c r="AB155" s="39"/>
      <c r="AC155" s="39"/>
      <c r="AD155" s="39"/>
      <c r="AE155" s="39"/>
      <c r="AT155" s="18" t="s">
        <v>836</v>
      </c>
      <c r="AU155" s="18" t="s">
        <v>85</v>
      </c>
    </row>
    <row r="156" spans="1:65" s="2" customFormat="1" ht="37.8" customHeight="1">
      <c r="A156" s="39"/>
      <c r="B156" s="40"/>
      <c r="C156" s="276" t="s">
        <v>241</v>
      </c>
      <c r="D156" s="276" t="s">
        <v>265</v>
      </c>
      <c r="E156" s="277" t="s">
        <v>1388</v>
      </c>
      <c r="F156" s="278" t="s">
        <v>1389</v>
      </c>
      <c r="G156" s="279" t="s">
        <v>300</v>
      </c>
      <c r="H156" s="280">
        <v>16.8</v>
      </c>
      <c r="I156" s="281"/>
      <c r="J156" s="282">
        <f>ROUND(I156*H156,2)</f>
        <v>0</v>
      </c>
      <c r="K156" s="278" t="s">
        <v>1361</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85</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1390</v>
      </c>
    </row>
    <row r="157" spans="1:47" s="2" customFormat="1" ht="12">
      <c r="A157" s="39"/>
      <c r="B157" s="40"/>
      <c r="C157" s="41"/>
      <c r="D157" s="288" t="s">
        <v>836</v>
      </c>
      <c r="E157" s="41"/>
      <c r="F157" s="289" t="s">
        <v>1391</v>
      </c>
      <c r="G157" s="41"/>
      <c r="H157" s="41"/>
      <c r="I157" s="290"/>
      <c r="J157" s="41"/>
      <c r="K157" s="41"/>
      <c r="L157" s="45"/>
      <c r="M157" s="291"/>
      <c r="N157" s="292"/>
      <c r="O157" s="92"/>
      <c r="P157" s="92"/>
      <c r="Q157" s="92"/>
      <c r="R157" s="92"/>
      <c r="S157" s="92"/>
      <c r="T157" s="93"/>
      <c r="U157" s="39"/>
      <c r="V157" s="39"/>
      <c r="W157" s="39"/>
      <c r="X157" s="39"/>
      <c r="Y157" s="39"/>
      <c r="Z157" s="39"/>
      <c r="AA157" s="39"/>
      <c r="AB157" s="39"/>
      <c r="AC157" s="39"/>
      <c r="AD157" s="39"/>
      <c r="AE157" s="39"/>
      <c r="AT157" s="18" t="s">
        <v>836</v>
      </c>
      <c r="AU157" s="18" t="s">
        <v>85</v>
      </c>
    </row>
    <row r="158" spans="1:51" s="13" customFormat="1" ht="12">
      <c r="A158" s="13"/>
      <c r="B158" s="243"/>
      <c r="C158" s="244"/>
      <c r="D158" s="245" t="s">
        <v>226</v>
      </c>
      <c r="E158" s="246" t="s">
        <v>1</v>
      </c>
      <c r="F158" s="247" t="s">
        <v>1392</v>
      </c>
      <c r="G158" s="244"/>
      <c r="H158" s="246" t="s">
        <v>1</v>
      </c>
      <c r="I158" s="248"/>
      <c r="J158" s="244"/>
      <c r="K158" s="244"/>
      <c r="L158" s="249"/>
      <c r="M158" s="250"/>
      <c r="N158" s="251"/>
      <c r="O158" s="251"/>
      <c r="P158" s="251"/>
      <c r="Q158" s="251"/>
      <c r="R158" s="251"/>
      <c r="S158" s="251"/>
      <c r="T158" s="252"/>
      <c r="U158" s="13"/>
      <c r="V158" s="13"/>
      <c r="W158" s="13"/>
      <c r="X158" s="13"/>
      <c r="Y158" s="13"/>
      <c r="Z158" s="13"/>
      <c r="AA158" s="13"/>
      <c r="AB158" s="13"/>
      <c r="AC158" s="13"/>
      <c r="AD158" s="13"/>
      <c r="AE158" s="13"/>
      <c r="AT158" s="253" t="s">
        <v>226</v>
      </c>
      <c r="AU158" s="253" t="s">
        <v>85</v>
      </c>
      <c r="AV158" s="13" t="s">
        <v>85</v>
      </c>
      <c r="AW158" s="13" t="s">
        <v>35</v>
      </c>
      <c r="AX158" s="13" t="s">
        <v>78</v>
      </c>
      <c r="AY158" s="253" t="s">
        <v>216</v>
      </c>
    </row>
    <row r="159" spans="1:51" s="13" customFormat="1" ht="12">
      <c r="A159" s="13"/>
      <c r="B159" s="243"/>
      <c r="C159" s="244"/>
      <c r="D159" s="245" t="s">
        <v>226</v>
      </c>
      <c r="E159" s="246" t="s">
        <v>1</v>
      </c>
      <c r="F159" s="247" t="s">
        <v>1393</v>
      </c>
      <c r="G159" s="244"/>
      <c r="H159" s="246" t="s">
        <v>1</v>
      </c>
      <c r="I159" s="248"/>
      <c r="J159" s="244"/>
      <c r="K159" s="244"/>
      <c r="L159" s="249"/>
      <c r="M159" s="250"/>
      <c r="N159" s="251"/>
      <c r="O159" s="251"/>
      <c r="P159" s="251"/>
      <c r="Q159" s="251"/>
      <c r="R159" s="251"/>
      <c r="S159" s="251"/>
      <c r="T159" s="252"/>
      <c r="U159" s="13"/>
      <c r="V159" s="13"/>
      <c r="W159" s="13"/>
      <c r="X159" s="13"/>
      <c r="Y159" s="13"/>
      <c r="Z159" s="13"/>
      <c r="AA159" s="13"/>
      <c r="AB159" s="13"/>
      <c r="AC159" s="13"/>
      <c r="AD159" s="13"/>
      <c r="AE159" s="13"/>
      <c r="AT159" s="253" t="s">
        <v>226</v>
      </c>
      <c r="AU159" s="253" t="s">
        <v>85</v>
      </c>
      <c r="AV159" s="13" t="s">
        <v>85</v>
      </c>
      <c r="AW159" s="13" t="s">
        <v>35</v>
      </c>
      <c r="AX159" s="13" t="s">
        <v>78</v>
      </c>
      <c r="AY159" s="253" t="s">
        <v>216</v>
      </c>
    </row>
    <row r="160" spans="1:51" s="14" customFormat="1" ht="12">
      <c r="A160" s="14"/>
      <c r="B160" s="254"/>
      <c r="C160" s="255"/>
      <c r="D160" s="245" t="s">
        <v>226</v>
      </c>
      <c r="E160" s="256" t="s">
        <v>1</v>
      </c>
      <c r="F160" s="257" t="s">
        <v>1394</v>
      </c>
      <c r="G160" s="255"/>
      <c r="H160" s="258">
        <v>12</v>
      </c>
      <c r="I160" s="259"/>
      <c r="J160" s="255"/>
      <c r="K160" s="255"/>
      <c r="L160" s="260"/>
      <c r="M160" s="261"/>
      <c r="N160" s="262"/>
      <c r="O160" s="262"/>
      <c r="P160" s="262"/>
      <c r="Q160" s="262"/>
      <c r="R160" s="262"/>
      <c r="S160" s="262"/>
      <c r="T160" s="263"/>
      <c r="U160" s="14"/>
      <c r="V160" s="14"/>
      <c r="W160" s="14"/>
      <c r="X160" s="14"/>
      <c r="Y160" s="14"/>
      <c r="Z160" s="14"/>
      <c r="AA160" s="14"/>
      <c r="AB160" s="14"/>
      <c r="AC160" s="14"/>
      <c r="AD160" s="14"/>
      <c r="AE160" s="14"/>
      <c r="AT160" s="264" t="s">
        <v>226</v>
      </c>
      <c r="AU160" s="264" t="s">
        <v>85</v>
      </c>
      <c r="AV160" s="14" t="s">
        <v>87</v>
      </c>
      <c r="AW160" s="14" t="s">
        <v>35</v>
      </c>
      <c r="AX160" s="14" t="s">
        <v>78</v>
      </c>
      <c r="AY160" s="264" t="s">
        <v>216</v>
      </c>
    </row>
    <row r="161" spans="1:51" s="13" customFormat="1" ht="12">
      <c r="A161" s="13"/>
      <c r="B161" s="243"/>
      <c r="C161" s="244"/>
      <c r="D161" s="245" t="s">
        <v>226</v>
      </c>
      <c r="E161" s="246" t="s">
        <v>1</v>
      </c>
      <c r="F161" s="247" t="s">
        <v>1395</v>
      </c>
      <c r="G161" s="244"/>
      <c r="H161" s="246" t="s">
        <v>1</v>
      </c>
      <c r="I161" s="248"/>
      <c r="J161" s="244"/>
      <c r="K161" s="244"/>
      <c r="L161" s="249"/>
      <c r="M161" s="250"/>
      <c r="N161" s="251"/>
      <c r="O161" s="251"/>
      <c r="P161" s="251"/>
      <c r="Q161" s="251"/>
      <c r="R161" s="251"/>
      <c r="S161" s="251"/>
      <c r="T161" s="252"/>
      <c r="U161" s="13"/>
      <c r="V161" s="13"/>
      <c r="W161" s="13"/>
      <c r="X161" s="13"/>
      <c r="Y161" s="13"/>
      <c r="Z161" s="13"/>
      <c r="AA161" s="13"/>
      <c r="AB161" s="13"/>
      <c r="AC161" s="13"/>
      <c r="AD161" s="13"/>
      <c r="AE161" s="13"/>
      <c r="AT161" s="253" t="s">
        <v>226</v>
      </c>
      <c r="AU161" s="253" t="s">
        <v>85</v>
      </c>
      <c r="AV161" s="13" t="s">
        <v>85</v>
      </c>
      <c r="AW161" s="13" t="s">
        <v>35</v>
      </c>
      <c r="AX161" s="13" t="s">
        <v>78</v>
      </c>
      <c r="AY161" s="253" t="s">
        <v>216</v>
      </c>
    </row>
    <row r="162" spans="1:51" s="14" customFormat="1" ht="12">
      <c r="A162" s="14"/>
      <c r="B162" s="254"/>
      <c r="C162" s="255"/>
      <c r="D162" s="245" t="s">
        <v>226</v>
      </c>
      <c r="E162" s="256" t="s">
        <v>1</v>
      </c>
      <c r="F162" s="257" t="s">
        <v>1396</v>
      </c>
      <c r="G162" s="255"/>
      <c r="H162" s="258">
        <v>4.8</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85</v>
      </c>
      <c r="AV162" s="14" t="s">
        <v>87</v>
      </c>
      <c r="AW162" s="14" t="s">
        <v>35</v>
      </c>
      <c r="AX162" s="14" t="s">
        <v>78</v>
      </c>
      <c r="AY162" s="264" t="s">
        <v>216</v>
      </c>
    </row>
    <row r="163" spans="1:51" s="15" customFormat="1" ht="12">
      <c r="A163" s="15"/>
      <c r="B163" s="265"/>
      <c r="C163" s="266"/>
      <c r="D163" s="245" t="s">
        <v>226</v>
      </c>
      <c r="E163" s="267" t="s">
        <v>1</v>
      </c>
      <c r="F163" s="268" t="s">
        <v>229</v>
      </c>
      <c r="G163" s="266"/>
      <c r="H163" s="269">
        <v>16.8</v>
      </c>
      <c r="I163" s="270"/>
      <c r="J163" s="266"/>
      <c r="K163" s="266"/>
      <c r="L163" s="271"/>
      <c r="M163" s="272"/>
      <c r="N163" s="273"/>
      <c r="O163" s="273"/>
      <c r="P163" s="273"/>
      <c r="Q163" s="273"/>
      <c r="R163" s="273"/>
      <c r="S163" s="273"/>
      <c r="T163" s="274"/>
      <c r="U163" s="15"/>
      <c r="V163" s="15"/>
      <c r="W163" s="15"/>
      <c r="X163" s="15"/>
      <c r="Y163" s="15"/>
      <c r="Z163" s="15"/>
      <c r="AA163" s="15"/>
      <c r="AB163" s="15"/>
      <c r="AC163" s="15"/>
      <c r="AD163" s="15"/>
      <c r="AE163" s="15"/>
      <c r="AT163" s="275" t="s">
        <v>226</v>
      </c>
      <c r="AU163" s="275" t="s">
        <v>85</v>
      </c>
      <c r="AV163" s="15" t="s">
        <v>100</v>
      </c>
      <c r="AW163" s="15" t="s">
        <v>35</v>
      </c>
      <c r="AX163" s="15" t="s">
        <v>85</v>
      </c>
      <c r="AY163" s="275" t="s">
        <v>216</v>
      </c>
    </row>
    <row r="164" spans="1:65" s="2" customFormat="1" ht="49.05" customHeight="1">
      <c r="A164" s="39"/>
      <c r="B164" s="40"/>
      <c r="C164" s="276" t="s">
        <v>245</v>
      </c>
      <c r="D164" s="276" t="s">
        <v>265</v>
      </c>
      <c r="E164" s="277" t="s">
        <v>1397</v>
      </c>
      <c r="F164" s="278" t="s">
        <v>1398</v>
      </c>
      <c r="G164" s="279" t="s">
        <v>300</v>
      </c>
      <c r="H164" s="280">
        <v>16.8</v>
      </c>
      <c r="I164" s="281"/>
      <c r="J164" s="282">
        <f>ROUND(I164*H164,2)</f>
        <v>0</v>
      </c>
      <c r="K164" s="278" t="s">
        <v>1361</v>
      </c>
      <c r="L164" s="45"/>
      <c r="M164" s="283" t="s">
        <v>1</v>
      </c>
      <c r="N164" s="284" t="s">
        <v>43</v>
      </c>
      <c r="O164" s="92"/>
      <c r="P164" s="239">
        <f>O164*H164</f>
        <v>0</v>
      </c>
      <c r="Q164" s="239">
        <v>0</v>
      </c>
      <c r="R164" s="239">
        <f>Q164*H164</f>
        <v>0</v>
      </c>
      <c r="S164" s="239">
        <v>0</v>
      </c>
      <c r="T164" s="240">
        <f>S164*H164</f>
        <v>0</v>
      </c>
      <c r="U164" s="39"/>
      <c r="V164" s="39"/>
      <c r="W164" s="39"/>
      <c r="X164" s="39"/>
      <c r="Y164" s="39"/>
      <c r="Z164" s="39"/>
      <c r="AA164" s="39"/>
      <c r="AB164" s="39"/>
      <c r="AC164" s="39"/>
      <c r="AD164" s="39"/>
      <c r="AE164" s="39"/>
      <c r="AR164" s="241" t="s">
        <v>100</v>
      </c>
      <c r="AT164" s="241" t="s">
        <v>265</v>
      </c>
      <c r="AU164" s="241" t="s">
        <v>85</v>
      </c>
      <c r="AY164" s="18" t="s">
        <v>216</v>
      </c>
      <c r="BE164" s="242">
        <f>IF(N164="základní",J164,0)</f>
        <v>0</v>
      </c>
      <c r="BF164" s="242">
        <f>IF(N164="snížená",J164,0)</f>
        <v>0</v>
      </c>
      <c r="BG164" s="242">
        <f>IF(N164="zákl. přenesená",J164,0)</f>
        <v>0</v>
      </c>
      <c r="BH164" s="242">
        <f>IF(N164="sníž. přenesená",J164,0)</f>
        <v>0</v>
      </c>
      <c r="BI164" s="242">
        <f>IF(N164="nulová",J164,0)</f>
        <v>0</v>
      </c>
      <c r="BJ164" s="18" t="s">
        <v>85</v>
      </c>
      <c r="BK164" s="242">
        <f>ROUND(I164*H164,2)</f>
        <v>0</v>
      </c>
      <c r="BL164" s="18" t="s">
        <v>100</v>
      </c>
      <c r="BM164" s="241" t="s">
        <v>1399</v>
      </c>
    </row>
    <row r="165" spans="1:47" s="2" customFormat="1" ht="12">
      <c r="A165" s="39"/>
      <c r="B165" s="40"/>
      <c r="C165" s="41"/>
      <c r="D165" s="288" t="s">
        <v>836</v>
      </c>
      <c r="E165" s="41"/>
      <c r="F165" s="289" t="s">
        <v>1400</v>
      </c>
      <c r="G165" s="41"/>
      <c r="H165" s="41"/>
      <c r="I165" s="290"/>
      <c r="J165" s="41"/>
      <c r="K165" s="41"/>
      <c r="L165" s="45"/>
      <c r="M165" s="291"/>
      <c r="N165" s="292"/>
      <c r="O165" s="92"/>
      <c r="P165" s="92"/>
      <c r="Q165" s="92"/>
      <c r="R165" s="92"/>
      <c r="S165" s="92"/>
      <c r="T165" s="93"/>
      <c r="U165" s="39"/>
      <c r="V165" s="39"/>
      <c r="W165" s="39"/>
      <c r="X165" s="39"/>
      <c r="Y165" s="39"/>
      <c r="Z165" s="39"/>
      <c r="AA165" s="39"/>
      <c r="AB165" s="39"/>
      <c r="AC165" s="39"/>
      <c r="AD165" s="39"/>
      <c r="AE165" s="39"/>
      <c r="AT165" s="18" t="s">
        <v>836</v>
      </c>
      <c r="AU165" s="18" t="s">
        <v>85</v>
      </c>
    </row>
    <row r="166" spans="1:65" s="2" customFormat="1" ht="24.15" customHeight="1">
      <c r="A166" s="39"/>
      <c r="B166" s="40"/>
      <c r="C166" s="276" t="s">
        <v>224</v>
      </c>
      <c r="D166" s="276" t="s">
        <v>265</v>
      </c>
      <c r="E166" s="277" t="s">
        <v>1401</v>
      </c>
      <c r="F166" s="278" t="s">
        <v>1402</v>
      </c>
      <c r="G166" s="279" t="s">
        <v>300</v>
      </c>
      <c r="H166" s="280">
        <v>25</v>
      </c>
      <c r="I166" s="281"/>
      <c r="J166" s="282">
        <f>ROUND(I166*H166,2)</f>
        <v>0</v>
      </c>
      <c r="K166" s="278" t="s">
        <v>1361</v>
      </c>
      <c r="L166" s="45"/>
      <c r="M166" s="283" t="s">
        <v>1</v>
      </c>
      <c r="N166" s="284" t="s">
        <v>43</v>
      </c>
      <c r="O166" s="92"/>
      <c r="P166" s="239">
        <f>O166*H166</f>
        <v>0</v>
      </c>
      <c r="Q166" s="239">
        <v>0</v>
      </c>
      <c r="R166" s="239">
        <f>Q166*H166</f>
        <v>0</v>
      </c>
      <c r="S166" s="239">
        <v>0</v>
      </c>
      <c r="T166" s="240">
        <f>S166*H166</f>
        <v>0</v>
      </c>
      <c r="U166" s="39"/>
      <c r="V166" s="39"/>
      <c r="W166" s="39"/>
      <c r="X166" s="39"/>
      <c r="Y166" s="39"/>
      <c r="Z166" s="39"/>
      <c r="AA166" s="39"/>
      <c r="AB166" s="39"/>
      <c r="AC166" s="39"/>
      <c r="AD166" s="39"/>
      <c r="AE166" s="39"/>
      <c r="AR166" s="241" t="s">
        <v>100</v>
      </c>
      <c r="AT166" s="241" t="s">
        <v>265</v>
      </c>
      <c r="AU166" s="241" t="s">
        <v>85</v>
      </c>
      <c r="AY166" s="18" t="s">
        <v>216</v>
      </c>
      <c r="BE166" s="242">
        <f>IF(N166="základní",J166,0)</f>
        <v>0</v>
      </c>
      <c r="BF166" s="242">
        <f>IF(N166="snížená",J166,0)</f>
        <v>0</v>
      </c>
      <c r="BG166" s="242">
        <f>IF(N166="zákl. přenesená",J166,0)</f>
        <v>0</v>
      </c>
      <c r="BH166" s="242">
        <f>IF(N166="sníž. přenesená",J166,0)</f>
        <v>0</v>
      </c>
      <c r="BI166" s="242">
        <f>IF(N166="nulová",J166,0)</f>
        <v>0</v>
      </c>
      <c r="BJ166" s="18" t="s">
        <v>85</v>
      </c>
      <c r="BK166" s="242">
        <f>ROUND(I166*H166,2)</f>
        <v>0</v>
      </c>
      <c r="BL166" s="18" t="s">
        <v>100</v>
      </c>
      <c r="BM166" s="241" t="s">
        <v>1403</v>
      </c>
    </row>
    <row r="167" spans="1:47" s="2" customFormat="1" ht="12">
      <c r="A167" s="39"/>
      <c r="B167" s="40"/>
      <c r="C167" s="41"/>
      <c r="D167" s="288" t="s">
        <v>836</v>
      </c>
      <c r="E167" s="41"/>
      <c r="F167" s="289" t="s">
        <v>1404</v>
      </c>
      <c r="G167" s="41"/>
      <c r="H167" s="41"/>
      <c r="I167" s="290"/>
      <c r="J167" s="41"/>
      <c r="K167" s="41"/>
      <c r="L167" s="45"/>
      <c r="M167" s="291"/>
      <c r="N167" s="292"/>
      <c r="O167" s="92"/>
      <c r="P167" s="92"/>
      <c r="Q167" s="92"/>
      <c r="R167" s="92"/>
      <c r="S167" s="92"/>
      <c r="T167" s="93"/>
      <c r="U167" s="39"/>
      <c r="V167" s="39"/>
      <c r="W167" s="39"/>
      <c r="X167" s="39"/>
      <c r="Y167" s="39"/>
      <c r="Z167" s="39"/>
      <c r="AA167" s="39"/>
      <c r="AB167" s="39"/>
      <c r="AC167" s="39"/>
      <c r="AD167" s="39"/>
      <c r="AE167" s="39"/>
      <c r="AT167" s="18" t="s">
        <v>836</v>
      </c>
      <c r="AU167" s="18" t="s">
        <v>85</v>
      </c>
    </row>
    <row r="168" spans="1:51" s="13" customFormat="1" ht="12">
      <c r="A168" s="13"/>
      <c r="B168" s="243"/>
      <c r="C168" s="244"/>
      <c r="D168" s="245" t="s">
        <v>226</v>
      </c>
      <c r="E168" s="246" t="s">
        <v>1</v>
      </c>
      <c r="F168" s="247" t="s">
        <v>1405</v>
      </c>
      <c r="G168" s="244"/>
      <c r="H168" s="246" t="s">
        <v>1</v>
      </c>
      <c r="I168" s="248"/>
      <c r="J168" s="244"/>
      <c r="K168" s="244"/>
      <c r="L168" s="249"/>
      <c r="M168" s="250"/>
      <c r="N168" s="251"/>
      <c r="O168" s="251"/>
      <c r="P168" s="251"/>
      <c r="Q168" s="251"/>
      <c r="R168" s="251"/>
      <c r="S168" s="251"/>
      <c r="T168" s="252"/>
      <c r="U168" s="13"/>
      <c r="V168" s="13"/>
      <c r="W168" s="13"/>
      <c r="X168" s="13"/>
      <c r="Y168" s="13"/>
      <c r="Z168" s="13"/>
      <c r="AA168" s="13"/>
      <c r="AB168" s="13"/>
      <c r="AC168" s="13"/>
      <c r="AD168" s="13"/>
      <c r="AE168" s="13"/>
      <c r="AT168" s="253" t="s">
        <v>226</v>
      </c>
      <c r="AU168" s="253" t="s">
        <v>85</v>
      </c>
      <c r="AV168" s="13" t="s">
        <v>85</v>
      </c>
      <c r="AW168" s="13" t="s">
        <v>35</v>
      </c>
      <c r="AX168" s="13" t="s">
        <v>78</v>
      </c>
      <c r="AY168" s="253" t="s">
        <v>216</v>
      </c>
    </row>
    <row r="169" spans="1:51" s="14" customFormat="1" ht="12">
      <c r="A169" s="14"/>
      <c r="B169" s="254"/>
      <c r="C169" s="255"/>
      <c r="D169" s="245" t="s">
        <v>226</v>
      </c>
      <c r="E169" s="256" t="s">
        <v>1</v>
      </c>
      <c r="F169" s="257" t="s">
        <v>1406</v>
      </c>
      <c r="G169" s="255"/>
      <c r="H169" s="258">
        <v>25</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226</v>
      </c>
      <c r="AU169" s="264" t="s">
        <v>85</v>
      </c>
      <c r="AV169" s="14" t="s">
        <v>87</v>
      </c>
      <c r="AW169" s="14" t="s">
        <v>35</v>
      </c>
      <c r="AX169" s="14" t="s">
        <v>78</v>
      </c>
      <c r="AY169" s="264" t="s">
        <v>216</v>
      </c>
    </row>
    <row r="170" spans="1:51" s="15" customFormat="1" ht="12">
      <c r="A170" s="15"/>
      <c r="B170" s="265"/>
      <c r="C170" s="266"/>
      <c r="D170" s="245" t="s">
        <v>226</v>
      </c>
      <c r="E170" s="267" t="s">
        <v>1</v>
      </c>
      <c r="F170" s="268" t="s">
        <v>229</v>
      </c>
      <c r="G170" s="266"/>
      <c r="H170" s="269">
        <v>25</v>
      </c>
      <c r="I170" s="270"/>
      <c r="J170" s="266"/>
      <c r="K170" s="266"/>
      <c r="L170" s="271"/>
      <c r="M170" s="272"/>
      <c r="N170" s="273"/>
      <c r="O170" s="273"/>
      <c r="P170" s="273"/>
      <c r="Q170" s="273"/>
      <c r="R170" s="273"/>
      <c r="S170" s="273"/>
      <c r="T170" s="274"/>
      <c r="U170" s="15"/>
      <c r="V170" s="15"/>
      <c r="W170" s="15"/>
      <c r="X170" s="15"/>
      <c r="Y170" s="15"/>
      <c r="Z170" s="15"/>
      <c r="AA170" s="15"/>
      <c r="AB170" s="15"/>
      <c r="AC170" s="15"/>
      <c r="AD170" s="15"/>
      <c r="AE170" s="15"/>
      <c r="AT170" s="275" t="s">
        <v>226</v>
      </c>
      <c r="AU170" s="275" t="s">
        <v>85</v>
      </c>
      <c r="AV170" s="15" t="s">
        <v>100</v>
      </c>
      <c r="AW170" s="15" t="s">
        <v>35</v>
      </c>
      <c r="AX170" s="15" t="s">
        <v>85</v>
      </c>
      <c r="AY170" s="275" t="s">
        <v>216</v>
      </c>
    </row>
    <row r="171" spans="1:65" s="2" customFormat="1" ht="44.25" customHeight="1">
      <c r="A171" s="39"/>
      <c r="B171" s="40"/>
      <c r="C171" s="276" t="s">
        <v>252</v>
      </c>
      <c r="D171" s="276" t="s">
        <v>265</v>
      </c>
      <c r="E171" s="277" t="s">
        <v>1407</v>
      </c>
      <c r="F171" s="278" t="s">
        <v>1408</v>
      </c>
      <c r="G171" s="279" t="s">
        <v>255</v>
      </c>
      <c r="H171" s="280">
        <v>99.883</v>
      </c>
      <c r="I171" s="281"/>
      <c r="J171" s="282">
        <f>ROUND(I171*H171,2)</f>
        <v>0</v>
      </c>
      <c r="K171" s="278" t="s">
        <v>1361</v>
      </c>
      <c r="L171" s="45"/>
      <c r="M171" s="283" t="s">
        <v>1</v>
      </c>
      <c r="N171" s="284" t="s">
        <v>43</v>
      </c>
      <c r="O171" s="92"/>
      <c r="P171" s="239">
        <f>O171*H171</f>
        <v>0</v>
      </c>
      <c r="Q171" s="239">
        <v>0</v>
      </c>
      <c r="R171" s="239">
        <f>Q171*H171</f>
        <v>0</v>
      </c>
      <c r="S171" s="239">
        <v>0</v>
      </c>
      <c r="T171" s="240">
        <f>S171*H171</f>
        <v>0</v>
      </c>
      <c r="U171" s="39"/>
      <c r="V171" s="39"/>
      <c r="W171" s="39"/>
      <c r="X171" s="39"/>
      <c r="Y171" s="39"/>
      <c r="Z171" s="39"/>
      <c r="AA171" s="39"/>
      <c r="AB171" s="39"/>
      <c r="AC171" s="39"/>
      <c r="AD171" s="39"/>
      <c r="AE171" s="39"/>
      <c r="AR171" s="241" t="s">
        <v>100</v>
      </c>
      <c r="AT171" s="241" t="s">
        <v>265</v>
      </c>
      <c r="AU171" s="241" t="s">
        <v>85</v>
      </c>
      <c r="AY171" s="18" t="s">
        <v>216</v>
      </c>
      <c r="BE171" s="242">
        <f>IF(N171="základní",J171,0)</f>
        <v>0</v>
      </c>
      <c r="BF171" s="242">
        <f>IF(N171="snížená",J171,0)</f>
        <v>0</v>
      </c>
      <c r="BG171" s="242">
        <f>IF(N171="zákl. přenesená",J171,0)</f>
        <v>0</v>
      </c>
      <c r="BH171" s="242">
        <f>IF(N171="sníž. přenesená",J171,0)</f>
        <v>0</v>
      </c>
      <c r="BI171" s="242">
        <f>IF(N171="nulová",J171,0)</f>
        <v>0</v>
      </c>
      <c r="BJ171" s="18" t="s">
        <v>85</v>
      </c>
      <c r="BK171" s="242">
        <f>ROUND(I171*H171,2)</f>
        <v>0</v>
      </c>
      <c r="BL171" s="18" t="s">
        <v>100</v>
      </c>
      <c r="BM171" s="241" t="s">
        <v>1409</v>
      </c>
    </row>
    <row r="172" spans="1:47" s="2" customFormat="1" ht="12">
      <c r="A172" s="39"/>
      <c r="B172" s="40"/>
      <c r="C172" s="41"/>
      <c r="D172" s="288" t="s">
        <v>836</v>
      </c>
      <c r="E172" s="41"/>
      <c r="F172" s="289" t="s">
        <v>1410</v>
      </c>
      <c r="G172" s="41"/>
      <c r="H172" s="41"/>
      <c r="I172" s="290"/>
      <c r="J172" s="41"/>
      <c r="K172" s="41"/>
      <c r="L172" s="45"/>
      <c r="M172" s="291"/>
      <c r="N172" s="292"/>
      <c r="O172" s="92"/>
      <c r="P172" s="92"/>
      <c r="Q172" s="92"/>
      <c r="R172" s="92"/>
      <c r="S172" s="92"/>
      <c r="T172" s="93"/>
      <c r="U172" s="39"/>
      <c r="V172" s="39"/>
      <c r="W172" s="39"/>
      <c r="X172" s="39"/>
      <c r="Y172" s="39"/>
      <c r="Z172" s="39"/>
      <c r="AA172" s="39"/>
      <c r="AB172" s="39"/>
      <c r="AC172" s="39"/>
      <c r="AD172" s="39"/>
      <c r="AE172" s="39"/>
      <c r="AT172" s="18" t="s">
        <v>836</v>
      </c>
      <c r="AU172" s="18" t="s">
        <v>85</v>
      </c>
    </row>
    <row r="173" spans="1:51" s="13" customFormat="1" ht="12">
      <c r="A173" s="13"/>
      <c r="B173" s="243"/>
      <c r="C173" s="244"/>
      <c r="D173" s="245" t="s">
        <v>226</v>
      </c>
      <c r="E173" s="246" t="s">
        <v>1</v>
      </c>
      <c r="F173" s="247" t="s">
        <v>1411</v>
      </c>
      <c r="G173" s="244"/>
      <c r="H173" s="246" t="s">
        <v>1</v>
      </c>
      <c r="I173" s="248"/>
      <c r="J173" s="244"/>
      <c r="K173" s="244"/>
      <c r="L173" s="249"/>
      <c r="M173" s="250"/>
      <c r="N173" s="251"/>
      <c r="O173" s="251"/>
      <c r="P173" s="251"/>
      <c r="Q173" s="251"/>
      <c r="R173" s="251"/>
      <c r="S173" s="251"/>
      <c r="T173" s="252"/>
      <c r="U173" s="13"/>
      <c r="V173" s="13"/>
      <c r="W173" s="13"/>
      <c r="X173" s="13"/>
      <c r="Y173" s="13"/>
      <c r="Z173" s="13"/>
      <c r="AA173" s="13"/>
      <c r="AB173" s="13"/>
      <c r="AC173" s="13"/>
      <c r="AD173" s="13"/>
      <c r="AE173" s="13"/>
      <c r="AT173" s="253" t="s">
        <v>226</v>
      </c>
      <c r="AU173" s="253" t="s">
        <v>85</v>
      </c>
      <c r="AV173" s="13" t="s">
        <v>85</v>
      </c>
      <c r="AW173" s="13" t="s">
        <v>35</v>
      </c>
      <c r="AX173" s="13" t="s">
        <v>78</v>
      </c>
      <c r="AY173" s="253" t="s">
        <v>216</v>
      </c>
    </row>
    <row r="174" spans="1:51" s="14" customFormat="1" ht="12">
      <c r="A174" s="14"/>
      <c r="B174" s="254"/>
      <c r="C174" s="255"/>
      <c r="D174" s="245" t="s">
        <v>226</v>
      </c>
      <c r="E174" s="256" t="s">
        <v>1</v>
      </c>
      <c r="F174" s="257" t="s">
        <v>1412</v>
      </c>
      <c r="G174" s="255"/>
      <c r="H174" s="258">
        <v>83.6</v>
      </c>
      <c r="I174" s="259"/>
      <c r="J174" s="255"/>
      <c r="K174" s="255"/>
      <c r="L174" s="260"/>
      <c r="M174" s="261"/>
      <c r="N174" s="262"/>
      <c r="O174" s="262"/>
      <c r="P174" s="262"/>
      <c r="Q174" s="262"/>
      <c r="R174" s="262"/>
      <c r="S174" s="262"/>
      <c r="T174" s="263"/>
      <c r="U174" s="14"/>
      <c r="V174" s="14"/>
      <c r="W174" s="14"/>
      <c r="X174" s="14"/>
      <c r="Y174" s="14"/>
      <c r="Z174" s="14"/>
      <c r="AA174" s="14"/>
      <c r="AB174" s="14"/>
      <c r="AC174" s="14"/>
      <c r="AD174" s="14"/>
      <c r="AE174" s="14"/>
      <c r="AT174" s="264" t="s">
        <v>226</v>
      </c>
      <c r="AU174" s="264" t="s">
        <v>85</v>
      </c>
      <c r="AV174" s="14" t="s">
        <v>87</v>
      </c>
      <c r="AW174" s="14" t="s">
        <v>35</v>
      </c>
      <c r="AX174" s="14" t="s">
        <v>78</v>
      </c>
      <c r="AY174" s="264" t="s">
        <v>216</v>
      </c>
    </row>
    <row r="175" spans="1:51" s="13" customFormat="1" ht="12">
      <c r="A175" s="13"/>
      <c r="B175" s="243"/>
      <c r="C175" s="244"/>
      <c r="D175" s="245" t="s">
        <v>226</v>
      </c>
      <c r="E175" s="246" t="s">
        <v>1</v>
      </c>
      <c r="F175" s="247" t="s">
        <v>1413</v>
      </c>
      <c r="G175" s="244"/>
      <c r="H175" s="246" t="s">
        <v>1</v>
      </c>
      <c r="I175" s="248"/>
      <c r="J175" s="244"/>
      <c r="K175" s="244"/>
      <c r="L175" s="249"/>
      <c r="M175" s="250"/>
      <c r="N175" s="251"/>
      <c r="O175" s="251"/>
      <c r="P175" s="251"/>
      <c r="Q175" s="251"/>
      <c r="R175" s="251"/>
      <c r="S175" s="251"/>
      <c r="T175" s="252"/>
      <c r="U175" s="13"/>
      <c r="V175" s="13"/>
      <c r="W175" s="13"/>
      <c r="X175" s="13"/>
      <c r="Y175" s="13"/>
      <c r="Z175" s="13"/>
      <c r="AA175" s="13"/>
      <c r="AB175" s="13"/>
      <c r="AC175" s="13"/>
      <c r="AD175" s="13"/>
      <c r="AE175" s="13"/>
      <c r="AT175" s="253" t="s">
        <v>226</v>
      </c>
      <c r="AU175" s="253" t="s">
        <v>85</v>
      </c>
      <c r="AV175" s="13" t="s">
        <v>85</v>
      </c>
      <c r="AW175" s="13" t="s">
        <v>35</v>
      </c>
      <c r="AX175" s="13" t="s">
        <v>78</v>
      </c>
      <c r="AY175" s="253" t="s">
        <v>216</v>
      </c>
    </row>
    <row r="176" spans="1:51" s="14" customFormat="1" ht="12">
      <c r="A176" s="14"/>
      <c r="B176" s="254"/>
      <c r="C176" s="255"/>
      <c r="D176" s="245" t="s">
        <v>226</v>
      </c>
      <c r="E176" s="256" t="s">
        <v>1</v>
      </c>
      <c r="F176" s="257" t="s">
        <v>1414</v>
      </c>
      <c r="G176" s="255"/>
      <c r="H176" s="258">
        <v>16.283</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226</v>
      </c>
      <c r="AU176" s="264" t="s">
        <v>85</v>
      </c>
      <c r="AV176" s="14" t="s">
        <v>87</v>
      </c>
      <c r="AW176" s="14" t="s">
        <v>35</v>
      </c>
      <c r="AX176" s="14" t="s">
        <v>78</v>
      </c>
      <c r="AY176" s="264" t="s">
        <v>216</v>
      </c>
    </row>
    <row r="177" spans="1:51" s="15" customFormat="1" ht="12">
      <c r="A177" s="15"/>
      <c r="B177" s="265"/>
      <c r="C177" s="266"/>
      <c r="D177" s="245" t="s">
        <v>226</v>
      </c>
      <c r="E177" s="267" t="s">
        <v>1</v>
      </c>
      <c r="F177" s="268" t="s">
        <v>229</v>
      </c>
      <c r="G177" s="266"/>
      <c r="H177" s="269">
        <v>99.883</v>
      </c>
      <c r="I177" s="270"/>
      <c r="J177" s="266"/>
      <c r="K177" s="266"/>
      <c r="L177" s="271"/>
      <c r="M177" s="272"/>
      <c r="N177" s="273"/>
      <c r="O177" s="273"/>
      <c r="P177" s="273"/>
      <c r="Q177" s="273"/>
      <c r="R177" s="273"/>
      <c r="S177" s="273"/>
      <c r="T177" s="274"/>
      <c r="U177" s="15"/>
      <c r="V177" s="15"/>
      <c r="W177" s="15"/>
      <c r="X177" s="15"/>
      <c r="Y177" s="15"/>
      <c r="Z177" s="15"/>
      <c r="AA177" s="15"/>
      <c r="AB177" s="15"/>
      <c r="AC177" s="15"/>
      <c r="AD177" s="15"/>
      <c r="AE177" s="15"/>
      <c r="AT177" s="275" t="s">
        <v>226</v>
      </c>
      <c r="AU177" s="275" t="s">
        <v>85</v>
      </c>
      <c r="AV177" s="15" t="s">
        <v>100</v>
      </c>
      <c r="AW177" s="15" t="s">
        <v>35</v>
      </c>
      <c r="AX177" s="15" t="s">
        <v>85</v>
      </c>
      <c r="AY177" s="275" t="s">
        <v>216</v>
      </c>
    </row>
    <row r="178" spans="1:65" s="2" customFormat="1" ht="62.7" customHeight="1">
      <c r="A178" s="39"/>
      <c r="B178" s="40"/>
      <c r="C178" s="276" t="s">
        <v>259</v>
      </c>
      <c r="D178" s="276" t="s">
        <v>265</v>
      </c>
      <c r="E178" s="277" t="s">
        <v>1415</v>
      </c>
      <c r="F178" s="278" t="s">
        <v>1416</v>
      </c>
      <c r="G178" s="279" t="s">
        <v>300</v>
      </c>
      <c r="H178" s="280">
        <v>41.8</v>
      </c>
      <c r="I178" s="281"/>
      <c r="J178" s="282">
        <f>ROUND(I178*H178,2)</f>
        <v>0</v>
      </c>
      <c r="K178" s="278" t="s">
        <v>1361</v>
      </c>
      <c r="L178" s="45"/>
      <c r="M178" s="283" t="s">
        <v>1</v>
      </c>
      <c r="N178" s="284" t="s">
        <v>43</v>
      </c>
      <c r="O178" s="92"/>
      <c r="P178" s="239">
        <f>O178*H178</f>
        <v>0</v>
      </c>
      <c r="Q178" s="239">
        <v>0</v>
      </c>
      <c r="R178" s="239">
        <f>Q178*H178</f>
        <v>0</v>
      </c>
      <c r="S178" s="239">
        <v>0</v>
      </c>
      <c r="T178" s="240">
        <f>S178*H178</f>
        <v>0</v>
      </c>
      <c r="U178" s="39"/>
      <c r="V178" s="39"/>
      <c r="W178" s="39"/>
      <c r="X178" s="39"/>
      <c r="Y178" s="39"/>
      <c r="Z178" s="39"/>
      <c r="AA178" s="39"/>
      <c r="AB178" s="39"/>
      <c r="AC178" s="39"/>
      <c r="AD178" s="39"/>
      <c r="AE178" s="39"/>
      <c r="AR178" s="241" t="s">
        <v>100</v>
      </c>
      <c r="AT178" s="241" t="s">
        <v>265</v>
      </c>
      <c r="AU178" s="241" t="s">
        <v>85</v>
      </c>
      <c r="AY178" s="18" t="s">
        <v>216</v>
      </c>
      <c r="BE178" s="242">
        <f>IF(N178="základní",J178,0)</f>
        <v>0</v>
      </c>
      <c r="BF178" s="242">
        <f>IF(N178="snížená",J178,0)</f>
        <v>0</v>
      </c>
      <c r="BG178" s="242">
        <f>IF(N178="zákl. přenesená",J178,0)</f>
        <v>0</v>
      </c>
      <c r="BH178" s="242">
        <f>IF(N178="sníž. přenesená",J178,0)</f>
        <v>0</v>
      </c>
      <c r="BI178" s="242">
        <f>IF(N178="nulová",J178,0)</f>
        <v>0</v>
      </c>
      <c r="BJ178" s="18" t="s">
        <v>85</v>
      </c>
      <c r="BK178" s="242">
        <f>ROUND(I178*H178,2)</f>
        <v>0</v>
      </c>
      <c r="BL178" s="18" t="s">
        <v>100</v>
      </c>
      <c r="BM178" s="241" t="s">
        <v>1417</v>
      </c>
    </row>
    <row r="179" spans="1:47" s="2" customFormat="1" ht="12">
      <c r="A179" s="39"/>
      <c r="B179" s="40"/>
      <c r="C179" s="41"/>
      <c r="D179" s="288" t="s">
        <v>836</v>
      </c>
      <c r="E179" s="41"/>
      <c r="F179" s="289" t="s">
        <v>1418</v>
      </c>
      <c r="G179" s="41"/>
      <c r="H179" s="41"/>
      <c r="I179" s="290"/>
      <c r="J179" s="41"/>
      <c r="K179" s="41"/>
      <c r="L179" s="45"/>
      <c r="M179" s="291"/>
      <c r="N179" s="292"/>
      <c r="O179" s="92"/>
      <c r="P179" s="92"/>
      <c r="Q179" s="92"/>
      <c r="R179" s="92"/>
      <c r="S179" s="92"/>
      <c r="T179" s="93"/>
      <c r="U179" s="39"/>
      <c r="V179" s="39"/>
      <c r="W179" s="39"/>
      <c r="X179" s="39"/>
      <c r="Y179" s="39"/>
      <c r="Z179" s="39"/>
      <c r="AA179" s="39"/>
      <c r="AB179" s="39"/>
      <c r="AC179" s="39"/>
      <c r="AD179" s="39"/>
      <c r="AE179" s="39"/>
      <c r="AT179" s="18" t="s">
        <v>836</v>
      </c>
      <c r="AU179" s="18" t="s">
        <v>85</v>
      </c>
    </row>
    <row r="180" spans="1:51" s="14" customFormat="1" ht="12">
      <c r="A180" s="14"/>
      <c r="B180" s="254"/>
      <c r="C180" s="255"/>
      <c r="D180" s="245" t="s">
        <v>226</v>
      </c>
      <c r="E180" s="256" t="s">
        <v>1</v>
      </c>
      <c r="F180" s="257" t="s">
        <v>1419</v>
      </c>
      <c r="G180" s="255"/>
      <c r="H180" s="258">
        <v>41.8</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226</v>
      </c>
      <c r="AU180" s="264" t="s">
        <v>85</v>
      </c>
      <c r="AV180" s="14" t="s">
        <v>87</v>
      </c>
      <c r="AW180" s="14" t="s">
        <v>35</v>
      </c>
      <c r="AX180" s="14" t="s">
        <v>78</v>
      </c>
      <c r="AY180" s="264" t="s">
        <v>216</v>
      </c>
    </row>
    <row r="181" spans="1:51" s="15" customFormat="1" ht="12">
      <c r="A181" s="15"/>
      <c r="B181" s="265"/>
      <c r="C181" s="266"/>
      <c r="D181" s="245" t="s">
        <v>226</v>
      </c>
      <c r="E181" s="267" t="s">
        <v>1</v>
      </c>
      <c r="F181" s="268" t="s">
        <v>229</v>
      </c>
      <c r="G181" s="266"/>
      <c r="H181" s="269">
        <v>41.8</v>
      </c>
      <c r="I181" s="270"/>
      <c r="J181" s="266"/>
      <c r="K181" s="266"/>
      <c r="L181" s="271"/>
      <c r="M181" s="272"/>
      <c r="N181" s="273"/>
      <c r="O181" s="273"/>
      <c r="P181" s="273"/>
      <c r="Q181" s="273"/>
      <c r="R181" s="273"/>
      <c r="S181" s="273"/>
      <c r="T181" s="274"/>
      <c r="U181" s="15"/>
      <c r="V181" s="15"/>
      <c r="W181" s="15"/>
      <c r="X181" s="15"/>
      <c r="Y181" s="15"/>
      <c r="Z181" s="15"/>
      <c r="AA181" s="15"/>
      <c r="AB181" s="15"/>
      <c r="AC181" s="15"/>
      <c r="AD181" s="15"/>
      <c r="AE181" s="15"/>
      <c r="AT181" s="275" t="s">
        <v>226</v>
      </c>
      <c r="AU181" s="275" t="s">
        <v>85</v>
      </c>
      <c r="AV181" s="15" t="s">
        <v>100</v>
      </c>
      <c r="AW181" s="15" t="s">
        <v>35</v>
      </c>
      <c r="AX181" s="15" t="s">
        <v>85</v>
      </c>
      <c r="AY181" s="275" t="s">
        <v>216</v>
      </c>
    </row>
    <row r="182" spans="1:65" s="2" customFormat="1" ht="44.25" customHeight="1">
      <c r="A182" s="39"/>
      <c r="B182" s="40"/>
      <c r="C182" s="276" t="s">
        <v>264</v>
      </c>
      <c r="D182" s="276" t="s">
        <v>265</v>
      </c>
      <c r="E182" s="277" t="s">
        <v>1420</v>
      </c>
      <c r="F182" s="278" t="s">
        <v>1421</v>
      </c>
      <c r="G182" s="279" t="s">
        <v>300</v>
      </c>
      <c r="H182" s="280">
        <v>41.8</v>
      </c>
      <c r="I182" s="281"/>
      <c r="J182" s="282">
        <f>ROUND(I182*H182,2)</f>
        <v>0</v>
      </c>
      <c r="K182" s="278" t="s">
        <v>1361</v>
      </c>
      <c r="L182" s="45"/>
      <c r="M182" s="283" t="s">
        <v>1</v>
      </c>
      <c r="N182" s="284" t="s">
        <v>43</v>
      </c>
      <c r="O182" s="92"/>
      <c r="P182" s="239">
        <f>O182*H182</f>
        <v>0</v>
      </c>
      <c r="Q182" s="239">
        <v>0</v>
      </c>
      <c r="R182" s="239">
        <f>Q182*H182</f>
        <v>0</v>
      </c>
      <c r="S182" s="239">
        <v>0</v>
      </c>
      <c r="T182" s="240">
        <f>S182*H182</f>
        <v>0</v>
      </c>
      <c r="U182" s="39"/>
      <c r="V182" s="39"/>
      <c r="W182" s="39"/>
      <c r="X182" s="39"/>
      <c r="Y182" s="39"/>
      <c r="Z182" s="39"/>
      <c r="AA182" s="39"/>
      <c r="AB182" s="39"/>
      <c r="AC182" s="39"/>
      <c r="AD182" s="39"/>
      <c r="AE182" s="39"/>
      <c r="AR182" s="241" t="s">
        <v>100</v>
      </c>
      <c r="AT182" s="241" t="s">
        <v>265</v>
      </c>
      <c r="AU182" s="241" t="s">
        <v>85</v>
      </c>
      <c r="AY182" s="18" t="s">
        <v>216</v>
      </c>
      <c r="BE182" s="242">
        <f>IF(N182="základní",J182,0)</f>
        <v>0</v>
      </c>
      <c r="BF182" s="242">
        <f>IF(N182="snížená",J182,0)</f>
        <v>0</v>
      </c>
      <c r="BG182" s="242">
        <f>IF(N182="zákl. přenesená",J182,0)</f>
        <v>0</v>
      </c>
      <c r="BH182" s="242">
        <f>IF(N182="sníž. přenesená",J182,0)</f>
        <v>0</v>
      </c>
      <c r="BI182" s="242">
        <f>IF(N182="nulová",J182,0)</f>
        <v>0</v>
      </c>
      <c r="BJ182" s="18" t="s">
        <v>85</v>
      </c>
      <c r="BK182" s="242">
        <f>ROUND(I182*H182,2)</f>
        <v>0</v>
      </c>
      <c r="BL182" s="18" t="s">
        <v>100</v>
      </c>
      <c r="BM182" s="241" t="s">
        <v>1422</v>
      </c>
    </row>
    <row r="183" spans="1:47" s="2" customFormat="1" ht="12">
      <c r="A183" s="39"/>
      <c r="B183" s="40"/>
      <c r="C183" s="41"/>
      <c r="D183" s="288" t="s">
        <v>836</v>
      </c>
      <c r="E183" s="41"/>
      <c r="F183" s="289" t="s">
        <v>1423</v>
      </c>
      <c r="G183" s="41"/>
      <c r="H183" s="41"/>
      <c r="I183" s="290"/>
      <c r="J183" s="41"/>
      <c r="K183" s="41"/>
      <c r="L183" s="45"/>
      <c r="M183" s="291"/>
      <c r="N183" s="292"/>
      <c r="O183" s="92"/>
      <c r="P183" s="92"/>
      <c r="Q183" s="92"/>
      <c r="R183" s="92"/>
      <c r="S183" s="92"/>
      <c r="T183" s="93"/>
      <c r="U183" s="39"/>
      <c r="V183" s="39"/>
      <c r="W183" s="39"/>
      <c r="X183" s="39"/>
      <c r="Y183" s="39"/>
      <c r="Z183" s="39"/>
      <c r="AA183" s="39"/>
      <c r="AB183" s="39"/>
      <c r="AC183" s="39"/>
      <c r="AD183" s="39"/>
      <c r="AE183" s="39"/>
      <c r="AT183" s="18" t="s">
        <v>836</v>
      </c>
      <c r="AU183" s="18" t="s">
        <v>85</v>
      </c>
    </row>
    <row r="184" spans="1:65" s="2" customFormat="1" ht="44.25" customHeight="1">
      <c r="A184" s="39"/>
      <c r="B184" s="40"/>
      <c r="C184" s="276" t="s">
        <v>270</v>
      </c>
      <c r="D184" s="276" t="s">
        <v>265</v>
      </c>
      <c r="E184" s="277" t="s">
        <v>1424</v>
      </c>
      <c r="F184" s="278" t="s">
        <v>1425</v>
      </c>
      <c r="G184" s="279" t="s">
        <v>255</v>
      </c>
      <c r="H184" s="280">
        <v>83.6</v>
      </c>
      <c r="I184" s="281"/>
      <c r="J184" s="282">
        <f>ROUND(I184*H184,2)</f>
        <v>0</v>
      </c>
      <c r="K184" s="278" t="s">
        <v>1361</v>
      </c>
      <c r="L184" s="45"/>
      <c r="M184" s="283" t="s">
        <v>1</v>
      </c>
      <c r="N184" s="284" t="s">
        <v>43</v>
      </c>
      <c r="O184" s="92"/>
      <c r="P184" s="239">
        <f>O184*H184</f>
        <v>0</v>
      </c>
      <c r="Q184" s="239">
        <v>0</v>
      </c>
      <c r="R184" s="239">
        <f>Q184*H184</f>
        <v>0</v>
      </c>
      <c r="S184" s="239">
        <v>0</v>
      </c>
      <c r="T184" s="240">
        <f>S184*H184</f>
        <v>0</v>
      </c>
      <c r="U184" s="39"/>
      <c r="V184" s="39"/>
      <c r="W184" s="39"/>
      <c r="X184" s="39"/>
      <c r="Y184" s="39"/>
      <c r="Z184" s="39"/>
      <c r="AA184" s="39"/>
      <c r="AB184" s="39"/>
      <c r="AC184" s="39"/>
      <c r="AD184" s="39"/>
      <c r="AE184" s="39"/>
      <c r="AR184" s="241" t="s">
        <v>100</v>
      </c>
      <c r="AT184" s="241" t="s">
        <v>265</v>
      </c>
      <c r="AU184" s="241" t="s">
        <v>85</v>
      </c>
      <c r="AY184" s="18" t="s">
        <v>216</v>
      </c>
      <c r="BE184" s="242">
        <f>IF(N184="základní",J184,0)</f>
        <v>0</v>
      </c>
      <c r="BF184" s="242">
        <f>IF(N184="snížená",J184,0)</f>
        <v>0</v>
      </c>
      <c r="BG184" s="242">
        <f>IF(N184="zákl. přenesená",J184,0)</f>
        <v>0</v>
      </c>
      <c r="BH184" s="242">
        <f>IF(N184="sníž. přenesená",J184,0)</f>
        <v>0</v>
      </c>
      <c r="BI184" s="242">
        <f>IF(N184="nulová",J184,0)</f>
        <v>0</v>
      </c>
      <c r="BJ184" s="18" t="s">
        <v>85</v>
      </c>
      <c r="BK184" s="242">
        <f>ROUND(I184*H184,2)</f>
        <v>0</v>
      </c>
      <c r="BL184" s="18" t="s">
        <v>100</v>
      </c>
      <c r="BM184" s="241" t="s">
        <v>1426</v>
      </c>
    </row>
    <row r="185" spans="1:47" s="2" customFormat="1" ht="12">
      <c r="A185" s="39"/>
      <c r="B185" s="40"/>
      <c r="C185" s="41"/>
      <c r="D185" s="288" t="s">
        <v>836</v>
      </c>
      <c r="E185" s="41"/>
      <c r="F185" s="289" t="s">
        <v>1427</v>
      </c>
      <c r="G185" s="41"/>
      <c r="H185" s="41"/>
      <c r="I185" s="290"/>
      <c r="J185" s="41"/>
      <c r="K185" s="41"/>
      <c r="L185" s="45"/>
      <c r="M185" s="291"/>
      <c r="N185" s="292"/>
      <c r="O185" s="92"/>
      <c r="P185" s="92"/>
      <c r="Q185" s="92"/>
      <c r="R185" s="92"/>
      <c r="S185" s="92"/>
      <c r="T185" s="93"/>
      <c r="U185" s="39"/>
      <c r="V185" s="39"/>
      <c r="W185" s="39"/>
      <c r="X185" s="39"/>
      <c r="Y185" s="39"/>
      <c r="Z185" s="39"/>
      <c r="AA185" s="39"/>
      <c r="AB185" s="39"/>
      <c r="AC185" s="39"/>
      <c r="AD185" s="39"/>
      <c r="AE185" s="39"/>
      <c r="AT185" s="18" t="s">
        <v>836</v>
      </c>
      <c r="AU185" s="18" t="s">
        <v>85</v>
      </c>
    </row>
    <row r="186" spans="1:51" s="14" customFormat="1" ht="12">
      <c r="A186" s="14"/>
      <c r="B186" s="254"/>
      <c r="C186" s="255"/>
      <c r="D186" s="245" t="s">
        <v>226</v>
      </c>
      <c r="E186" s="256" t="s">
        <v>1</v>
      </c>
      <c r="F186" s="257" t="s">
        <v>1412</v>
      </c>
      <c r="G186" s="255"/>
      <c r="H186" s="258">
        <v>83.6</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226</v>
      </c>
      <c r="AU186" s="264" t="s">
        <v>85</v>
      </c>
      <c r="AV186" s="14" t="s">
        <v>87</v>
      </c>
      <c r="AW186" s="14" t="s">
        <v>35</v>
      </c>
      <c r="AX186" s="14" t="s">
        <v>78</v>
      </c>
      <c r="AY186" s="264" t="s">
        <v>216</v>
      </c>
    </row>
    <row r="187" spans="1:51" s="15" customFormat="1" ht="12">
      <c r="A187" s="15"/>
      <c r="B187" s="265"/>
      <c r="C187" s="266"/>
      <c r="D187" s="245" t="s">
        <v>226</v>
      </c>
      <c r="E187" s="267" t="s">
        <v>1</v>
      </c>
      <c r="F187" s="268" t="s">
        <v>229</v>
      </c>
      <c r="G187" s="266"/>
      <c r="H187" s="269">
        <v>83.6</v>
      </c>
      <c r="I187" s="270"/>
      <c r="J187" s="266"/>
      <c r="K187" s="266"/>
      <c r="L187" s="271"/>
      <c r="M187" s="272"/>
      <c r="N187" s="273"/>
      <c r="O187" s="273"/>
      <c r="P187" s="273"/>
      <c r="Q187" s="273"/>
      <c r="R187" s="273"/>
      <c r="S187" s="273"/>
      <c r="T187" s="274"/>
      <c r="U187" s="15"/>
      <c r="V187" s="15"/>
      <c r="W187" s="15"/>
      <c r="X187" s="15"/>
      <c r="Y187" s="15"/>
      <c r="Z187" s="15"/>
      <c r="AA187" s="15"/>
      <c r="AB187" s="15"/>
      <c r="AC187" s="15"/>
      <c r="AD187" s="15"/>
      <c r="AE187" s="15"/>
      <c r="AT187" s="275" t="s">
        <v>226</v>
      </c>
      <c r="AU187" s="275" t="s">
        <v>85</v>
      </c>
      <c r="AV187" s="15" t="s">
        <v>100</v>
      </c>
      <c r="AW187" s="15" t="s">
        <v>35</v>
      </c>
      <c r="AX187" s="15" t="s">
        <v>85</v>
      </c>
      <c r="AY187" s="275" t="s">
        <v>216</v>
      </c>
    </row>
    <row r="188" spans="1:65" s="2" customFormat="1" ht="24.15" customHeight="1">
      <c r="A188" s="39"/>
      <c r="B188" s="40"/>
      <c r="C188" s="276" t="s">
        <v>274</v>
      </c>
      <c r="D188" s="276" t="s">
        <v>265</v>
      </c>
      <c r="E188" s="277" t="s">
        <v>1428</v>
      </c>
      <c r="F188" s="278" t="s">
        <v>1429</v>
      </c>
      <c r="G188" s="279" t="s">
        <v>300</v>
      </c>
      <c r="H188" s="280">
        <v>10.5</v>
      </c>
      <c r="I188" s="281"/>
      <c r="J188" s="282">
        <f>ROUND(I188*H188,2)</f>
        <v>0</v>
      </c>
      <c r="K188" s="278" t="s">
        <v>1361</v>
      </c>
      <c r="L188" s="45"/>
      <c r="M188" s="283" t="s">
        <v>1</v>
      </c>
      <c r="N188" s="284" t="s">
        <v>43</v>
      </c>
      <c r="O188" s="92"/>
      <c r="P188" s="239">
        <f>O188*H188</f>
        <v>0</v>
      </c>
      <c r="Q188" s="239">
        <v>0</v>
      </c>
      <c r="R188" s="239">
        <f>Q188*H188</f>
        <v>0</v>
      </c>
      <c r="S188" s="239">
        <v>0</v>
      </c>
      <c r="T188" s="240">
        <f>S188*H188</f>
        <v>0</v>
      </c>
      <c r="U188" s="39"/>
      <c r="V188" s="39"/>
      <c r="W188" s="39"/>
      <c r="X188" s="39"/>
      <c r="Y188" s="39"/>
      <c r="Z188" s="39"/>
      <c r="AA188" s="39"/>
      <c r="AB188" s="39"/>
      <c r="AC188" s="39"/>
      <c r="AD188" s="39"/>
      <c r="AE188" s="39"/>
      <c r="AR188" s="241" t="s">
        <v>100</v>
      </c>
      <c r="AT188" s="241" t="s">
        <v>265</v>
      </c>
      <c r="AU188" s="241" t="s">
        <v>85</v>
      </c>
      <c r="AY188" s="18" t="s">
        <v>216</v>
      </c>
      <c r="BE188" s="242">
        <f>IF(N188="základní",J188,0)</f>
        <v>0</v>
      </c>
      <c r="BF188" s="242">
        <f>IF(N188="snížená",J188,0)</f>
        <v>0</v>
      </c>
      <c r="BG188" s="242">
        <f>IF(N188="zákl. přenesená",J188,0)</f>
        <v>0</v>
      </c>
      <c r="BH188" s="242">
        <f>IF(N188="sníž. přenesená",J188,0)</f>
        <v>0</v>
      </c>
      <c r="BI188" s="242">
        <f>IF(N188="nulová",J188,0)</f>
        <v>0</v>
      </c>
      <c r="BJ188" s="18" t="s">
        <v>85</v>
      </c>
      <c r="BK188" s="242">
        <f>ROUND(I188*H188,2)</f>
        <v>0</v>
      </c>
      <c r="BL188" s="18" t="s">
        <v>100</v>
      </c>
      <c r="BM188" s="241" t="s">
        <v>1430</v>
      </c>
    </row>
    <row r="189" spans="1:47" s="2" customFormat="1" ht="12">
      <c r="A189" s="39"/>
      <c r="B189" s="40"/>
      <c r="C189" s="41"/>
      <c r="D189" s="288" t="s">
        <v>836</v>
      </c>
      <c r="E189" s="41"/>
      <c r="F189" s="289" t="s">
        <v>1431</v>
      </c>
      <c r="G189" s="41"/>
      <c r="H189" s="41"/>
      <c r="I189" s="290"/>
      <c r="J189" s="41"/>
      <c r="K189" s="41"/>
      <c r="L189" s="45"/>
      <c r="M189" s="291"/>
      <c r="N189" s="292"/>
      <c r="O189" s="92"/>
      <c r="P189" s="92"/>
      <c r="Q189" s="92"/>
      <c r="R189" s="92"/>
      <c r="S189" s="92"/>
      <c r="T189" s="93"/>
      <c r="U189" s="39"/>
      <c r="V189" s="39"/>
      <c r="W189" s="39"/>
      <c r="X189" s="39"/>
      <c r="Y189" s="39"/>
      <c r="Z189" s="39"/>
      <c r="AA189" s="39"/>
      <c r="AB189" s="39"/>
      <c r="AC189" s="39"/>
      <c r="AD189" s="39"/>
      <c r="AE189" s="39"/>
      <c r="AT189" s="18" t="s">
        <v>836</v>
      </c>
      <c r="AU189" s="18" t="s">
        <v>85</v>
      </c>
    </row>
    <row r="190" spans="1:51" s="13" customFormat="1" ht="12">
      <c r="A190" s="13"/>
      <c r="B190" s="243"/>
      <c r="C190" s="244"/>
      <c r="D190" s="245" t="s">
        <v>226</v>
      </c>
      <c r="E190" s="246" t="s">
        <v>1</v>
      </c>
      <c r="F190" s="247" t="s">
        <v>1432</v>
      </c>
      <c r="G190" s="244"/>
      <c r="H190" s="246" t="s">
        <v>1</v>
      </c>
      <c r="I190" s="248"/>
      <c r="J190" s="244"/>
      <c r="K190" s="244"/>
      <c r="L190" s="249"/>
      <c r="M190" s="250"/>
      <c r="N190" s="251"/>
      <c r="O190" s="251"/>
      <c r="P190" s="251"/>
      <c r="Q190" s="251"/>
      <c r="R190" s="251"/>
      <c r="S190" s="251"/>
      <c r="T190" s="252"/>
      <c r="U190" s="13"/>
      <c r="V190" s="13"/>
      <c r="W190" s="13"/>
      <c r="X190" s="13"/>
      <c r="Y190" s="13"/>
      <c r="Z190" s="13"/>
      <c r="AA190" s="13"/>
      <c r="AB190" s="13"/>
      <c r="AC190" s="13"/>
      <c r="AD190" s="13"/>
      <c r="AE190" s="13"/>
      <c r="AT190" s="253" t="s">
        <v>226</v>
      </c>
      <c r="AU190" s="253" t="s">
        <v>85</v>
      </c>
      <c r="AV190" s="13" t="s">
        <v>85</v>
      </c>
      <c r="AW190" s="13" t="s">
        <v>35</v>
      </c>
      <c r="AX190" s="13" t="s">
        <v>78</v>
      </c>
      <c r="AY190" s="253" t="s">
        <v>216</v>
      </c>
    </row>
    <row r="191" spans="1:51" s="14" customFormat="1" ht="12">
      <c r="A191" s="14"/>
      <c r="B191" s="254"/>
      <c r="C191" s="255"/>
      <c r="D191" s="245" t="s">
        <v>226</v>
      </c>
      <c r="E191" s="256" t="s">
        <v>1</v>
      </c>
      <c r="F191" s="257" t="s">
        <v>1433</v>
      </c>
      <c r="G191" s="255"/>
      <c r="H191" s="258">
        <v>10.5</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226</v>
      </c>
      <c r="AU191" s="264" t="s">
        <v>85</v>
      </c>
      <c r="AV191" s="14" t="s">
        <v>87</v>
      </c>
      <c r="AW191" s="14" t="s">
        <v>35</v>
      </c>
      <c r="AX191" s="14" t="s">
        <v>78</v>
      </c>
      <c r="AY191" s="264" t="s">
        <v>216</v>
      </c>
    </row>
    <row r="192" spans="1:51" s="15" customFormat="1" ht="12">
      <c r="A192" s="15"/>
      <c r="B192" s="265"/>
      <c r="C192" s="266"/>
      <c r="D192" s="245" t="s">
        <v>226</v>
      </c>
      <c r="E192" s="267" t="s">
        <v>1</v>
      </c>
      <c r="F192" s="268" t="s">
        <v>229</v>
      </c>
      <c r="G192" s="266"/>
      <c r="H192" s="269">
        <v>10.5</v>
      </c>
      <c r="I192" s="270"/>
      <c r="J192" s="266"/>
      <c r="K192" s="266"/>
      <c r="L192" s="271"/>
      <c r="M192" s="272"/>
      <c r="N192" s="273"/>
      <c r="O192" s="273"/>
      <c r="P192" s="273"/>
      <c r="Q192" s="273"/>
      <c r="R192" s="273"/>
      <c r="S192" s="273"/>
      <c r="T192" s="274"/>
      <c r="U192" s="15"/>
      <c r="V192" s="15"/>
      <c r="W192" s="15"/>
      <c r="X192" s="15"/>
      <c r="Y192" s="15"/>
      <c r="Z192" s="15"/>
      <c r="AA192" s="15"/>
      <c r="AB192" s="15"/>
      <c r="AC192" s="15"/>
      <c r="AD192" s="15"/>
      <c r="AE192" s="15"/>
      <c r="AT192" s="275" t="s">
        <v>226</v>
      </c>
      <c r="AU192" s="275" t="s">
        <v>85</v>
      </c>
      <c r="AV192" s="15" t="s">
        <v>100</v>
      </c>
      <c r="AW192" s="15" t="s">
        <v>35</v>
      </c>
      <c r="AX192" s="15" t="s">
        <v>85</v>
      </c>
      <c r="AY192" s="275" t="s">
        <v>216</v>
      </c>
    </row>
    <row r="193" spans="1:65" s="2" customFormat="1" ht="16.5" customHeight="1">
      <c r="A193" s="39"/>
      <c r="B193" s="40"/>
      <c r="C193" s="229" t="s">
        <v>278</v>
      </c>
      <c r="D193" s="229" t="s">
        <v>219</v>
      </c>
      <c r="E193" s="230" t="s">
        <v>1434</v>
      </c>
      <c r="F193" s="231" t="s">
        <v>1435</v>
      </c>
      <c r="G193" s="232" t="s">
        <v>255</v>
      </c>
      <c r="H193" s="233">
        <v>16.8</v>
      </c>
      <c r="I193" s="234"/>
      <c r="J193" s="235">
        <f>ROUND(I193*H193,2)</f>
        <v>0</v>
      </c>
      <c r="K193" s="231" t="s">
        <v>1361</v>
      </c>
      <c r="L193" s="236"/>
      <c r="M193" s="237" t="s">
        <v>1</v>
      </c>
      <c r="N193" s="238" t="s">
        <v>43</v>
      </c>
      <c r="O193" s="92"/>
      <c r="P193" s="239">
        <f>O193*H193</f>
        <v>0</v>
      </c>
      <c r="Q193" s="239">
        <v>1</v>
      </c>
      <c r="R193" s="239">
        <f>Q193*H193</f>
        <v>16.8</v>
      </c>
      <c r="S193" s="239">
        <v>0</v>
      </c>
      <c r="T193" s="240">
        <f>S193*H193</f>
        <v>0</v>
      </c>
      <c r="U193" s="39"/>
      <c r="V193" s="39"/>
      <c r="W193" s="39"/>
      <c r="X193" s="39"/>
      <c r="Y193" s="39"/>
      <c r="Z193" s="39"/>
      <c r="AA193" s="39"/>
      <c r="AB193" s="39"/>
      <c r="AC193" s="39"/>
      <c r="AD193" s="39"/>
      <c r="AE193" s="39"/>
      <c r="AR193" s="241" t="s">
        <v>224</v>
      </c>
      <c r="AT193" s="241" t="s">
        <v>219</v>
      </c>
      <c r="AU193" s="241" t="s">
        <v>85</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1436</v>
      </c>
    </row>
    <row r="194" spans="1:51" s="13" customFormat="1" ht="12">
      <c r="A194" s="13"/>
      <c r="B194" s="243"/>
      <c r="C194" s="244"/>
      <c r="D194" s="245" t="s">
        <v>226</v>
      </c>
      <c r="E194" s="246" t="s">
        <v>1</v>
      </c>
      <c r="F194" s="247" t="s">
        <v>1437</v>
      </c>
      <c r="G194" s="244"/>
      <c r="H194" s="246" t="s">
        <v>1</v>
      </c>
      <c r="I194" s="248"/>
      <c r="J194" s="244"/>
      <c r="K194" s="244"/>
      <c r="L194" s="249"/>
      <c r="M194" s="250"/>
      <c r="N194" s="251"/>
      <c r="O194" s="251"/>
      <c r="P194" s="251"/>
      <c r="Q194" s="251"/>
      <c r="R194" s="251"/>
      <c r="S194" s="251"/>
      <c r="T194" s="252"/>
      <c r="U194" s="13"/>
      <c r="V194" s="13"/>
      <c r="W194" s="13"/>
      <c r="X194" s="13"/>
      <c r="Y194" s="13"/>
      <c r="Z194" s="13"/>
      <c r="AA194" s="13"/>
      <c r="AB194" s="13"/>
      <c r="AC194" s="13"/>
      <c r="AD194" s="13"/>
      <c r="AE194" s="13"/>
      <c r="AT194" s="253" t="s">
        <v>226</v>
      </c>
      <c r="AU194" s="253" t="s">
        <v>85</v>
      </c>
      <c r="AV194" s="13" t="s">
        <v>85</v>
      </c>
      <c r="AW194" s="13" t="s">
        <v>35</v>
      </c>
      <c r="AX194" s="13" t="s">
        <v>78</v>
      </c>
      <c r="AY194" s="253" t="s">
        <v>216</v>
      </c>
    </row>
    <row r="195" spans="1:51" s="14" customFormat="1" ht="12">
      <c r="A195" s="14"/>
      <c r="B195" s="254"/>
      <c r="C195" s="255"/>
      <c r="D195" s="245" t="s">
        <v>226</v>
      </c>
      <c r="E195" s="256" t="s">
        <v>1</v>
      </c>
      <c r="F195" s="257" t="s">
        <v>1438</v>
      </c>
      <c r="G195" s="255"/>
      <c r="H195" s="258">
        <v>16.8</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85</v>
      </c>
      <c r="AV195" s="14" t="s">
        <v>87</v>
      </c>
      <c r="AW195" s="14" t="s">
        <v>35</v>
      </c>
      <c r="AX195" s="14" t="s">
        <v>78</v>
      </c>
      <c r="AY195" s="264" t="s">
        <v>216</v>
      </c>
    </row>
    <row r="196" spans="1:51" s="15" customFormat="1" ht="12">
      <c r="A196" s="15"/>
      <c r="B196" s="265"/>
      <c r="C196" s="266"/>
      <c r="D196" s="245" t="s">
        <v>226</v>
      </c>
      <c r="E196" s="267" t="s">
        <v>1</v>
      </c>
      <c r="F196" s="268" t="s">
        <v>229</v>
      </c>
      <c r="G196" s="266"/>
      <c r="H196" s="269">
        <v>16.8</v>
      </c>
      <c r="I196" s="270"/>
      <c r="J196" s="266"/>
      <c r="K196" s="266"/>
      <c r="L196" s="271"/>
      <c r="M196" s="272"/>
      <c r="N196" s="273"/>
      <c r="O196" s="273"/>
      <c r="P196" s="273"/>
      <c r="Q196" s="273"/>
      <c r="R196" s="273"/>
      <c r="S196" s="273"/>
      <c r="T196" s="274"/>
      <c r="U196" s="15"/>
      <c r="V196" s="15"/>
      <c r="W196" s="15"/>
      <c r="X196" s="15"/>
      <c r="Y196" s="15"/>
      <c r="Z196" s="15"/>
      <c r="AA196" s="15"/>
      <c r="AB196" s="15"/>
      <c r="AC196" s="15"/>
      <c r="AD196" s="15"/>
      <c r="AE196" s="15"/>
      <c r="AT196" s="275" t="s">
        <v>226</v>
      </c>
      <c r="AU196" s="275" t="s">
        <v>85</v>
      </c>
      <c r="AV196" s="15" t="s">
        <v>100</v>
      </c>
      <c r="AW196" s="15" t="s">
        <v>35</v>
      </c>
      <c r="AX196" s="15" t="s">
        <v>85</v>
      </c>
      <c r="AY196" s="275" t="s">
        <v>216</v>
      </c>
    </row>
    <row r="197" spans="1:65" s="2" customFormat="1" ht="24.15" customHeight="1">
      <c r="A197" s="39"/>
      <c r="B197" s="40"/>
      <c r="C197" s="276" t="s">
        <v>8</v>
      </c>
      <c r="D197" s="276" t="s">
        <v>265</v>
      </c>
      <c r="E197" s="277" t="s">
        <v>1439</v>
      </c>
      <c r="F197" s="278" t="s">
        <v>1440</v>
      </c>
      <c r="G197" s="279" t="s">
        <v>268</v>
      </c>
      <c r="H197" s="280">
        <v>12</v>
      </c>
      <c r="I197" s="281"/>
      <c r="J197" s="282">
        <f>ROUND(I197*H197,2)</f>
        <v>0</v>
      </c>
      <c r="K197" s="278" t="s">
        <v>1361</v>
      </c>
      <c r="L197" s="45"/>
      <c r="M197" s="283" t="s">
        <v>1</v>
      </c>
      <c r="N197" s="284" t="s">
        <v>43</v>
      </c>
      <c r="O197" s="92"/>
      <c r="P197" s="239">
        <f>O197*H197</f>
        <v>0</v>
      </c>
      <c r="Q197" s="239">
        <v>0</v>
      </c>
      <c r="R197" s="239">
        <f>Q197*H197</f>
        <v>0</v>
      </c>
      <c r="S197" s="239">
        <v>0</v>
      </c>
      <c r="T197" s="240">
        <f>S197*H197</f>
        <v>0</v>
      </c>
      <c r="U197" s="39"/>
      <c r="V197" s="39"/>
      <c r="W197" s="39"/>
      <c r="X197" s="39"/>
      <c r="Y197" s="39"/>
      <c r="Z197" s="39"/>
      <c r="AA197" s="39"/>
      <c r="AB197" s="39"/>
      <c r="AC197" s="39"/>
      <c r="AD197" s="39"/>
      <c r="AE197" s="39"/>
      <c r="AR197" s="241" t="s">
        <v>100</v>
      </c>
      <c r="AT197" s="241" t="s">
        <v>265</v>
      </c>
      <c r="AU197" s="241" t="s">
        <v>85</v>
      </c>
      <c r="AY197" s="18" t="s">
        <v>216</v>
      </c>
      <c r="BE197" s="242">
        <f>IF(N197="základní",J197,0)</f>
        <v>0</v>
      </c>
      <c r="BF197" s="242">
        <f>IF(N197="snížená",J197,0)</f>
        <v>0</v>
      </c>
      <c r="BG197" s="242">
        <f>IF(N197="zákl. přenesená",J197,0)</f>
        <v>0</v>
      </c>
      <c r="BH197" s="242">
        <f>IF(N197="sníž. přenesená",J197,0)</f>
        <v>0</v>
      </c>
      <c r="BI197" s="242">
        <f>IF(N197="nulová",J197,0)</f>
        <v>0</v>
      </c>
      <c r="BJ197" s="18" t="s">
        <v>85</v>
      </c>
      <c r="BK197" s="242">
        <f>ROUND(I197*H197,2)</f>
        <v>0</v>
      </c>
      <c r="BL197" s="18" t="s">
        <v>100</v>
      </c>
      <c r="BM197" s="241" t="s">
        <v>1441</v>
      </c>
    </row>
    <row r="198" spans="1:47" s="2" customFormat="1" ht="12">
      <c r="A198" s="39"/>
      <c r="B198" s="40"/>
      <c r="C198" s="41"/>
      <c r="D198" s="288" t="s">
        <v>836</v>
      </c>
      <c r="E198" s="41"/>
      <c r="F198" s="289" t="s">
        <v>1442</v>
      </c>
      <c r="G198" s="41"/>
      <c r="H198" s="41"/>
      <c r="I198" s="290"/>
      <c r="J198" s="41"/>
      <c r="K198" s="41"/>
      <c r="L198" s="45"/>
      <c r="M198" s="291"/>
      <c r="N198" s="292"/>
      <c r="O198" s="92"/>
      <c r="P198" s="92"/>
      <c r="Q198" s="92"/>
      <c r="R198" s="92"/>
      <c r="S198" s="92"/>
      <c r="T198" s="93"/>
      <c r="U198" s="39"/>
      <c r="V198" s="39"/>
      <c r="W198" s="39"/>
      <c r="X198" s="39"/>
      <c r="Y198" s="39"/>
      <c r="Z198" s="39"/>
      <c r="AA198" s="39"/>
      <c r="AB198" s="39"/>
      <c r="AC198" s="39"/>
      <c r="AD198" s="39"/>
      <c r="AE198" s="39"/>
      <c r="AT198" s="18" t="s">
        <v>836</v>
      </c>
      <c r="AU198" s="18" t="s">
        <v>85</v>
      </c>
    </row>
    <row r="199" spans="1:51" s="13" customFormat="1" ht="12">
      <c r="A199" s="13"/>
      <c r="B199" s="243"/>
      <c r="C199" s="244"/>
      <c r="D199" s="245" t="s">
        <v>226</v>
      </c>
      <c r="E199" s="246" t="s">
        <v>1</v>
      </c>
      <c r="F199" s="247" t="s">
        <v>1443</v>
      </c>
      <c r="G199" s="244"/>
      <c r="H199" s="246" t="s">
        <v>1</v>
      </c>
      <c r="I199" s="248"/>
      <c r="J199" s="244"/>
      <c r="K199" s="244"/>
      <c r="L199" s="249"/>
      <c r="M199" s="250"/>
      <c r="N199" s="251"/>
      <c r="O199" s="251"/>
      <c r="P199" s="251"/>
      <c r="Q199" s="251"/>
      <c r="R199" s="251"/>
      <c r="S199" s="251"/>
      <c r="T199" s="252"/>
      <c r="U199" s="13"/>
      <c r="V199" s="13"/>
      <c r="W199" s="13"/>
      <c r="X199" s="13"/>
      <c r="Y199" s="13"/>
      <c r="Z199" s="13"/>
      <c r="AA199" s="13"/>
      <c r="AB199" s="13"/>
      <c r="AC199" s="13"/>
      <c r="AD199" s="13"/>
      <c r="AE199" s="13"/>
      <c r="AT199" s="253" t="s">
        <v>226</v>
      </c>
      <c r="AU199" s="253" t="s">
        <v>85</v>
      </c>
      <c r="AV199" s="13" t="s">
        <v>85</v>
      </c>
      <c r="AW199" s="13" t="s">
        <v>35</v>
      </c>
      <c r="AX199" s="13" t="s">
        <v>78</v>
      </c>
      <c r="AY199" s="253" t="s">
        <v>216</v>
      </c>
    </row>
    <row r="200" spans="1:51" s="14" customFormat="1" ht="12">
      <c r="A200" s="14"/>
      <c r="B200" s="254"/>
      <c r="C200" s="255"/>
      <c r="D200" s="245" t="s">
        <v>226</v>
      </c>
      <c r="E200" s="256" t="s">
        <v>1</v>
      </c>
      <c r="F200" s="257" t="s">
        <v>1444</v>
      </c>
      <c r="G200" s="255"/>
      <c r="H200" s="258">
        <v>12</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226</v>
      </c>
      <c r="AU200" s="264" t="s">
        <v>85</v>
      </c>
      <c r="AV200" s="14" t="s">
        <v>87</v>
      </c>
      <c r="AW200" s="14" t="s">
        <v>35</v>
      </c>
      <c r="AX200" s="14" t="s">
        <v>85</v>
      </c>
      <c r="AY200" s="264" t="s">
        <v>216</v>
      </c>
    </row>
    <row r="201" spans="1:63" s="12" customFormat="1" ht="25.9" customHeight="1">
      <c r="A201" s="12"/>
      <c r="B201" s="213"/>
      <c r="C201" s="214"/>
      <c r="D201" s="215" t="s">
        <v>77</v>
      </c>
      <c r="E201" s="216" t="s">
        <v>87</v>
      </c>
      <c r="F201" s="216" t="s">
        <v>867</v>
      </c>
      <c r="G201" s="214"/>
      <c r="H201" s="214"/>
      <c r="I201" s="217"/>
      <c r="J201" s="218">
        <f>BK201</f>
        <v>0</v>
      </c>
      <c r="K201" s="214"/>
      <c r="L201" s="219"/>
      <c r="M201" s="220"/>
      <c r="N201" s="221"/>
      <c r="O201" s="221"/>
      <c r="P201" s="222">
        <f>SUM(P202:P240)</f>
        <v>0</v>
      </c>
      <c r="Q201" s="221"/>
      <c r="R201" s="222">
        <f>SUM(R202:R240)</f>
        <v>3.7866565150000002</v>
      </c>
      <c r="S201" s="221"/>
      <c r="T201" s="223">
        <f>SUM(T202:T240)</f>
        <v>0</v>
      </c>
      <c r="U201" s="12"/>
      <c r="V201" s="12"/>
      <c r="W201" s="12"/>
      <c r="X201" s="12"/>
      <c r="Y201" s="12"/>
      <c r="Z201" s="12"/>
      <c r="AA201" s="12"/>
      <c r="AB201" s="12"/>
      <c r="AC201" s="12"/>
      <c r="AD201" s="12"/>
      <c r="AE201" s="12"/>
      <c r="AR201" s="224" t="s">
        <v>85</v>
      </c>
      <c r="AT201" s="225" t="s">
        <v>77</v>
      </c>
      <c r="AU201" s="225" t="s">
        <v>78</v>
      </c>
      <c r="AY201" s="224" t="s">
        <v>216</v>
      </c>
      <c r="BK201" s="226">
        <f>SUM(BK202:BK240)</f>
        <v>0</v>
      </c>
    </row>
    <row r="202" spans="1:65" s="2" customFormat="1" ht="24.15" customHeight="1">
      <c r="A202" s="39"/>
      <c r="B202" s="40"/>
      <c r="C202" s="276" t="s">
        <v>285</v>
      </c>
      <c r="D202" s="276" t="s">
        <v>265</v>
      </c>
      <c r="E202" s="277" t="s">
        <v>1445</v>
      </c>
      <c r="F202" s="278" t="s">
        <v>1446</v>
      </c>
      <c r="G202" s="279" t="s">
        <v>300</v>
      </c>
      <c r="H202" s="280">
        <v>0.975</v>
      </c>
      <c r="I202" s="281"/>
      <c r="J202" s="282">
        <f>ROUND(I202*H202,2)</f>
        <v>0</v>
      </c>
      <c r="K202" s="278" t="s">
        <v>1361</v>
      </c>
      <c r="L202" s="45"/>
      <c r="M202" s="283" t="s">
        <v>1</v>
      </c>
      <c r="N202" s="284" t="s">
        <v>43</v>
      </c>
      <c r="O202" s="92"/>
      <c r="P202" s="239">
        <f>O202*H202</f>
        <v>0</v>
      </c>
      <c r="Q202" s="239">
        <v>2.550538</v>
      </c>
      <c r="R202" s="239">
        <f>Q202*H202</f>
        <v>2.48677455</v>
      </c>
      <c r="S202" s="239">
        <v>0</v>
      </c>
      <c r="T202" s="240">
        <f>S202*H202</f>
        <v>0</v>
      </c>
      <c r="U202" s="39"/>
      <c r="V202" s="39"/>
      <c r="W202" s="39"/>
      <c r="X202" s="39"/>
      <c r="Y202" s="39"/>
      <c r="Z202" s="39"/>
      <c r="AA202" s="39"/>
      <c r="AB202" s="39"/>
      <c r="AC202" s="39"/>
      <c r="AD202" s="39"/>
      <c r="AE202" s="39"/>
      <c r="AR202" s="241" t="s">
        <v>100</v>
      </c>
      <c r="AT202" s="241" t="s">
        <v>265</v>
      </c>
      <c r="AU202" s="241" t="s">
        <v>85</v>
      </c>
      <c r="AY202" s="18" t="s">
        <v>216</v>
      </c>
      <c r="BE202" s="242">
        <f>IF(N202="základní",J202,0)</f>
        <v>0</v>
      </c>
      <c r="BF202" s="242">
        <f>IF(N202="snížená",J202,0)</f>
        <v>0</v>
      </c>
      <c r="BG202" s="242">
        <f>IF(N202="zákl. přenesená",J202,0)</f>
        <v>0</v>
      </c>
      <c r="BH202" s="242">
        <f>IF(N202="sníž. přenesená",J202,0)</f>
        <v>0</v>
      </c>
      <c r="BI202" s="242">
        <f>IF(N202="nulová",J202,0)</f>
        <v>0</v>
      </c>
      <c r="BJ202" s="18" t="s">
        <v>85</v>
      </c>
      <c r="BK202" s="242">
        <f>ROUND(I202*H202,2)</f>
        <v>0</v>
      </c>
      <c r="BL202" s="18" t="s">
        <v>100</v>
      </c>
      <c r="BM202" s="241" t="s">
        <v>1447</v>
      </c>
    </row>
    <row r="203" spans="1:47" s="2" customFormat="1" ht="12">
      <c r="A203" s="39"/>
      <c r="B203" s="40"/>
      <c r="C203" s="41"/>
      <c r="D203" s="288" t="s">
        <v>836</v>
      </c>
      <c r="E203" s="41"/>
      <c r="F203" s="289" t="s">
        <v>1448</v>
      </c>
      <c r="G203" s="41"/>
      <c r="H203" s="41"/>
      <c r="I203" s="290"/>
      <c r="J203" s="41"/>
      <c r="K203" s="41"/>
      <c r="L203" s="45"/>
      <c r="M203" s="291"/>
      <c r="N203" s="292"/>
      <c r="O203" s="92"/>
      <c r="P203" s="92"/>
      <c r="Q203" s="92"/>
      <c r="R203" s="92"/>
      <c r="S203" s="92"/>
      <c r="T203" s="93"/>
      <c r="U203" s="39"/>
      <c r="V203" s="39"/>
      <c r="W203" s="39"/>
      <c r="X203" s="39"/>
      <c r="Y203" s="39"/>
      <c r="Z203" s="39"/>
      <c r="AA203" s="39"/>
      <c r="AB203" s="39"/>
      <c r="AC203" s="39"/>
      <c r="AD203" s="39"/>
      <c r="AE203" s="39"/>
      <c r="AT203" s="18" t="s">
        <v>836</v>
      </c>
      <c r="AU203" s="18" t="s">
        <v>85</v>
      </c>
    </row>
    <row r="204" spans="1:51" s="13" customFormat="1" ht="12">
      <c r="A204" s="13"/>
      <c r="B204" s="243"/>
      <c r="C204" s="244"/>
      <c r="D204" s="245" t="s">
        <v>226</v>
      </c>
      <c r="E204" s="246" t="s">
        <v>1</v>
      </c>
      <c r="F204" s="247" t="s">
        <v>1449</v>
      </c>
      <c r="G204" s="244"/>
      <c r="H204" s="246" t="s">
        <v>1</v>
      </c>
      <c r="I204" s="248"/>
      <c r="J204" s="244"/>
      <c r="K204" s="244"/>
      <c r="L204" s="249"/>
      <c r="M204" s="250"/>
      <c r="N204" s="251"/>
      <c r="O204" s="251"/>
      <c r="P204" s="251"/>
      <c r="Q204" s="251"/>
      <c r="R204" s="251"/>
      <c r="S204" s="251"/>
      <c r="T204" s="252"/>
      <c r="U204" s="13"/>
      <c r="V204" s="13"/>
      <c r="W204" s="13"/>
      <c r="X204" s="13"/>
      <c r="Y204" s="13"/>
      <c r="Z204" s="13"/>
      <c r="AA204" s="13"/>
      <c r="AB204" s="13"/>
      <c r="AC204" s="13"/>
      <c r="AD204" s="13"/>
      <c r="AE204" s="13"/>
      <c r="AT204" s="253" t="s">
        <v>226</v>
      </c>
      <c r="AU204" s="253" t="s">
        <v>85</v>
      </c>
      <c r="AV204" s="13" t="s">
        <v>85</v>
      </c>
      <c r="AW204" s="13" t="s">
        <v>35</v>
      </c>
      <c r="AX204" s="13" t="s">
        <v>78</v>
      </c>
      <c r="AY204" s="253" t="s">
        <v>216</v>
      </c>
    </row>
    <row r="205" spans="1:51" s="14" customFormat="1" ht="12">
      <c r="A205" s="14"/>
      <c r="B205" s="254"/>
      <c r="C205" s="255"/>
      <c r="D205" s="245" t="s">
        <v>226</v>
      </c>
      <c r="E205" s="256" t="s">
        <v>1</v>
      </c>
      <c r="F205" s="257" t="s">
        <v>1450</v>
      </c>
      <c r="G205" s="255"/>
      <c r="H205" s="258">
        <v>0.975</v>
      </c>
      <c r="I205" s="259"/>
      <c r="J205" s="255"/>
      <c r="K205" s="255"/>
      <c r="L205" s="260"/>
      <c r="M205" s="261"/>
      <c r="N205" s="262"/>
      <c r="O205" s="262"/>
      <c r="P205" s="262"/>
      <c r="Q205" s="262"/>
      <c r="R205" s="262"/>
      <c r="S205" s="262"/>
      <c r="T205" s="263"/>
      <c r="U205" s="14"/>
      <c r="V205" s="14"/>
      <c r="W205" s="14"/>
      <c r="X205" s="14"/>
      <c r="Y205" s="14"/>
      <c r="Z205" s="14"/>
      <c r="AA205" s="14"/>
      <c r="AB205" s="14"/>
      <c r="AC205" s="14"/>
      <c r="AD205" s="14"/>
      <c r="AE205" s="14"/>
      <c r="AT205" s="264" t="s">
        <v>226</v>
      </c>
      <c r="AU205" s="264" t="s">
        <v>85</v>
      </c>
      <c r="AV205" s="14" t="s">
        <v>87</v>
      </c>
      <c r="AW205" s="14" t="s">
        <v>35</v>
      </c>
      <c r="AX205" s="14" t="s">
        <v>78</v>
      </c>
      <c r="AY205" s="264" t="s">
        <v>216</v>
      </c>
    </row>
    <row r="206" spans="1:51" s="15" customFormat="1" ht="12">
      <c r="A206" s="15"/>
      <c r="B206" s="265"/>
      <c r="C206" s="266"/>
      <c r="D206" s="245" t="s">
        <v>226</v>
      </c>
      <c r="E206" s="267" t="s">
        <v>1</v>
      </c>
      <c r="F206" s="268" t="s">
        <v>229</v>
      </c>
      <c r="G206" s="266"/>
      <c r="H206" s="269">
        <v>0.975</v>
      </c>
      <c r="I206" s="270"/>
      <c r="J206" s="266"/>
      <c r="K206" s="266"/>
      <c r="L206" s="271"/>
      <c r="M206" s="272"/>
      <c r="N206" s="273"/>
      <c r="O206" s="273"/>
      <c r="P206" s="273"/>
      <c r="Q206" s="273"/>
      <c r="R206" s="273"/>
      <c r="S206" s="273"/>
      <c r="T206" s="274"/>
      <c r="U206" s="15"/>
      <c r="V206" s="15"/>
      <c r="W206" s="15"/>
      <c r="X206" s="15"/>
      <c r="Y206" s="15"/>
      <c r="Z206" s="15"/>
      <c r="AA206" s="15"/>
      <c r="AB206" s="15"/>
      <c r="AC206" s="15"/>
      <c r="AD206" s="15"/>
      <c r="AE206" s="15"/>
      <c r="AT206" s="275" t="s">
        <v>226</v>
      </c>
      <c r="AU206" s="275" t="s">
        <v>85</v>
      </c>
      <c r="AV206" s="15" t="s">
        <v>100</v>
      </c>
      <c r="AW206" s="15" t="s">
        <v>35</v>
      </c>
      <c r="AX206" s="15" t="s">
        <v>85</v>
      </c>
      <c r="AY206" s="275" t="s">
        <v>216</v>
      </c>
    </row>
    <row r="207" spans="1:65" s="2" customFormat="1" ht="33" customHeight="1">
      <c r="A207" s="39"/>
      <c r="B207" s="40"/>
      <c r="C207" s="276" t="s">
        <v>289</v>
      </c>
      <c r="D207" s="276" t="s">
        <v>265</v>
      </c>
      <c r="E207" s="277" t="s">
        <v>1451</v>
      </c>
      <c r="F207" s="278" t="s">
        <v>1452</v>
      </c>
      <c r="G207" s="279" t="s">
        <v>300</v>
      </c>
      <c r="H207" s="280">
        <v>0.975</v>
      </c>
      <c r="I207" s="281"/>
      <c r="J207" s="282">
        <f>ROUND(I207*H207,2)</f>
        <v>0</v>
      </c>
      <c r="K207" s="278" t="s">
        <v>1361</v>
      </c>
      <c r="L207" s="45"/>
      <c r="M207" s="283" t="s">
        <v>1</v>
      </c>
      <c r="N207" s="284" t="s">
        <v>43</v>
      </c>
      <c r="O207" s="92"/>
      <c r="P207" s="239">
        <f>O207*H207</f>
        <v>0</v>
      </c>
      <c r="Q207" s="239">
        <v>0.04858</v>
      </c>
      <c r="R207" s="239">
        <f>Q207*H207</f>
        <v>0.0473655</v>
      </c>
      <c r="S207" s="239">
        <v>0</v>
      </c>
      <c r="T207" s="240">
        <f>S207*H207</f>
        <v>0</v>
      </c>
      <c r="U207" s="39"/>
      <c r="V207" s="39"/>
      <c r="W207" s="39"/>
      <c r="X207" s="39"/>
      <c r="Y207" s="39"/>
      <c r="Z207" s="39"/>
      <c r="AA207" s="39"/>
      <c r="AB207" s="39"/>
      <c r="AC207" s="39"/>
      <c r="AD207" s="39"/>
      <c r="AE207" s="39"/>
      <c r="AR207" s="241" t="s">
        <v>100</v>
      </c>
      <c r="AT207" s="241" t="s">
        <v>265</v>
      </c>
      <c r="AU207" s="241" t="s">
        <v>85</v>
      </c>
      <c r="AY207" s="18" t="s">
        <v>216</v>
      </c>
      <c r="BE207" s="242">
        <f>IF(N207="základní",J207,0)</f>
        <v>0</v>
      </c>
      <c r="BF207" s="242">
        <f>IF(N207="snížená",J207,0)</f>
        <v>0</v>
      </c>
      <c r="BG207" s="242">
        <f>IF(N207="zákl. přenesená",J207,0)</f>
        <v>0</v>
      </c>
      <c r="BH207" s="242">
        <f>IF(N207="sníž. přenesená",J207,0)</f>
        <v>0</v>
      </c>
      <c r="BI207" s="242">
        <f>IF(N207="nulová",J207,0)</f>
        <v>0</v>
      </c>
      <c r="BJ207" s="18" t="s">
        <v>85</v>
      </c>
      <c r="BK207" s="242">
        <f>ROUND(I207*H207,2)</f>
        <v>0</v>
      </c>
      <c r="BL207" s="18" t="s">
        <v>100</v>
      </c>
      <c r="BM207" s="241" t="s">
        <v>1453</v>
      </c>
    </row>
    <row r="208" spans="1:47" s="2" customFormat="1" ht="12">
      <c r="A208" s="39"/>
      <c r="B208" s="40"/>
      <c r="C208" s="41"/>
      <c r="D208" s="288" t="s">
        <v>836</v>
      </c>
      <c r="E208" s="41"/>
      <c r="F208" s="289" t="s">
        <v>1454</v>
      </c>
      <c r="G208" s="41"/>
      <c r="H208" s="41"/>
      <c r="I208" s="290"/>
      <c r="J208" s="41"/>
      <c r="K208" s="41"/>
      <c r="L208" s="45"/>
      <c r="M208" s="291"/>
      <c r="N208" s="292"/>
      <c r="O208" s="92"/>
      <c r="P208" s="92"/>
      <c r="Q208" s="92"/>
      <c r="R208" s="92"/>
      <c r="S208" s="92"/>
      <c r="T208" s="93"/>
      <c r="U208" s="39"/>
      <c r="V208" s="39"/>
      <c r="W208" s="39"/>
      <c r="X208" s="39"/>
      <c r="Y208" s="39"/>
      <c r="Z208" s="39"/>
      <c r="AA208" s="39"/>
      <c r="AB208" s="39"/>
      <c r="AC208" s="39"/>
      <c r="AD208" s="39"/>
      <c r="AE208" s="39"/>
      <c r="AT208" s="18" t="s">
        <v>836</v>
      </c>
      <c r="AU208" s="18" t="s">
        <v>85</v>
      </c>
    </row>
    <row r="209" spans="1:65" s="2" customFormat="1" ht="16.5" customHeight="1">
      <c r="A209" s="39"/>
      <c r="B209" s="40"/>
      <c r="C209" s="276" t="s">
        <v>297</v>
      </c>
      <c r="D209" s="276" t="s">
        <v>265</v>
      </c>
      <c r="E209" s="277" t="s">
        <v>1455</v>
      </c>
      <c r="F209" s="278" t="s">
        <v>1456</v>
      </c>
      <c r="G209" s="279" t="s">
        <v>268</v>
      </c>
      <c r="H209" s="280">
        <v>1.56</v>
      </c>
      <c r="I209" s="281"/>
      <c r="J209" s="282">
        <f>ROUND(I209*H209,2)</f>
        <v>0</v>
      </c>
      <c r="K209" s="278" t="s">
        <v>1361</v>
      </c>
      <c r="L209" s="45"/>
      <c r="M209" s="283" t="s">
        <v>1</v>
      </c>
      <c r="N209" s="284" t="s">
        <v>43</v>
      </c>
      <c r="O209" s="92"/>
      <c r="P209" s="239">
        <f>O209*H209</f>
        <v>0</v>
      </c>
      <c r="Q209" s="239">
        <v>0.0014357</v>
      </c>
      <c r="R209" s="239">
        <f>Q209*H209</f>
        <v>0.002239692</v>
      </c>
      <c r="S209" s="239">
        <v>0</v>
      </c>
      <c r="T209" s="240">
        <f>S209*H209</f>
        <v>0</v>
      </c>
      <c r="U209" s="39"/>
      <c r="V209" s="39"/>
      <c r="W209" s="39"/>
      <c r="X209" s="39"/>
      <c r="Y209" s="39"/>
      <c r="Z209" s="39"/>
      <c r="AA209" s="39"/>
      <c r="AB209" s="39"/>
      <c r="AC209" s="39"/>
      <c r="AD209" s="39"/>
      <c r="AE209" s="39"/>
      <c r="AR209" s="241" t="s">
        <v>100</v>
      </c>
      <c r="AT209" s="241" t="s">
        <v>265</v>
      </c>
      <c r="AU209" s="241" t="s">
        <v>85</v>
      </c>
      <c r="AY209" s="18" t="s">
        <v>216</v>
      </c>
      <c r="BE209" s="242">
        <f>IF(N209="základní",J209,0)</f>
        <v>0</v>
      </c>
      <c r="BF209" s="242">
        <f>IF(N209="snížená",J209,0)</f>
        <v>0</v>
      </c>
      <c r="BG209" s="242">
        <f>IF(N209="zákl. přenesená",J209,0)</f>
        <v>0</v>
      </c>
      <c r="BH209" s="242">
        <f>IF(N209="sníž. přenesená",J209,0)</f>
        <v>0</v>
      </c>
      <c r="BI209" s="242">
        <f>IF(N209="nulová",J209,0)</f>
        <v>0</v>
      </c>
      <c r="BJ209" s="18" t="s">
        <v>85</v>
      </c>
      <c r="BK209" s="242">
        <f>ROUND(I209*H209,2)</f>
        <v>0</v>
      </c>
      <c r="BL209" s="18" t="s">
        <v>100</v>
      </c>
      <c r="BM209" s="241" t="s">
        <v>1457</v>
      </c>
    </row>
    <row r="210" spans="1:47" s="2" customFormat="1" ht="12">
      <c r="A210" s="39"/>
      <c r="B210" s="40"/>
      <c r="C210" s="41"/>
      <c r="D210" s="288" t="s">
        <v>836</v>
      </c>
      <c r="E210" s="41"/>
      <c r="F210" s="289" t="s">
        <v>1458</v>
      </c>
      <c r="G210" s="41"/>
      <c r="H210" s="41"/>
      <c r="I210" s="290"/>
      <c r="J210" s="41"/>
      <c r="K210" s="41"/>
      <c r="L210" s="45"/>
      <c r="M210" s="291"/>
      <c r="N210" s="292"/>
      <c r="O210" s="92"/>
      <c r="P210" s="92"/>
      <c r="Q210" s="92"/>
      <c r="R210" s="92"/>
      <c r="S210" s="92"/>
      <c r="T210" s="93"/>
      <c r="U210" s="39"/>
      <c r="V210" s="39"/>
      <c r="W210" s="39"/>
      <c r="X210" s="39"/>
      <c r="Y210" s="39"/>
      <c r="Z210" s="39"/>
      <c r="AA210" s="39"/>
      <c r="AB210" s="39"/>
      <c r="AC210" s="39"/>
      <c r="AD210" s="39"/>
      <c r="AE210" s="39"/>
      <c r="AT210" s="18" t="s">
        <v>836</v>
      </c>
      <c r="AU210" s="18" t="s">
        <v>85</v>
      </c>
    </row>
    <row r="211" spans="1:51" s="13" customFormat="1" ht="12">
      <c r="A211" s="13"/>
      <c r="B211" s="243"/>
      <c r="C211" s="244"/>
      <c r="D211" s="245" t="s">
        <v>226</v>
      </c>
      <c r="E211" s="246" t="s">
        <v>1</v>
      </c>
      <c r="F211" s="247" t="s">
        <v>1459</v>
      </c>
      <c r="G211" s="244"/>
      <c r="H211" s="246" t="s">
        <v>1</v>
      </c>
      <c r="I211" s="248"/>
      <c r="J211" s="244"/>
      <c r="K211" s="244"/>
      <c r="L211" s="249"/>
      <c r="M211" s="250"/>
      <c r="N211" s="251"/>
      <c r="O211" s="251"/>
      <c r="P211" s="251"/>
      <c r="Q211" s="251"/>
      <c r="R211" s="251"/>
      <c r="S211" s="251"/>
      <c r="T211" s="252"/>
      <c r="U211" s="13"/>
      <c r="V211" s="13"/>
      <c r="W211" s="13"/>
      <c r="X211" s="13"/>
      <c r="Y211" s="13"/>
      <c r="Z211" s="13"/>
      <c r="AA211" s="13"/>
      <c r="AB211" s="13"/>
      <c r="AC211" s="13"/>
      <c r="AD211" s="13"/>
      <c r="AE211" s="13"/>
      <c r="AT211" s="253" t="s">
        <v>226</v>
      </c>
      <c r="AU211" s="253" t="s">
        <v>85</v>
      </c>
      <c r="AV211" s="13" t="s">
        <v>85</v>
      </c>
      <c r="AW211" s="13" t="s">
        <v>35</v>
      </c>
      <c r="AX211" s="13" t="s">
        <v>78</v>
      </c>
      <c r="AY211" s="253" t="s">
        <v>216</v>
      </c>
    </row>
    <row r="212" spans="1:51" s="14" customFormat="1" ht="12">
      <c r="A212" s="14"/>
      <c r="B212" s="254"/>
      <c r="C212" s="255"/>
      <c r="D212" s="245" t="s">
        <v>226</v>
      </c>
      <c r="E212" s="256" t="s">
        <v>1</v>
      </c>
      <c r="F212" s="257" t="s">
        <v>1460</v>
      </c>
      <c r="G212" s="255"/>
      <c r="H212" s="258">
        <v>0.6</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226</v>
      </c>
      <c r="AU212" s="264" t="s">
        <v>85</v>
      </c>
      <c r="AV212" s="14" t="s">
        <v>87</v>
      </c>
      <c r="AW212" s="14" t="s">
        <v>35</v>
      </c>
      <c r="AX212" s="14" t="s">
        <v>78</v>
      </c>
      <c r="AY212" s="264" t="s">
        <v>216</v>
      </c>
    </row>
    <row r="213" spans="1:51" s="13" customFormat="1" ht="12">
      <c r="A213" s="13"/>
      <c r="B213" s="243"/>
      <c r="C213" s="244"/>
      <c r="D213" s="245" t="s">
        <v>226</v>
      </c>
      <c r="E213" s="246" t="s">
        <v>1</v>
      </c>
      <c r="F213" s="247" t="s">
        <v>1461</v>
      </c>
      <c r="G213" s="244"/>
      <c r="H213" s="246" t="s">
        <v>1</v>
      </c>
      <c r="I213" s="248"/>
      <c r="J213" s="244"/>
      <c r="K213" s="244"/>
      <c r="L213" s="249"/>
      <c r="M213" s="250"/>
      <c r="N213" s="251"/>
      <c r="O213" s="251"/>
      <c r="P213" s="251"/>
      <c r="Q213" s="251"/>
      <c r="R213" s="251"/>
      <c r="S213" s="251"/>
      <c r="T213" s="252"/>
      <c r="U213" s="13"/>
      <c r="V213" s="13"/>
      <c r="W213" s="13"/>
      <c r="X213" s="13"/>
      <c r="Y213" s="13"/>
      <c r="Z213" s="13"/>
      <c r="AA213" s="13"/>
      <c r="AB213" s="13"/>
      <c r="AC213" s="13"/>
      <c r="AD213" s="13"/>
      <c r="AE213" s="13"/>
      <c r="AT213" s="253" t="s">
        <v>226</v>
      </c>
      <c r="AU213" s="253" t="s">
        <v>85</v>
      </c>
      <c r="AV213" s="13" t="s">
        <v>85</v>
      </c>
      <c r="AW213" s="13" t="s">
        <v>35</v>
      </c>
      <c r="AX213" s="13" t="s">
        <v>78</v>
      </c>
      <c r="AY213" s="253" t="s">
        <v>216</v>
      </c>
    </row>
    <row r="214" spans="1:51" s="14" customFormat="1" ht="12">
      <c r="A214" s="14"/>
      <c r="B214" s="254"/>
      <c r="C214" s="255"/>
      <c r="D214" s="245" t="s">
        <v>226</v>
      </c>
      <c r="E214" s="256" t="s">
        <v>1</v>
      </c>
      <c r="F214" s="257" t="s">
        <v>1462</v>
      </c>
      <c r="G214" s="255"/>
      <c r="H214" s="258">
        <v>0.96</v>
      </c>
      <c r="I214" s="259"/>
      <c r="J214" s="255"/>
      <c r="K214" s="255"/>
      <c r="L214" s="260"/>
      <c r="M214" s="261"/>
      <c r="N214" s="262"/>
      <c r="O214" s="262"/>
      <c r="P214" s="262"/>
      <c r="Q214" s="262"/>
      <c r="R214" s="262"/>
      <c r="S214" s="262"/>
      <c r="T214" s="263"/>
      <c r="U214" s="14"/>
      <c r="V214" s="14"/>
      <c r="W214" s="14"/>
      <c r="X214" s="14"/>
      <c r="Y214" s="14"/>
      <c r="Z214" s="14"/>
      <c r="AA214" s="14"/>
      <c r="AB214" s="14"/>
      <c r="AC214" s="14"/>
      <c r="AD214" s="14"/>
      <c r="AE214" s="14"/>
      <c r="AT214" s="264" t="s">
        <v>226</v>
      </c>
      <c r="AU214" s="264" t="s">
        <v>85</v>
      </c>
      <c r="AV214" s="14" t="s">
        <v>87</v>
      </c>
      <c r="AW214" s="14" t="s">
        <v>35</v>
      </c>
      <c r="AX214" s="14" t="s">
        <v>78</v>
      </c>
      <c r="AY214" s="264" t="s">
        <v>216</v>
      </c>
    </row>
    <row r="215" spans="1:51" s="15" customFormat="1" ht="12">
      <c r="A215" s="15"/>
      <c r="B215" s="265"/>
      <c r="C215" s="266"/>
      <c r="D215" s="245" t="s">
        <v>226</v>
      </c>
      <c r="E215" s="267" t="s">
        <v>1</v>
      </c>
      <c r="F215" s="268" t="s">
        <v>229</v>
      </c>
      <c r="G215" s="266"/>
      <c r="H215" s="269">
        <v>1.56</v>
      </c>
      <c r="I215" s="270"/>
      <c r="J215" s="266"/>
      <c r="K215" s="266"/>
      <c r="L215" s="271"/>
      <c r="M215" s="272"/>
      <c r="N215" s="273"/>
      <c r="O215" s="273"/>
      <c r="P215" s="273"/>
      <c r="Q215" s="273"/>
      <c r="R215" s="273"/>
      <c r="S215" s="273"/>
      <c r="T215" s="274"/>
      <c r="U215" s="15"/>
      <c r="V215" s="15"/>
      <c r="W215" s="15"/>
      <c r="X215" s="15"/>
      <c r="Y215" s="15"/>
      <c r="Z215" s="15"/>
      <c r="AA215" s="15"/>
      <c r="AB215" s="15"/>
      <c r="AC215" s="15"/>
      <c r="AD215" s="15"/>
      <c r="AE215" s="15"/>
      <c r="AT215" s="275" t="s">
        <v>226</v>
      </c>
      <c r="AU215" s="275" t="s">
        <v>85</v>
      </c>
      <c r="AV215" s="15" t="s">
        <v>100</v>
      </c>
      <c r="AW215" s="15" t="s">
        <v>35</v>
      </c>
      <c r="AX215" s="15" t="s">
        <v>85</v>
      </c>
      <c r="AY215" s="275" t="s">
        <v>216</v>
      </c>
    </row>
    <row r="216" spans="1:65" s="2" customFormat="1" ht="24.15" customHeight="1">
      <c r="A216" s="39"/>
      <c r="B216" s="40"/>
      <c r="C216" s="276" t="s">
        <v>303</v>
      </c>
      <c r="D216" s="276" t="s">
        <v>265</v>
      </c>
      <c r="E216" s="277" t="s">
        <v>1463</v>
      </c>
      <c r="F216" s="278" t="s">
        <v>1464</v>
      </c>
      <c r="G216" s="279" t="s">
        <v>268</v>
      </c>
      <c r="H216" s="280">
        <v>1.56</v>
      </c>
      <c r="I216" s="281"/>
      <c r="J216" s="282">
        <f>ROUND(I216*H216,2)</f>
        <v>0</v>
      </c>
      <c r="K216" s="278" t="s">
        <v>1361</v>
      </c>
      <c r="L216" s="45"/>
      <c r="M216" s="283" t="s">
        <v>1</v>
      </c>
      <c r="N216" s="284" t="s">
        <v>43</v>
      </c>
      <c r="O216" s="92"/>
      <c r="P216" s="239">
        <f>O216*H216</f>
        <v>0</v>
      </c>
      <c r="Q216" s="239">
        <v>3.6E-05</v>
      </c>
      <c r="R216" s="239">
        <f>Q216*H216</f>
        <v>5.6160000000000004E-05</v>
      </c>
      <c r="S216" s="239">
        <v>0</v>
      </c>
      <c r="T216" s="240">
        <f>S216*H216</f>
        <v>0</v>
      </c>
      <c r="U216" s="39"/>
      <c r="V216" s="39"/>
      <c r="W216" s="39"/>
      <c r="X216" s="39"/>
      <c r="Y216" s="39"/>
      <c r="Z216" s="39"/>
      <c r="AA216" s="39"/>
      <c r="AB216" s="39"/>
      <c r="AC216" s="39"/>
      <c r="AD216" s="39"/>
      <c r="AE216" s="39"/>
      <c r="AR216" s="241" t="s">
        <v>100</v>
      </c>
      <c r="AT216" s="241" t="s">
        <v>265</v>
      </c>
      <c r="AU216" s="241" t="s">
        <v>85</v>
      </c>
      <c r="AY216" s="18" t="s">
        <v>216</v>
      </c>
      <c r="BE216" s="242">
        <f>IF(N216="základní",J216,0)</f>
        <v>0</v>
      </c>
      <c r="BF216" s="242">
        <f>IF(N216="snížená",J216,0)</f>
        <v>0</v>
      </c>
      <c r="BG216" s="242">
        <f>IF(N216="zákl. přenesená",J216,0)</f>
        <v>0</v>
      </c>
      <c r="BH216" s="242">
        <f>IF(N216="sníž. přenesená",J216,0)</f>
        <v>0</v>
      </c>
      <c r="BI216" s="242">
        <f>IF(N216="nulová",J216,0)</f>
        <v>0</v>
      </c>
      <c r="BJ216" s="18" t="s">
        <v>85</v>
      </c>
      <c r="BK216" s="242">
        <f>ROUND(I216*H216,2)</f>
        <v>0</v>
      </c>
      <c r="BL216" s="18" t="s">
        <v>100</v>
      </c>
      <c r="BM216" s="241" t="s">
        <v>1465</v>
      </c>
    </row>
    <row r="217" spans="1:47" s="2" customFormat="1" ht="12">
      <c r="A217" s="39"/>
      <c r="B217" s="40"/>
      <c r="C217" s="41"/>
      <c r="D217" s="288" t="s">
        <v>836</v>
      </c>
      <c r="E217" s="41"/>
      <c r="F217" s="289" t="s">
        <v>1466</v>
      </c>
      <c r="G217" s="41"/>
      <c r="H217" s="41"/>
      <c r="I217" s="290"/>
      <c r="J217" s="41"/>
      <c r="K217" s="41"/>
      <c r="L217" s="45"/>
      <c r="M217" s="291"/>
      <c r="N217" s="292"/>
      <c r="O217" s="92"/>
      <c r="P217" s="92"/>
      <c r="Q217" s="92"/>
      <c r="R217" s="92"/>
      <c r="S217" s="92"/>
      <c r="T217" s="93"/>
      <c r="U217" s="39"/>
      <c r="V217" s="39"/>
      <c r="W217" s="39"/>
      <c r="X217" s="39"/>
      <c r="Y217" s="39"/>
      <c r="Z217" s="39"/>
      <c r="AA217" s="39"/>
      <c r="AB217" s="39"/>
      <c r="AC217" s="39"/>
      <c r="AD217" s="39"/>
      <c r="AE217" s="39"/>
      <c r="AT217" s="18" t="s">
        <v>836</v>
      </c>
      <c r="AU217" s="18" t="s">
        <v>85</v>
      </c>
    </row>
    <row r="218" spans="1:65" s="2" customFormat="1" ht="24.15" customHeight="1">
      <c r="A218" s="39"/>
      <c r="B218" s="40"/>
      <c r="C218" s="276" t="s">
        <v>311</v>
      </c>
      <c r="D218" s="276" t="s">
        <v>265</v>
      </c>
      <c r="E218" s="277" t="s">
        <v>1467</v>
      </c>
      <c r="F218" s="278" t="s">
        <v>1468</v>
      </c>
      <c r="G218" s="279" t="s">
        <v>255</v>
      </c>
      <c r="H218" s="280">
        <v>0.033</v>
      </c>
      <c r="I218" s="281"/>
      <c r="J218" s="282">
        <f>ROUND(I218*H218,2)</f>
        <v>0</v>
      </c>
      <c r="K218" s="278" t="s">
        <v>1361</v>
      </c>
      <c r="L218" s="45"/>
      <c r="M218" s="283" t="s">
        <v>1</v>
      </c>
      <c r="N218" s="284" t="s">
        <v>43</v>
      </c>
      <c r="O218" s="92"/>
      <c r="P218" s="239">
        <f>O218*H218</f>
        <v>0</v>
      </c>
      <c r="Q218" s="239">
        <v>1.059738</v>
      </c>
      <c r="R218" s="239">
        <f>Q218*H218</f>
        <v>0.034971354</v>
      </c>
      <c r="S218" s="239">
        <v>0</v>
      </c>
      <c r="T218" s="240">
        <f>S218*H218</f>
        <v>0</v>
      </c>
      <c r="U218" s="39"/>
      <c r="V218" s="39"/>
      <c r="W218" s="39"/>
      <c r="X218" s="39"/>
      <c r="Y218" s="39"/>
      <c r="Z218" s="39"/>
      <c r="AA218" s="39"/>
      <c r="AB218" s="39"/>
      <c r="AC218" s="39"/>
      <c r="AD218" s="39"/>
      <c r="AE218" s="39"/>
      <c r="AR218" s="241" t="s">
        <v>100</v>
      </c>
      <c r="AT218" s="241" t="s">
        <v>265</v>
      </c>
      <c r="AU218" s="241" t="s">
        <v>85</v>
      </c>
      <c r="AY218" s="18" t="s">
        <v>216</v>
      </c>
      <c r="BE218" s="242">
        <f>IF(N218="základní",J218,0)</f>
        <v>0</v>
      </c>
      <c r="BF218" s="242">
        <f>IF(N218="snížená",J218,0)</f>
        <v>0</v>
      </c>
      <c r="BG218" s="242">
        <f>IF(N218="zákl. přenesená",J218,0)</f>
        <v>0</v>
      </c>
      <c r="BH218" s="242">
        <f>IF(N218="sníž. přenesená",J218,0)</f>
        <v>0</v>
      </c>
      <c r="BI218" s="242">
        <f>IF(N218="nulová",J218,0)</f>
        <v>0</v>
      </c>
      <c r="BJ218" s="18" t="s">
        <v>85</v>
      </c>
      <c r="BK218" s="242">
        <f>ROUND(I218*H218,2)</f>
        <v>0</v>
      </c>
      <c r="BL218" s="18" t="s">
        <v>100</v>
      </c>
      <c r="BM218" s="241" t="s">
        <v>1469</v>
      </c>
    </row>
    <row r="219" spans="1:47" s="2" customFormat="1" ht="12">
      <c r="A219" s="39"/>
      <c r="B219" s="40"/>
      <c r="C219" s="41"/>
      <c r="D219" s="288" t="s">
        <v>836</v>
      </c>
      <c r="E219" s="41"/>
      <c r="F219" s="289" t="s">
        <v>1470</v>
      </c>
      <c r="G219" s="41"/>
      <c r="H219" s="41"/>
      <c r="I219" s="290"/>
      <c r="J219" s="41"/>
      <c r="K219" s="41"/>
      <c r="L219" s="45"/>
      <c r="M219" s="291"/>
      <c r="N219" s="292"/>
      <c r="O219" s="92"/>
      <c r="P219" s="92"/>
      <c r="Q219" s="92"/>
      <c r="R219" s="92"/>
      <c r="S219" s="92"/>
      <c r="T219" s="93"/>
      <c r="U219" s="39"/>
      <c r="V219" s="39"/>
      <c r="W219" s="39"/>
      <c r="X219" s="39"/>
      <c r="Y219" s="39"/>
      <c r="Z219" s="39"/>
      <c r="AA219" s="39"/>
      <c r="AB219" s="39"/>
      <c r="AC219" s="39"/>
      <c r="AD219" s="39"/>
      <c r="AE219" s="39"/>
      <c r="AT219" s="18" t="s">
        <v>836</v>
      </c>
      <c r="AU219" s="18" t="s">
        <v>85</v>
      </c>
    </row>
    <row r="220" spans="1:51" s="13" customFormat="1" ht="12">
      <c r="A220" s="13"/>
      <c r="B220" s="243"/>
      <c r="C220" s="244"/>
      <c r="D220" s="245" t="s">
        <v>226</v>
      </c>
      <c r="E220" s="246" t="s">
        <v>1</v>
      </c>
      <c r="F220" s="247" t="s">
        <v>1471</v>
      </c>
      <c r="G220" s="244"/>
      <c r="H220" s="246" t="s">
        <v>1</v>
      </c>
      <c r="I220" s="248"/>
      <c r="J220" s="244"/>
      <c r="K220" s="244"/>
      <c r="L220" s="249"/>
      <c r="M220" s="250"/>
      <c r="N220" s="251"/>
      <c r="O220" s="251"/>
      <c r="P220" s="251"/>
      <c r="Q220" s="251"/>
      <c r="R220" s="251"/>
      <c r="S220" s="251"/>
      <c r="T220" s="252"/>
      <c r="U220" s="13"/>
      <c r="V220" s="13"/>
      <c r="W220" s="13"/>
      <c r="X220" s="13"/>
      <c r="Y220" s="13"/>
      <c r="Z220" s="13"/>
      <c r="AA220" s="13"/>
      <c r="AB220" s="13"/>
      <c r="AC220" s="13"/>
      <c r="AD220" s="13"/>
      <c r="AE220" s="13"/>
      <c r="AT220" s="253" t="s">
        <v>226</v>
      </c>
      <c r="AU220" s="253" t="s">
        <v>85</v>
      </c>
      <c r="AV220" s="13" t="s">
        <v>85</v>
      </c>
      <c r="AW220" s="13" t="s">
        <v>35</v>
      </c>
      <c r="AX220" s="13" t="s">
        <v>78</v>
      </c>
      <c r="AY220" s="253" t="s">
        <v>216</v>
      </c>
    </row>
    <row r="221" spans="1:51" s="14" customFormat="1" ht="12">
      <c r="A221" s="14"/>
      <c r="B221" s="254"/>
      <c r="C221" s="255"/>
      <c r="D221" s="245" t="s">
        <v>226</v>
      </c>
      <c r="E221" s="256" t="s">
        <v>1</v>
      </c>
      <c r="F221" s="257" t="s">
        <v>1472</v>
      </c>
      <c r="G221" s="255"/>
      <c r="H221" s="258">
        <v>0.033</v>
      </c>
      <c r="I221" s="259"/>
      <c r="J221" s="255"/>
      <c r="K221" s="255"/>
      <c r="L221" s="260"/>
      <c r="M221" s="261"/>
      <c r="N221" s="262"/>
      <c r="O221" s="262"/>
      <c r="P221" s="262"/>
      <c r="Q221" s="262"/>
      <c r="R221" s="262"/>
      <c r="S221" s="262"/>
      <c r="T221" s="263"/>
      <c r="U221" s="14"/>
      <c r="V221" s="14"/>
      <c r="W221" s="14"/>
      <c r="X221" s="14"/>
      <c r="Y221" s="14"/>
      <c r="Z221" s="14"/>
      <c r="AA221" s="14"/>
      <c r="AB221" s="14"/>
      <c r="AC221" s="14"/>
      <c r="AD221" s="14"/>
      <c r="AE221" s="14"/>
      <c r="AT221" s="264" t="s">
        <v>226</v>
      </c>
      <c r="AU221" s="264" t="s">
        <v>85</v>
      </c>
      <c r="AV221" s="14" t="s">
        <v>87</v>
      </c>
      <c r="AW221" s="14" t="s">
        <v>35</v>
      </c>
      <c r="AX221" s="14" t="s">
        <v>78</v>
      </c>
      <c r="AY221" s="264" t="s">
        <v>216</v>
      </c>
    </row>
    <row r="222" spans="1:51" s="15" customFormat="1" ht="12">
      <c r="A222" s="15"/>
      <c r="B222" s="265"/>
      <c r="C222" s="266"/>
      <c r="D222" s="245" t="s">
        <v>226</v>
      </c>
      <c r="E222" s="267" t="s">
        <v>1</v>
      </c>
      <c r="F222" s="268" t="s">
        <v>229</v>
      </c>
      <c r="G222" s="266"/>
      <c r="H222" s="269">
        <v>0.033</v>
      </c>
      <c r="I222" s="270"/>
      <c r="J222" s="266"/>
      <c r="K222" s="266"/>
      <c r="L222" s="271"/>
      <c r="M222" s="272"/>
      <c r="N222" s="273"/>
      <c r="O222" s="273"/>
      <c r="P222" s="273"/>
      <c r="Q222" s="273"/>
      <c r="R222" s="273"/>
      <c r="S222" s="273"/>
      <c r="T222" s="274"/>
      <c r="U222" s="15"/>
      <c r="V222" s="15"/>
      <c r="W222" s="15"/>
      <c r="X222" s="15"/>
      <c r="Y222" s="15"/>
      <c r="Z222" s="15"/>
      <c r="AA222" s="15"/>
      <c r="AB222" s="15"/>
      <c r="AC222" s="15"/>
      <c r="AD222" s="15"/>
      <c r="AE222" s="15"/>
      <c r="AT222" s="275" t="s">
        <v>226</v>
      </c>
      <c r="AU222" s="275" t="s">
        <v>85</v>
      </c>
      <c r="AV222" s="15" t="s">
        <v>100</v>
      </c>
      <c r="AW222" s="15" t="s">
        <v>35</v>
      </c>
      <c r="AX222" s="15" t="s">
        <v>85</v>
      </c>
      <c r="AY222" s="275" t="s">
        <v>216</v>
      </c>
    </row>
    <row r="223" spans="1:65" s="2" customFormat="1" ht="37.8" customHeight="1">
      <c r="A223" s="39"/>
      <c r="B223" s="40"/>
      <c r="C223" s="276" t="s">
        <v>7</v>
      </c>
      <c r="D223" s="276" t="s">
        <v>265</v>
      </c>
      <c r="E223" s="277" t="s">
        <v>881</v>
      </c>
      <c r="F223" s="278" t="s">
        <v>882</v>
      </c>
      <c r="G223" s="279" t="s">
        <v>300</v>
      </c>
      <c r="H223" s="280">
        <v>0.448</v>
      </c>
      <c r="I223" s="281"/>
      <c r="J223" s="282">
        <f>ROUND(I223*H223,2)</f>
        <v>0</v>
      </c>
      <c r="K223" s="278" t="s">
        <v>1361</v>
      </c>
      <c r="L223" s="45"/>
      <c r="M223" s="283" t="s">
        <v>1</v>
      </c>
      <c r="N223" s="284" t="s">
        <v>43</v>
      </c>
      <c r="O223" s="92"/>
      <c r="P223" s="239">
        <f>O223*H223</f>
        <v>0</v>
      </c>
      <c r="Q223" s="239">
        <v>2.550538</v>
      </c>
      <c r="R223" s="239">
        <f>Q223*H223</f>
        <v>1.142641024</v>
      </c>
      <c r="S223" s="239">
        <v>0</v>
      </c>
      <c r="T223" s="240">
        <f>S223*H223</f>
        <v>0</v>
      </c>
      <c r="U223" s="39"/>
      <c r="V223" s="39"/>
      <c r="W223" s="39"/>
      <c r="X223" s="39"/>
      <c r="Y223" s="39"/>
      <c r="Z223" s="39"/>
      <c r="AA223" s="39"/>
      <c r="AB223" s="39"/>
      <c r="AC223" s="39"/>
      <c r="AD223" s="39"/>
      <c r="AE223" s="39"/>
      <c r="AR223" s="241" t="s">
        <v>100</v>
      </c>
      <c r="AT223" s="241" t="s">
        <v>265</v>
      </c>
      <c r="AU223" s="241" t="s">
        <v>85</v>
      </c>
      <c r="AY223" s="18" t="s">
        <v>216</v>
      </c>
      <c r="BE223" s="242">
        <f>IF(N223="základní",J223,0)</f>
        <v>0</v>
      </c>
      <c r="BF223" s="242">
        <f>IF(N223="snížená",J223,0)</f>
        <v>0</v>
      </c>
      <c r="BG223" s="242">
        <f>IF(N223="zákl. přenesená",J223,0)</f>
        <v>0</v>
      </c>
      <c r="BH223" s="242">
        <f>IF(N223="sníž. přenesená",J223,0)</f>
        <v>0</v>
      </c>
      <c r="BI223" s="242">
        <f>IF(N223="nulová",J223,0)</f>
        <v>0</v>
      </c>
      <c r="BJ223" s="18" t="s">
        <v>85</v>
      </c>
      <c r="BK223" s="242">
        <f>ROUND(I223*H223,2)</f>
        <v>0</v>
      </c>
      <c r="BL223" s="18" t="s">
        <v>100</v>
      </c>
      <c r="BM223" s="241" t="s">
        <v>1473</v>
      </c>
    </row>
    <row r="224" spans="1:47" s="2" customFormat="1" ht="12">
      <c r="A224" s="39"/>
      <c r="B224" s="40"/>
      <c r="C224" s="41"/>
      <c r="D224" s="288" t="s">
        <v>836</v>
      </c>
      <c r="E224" s="41"/>
      <c r="F224" s="289" t="s">
        <v>1474</v>
      </c>
      <c r="G224" s="41"/>
      <c r="H224" s="41"/>
      <c r="I224" s="290"/>
      <c r="J224" s="41"/>
      <c r="K224" s="41"/>
      <c r="L224" s="45"/>
      <c r="M224" s="291"/>
      <c r="N224" s="292"/>
      <c r="O224" s="92"/>
      <c r="P224" s="92"/>
      <c r="Q224" s="92"/>
      <c r="R224" s="92"/>
      <c r="S224" s="92"/>
      <c r="T224" s="93"/>
      <c r="U224" s="39"/>
      <c r="V224" s="39"/>
      <c r="W224" s="39"/>
      <c r="X224" s="39"/>
      <c r="Y224" s="39"/>
      <c r="Z224" s="39"/>
      <c r="AA224" s="39"/>
      <c r="AB224" s="39"/>
      <c r="AC224" s="39"/>
      <c r="AD224" s="39"/>
      <c r="AE224" s="39"/>
      <c r="AT224" s="18" t="s">
        <v>836</v>
      </c>
      <c r="AU224" s="18" t="s">
        <v>85</v>
      </c>
    </row>
    <row r="225" spans="1:51" s="13" customFormat="1" ht="12">
      <c r="A225" s="13"/>
      <c r="B225" s="243"/>
      <c r="C225" s="244"/>
      <c r="D225" s="245" t="s">
        <v>226</v>
      </c>
      <c r="E225" s="246" t="s">
        <v>1</v>
      </c>
      <c r="F225" s="247" t="s">
        <v>1475</v>
      </c>
      <c r="G225" s="244"/>
      <c r="H225" s="246" t="s">
        <v>1</v>
      </c>
      <c r="I225" s="248"/>
      <c r="J225" s="244"/>
      <c r="K225" s="244"/>
      <c r="L225" s="249"/>
      <c r="M225" s="250"/>
      <c r="N225" s="251"/>
      <c r="O225" s="251"/>
      <c r="P225" s="251"/>
      <c r="Q225" s="251"/>
      <c r="R225" s="251"/>
      <c r="S225" s="251"/>
      <c r="T225" s="252"/>
      <c r="U225" s="13"/>
      <c r="V225" s="13"/>
      <c r="W225" s="13"/>
      <c r="X225" s="13"/>
      <c r="Y225" s="13"/>
      <c r="Z225" s="13"/>
      <c r="AA225" s="13"/>
      <c r="AB225" s="13"/>
      <c r="AC225" s="13"/>
      <c r="AD225" s="13"/>
      <c r="AE225" s="13"/>
      <c r="AT225" s="253" t="s">
        <v>226</v>
      </c>
      <c r="AU225" s="253" t="s">
        <v>85</v>
      </c>
      <c r="AV225" s="13" t="s">
        <v>85</v>
      </c>
      <c r="AW225" s="13" t="s">
        <v>35</v>
      </c>
      <c r="AX225" s="13" t="s">
        <v>78</v>
      </c>
      <c r="AY225" s="253" t="s">
        <v>216</v>
      </c>
    </row>
    <row r="226" spans="1:51" s="14" customFormat="1" ht="12">
      <c r="A226" s="14"/>
      <c r="B226" s="254"/>
      <c r="C226" s="255"/>
      <c r="D226" s="245" t="s">
        <v>226</v>
      </c>
      <c r="E226" s="256" t="s">
        <v>1</v>
      </c>
      <c r="F226" s="257" t="s">
        <v>1476</v>
      </c>
      <c r="G226" s="255"/>
      <c r="H226" s="258">
        <v>0.448</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226</v>
      </c>
      <c r="AU226" s="264" t="s">
        <v>85</v>
      </c>
      <c r="AV226" s="14" t="s">
        <v>87</v>
      </c>
      <c r="AW226" s="14" t="s">
        <v>35</v>
      </c>
      <c r="AX226" s="14" t="s">
        <v>78</v>
      </c>
      <c r="AY226" s="264" t="s">
        <v>216</v>
      </c>
    </row>
    <row r="227" spans="1:51" s="15" customFormat="1" ht="12">
      <c r="A227" s="15"/>
      <c r="B227" s="265"/>
      <c r="C227" s="266"/>
      <c r="D227" s="245" t="s">
        <v>226</v>
      </c>
      <c r="E227" s="267" t="s">
        <v>1</v>
      </c>
      <c r="F227" s="268" t="s">
        <v>229</v>
      </c>
      <c r="G227" s="266"/>
      <c r="H227" s="269">
        <v>0.448</v>
      </c>
      <c r="I227" s="270"/>
      <c r="J227" s="266"/>
      <c r="K227" s="266"/>
      <c r="L227" s="271"/>
      <c r="M227" s="272"/>
      <c r="N227" s="273"/>
      <c r="O227" s="273"/>
      <c r="P227" s="273"/>
      <c r="Q227" s="273"/>
      <c r="R227" s="273"/>
      <c r="S227" s="273"/>
      <c r="T227" s="274"/>
      <c r="U227" s="15"/>
      <c r="V227" s="15"/>
      <c r="W227" s="15"/>
      <c r="X227" s="15"/>
      <c r="Y227" s="15"/>
      <c r="Z227" s="15"/>
      <c r="AA227" s="15"/>
      <c r="AB227" s="15"/>
      <c r="AC227" s="15"/>
      <c r="AD227" s="15"/>
      <c r="AE227" s="15"/>
      <c r="AT227" s="275" t="s">
        <v>226</v>
      </c>
      <c r="AU227" s="275" t="s">
        <v>85</v>
      </c>
      <c r="AV227" s="15" t="s">
        <v>100</v>
      </c>
      <c r="AW227" s="15" t="s">
        <v>35</v>
      </c>
      <c r="AX227" s="15" t="s">
        <v>85</v>
      </c>
      <c r="AY227" s="275" t="s">
        <v>216</v>
      </c>
    </row>
    <row r="228" spans="1:65" s="2" customFormat="1" ht="33" customHeight="1">
      <c r="A228" s="39"/>
      <c r="B228" s="40"/>
      <c r="C228" s="276" t="s">
        <v>323</v>
      </c>
      <c r="D228" s="276" t="s">
        <v>265</v>
      </c>
      <c r="E228" s="277" t="s">
        <v>1477</v>
      </c>
      <c r="F228" s="278" t="s">
        <v>1478</v>
      </c>
      <c r="G228" s="279" t="s">
        <v>300</v>
      </c>
      <c r="H228" s="280">
        <v>0.448</v>
      </c>
      <c r="I228" s="281"/>
      <c r="J228" s="282">
        <f>ROUND(I228*H228,2)</f>
        <v>0</v>
      </c>
      <c r="K228" s="278" t="s">
        <v>1361</v>
      </c>
      <c r="L228" s="45"/>
      <c r="M228" s="283" t="s">
        <v>1</v>
      </c>
      <c r="N228" s="284" t="s">
        <v>43</v>
      </c>
      <c r="O228" s="92"/>
      <c r="P228" s="239">
        <f>O228*H228</f>
        <v>0</v>
      </c>
      <c r="Q228" s="239">
        <v>0.04858</v>
      </c>
      <c r="R228" s="239">
        <f>Q228*H228</f>
        <v>0.02176384</v>
      </c>
      <c r="S228" s="239">
        <v>0</v>
      </c>
      <c r="T228" s="240">
        <f>S228*H228</f>
        <v>0</v>
      </c>
      <c r="U228" s="39"/>
      <c r="V228" s="39"/>
      <c r="W228" s="39"/>
      <c r="X228" s="39"/>
      <c r="Y228" s="39"/>
      <c r="Z228" s="39"/>
      <c r="AA228" s="39"/>
      <c r="AB228" s="39"/>
      <c r="AC228" s="39"/>
      <c r="AD228" s="39"/>
      <c r="AE228" s="39"/>
      <c r="AR228" s="241" t="s">
        <v>100</v>
      </c>
      <c r="AT228" s="241" t="s">
        <v>265</v>
      </c>
      <c r="AU228" s="241" t="s">
        <v>85</v>
      </c>
      <c r="AY228" s="18" t="s">
        <v>216</v>
      </c>
      <c r="BE228" s="242">
        <f>IF(N228="základní",J228,0)</f>
        <v>0</v>
      </c>
      <c r="BF228" s="242">
        <f>IF(N228="snížená",J228,0)</f>
        <v>0</v>
      </c>
      <c r="BG228" s="242">
        <f>IF(N228="zákl. přenesená",J228,0)</f>
        <v>0</v>
      </c>
      <c r="BH228" s="242">
        <f>IF(N228="sníž. přenesená",J228,0)</f>
        <v>0</v>
      </c>
      <c r="BI228" s="242">
        <f>IF(N228="nulová",J228,0)</f>
        <v>0</v>
      </c>
      <c r="BJ228" s="18" t="s">
        <v>85</v>
      </c>
      <c r="BK228" s="242">
        <f>ROUND(I228*H228,2)</f>
        <v>0</v>
      </c>
      <c r="BL228" s="18" t="s">
        <v>100</v>
      </c>
      <c r="BM228" s="241" t="s">
        <v>1479</v>
      </c>
    </row>
    <row r="229" spans="1:47" s="2" customFormat="1" ht="12">
      <c r="A229" s="39"/>
      <c r="B229" s="40"/>
      <c r="C229" s="41"/>
      <c r="D229" s="288" t="s">
        <v>836</v>
      </c>
      <c r="E229" s="41"/>
      <c r="F229" s="289" t="s">
        <v>1480</v>
      </c>
      <c r="G229" s="41"/>
      <c r="H229" s="41"/>
      <c r="I229" s="290"/>
      <c r="J229" s="41"/>
      <c r="K229" s="41"/>
      <c r="L229" s="45"/>
      <c r="M229" s="291"/>
      <c r="N229" s="292"/>
      <c r="O229" s="92"/>
      <c r="P229" s="92"/>
      <c r="Q229" s="92"/>
      <c r="R229" s="92"/>
      <c r="S229" s="92"/>
      <c r="T229" s="93"/>
      <c r="U229" s="39"/>
      <c r="V229" s="39"/>
      <c r="W229" s="39"/>
      <c r="X229" s="39"/>
      <c r="Y229" s="39"/>
      <c r="Z229" s="39"/>
      <c r="AA229" s="39"/>
      <c r="AB229" s="39"/>
      <c r="AC229" s="39"/>
      <c r="AD229" s="39"/>
      <c r="AE229" s="39"/>
      <c r="AT229" s="18" t="s">
        <v>836</v>
      </c>
      <c r="AU229" s="18" t="s">
        <v>85</v>
      </c>
    </row>
    <row r="230" spans="1:65" s="2" customFormat="1" ht="24.15" customHeight="1">
      <c r="A230" s="39"/>
      <c r="B230" s="40"/>
      <c r="C230" s="276" t="s">
        <v>328</v>
      </c>
      <c r="D230" s="276" t="s">
        <v>265</v>
      </c>
      <c r="E230" s="277" t="s">
        <v>1481</v>
      </c>
      <c r="F230" s="278" t="s">
        <v>1482</v>
      </c>
      <c r="G230" s="279" t="s">
        <v>268</v>
      </c>
      <c r="H230" s="280">
        <v>2.8</v>
      </c>
      <c r="I230" s="281"/>
      <c r="J230" s="282">
        <f>ROUND(I230*H230,2)</f>
        <v>0</v>
      </c>
      <c r="K230" s="278" t="s">
        <v>1361</v>
      </c>
      <c r="L230" s="45"/>
      <c r="M230" s="283" t="s">
        <v>1</v>
      </c>
      <c r="N230" s="284" t="s">
        <v>43</v>
      </c>
      <c r="O230" s="92"/>
      <c r="P230" s="239">
        <f>O230*H230</f>
        <v>0</v>
      </c>
      <c r="Q230" s="239">
        <v>0.0014357</v>
      </c>
      <c r="R230" s="239">
        <f>Q230*H230</f>
        <v>0.0040199599999999995</v>
      </c>
      <c r="S230" s="239">
        <v>0</v>
      </c>
      <c r="T230" s="240">
        <f>S230*H230</f>
        <v>0</v>
      </c>
      <c r="U230" s="39"/>
      <c r="V230" s="39"/>
      <c r="W230" s="39"/>
      <c r="X230" s="39"/>
      <c r="Y230" s="39"/>
      <c r="Z230" s="39"/>
      <c r="AA230" s="39"/>
      <c r="AB230" s="39"/>
      <c r="AC230" s="39"/>
      <c r="AD230" s="39"/>
      <c r="AE230" s="39"/>
      <c r="AR230" s="241" t="s">
        <v>100</v>
      </c>
      <c r="AT230" s="241" t="s">
        <v>265</v>
      </c>
      <c r="AU230" s="241" t="s">
        <v>85</v>
      </c>
      <c r="AY230" s="18" t="s">
        <v>216</v>
      </c>
      <c r="BE230" s="242">
        <f>IF(N230="základní",J230,0)</f>
        <v>0</v>
      </c>
      <c r="BF230" s="242">
        <f>IF(N230="snížená",J230,0)</f>
        <v>0</v>
      </c>
      <c r="BG230" s="242">
        <f>IF(N230="zákl. přenesená",J230,0)</f>
        <v>0</v>
      </c>
      <c r="BH230" s="242">
        <f>IF(N230="sníž. přenesená",J230,0)</f>
        <v>0</v>
      </c>
      <c r="BI230" s="242">
        <f>IF(N230="nulová",J230,0)</f>
        <v>0</v>
      </c>
      <c r="BJ230" s="18" t="s">
        <v>85</v>
      </c>
      <c r="BK230" s="242">
        <f>ROUND(I230*H230,2)</f>
        <v>0</v>
      </c>
      <c r="BL230" s="18" t="s">
        <v>100</v>
      </c>
      <c r="BM230" s="241" t="s">
        <v>1483</v>
      </c>
    </row>
    <row r="231" spans="1:47" s="2" customFormat="1" ht="12">
      <c r="A231" s="39"/>
      <c r="B231" s="40"/>
      <c r="C231" s="41"/>
      <c r="D231" s="288" t="s">
        <v>836</v>
      </c>
      <c r="E231" s="41"/>
      <c r="F231" s="289" t="s">
        <v>1484</v>
      </c>
      <c r="G231" s="41"/>
      <c r="H231" s="41"/>
      <c r="I231" s="290"/>
      <c r="J231" s="41"/>
      <c r="K231" s="41"/>
      <c r="L231" s="45"/>
      <c r="M231" s="291"/>
      <c r="N231" s="292"/>
      <c r="O231" s="92"/>
      <c r="P231" s="92"/>
      <c r="Q231" s="92"/>
      <c r="R231" s="92"/>
      <c r="S231" s="92"/>
      <c r="T231" s="93"/>
      <c r="U231" s="39"/>
      <c r="V231" s="39"/>
      <c r="W231" s="39"/>
      <c r="X231" s="39"/>
      <c r="Y231" s="39"/>
      <c r="Z231" s="39"/>
      <c r="AA231" s="39"/>
      <c r="AB231" s="39"/>
      <c r="AC231" s="39"/>
      <c r="AD231" s="39"/>
      <c r="AE231" s="39"/>
      <c r="AT231" s="18" t="s">
        <v>836</v>
      </c>
      <c r="AU231" s="18" t="s">
        <v>85</v>
      </c>
    </row>
    <row r="232" spans="1:51" s="14" customFormat="1" ht="12">
      <c r="A232" s="14"/>
      <c r="B232" s="254"/>
      <c r="C232" s="255"/>
      <c r="D232" s="245" t="s">
        <v>226</v>
      </c>
      <c r="E232" s="256" t="s">
        <v>1</v>
      </c>
      <c r="F232" s="257" t="s">
        <v>1485</v>
      </c>
      <c r="G232" s="255"/>
      <c r="H232" s="258">
        <v>2.24</v>
      </c>
      <c r="I232" s="259"/>
      <c r="J232" s="255"/>
      <c r="K232" s="255"/>
      <c r="L232" s="260"/>
      <c r="M232" s="261"/>
      <c r="N232" s="262"/>
      <c r="O232" s="262"/>
      <c r="P232" s="262"/>
      <c r="Q232" s="262"/>
      <c r="R232" s="262"/>
      <c r="S232" s="262"/>
      <c r="T232" s="263"/>
      <c r="U232" s="14"/>
      <c r="V232" s="14"/>
      <c r="W232" s="14"/>
      <c r="X232" s="14"/>
      <c r="Y232" s="14"/>
      <c r="Z232" s="14"/>
      <c r="AA232" s="14"/>
      <c r="AB232" s="14"/>
      <c r="AC232" s="14"/>
      <c r="AD232" s="14"/>
      <c r="AE232" s="14"/>
      <c r="AT232" s="264" t="s">
        <v>226</v>
      </c>
      <c r="AU232" s="264" t="s">
        <v>85</v>
      </c>
      <c r="AV232" s="14" t="s">
        <v>87</v>
      </c>
      <c r="AW232" s="14" t="s">
        <v>35</v>
      </c>
      <c r="AX232" s="14" t="s">
        <v>78</v>
      </c>
      <c r="AY232" s="264" t="s">
        <v>216</v>
      </c>
    </row>
    <row r="233" spans="1:51" s="14" customFormat="1" ht="12">
      <c r="A233" s="14"/>
      <c r="B233" s="254"/>
      <c r="C233" s="255"/>
      <c r="D233" s="245" t="s">
        <v>226</v>
      </c>
      <c r="E233" s="256" t="s">
        <v>1</v>
      </c>
      <c r="F233" s="257" t="s">
        <v>1486</v>
      </c>
      <c r="G233" s="255"/>
      <c r="H233" s="258">
        <v>0.56</v>
      </c>
      <c r="I233" s="259"/>
      <c r="J233" s="255"/>
      <c r="K233" s="255"/>
      <c r="L233" s="260"/>
      <c r="M233" s="261"/>
      <c r="N233" s="262"/>
      <c r="O233" s="262"/>
      <c r="P233" s="262"/>
      <c r="Q233" s="262"/>
      <c r="R233" s="262"/>
      <c r="S233" s="262"/>
      <c r="T233" s="263"/>
      <c r="U233" s="14"/>
      <c r="V233" s="14"/>
      <c r="W233" s="14"/>
      <c r="X233" s="14"/>
      <c r="Y233" s="14"/>
      <c r="Z233" s="14"/>
      <c r="AA233" s="14"/>
      <c r="AB233" s="14"/>
      <c r="AC233" s="14"/>
      <c r="AD233" s="14"/>
      <c r="AE233" s="14"/>
      <c r="AT233" s="264" t="s">
        <v>226</v>
      </c>
      <c r="AU233" s="264" t="s">
        <v>85</v>
      </c>
      <c r="AV233" s="14" t="s">
        <v>87</v>
      </c>
      <c r="AW233" s="14" t="s">
        <v>35</v>
      </c>
      <c r="AX233" s="14" t="s">
        <v>78</v>
      </c>
      <c r="AY233" s="264" t="s">
        <v>216</v>
      </c>
    </row>
    <row r="234" spans="1:51" s="15" customFormat="1" ht="12">
      <c r="A234" s="15"/>
      <c r="B234" s="265"/>
      <c r="C234" s="266"/>
      <c r="D234" s="245" t="s">
        <v>226</v>
      </c>
      <c r="E234" s="267" t="s">
        <v>1</v>
      </c>
      <c r="F234" s="268" t="s">
        <v>229</v>
      </c>
      <c r="G234" s="266"/>
      <c r="H234" s="269">
        <v>2.8000000000000003</v>
      </c>
      <c r="I234" s="270"/>
      <c r="J234" s="266"/>
      <c r="K234" s="266"/>
      <c r="L234" s="271"/>
      <c r="M234" s="272"/>
      <c r="N234" s="273"/>
      <c r="O234" s="273"/>
      <c r="P234" s="273"/>
      <c r="Q234" s="273"/>
      <c r="R234" s="273"/>
      <c r="S234" s="273"/>
      <c r="T234" s="274"/>
      <c r="U234" s="15"/>
      <c r="V234" s="15"/>
      <c r="W234" s="15"/>
      <c r="X234" s="15"/>
      <c r="Y234" s="15"/>
      <c r="Z234" s="15"/>
      <c r="AA234" s="15"/>
      <c r="AB234" s="15"/>
      <c r="AC234" s="15"/>
      <c r="AD234" s="15"/>
      <c r="AE234" s="15"/>
      <c r="AT234" s="275" t="s">
        <v>226</v>
      </c>
      <c r="AU234" s="275" t="s">
        <v>85</v>
      </c>
      <c r="AV234" s="15" t="s">
        <v>100</v>
      </c>
      <c r="AW234" s="15" t="s">
        <v>35</v>
      </c>
      <c r="AX234" s="15" t="s">
        <v>85</v>
      </c>
      <c r="AY234" s="275" t="s">
        <v>216</v>
      </c>
    </row>
    <row r="235" spans="1:65" s="2" customFormat="1" ht="24.15" customHeight="1">
      <c r="A235" s="39"/>
      <c r="B235" s="40"/>
      <c r="C235" s="276" t="s">
        <v>334</v>
      </c>
      <c r="D235" s="276" t="s">
        <v>265</v>
      </c>
      <c r="E235" s="277" t="s">
        <v>1487</v>
      </c>
      <c r="F235" s="278" t="s">
        <v>1488</v>
      </c>
      <c r="G235" s="279" t="s">
        <v>268</v>
      </c>
      <c r="H235" s="280">
        <v>2.8</v>
      </c>
      <c r="I235" s="281"/>
      <c r="J235" s="282">
        <f>ROUND(I235*H235,2)</f>
        <v>0</v>
      </c>
      <c r="K235" s="278" t="s">
        <v>1361</v>
      </c>
      <c r="L235" s="45"/>
      <c r="M235" s="283" t="s">
        <v>1</v>
      </c>
      <c r="N235" s="284" t="s">
        <v>43</v>
      </c>
      <c r="O235" s="92"/>
      <c r="P235" s="239">
        <f>O235*H235</f>
        <v>0</v>
      </c>
      <c r="Q235" s="239">
        <v>3.6E-05</v>
      </c>
      <c r="R235" s="239">
        <f>Q235*H235</f>
        <v>0.0001008</v>
      </c>
      <c r="S235" s="239">
        <v>0</v>
      </c>
      <c r="T235" s="240">
        <f>S235*H235</f>
        <v>0</v>
      </c>
      <c r="U235" s="39"/>
      <c r="V235" s="39"/>
      <c r="W235" s="39"/>
      <c r="X235" s="39"/>
      <c r="Y235" s="39"/>
      <c r="Z235" s="39"/>
      <c r="AA235" s="39"/>
      <c r="AB235" s="39"/>
      <c r="AC235" s="39"/>
      <c r="AD235" s="39"/>
      <c r="AE235" s="39"/>
      <c r="AR235" s="241" t="s">
        <v>100</v>
      </c>
      <c r="AT235" s="241" t="s">
        <v>265</v>
      </c>
      <c r="AU235" s="241" t="s">
        <v>85</v>
      </c>
      <c r="AY235" s="18" t="s">
        <v>216</v>
      </c>
      <c r="BE235" s="242">
        <f>IF(N235="základní",J235,0)</f>
        <v>0</v>
      </c>
      <c r="BF235" s="242">
        <f>IF(N235="snížená",J235,0)</f>
        <v>0</v>
      </c>
      <c r="BG235" s="242">
        <f>IF(N235="zákl. přenesená",J235,0)</f>
        <v>0</v>
      </c>
      <c r="BH235" s="242">
        <f>IF(N235="sníž. přenesená",J235,0)</f>
        <v>0</v>
      </c>
      <c r="BI235" s="242">
        <f>IF(N235="nulová",J235,0)</f>
        <v>0</v>
      </c>
      <c r="BJ235" s="18" t="s">
        <v>85</v>
      </c>
      <c r="BK235" s="242">
        <f>ROUND(I235*H235,2)</f>
        <v>0</v>
      </c>
      <c r="BL235" s="18" t="s">
        <v>100</v>
      </c>
      <c r="BM235" s="241" t="s">
        <v>1489</v>
      </c>
    </row>
    <row r="236" spans="1:47" s="2" customFormat="1" ht="12">
      <c r="A236" s="39"/>
      <c r="B236" s="40"/>
      <c r="C236" s="41"/>
      <c r="D236" s="288" t="s">
        <v>836</v>
      </c>
      <c r="E236" s="41"/>
      <c r="F236" s="289" t="s">
        <v>1490</v>
      </c>
      <c r="G236" s="41"/>
      <c r="H236" s="41"/>
      <c r="I236" s="290"/>
      <c r="J236" s="41"/>
      <c r="K236" s="41"/>
      <c r="L236" s="45"/>
      <c r="M236" s="291"/>
      <c r="N236" s="292"/>
      <c r="O236" s="92"/>
      <c r="P236" s="92"/>
      <c r="Q236" s="92"/>
      <c r="R236" s="92"/>
      <c r="S236" s="92"/>
      <c r="T236" s="93"/>
      <c r="U236" s="39"/>
      <c r="V236" s="39"/>
      <c r="W236" s="39"/>
      <c r="X236" s="39"/>
      <c r="Y236" s="39"/>
      <c r="Z236" s="39"/>
      <c r="AA236" s="39"/>
      <c r="AB236" s="39"/>
      <c r="AC236" s="39"/>
      <c r="AD236" s="39"/>
      <c r="AE236" s="39"/>
      <c r="AT236" s="18" t="s">
        <v>836</v>
      </c>
      <c r="AU236" s="18" t="s">
        <v>85</v>
      </c>
    </row>
    <row r="237" spans="1:65" s="2" customFormat="1" ht="33" customHeight="1">
      <c r="A237" s="39"/>
      <c r="B237" s="40"/>
      <c r="C237" s="276" t="s">
        <v>338</v>
      </c>
      <c r="D237" s="276" t="s">
        <v>265</v>
      </c>
      <c r="E237" s="277" t="s">
        <v>1491</v>
      </c>
      <c r="F237" s="278" t="s">
        <v>1492</v>
      </c>
      <c r="G237" s="279" t="s">
        <v>255</v>
      </c>
      <c r="H237" s="280">
        <v>0.045</v>
      </c>
      <c r="I237" s="281"/>
      <c r="J237" s="282">
        <f>ROUND(I237*H237,2)</f>
        <v>0</v>
      </c>
      <c r="K237" s="278" t="s">
        <v>1361</v>
      </c>
      <c r="L237" s="45"/>
      <c r="M237" s="283" t="s">
        <v>1</v>
      </c>
      <c r="N237" s="284" t="s">
        <v>43</v>
      </c>
      <c r="O237" s="92"/>
      <c r="P237" s="239">
        <f>O237*H237</f>
        <v>0</v>
      </c>
      <c r="Q237" s="239">
        <v>1.038303</v>
      </c>
      <c r="R237" s="239">
        <f>Q237*H237</f>
        <v>0.046723635</v>
      </c>
      <c r="S237" s="239">
        <v>0</v>
      </c>
      <c r="T237" s="240">
        <f>S237*H237</f>
        <v>0</v>
      </c>
      <c r="U237" s="39"/>
      <c r="V237" s="39"/>
      <c r="W237" s="39"/>
      <c r="X237" s="39"/>
      <c r="Y237" s="39"/>
      <c r="Z237" s="39"/>
      <c r="AA237" s="39"/>
      <c r="AB237" s="39"/>
      <c r="AC237" s="39"/>
      <c r="AD237" s="39"/>
      <c r="AE237" s="39"/>
      <c r="AR237" s="241" t="s">
        <v>100</v>
      </c>
      <c r="AT237" s="241" t="s">
        <v>265</v>
      </c>
      <c r="AU237" s="241" t="s">
        <v>85</v>
      </c>
      <c r="AY237" s="18" t="s">
        <v>216</v>
      </c>
      <c r="BE237" s="242">
        <f>IF(N237="základní",J237,0)</f>
        <v>0</v>
      </c>
      <c r="BF237" s="242">
        <f>IF(N237="snížená",J237,0)</f>
        <v>0</v>
      </c>
      <c r="BG237" s="242">
        <f>IF(N237="zákl. přenesená",J237,0)</f>
        <v>0</v>
      </c>
      <c r="BH237" s="242">
        <f>IF(N237="sníž. přenesená",J237,0)</f>
        <v>0</v>
      </c>
      <c r="BI237" s="242">
        <f>IF(N237="nulová",J237,0)</f>
        <v>0</v>
      </c>
      <c r="BJ237" s="18" t="s">
        <v>85</v>
      </c>
      <c r="BK237" s="242">
        <f>ROUND(I237*H237,2)</f>
        <v>0</v>
      </c>
      <c r="BL237" s="18" t="s">
        <v>100</v>
      </c>
      <c r="BM237" s="241" t="s">
        <v>1493</v>
      </c>
    </row>
    <row r="238" spans="1:47" s="2" customFormat="1" ht="12">
      <c r="A238" s="39"/>
      <c r="B238" s="40"/>
      <c r="C238" s="41"/>
      <c r="D238" s="288" t="s">
        <v>836</v>
      </c>
      <c r="E238" s="41"/>
      <c r="F238" s="289" t="s">
        <v>1494</v>
      </c>
      <c r="G238" s="41"/>
      <c r="H238" s="41"/>
      <c r="I238" s="290"/>
      <c r="J238" s="41"/>
      <c r="K238" s="41"/>
      <c r="L238" s="45"/>
      <c r="M238" s="291"/>
      <c r="N238" s="292"/>
      <c r="O238" s="92"/>
      <c r="P238" s="92"/>
      <c r="Q238" s="92"/>
      <c r="R238" s="92"/>
      <c r="S238" s="92"/>
      <c r="T238" s="93"/>
      <c r="U238" s="39"/>
      <c r="V238" s="39"/>
      <c r="W238" s="39"/>
      <c r="X238" s="39"/>
      <c r="Y238" s="39"/>
      <c r="Z238" s="39"/>
      <c r="AA238" s="39"/>
      <c r="AB238" s="39"/>
      <c r="AC238" s="39"/>
      <c r="AD238" s="39"/>
      <c r="AE238" s="39"/>
      <c r="AT238" s="18" t="s">
        <v>836</v>
      </c>
      <c r="AU238" s="18" t="s">
        <v>85</v>
      </c>
    </row>
    <row r="239" spans="1:51" s="14" customFormat="1" ht="12">
      <c r="A239" s="14"/>
      <c r="B239" s="254"/>
      <c r="C239" s="255"/>
      <c r="D239" s="245" t="s">
        <v>226</v>
      </c>
      <c r="E239" s="256" t="s">
        <v>1</v>
      </c>
      <c r="F239" s="257" t="s">
        <v>1495</v>
      </c>
      <c r="G239" s="255"/>
      <c r="H239" s="258">
        <v>0.045</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226</v>
      </c>
      <c r="AU239" s="264" t="s">
        <v>85</v>
      </c>
      <c r="AV239" s="14" t="s">
        <v>87</v>
      </c>
      <c r="AW239" s="14" t="s">
        <v>35</v>
      </c>
      <c r="AX239" s="14" t="s">
        <v>78</v>
      </c>
      <c r="AY239" s="264" t="s">
        <v>216</v>
      </c>
    </row>
    <row r="240" spans="1:51" s="15" customFormat="1" ht="12">
      <c r="A240" s="15"/>
      <c r="B240" s="265"/>
      <c r="C240" s="266"/>
      <c r="D240" s="245" t="s">
        <v>226</v>
      </c>
      <c r="E240" s="267" t="s">
        <v>1</v>
      </c>
      <c r="F240" s="268" t="s">
        <v>229</v>
      </c>
      <c r="G240" s="266"/>
      <c r="H240" s="269">
        <v>0.045</v>
      </c>
      <c r="I240" s="270"/>
      <c r="J240" s="266"/>
      <c r="K240" s="266"/>
      <c r="L240" s="271"/>
      <c r="M240" s="272"/>
      <c r="N240" s="273"/>
      <c r="O240" s="273"/>
      <c r="P240" s="273"/>
      <c r="Q240" s="273"/>
      <c r="R240" s="273"/>
      <c r="S240" s="273"/>
      <c r="T240" s="274"/>
      <c r="U240" s="15"/>
      <c r="V240" s="15"/>
      <c r="W240" s="15"/>
      <c r="X240" s="15"/>
      <c r="Y240" s="15"/>
      <c r="Z240" s="15"/>
      <c r="AA240" s="15"/>
      <c r="AB240" s="15"/>
      <c r="AC240" s="15"/>
      <c r="AD240" s="15"/>
      <c r="AE240" s="15"/>
      <c r="AT240" s="275" t="s">
        <v>226</v>
      </c>
      <c r="AU240" s="275" t="s">
        <v>85</v>
      </c>
      <c r="AV240" s="15" t="s">
        <v>100</v>
      </c>
      <c r="AW240" s="15" t="s">
        <v>35</v>
      </c>
      <c r="AX240" s="15" t="s">
        <v>85</v>
      </c>
      <c r="AY240" s="275" t="s">
        <v>216</v>
      </c>
    </row>
    <row r="241" spans="1:63" s="12" customFormat="1" ht="25.9" customHeight="1">
      <c r="A241" s="12"/>
      <c r="B241" s="213"/>
      <c r="C241" s="214"/>
      <c r="D241" s="215" t="s">
        <v>77</v>
      </c>
      <c r="E241" s="216" t="s">
        <v>100</v>
      </c>
      <c r="F241" s="216" t="s">
        <v>1496</v>
      </c>
      <c r="G241" s="214"/>
      <c r="H241" s="214"/>
      <c r="I241" s="217"/>
      <c r="J241" s="218">
        <f>BK241</f>
        <v>0</v>
      </c>
      <c r="K241" s="214"/>
      <c r="L241" s="219"/>
      <c r="M241" s="220"/>
      <c r="N241" s="221"/>
      <c r="O241" s="221"/>
      <c r="P241" s="222">
        <f>SUM(P242:P273)</f>
        <v>0</v>
      </c>
      <c r="Q241" s="221"/>
      <c r="R241" s="222">
        <f>SUM(R242:R273)</f>
        <v>13.18020759</v>
      </c>
      <c r="S241" s="221"/>
      <c r="T241" s="223">
        <f>SUM(T242:T273)</f>
        <v>0</v>
      </c>
      <c r="U241" s="12"/>
      <c r="V241" s="12"/>
      <c r="W241" s="12"/>
      <c r="X241" s="12"/>
      <c r="Y241" s="12"/>
      <c r="Z241" s="12"/>
      <c r="AA241" s="12"/>
      <c r="AB241" s="12"/>
      <c r="AC241" s="12"/>
      <c r="AD241" s="12"/>
      <c r="AE241" s="12"/>
      <c r="AR241" s="224" t="s">
        <v>85</v>
      </c>
      <c r="AT241" s="225" t="s">
        <v>77</v>
      </c>
      <c r="AU241" s="225" t="s">
        <v>78</v>
      </c>
      <c r="AY241" s="224" t="s">
        <v>216</v>
      </c>
      <c r="BK241" s="226">
        <f>SUM(BK242:BK273)</f>
        <v>0</v>
      </c>
    </row>
    <row r="242" spans="1:65" s="2" customFormat="1" ht="24.15" customHeight="1">
      <c r="A242" s="39"/>
      <c r="B242" s="40"/>
      <c r="C242" s="276" t="s">
        <v>310</v>
      </c>
      <c r="D242" s="276" t="s">
        <v>265</v>
      </c>
      <c r="E242" s="277" t="s">
        <v>1467</v>
      </c>
      <c r="F242" s="278" t="s">
        <v>1468</v>
      </c>
      <c r="G242" s="279" t="s">
        <v>255</v>
      </c>
      <c r="H242" s="280">
        <v>0.055</v>
      </c>
      <c r="I242" s="281"/>
      <c r="J242" s="282">
        <f>ROUND(I242*H242,2)</f>
        <v>0</v>
      </c>
      <c r="K242" s="278" t="s">
        <v>1361</v>
      </c>
      <c r="L242" s="45"/>
      <c r="M242" s="283" t="s">
        <v>1</v>
      </c>
      <c r="N242" s="284" t="s">
        <v>43</v>
      </c>
      <c r="O242" s="92"/>
      <c r="P242" s="239">
        <f>O242*H242</f>
        <v>0</v>
      </c>
      <c r="Q242" s="239">
        <v>1.059738</v>
      </c>
      <c r="R242" s="239">
        <f>Q242*H242</f>
        <v>0.058285590000000005</v>
      </c>
      <c r="S242" s="239">
        <v>0</v>
      </c>
      <c r="T242" s="240">
        <f>S242*H242</f>
        <v>0</v>
      </c>
      <c r="U242" s="39"/>
      <c r="V242" s="39"/>
      <c r="W242" s="39"/>
      <c r="X242" s="39"/>
      <c r="Y242" s="39"/>
      <c r="Z242" s="39"/>
      <c r="AA242" s="39"/>
      <c r="AB242" s="39"/>
      <c r="AC242" s="39"/>
      <c r="AD242" s="39"/>
      <c r="AE242" s="39"/>
      <c r="AR242" s="241" t="s">
        <v>100</v>
      </c>
      <c r="AT242" s="241" t="s">
        <v>265</v>
      </c>
      <c r="AU242" s="241" t="s">
        <v>85</v>
      </c>
      <c r="AY242" s="18" t="s">
        <v>216</v>
      </c>
      <c r="BE242" s="242">
        <f>IF(N242="základní",J242,0)</f>
        <v>0</v>
      </c>
      <c r="BF242" s="242">
        <f>IF(N242="snížená",J242,0)</f>
        <v>0</v>
      </c>
      <c r="BG242" s="242">
        <f>IF(N242="zákl. přenesená",J242,0)</f>
        <v>0</v>
      </c>
      <c r="BH242" s="242">
        <f>IF(N242="sníž. přenesená",J242,0)</f>
        <v>0</v>
      </c>
      <c r="BI242" s="242">
        <f>IF(N242="nulová",J242,0)</f>
        <v>0</v>
      </c>
      <c r="BJ242" s="18" t="s">
        <v>85</v>
      </c>
      <c r="BK242" s="242">
        <f>ROUND(I242*H242,2)</f>
        <v>0</v>
      </c>
      <c r="BL242" s="18" t="s">
        <v>100</v>
      </c>
      <c r="BM242" s="241" t="s">
        <v>1497</v>
      </c>
    </row>
    <row r="243" spans="1:47" s="2" customFormat="1" ht="12">
      <c r="A243" s="39"/>
      <c r="B243" s="40"/>
      <c r="C243" s="41"/>
      <c r="D243" s="288" t="s">
        <v>836</v>
      </c>
      <c r="E243" s="41"/>
      <c r="F243" s="289" t="s">
        <v>1470</v>
      </c>
      <c r="G243" s="41"/>
      <c r="H243" s="41"/>
      <c r="I243" s="290"/>
      <c r="J243" s="41"/>
      <c r="K243" s="41"/>
      <c r="L243" s="45"/>
      <c r="M243" s="291"/>
      <c r="N243" s="292"/>
      <c r="O243" s="92"/>
      <c r="P243" s="92"/>
      <c r="Q243" s="92"/>
      <c r="R243" s="92"/>
      <c r="S243" s="92"/>
      <c r="T243" s="93"/>
      <c r="U243" s="39"/>
      <c r="V243" s="39"/>
      <c r="W243" s="39"/>
      <c r="X243" s="39"/>
      <c r="Y243" s="39"/>
      <c r="Z243" s="39"/>
      <c r="AA243" s="39"/>
      <c r="AB243" s="39"/>
      <c r="AC243" s="39"/>
      <c r="AD243" s="39"/>
      <c r="AE243" s="39"/>
      <c r="AT243" s="18" t="s">
        <v>836</v>
      </c>
      <c r="AU243" s="18" t="s">
        <v>85</v>
      </c>
    </row>
    <row r="244" spans="1:51" s="13" customFormat="1" ht="12">
      <c r="A244" s="13"/>
      <c r="B244" s="243"/>
      <c r="C244" s="244"/>
      <c r="D244" s="245" t="s">
        <v>226</v>
      </c>
      <c r="E244" s="246" t="s">
        <v>1</v>
      </c>
      <c r="F244" s="247" t="s">
        <v>1498</v>
      </c>
      <c r="G244" s="244"/>
      <c r="H244" s="246" t="s">
        <v>1</v>
      </c>
      <c r="I244" s="248"/>
      <c r="J244" s="244"/>
      <c r="K244" s="244"/>
      <c r="L244" s="249"/>
      <c r="M244" s="250"/>
      <c r="N244" s="251"/>
      <c r="O244" s="251"/>
      <c r="P244" s="251"/>
      <c r="Q244" s="251"/>
      <c r="R244" s="251"/>
      <c r="S244" s="251"/>
      <c r="T244" s="252"/>
      <c r="U244" s="13"/>
      <c r="V244" s="13"/>
      <c r="W244" s="13"/>
      <c r="X244" s="13"/>
      <c r="Y244" s="13"/>
      <c r="Z244" s="13"/>
      <c r="AA244" s="13"/>
      <c r="AB244" s="13"/>
      <c r="AC244" s="13"/>
      <c r="AD244" s="13"/>
      <c r="AE244" s="13"/>
      <c r="AT244" s="253" t="s">
        <v>226</v>
      </c>
      <c r="AU244" s="253" t="s">
        <v>85</v>
      </c>
      <c r="AV244" s="13" t="s">
        <v>85</v>
      </c>
      <c r="AW244" s="13" t="s">
        <v>35</v>
      </c>
      <c r="AX244" s="13" t="s">
        <v>78</v>
      </c>
      <c r="AY244" s="253" t="s">
        <v>216</v>
      </c>
    </row>
    <row r="245" spans="1:51" s="14" customFormat="1" ht="12">
      <c r="A245" s="14"/>
      <c r="B245" s="254"/>
      <c r="C245" s="255"/>
      <c r="D245" s="245" t="s">
        <v>226</v>
      </c>
      <c r="E245" s="256" t="s">
        <v>1</v>
      </c>
      <c r="F245" s="257" t="s">
        <v>1499</v>
      </c>
      <c r="G245" s="255"/>
      <c r="H245" s="258">
        <v>0.055</v>
      </c>
      <c r="I245" s="259"/>
      <c r="J245" s="255"/>
      <c r="K245" s="255"/>
      <c r="L245" s="260"/>
      <c r="M245" s="261"/>
      <c r="N245" s="262"/>
      <c r="O245" s="262"/>
      <c r="P245" s="262"/>
      <c r="Q245" s="262"/>
      <c r="R245" s="262"/>
      <c r="S245" s="262"/>
      <c r="T245" s="263"/>
      <c r="U245" s="14"/>
      <c r="V245" s="14"/>
      <c r="W245" s="14"/>
      <c r="X245" s="14"/>
      <c r="Y245" s="14"/>
      <c r="Z245" s="14"/>
      <c r="AA245" s="14"/>
      <c r="AB245" s="14"/>
      <c r="AC245" s="14"/>
      <c r="AD245" s="14"/>
      <c r="AE245" s="14"/>
      <c r="AT245" s="264" t="s">
        <v>226</v>
      </c>
      <c r="AU245" s="264" t="s">
        <v>85</v>
      </c>
      <c r="AV245" s="14" t="s">
        <v>87</v>
      </c>
      <c r="AW245" s="14" t="s">
        <v>35</v>
      </c>
      <c r="AX245" s="14" t="s">
        <v>78</v>
      </c>
      <c r="AY245" s="264" t="s">
        <v>216</v>
      </c>
    </row>
    <row r="246" spans="1:51" s="15" customFormat="1" ht="12">
      <c r="A246" s="15"/>
      <c r="B246" s="265"/>
      <c r="C246" s="266"/>
      <c r="D246" s="245" t="s">
        <v>226</v>
      </c>
      <c r="E246" s="267" t="s">
        <v>1</v>
      </c>
      <c r="F246" s="268" t="s">
        <v>229</v>
      </c>
      <c r="G246" s="266"/>
      <c r="H246" s="269">
        <v>0.055</v>
      </c>
      <c r="I246" s="270"/>
      <c r="J246" s="266"/>
      <c r="K246" s="266"/>
      <c r="L246" s="271"/>
      <c r="M246" s="272"/>
      <c r="N246" s="273"/>
      <c r="O246" s="273"/>
      <c r="P246" s="273"/>
      <c r="Q246" s="273"/>
      <c r="R246" s="273"/>
      <c r="S246" s="273"/>
      <c r="T246" s="274"/>
      <c r="U246" s="15"/>
      <c r="V246" s="15"/>
      <c r="W246" s="15"/>
      <c r="X246" s="15"/>
      <c r="Y246" s="15"/>
      <c r="Z246" s="15"/>
      <c r="AA246" s="15"/>
      <c r="AB246" s="15"/>
      <c r="AC246" s="15"/>
      <c r="AD246" s="15"/>
      <c r="AE246" s="15"/>
      <c r="AT246" s="275" t="s">
        <v>226</v>
      </c>
      <c r="AU246" s="275" t="s">
        <v>85</v>
      </c>
      <c r="AV246" s="15" t="s">
        <v>100</v>
      </c>
      <c r="AW246" s="15" t="s">
        <v>35</v>
      </c>
      <c r="AX246" s="15" t="s">
        <v>85</v>
      </c>
      <c r="AY246" s="275" t="s">
        <v>216</v>
      </c>
    </row>
    <row r="247" spans="1:65" s="2" customFormat="1" ht="24.15" customHeight="1">
      <c r="A247" s="39"/>
      <c r="B247" s="40"/>
      <c r="C247" s="276" t="s">
        <v>345</v>
      </c>
      <c r="D247" s="276" t="s">
        <v>265</v>
      </c>
      <c r="E247" s="277" t="s">
        <v>1500</v>
      </c>
      <c r="F247" s="278" t="s">
        <v>1501</v>
      </c>
      <c r="G247" s="279" t="s">
        <v>268</v>
      </c>
      <c r="H247" s="280">
        <v>2.4</v>
      </c>
      <c r="I247" s="281"/>
      <c r="J247" s="282">
        <f>ROUND(I247*H247,2)</f>
        <v>0</v>
      </c>
      <c r="K247" s="278" t="s">
        <v>1361</v>
      </c>
      <c r="L247" s="45"/>
      <c r="M247" s="283" t="s">
        <v>1</v>
      </c>
      <c r="N247" s="284" t="s">
        <v>43</v>
      </c>
      <c r="O247" s="92"/>
      <c r="P247" s="239">
        <f>O247*H247</f>
        <v>0</v>
      </c>
      <c r="Q247" s="239">
        <v>0.227976</v>
      </c>
      <c r="R247" s="239">
        <f>Q247*H247</f>
        <v>0.5471424</v>
      </c>
      <c r="S247" s="239">
        <v>0</v>
      </c>
      <c r="T247" s="240">
        <f>S247*H247</f>
        <v>0</v>
      </c>
      <c r="U247" s="39"/>
      <c r="V247" s="39"/>
      <c r="W247" s="39"/>
      <c r="X247" s="39"/>
      <c r="Y247" s="39"/>
      <c r="Z247" s="39"/>
      <c r="AA247" s="39"/>
      <c r="AB247" s="39"/>
      <c r="AC247" s="39"/>
      <c r="AD247" s="39"/>
      <c r="AE247" s="39"/>
      <c r="AR247" s="241" t="s">
        <v>100</v>
      </c>
      <c r="AT247" s="241" t="s">
        <v>265</v>
      </c>
      <c r="AU247" s="241" t="s">
        <v>85</v>
      </c>
      <c r="AY247" s="18" t="s">
        <v>216</v>
      </c>
      <c r="BE247" s="242">
        <f>IF(N247="základní",J247,0)</f>
        <v>0</v>
      </c>
      <c r="BF247" s="242">
        <f>IF(N247="snížená",J247,0)</f>
        <v>0</v>
      </c>
      <c r="BG247" s="242">
        <f>IF(N247="zákl. přenesená",J247,0)</f>
        <v>0</v>
      </c>
      <c r="BH247" s="242">
        <f>IF(N247="sníž. přenesená",J247,0)</f>
        <v>0</v>
      </c>
      <c r="BI247" s="242">
        <f>IF(N247="nulová",J247,0)</f>
        <v>0</v>
      </c>
      <c r="BJ247" s="18" t="s">
        <v>85</v>
      </c>
      <c r="BK247" s="242">
        <f>ROUND(I247*H247,2)</f>
        <v>0</v>
      </c>
      <c r="BL247" s="18" t="s">
        <v>100</v>
      </c>
      <c r="BM247" s="241" t="s">
        <v>1502</v>
      </c>
    </row>
    <row r="248" spans="1:47" s="2" customFormat="1" ht="12">
      <c r="A248" s="39"/>
      <c r="B248" s="40"/>
      <c r="C248" s="41"/>
      <c r="D248" s="288" t="s">
        <v>836</v>
      </c>
      <c r="E248" s="41"/>
      <c r="F248" s="289" t="s">
        <v>1503</v>
      </c>
      <c r="G248" s="41"/>
      <c r="H248" s="41"/>
      <c r="I248" s="290"/>
      <c r="J248" s="41"/>
      <c r="K248" s="41"/>
      <c r="L248" s="45"/>
      <c r="M248" s="291"/>
      <c r="N248" s="292"/>
      <c r="O248" s="92"/>
      <c r="P248" s="92"/>
      <c r="Q248" s="92"/>
      <c r="R248" s="92"/>
      <c r="S248" s="92"/>
      <c r="T248" s="93"/>
      <c r="U248" s="39"/>
      <c r="V248" s="39"/>
      <c r="W248" s="39"/>
      <c r="X248" s="39"/>
      <c r="Y248" s="39"/>
      <c r="Z248" s="39"/>
      <c r="AA248" s="39"/>
      <c r="AB248" s="39"/>
      <c r="AC248" s="39"/>
      <c r="AD248" s="39"/>
      <c r="AE248" s="39"/>
      <c r="AT248" s="18" t="s">
        <v>836</v>
      </c>
      <c r="AU248" s="18" t="s">
        <v>85</v>
      </c>
    </row>
    <row r="249" spans="1:51" s="13" customFormat="1" ht="12">
      <c r="A249" s="13"/>
      <c r="B249" s="243"/>
      <c r="C249" s="244"/>
      <c r="D249" s="245" t="s">
        <v>226</v>
      </c>
      <c r="E249" s="246" t="s">
        <v>1</v>
      </c>
      <c r="F249" s="247" t="s">
        <v>1504</v>
      </c>
      <c r="G249" s="244"/>
      <c r="H249" s="246" t="s">
        <v>1</v>
      </c>
      <c r="I249" s="248"/>
      <c r="J249" s="244"/>
      <c r="K249" s="244"/>
      <c r="L249" s="249"/>
      <c r="M249" s="250"/>
      <c r="N249" s="251"/>
      <c r="O249" s="251"/>
      <c r="P249" s="251"/>
      <c r="Q249" s="251"/>
      <c r="R249" s="251"/>
      <c r="S249" s="251"/>
      <c r="T249" s="252"/>
      <c r="U249" s="13"/>
      <c r="V249" s="13"/>
      <c r="W249" s="13"/>
      <c r="X249" s="13"/>
      <c r="Y249" s="13"/>
      <c r="Z249" s="13"/>
      <c r="AA249" s="13"/>
      <c r="AB249" s="13"/>
      <c r="AC249" s="13"/>
      <c r="AD249" s="13"/>
      <c r="AE249" s="13"/>
      <c r="AT249" s="253" t="s">
        <v>226</v>
      </c>
      <c r="AU249" s="253" t="s">
        <v>85</v>
      </c>
      <c r="AV249" s="13" t="s">
        <v>85</v>
      </c>
      <c r="AW249" s="13" t="s">
        <v>35</v>
      </c>
      <c r="AX249" s="13" t="s">
        <v>78</v>
      </c>
      <c r="AY249" s="253" t="s">
        <v>216</v>
      </c>
    </row>
    <row r="250" spans="1:51" s="14" customFormat="1" ht="12">
      <c r="A250" s="14"/>
      <c r="B250" s="254"/>
      <c r="C250" s="255"/>
      <c r="D250" s="245" t="s">
        <v>226</v>
      </c>
      <c r="E250" s="256" t="s">
        <v>1</v>
      </c>
      <c r="F250" s="257" t="s">
        <v>1505</v>
      </c>
      <c r="G250" s="255"/>
      <c r="H250" s="258">
        <v>2.4</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226</v>
      </c>
      <c r="AU250" s="264" t="s">
        <v>85</v>
      </c>
      <c r="AV250" s="14" t="s">
        <v>87</v>
      </c>
      <c r="AW250" s="14" t="s">
        <v>35</v>
      </c>
      <c r="AX250" s="14" t="s">
        <v>78</v>
      </c>
      <c r="AY250" s="264" t="s">
        <v>216</v>
      </c>
    </row>
    <row r="251" spans="1:51" s="15" customFormat="1" ht="12">
      <c r="A251" s="15"/>
      <c r="B251" s="265"/>
      <c r="C251" s="266"/>
      <c r="D251" s="245" t="s">
        <v>226</v>
      </c>
      <c r="E251" s="267" t="s">
        <v>1</v>
      </c>
      <c r="F251" s="268" t="s">
        <v>229</v>
      </c>
      <c r="G251" s="266"/>
      <c r="H251" s="269">
        <v>2.4</v>
      </c>
      <c r="I251" s="270"/>
      <c r="J251" s="266"/>
      <c r="K251" s="266"/>
      <c r="L251" s="271"/>
      <c r="M251" s="272"/>
      <c r="N251" s="273"/>
      <c r="O251" s="273"/>
      <c r="P251" s="273"/>
      <c r="Q251" s="273"/>
      <c r="R251" s="273"/>
      <c r="S251" s="273"/>
      <c r="T251" s="274"/>
      <c r="U251" s="15"/>
      <c r="V251" s="15"/>
      <c r="W251" s="15"/>
      <c r="X251" s="15"/>
      <c r="Y251" s="15"/>
      <c r="Z251" s="15"/>
      <c r="AA251" s="15"/>
      <c r="AB251" s="15"/>
      <c r="AC251" s="15"/>
      <c r="AD251" s="15"/>
      <c r="AE251" s="15"/>
      <c r="AT251" s="275" t="s">
        <v>226</v>
      </c>
      <c r="AU251" s="275" t="s">
        <v>85</v>
      </c>
      <c r="AV251" s="15" t="s">
        <v>100</v>
      </c>
      <c r="AW251" s="15" t="s">
        <v>35</v>
      </c>
      <c r="AX251" s="15" t="s">
        <v>85</v>
      </c>
      <c r="AY251" s="275" t="s">
        <v>216</v>
      </c>
    </row>
    <row r="252" spans="1:65" s="2" customFormat="1" ht="24.15" customHeight="1">
      <c r="A252" s="39"/>
      <c r="B252" s="40"/>
      <c r="C252" s="276" t="s">
        <v>349</v>
      </c>
      <c r="D252" s="276" t="s">
        <v>265</v>
      </c>
      <c r="E252" s="277" t="s">
        <v>1506</v>
      </c>
      <c r="F252" s="278" t="s">
        <v>1507</v>
      </c>
      <c r="G252" s="279" t="s">
        <v>300</v>
      </c>
      <c r="H252" s="280">
        <v>0.658</v>
      </c>
      <c r="I252" s="281"/>
      <c r="J252" s="282">
        <f>ROUND(I252*H252,2)</f>
        <v>0</v>
      </c>
      <c r="K252" s="278" t="s">
        <v>1361</v>
      </c>
      <c r="L252" s="45"/>
      <c r="M252" s="283" t="s">
        <v>1</v>
      </c>
      <c r="N252" s="284" t="s">
        <v>43</v>
      </c>
      <c r="O252" s="92"/>
      <c r="P252" s="239">
        <f>O252*H252</f>
        <v>0</v>
      </c>
      <c r="Q252" s="239">
        <v>1.7034</v>
      </c>
      <c r="R252" s="239">
        <f>Q252*H252</f>
        <v>1.1208372</v>
      </c>
      <c r="S252" s="239">
        <v>0</v>
      </c>
      <c r="T252" s="240">
        <f>S252*H252</f>
        <v>0</v>
      </c>
      <c r="U252" s="39"/>
      <c r="V252" s="39"/>
      <c r="W252" s="39"/>
      <c r="X252" s="39"/>
      <c r="Y252" s="39"/>
      <c r="Z252" s="39"/>
      <c r="AA252" s="39"/>
      <c r="AB252" s="39"/>
      <c r="AC252" s="39"/>
      <c r="AD252" s="39"/>
      <c r="AE252" s="39"/>
      <c r="AR252" s="241" t="s">
        <v>100</v>
      </c>
      <c r="AT252" s="241" t="s">
        <v>265</v>
      </c>
      <c r="AU252" s="241" t="s">
        <v>85</v>
      </c>
      <c r="AY252" s="18" t="s">
        <v>216</v>
      </c>
      <c r="BE252" s="242">
        <f>IF(N252="základní",J252,0)</f>
        <v>0</v>
      </c>
      <c r="BF252" s="242">
        <f>IF(N252="snížená",J252,0)</f>
        <v>0</v>
      </c>
      <c r="BG252" s="242">
        <f>IF(N252="zákl. přenesená",J252,0)</f>
        <v>0</v>
      </c>
      <c r="BH252" s="242">
        <f>IF(N252="sníž. přenesená",J252,0)</f>
        <v>0</v>
      </c>
      <c r="BI252" s="242">
        <f>IF(N252="nulová",J252,0)</f>
        <v>0</v>
      </c>
      <c r="BJ252" s="18" t="s">
        <v>85</v>
      </c>
      <c r="BK252" s="242">
        <f>ROUND(I252*H252,2)</f>
        <v>0</v>
      </c>
      <c r="BL252" s="18" t="s">
        <v>100</v>
      </c>
      <c r="BM252" s="241" t="s">
        <v>1508</v>
      </c>
    </row>
    <row r="253" spans="1:47" s="2" customFormat="1" ht="12">
      <c r="A253" s="39"/>
      <c r="B253" s="40"/>
      <c r="C253" s="41"/>
      <c r="D253" s="288" t="s">
        <v>836</v>
      </c>
      <c r="E253" s="41"/>
      <c r="F253" s="289" t="s">
        <v>1509</v>
      </c>
      <c r="G253" s="41"/>
      <c r="H253" s="41"/>
      <c r="I253" s="290"/>
      <c r="J253" s="41"/>
      <c r="K253" s="41"/>
      <c r="L253" s="45"/>
      <c r="M253" s="291"/>
      <c r="N253" s="292"/>
      <c r="O253" s="92"/>
      <c r="P253" s="92"/>
      <c r="Q253" s="92"/>
      <c r="R253" s="92"/>
      <c r="S253" s="92"/>
      <c r="T253" s="93"/>
      <c r="U253" s="39"/>
      <c r="V253" s="39"/>
      <c r="W253" s="39"/>
      <c r="X253" s="39"/>
      <c r="Y253" s="39"/>
      <c r="Z253" s="39"/>
      <c r="AA253" s="39"/>
      <c r="AB253" s="39"/>
      <c r="AC253" s="39"/>
      <c r="AD253" s="39"/>
      <c r="AE253" s="39"/>
      <c r="AT253" s="18" t="s">
        <v>836</v>
      </c>
      <c r="AU253" s="18" t="s">
        <v>85</v>
      </c>
    </row>
    <row r="254" spans="1:51" s="13" customFormat="1" ht="12">
      <c r="A254" s="13"/>
      <c r="B254" s="243"/>
      <c r="C254" s="244"/>
      <c r="D254" s="245" t="s">
        <v>226</v>
      </c>
      <c r="E254" s="246" t="s">
        <v>1</v>
      </c>
      <c r="F254" s="247" t="s">
        <v>1510</v>
      </c>
      <c r="G254" s="244"/>
      <c r="H254" s="246" t="s">
        <v>1</v>
      </c>
      <c r="I254" s="248"/>
      <c r="J254" s="244"/>
      <c r="K254" s="244"/>
      <c r="L254" s="249"/>
      <c r="M254" s="250"/>
      <c r="N254" s="251"/>
      <c r="O254" s="251"/>
      <c r="P254" s="251"/>
      <c r="Q254" s="251"/>
      <c r="R254" s="251"/>
      <c r="S254" s="251"/>
      <c r="T254" s="252"/>
      <c r="U254" s="13"/>
      <c r="V254" s="13"/>
      <c r="W254" s="13"/>
      <c r="X254" s="13"/>
      <c r="Y254" s="13"/>
      <c r="Z254" s="13"/>
      <c r="AA254" s="13"/>
      <c r="AB254" s="13"/>
      <c r="AC254" s="13"/>
      <c r="AD254" s="13"/>
      <c r="AE254" s="13"/>
      <c r="AT254" s="253" t="s">
        <v>226</v>
      </c>
      <c r="AU254" s="253" t="s">
        <v>85</v>
      </c>
      <c r="AV254" s="13" t="s">
        <v>85</v>
      </c>
      <c r="AW254" s="13" t="s">
        <v>35</v>
      </c>
      <c r="AX254" s="13" t="s">
        <v>78</v>
      </c>
      <c r="AY254" s="253" t="s">
        <v>216</v>
      </c>
    </row>
    <row r="255" spans="1:51" s="14" customFormat="1" ht="12">
      <c r="A255" s="14"/>
      <c r="B255" s="254"/>
      <c r="C255" s="255"/>
      <c r="D255" s="245" t="s">
        <v>226</v>
      </c>
      <c r="E255" s="256" t="s">
        <v>1</v>
      </c>
      <c r="F255" s="257" t="s">
        <v>1511</v>
      </c>
      <c r="G255" s="255"/>
      <c r="H255" s="258">
        <v>0.45</v>
      </c>
      <c r="I255" s="259"/>
      <c r="J255" s="255"/>
      <c r="K255" s="255"/>
      <c r="L255" s="260"/>
      <c r="M255" s="261"/>
      <c r="N255" s="262"/>
      <c r="O255" s="262"/>
      <c r="P255" s="262"/>
      <c r="Q255" s="262"/>
      <c r="R255" s="262"/>
      <c r="S255" s="262"/>
      <c r="T255" s="263"/>
      <c r="U255" s="14"/>
      <c r="V255" s="14"/>
      <c r="W255" s="14"/>
      <c r="X255" s="14"/>
      <c r="Y255" s="14"/>
      <c r="Z255" s="14"/>
      <c r="AA255" s="14"/>
      <c r="AB255" s="14"/>
      <c r="AC255" s="14"/>
      <c r="AD255" s="14"/>
      <c r="AE255" s="14"/>
      <c r="AT255" s="264" t="s">
        <v>226</v>
      </c>
      <c r="AU255" s="264" t="s">
        <v>85</v>
      </c>
      <c r="AV255" s="14" t="s">
        <v>87</v>
      </c>
      <c r="AW255" s="14" t="s">
        <v>35</v>
      </c>
      <c r="AX255" s="14" t="s">
        <v>78</v>
      </c>
      <c r="AY255" s="264" t="s">
        <v>216</v>
      </c>
    </row>
    <row r="256" spans="1:51" s="13" customFormat="1" ht="12">
      <c r="A256" s="13"/>
      <c r="B256" s="243"/>
      <c r="C256" s="244"/>
      <c r="D256" s="245" t="s">
        <v>226</v>
      </c>
      <c r="E256" s="246" t="s">
        <v>1</v>
      </c>
      <c r="F256" s="247" t="s">
        <v>1512</v>
      </c>
      <c r="G256" s="244"/>
      <c r="H256" s="246" t="s">
        <v>1</v>
      </c>
      <c r="I256" s="248"/>
      <c r="J256" s="244"/>
      <c r="K256" s="244"/>
      <c r="L256" s="249"/>
      <c r="M256" s="250"/>
      <c r="N256" s="251"/>
      <c r="O256" s="251"/>
      <c r="P256" s="251"/>
      <c r="Q256" s="251"/>
      <c r="R256" s="251"/>
      <c r="S256" s="251"/>
      <c r="T256" s="252"/>
      <c r="U256" s="13"/>
      <c r="V256" s="13"/>
      <c r="W256" s="13"/>
      <c r="X256" s="13"/>
      <c r="Y256" s="13"/>
      <c r="Z256" s="13"/>
      <c r="AA256" s="13"/>
      <c r="AB256" s="13"/>
      <c r="AC256" s="13"/>
      <c r="AD256" s="13"/>
      <c r="AE256" s="13"/>
      <c r="AT256" s="253" t="s">
        <v>226</v>
      </c>
      <c r="AU256" s="253" t="s">
        <v>85</v>
      </c>
      <c r="AV256" s="13" t="s">
        <v>85</v>
      </c>
      <c r="AW256" s="13" t="s">
        <v>35</v>
      </c>
      <c r="AX256" s="13" t="s">
        <v>78</v>
      </c>
      <c r="AY256" s="253" t="s">
        <v>216</v>
      </c>
    </row>
    <row r="257" spans="1:51" s="14" customFormat="1" ht="12">
      <c r="A257" s="14"/>
      <c r="B257" s="254"/>
      <c r="C257" s="255"/>
      <c r="D257" s="245" t="s">
        <v>226</v>
      </c>
      <c r="E257" s="256" t="s">
        <v>1</v>
      </c>
      <c r="F257" s="257" t="s">
        <v>1513</v>
      </c>
      <c r="G257" s="255"/>
      <c r="H257" s="258">
        <v>0.208</v>
      </c>
      <c r="I257" s="259"/>
      <c r="J257" s="255"/>
      <c r="K257" s="255"/>
      <c r="L257" s="260"/>
      <c r="M257" s="261"/>
      <c r="N257" s="262"/>
      <c r="O257" s="262"/>
      <c r="P257" s="262"/>
      <c r="Q257" s="262"/>
      <c r="R257" s="262"/>
      <c r="S257" s="262"/>
      <c r="T257" s="263"/>
      <c r="U257" s="14"/>
      <c r="V257" s="14"/>
      <c r="W257" s="14"/>
      <c r="X257" s="14"/>
      <c r="Y257" s="14"/>
      <c r="Z257" s="14"/>
      <c r="AA257" s="14"/>
      <c r="AB257" s="14"/>
      <c r="AC257" s="14"/>
      <c r="AD257" s="14"/>
      <c r="AE257" s="14"/>
      <c r="AT257" s="264" t="s">
        <v>226</v>
      </c>
      <c r="AU257" s="264" t="s">
        <v>85</v>
      </c>
      <c r="AV257" s="14" t="s">
        <v>87</v>
      </c>
      <c r="AW257" s="14" t="s">
        <v>35</v>
      </c>
      <c r="AX257" s="14" t="s">
        <v>78</v>
      </c>
      <c r="AY257" s="264" t="s">
        <v>216</v>
      </c>
    </row>
    <row r="258" spans="1:51" s="15" customFormat="1" ht="12">
      <c r="A258" s="15"/>
      <c r="B258" s="265"/>
      <c r="C258" s="266"/>
      <c r="D258" s="245" t="s">
        <v>226</v>
      </c>
      <c r="E258" s="267" t="s">
        <v>1</v>
      </c>
      <c r="F258" s="268" t="s">
        <v>229</v>
      </c>
      <c r="G258" s="266"/>
      <c r="H258" s="269">
        <v>0.658</v>
      </c>
      <c r="I258" s="270"/>
      <c r="J258" s="266"/>
      <c r="K258" s="266"/>
      <c r="L258" s="271"/>
      <c r="M258" s="272"/>
      <c r="N258" s="273"/>
      <c r="O258" s="273"/>
      <c r="P258" s="273"/>
      <c r="Q258" s="273"/>
      <c r="R258" s="273"/>
      <c r="S258" s="273"/>
      <c r="T258" s="274"/>
      <c r="U258" s="15"/>
      <c r="V258" s="15"/>
      <c r="W258" s="15"/>
      <c r="X258" s="15"/>
      <c r="Y258" s="15"/>
      <c r="Z258" s="15"/>
      <c r="AA258" s="15"/>
      <c r="AB258" s="15"/>
      <c r="AC258" s="15"/>
      <c r="AD258" s="15"/>
      <c r="AE258" s="15"/>
      <c r="AT258" s="275" t="s">
        <v>226</v>
      </c>
      <c r="AU258" s="275" t="s">
        <v>85</v>
      </c>
      <c r="AV258" s="15" t="s">
        <v>100</v>
      </c>
      <c r="AW258" s="15" t="s">
        <v>35</v>
      </c>
      <c r="AX258" s="15" t="s">
        <v>85</v>
      </c>
      <c r="AY258" s="275" t="s">
        <v>216</v>
      </c>
    </row>
    <row r="259" spans="1:65" s="2" customFormat="1" ht="37.8" customHeight="1">
      <c r="A259" s="39"/>
      <c r="B259" s="40"/>
      <c r="C259" s="276" t="s">
        <v>353</v>
      </c>
      <c r="D259" s="276" t="s">
        <v>265</v>
      </c>
      <c r="E259" s="277" t="s">
        <v>1514</v>
      </c>
      <c r="F259" s="278" t="s">
        <v>1515</v>
      </c>
      <c r="G259" s="279" t="s">
        <v>268</v>
      </c>
      <c r="H259" s="280">
        <v>9.6</v>
      </c>
      <c r="I259" s="281"/>
      <c r="J259" s="282">
        <f>ROUND(I259*H259,2)</f>
        <v>0</v>
      </c>
      <c r="K259" s="278" t="s">
        <v>1361</v>
      </c>
      <c r="L259" s="45"/>
      <c r="M259" s="283" t="s">
        <v>1</v>
      </c>
      <c r="N259" s="284" t="s">
        <v>43</v>
      </c>
      <c r="O259" s="92"/>
      <c r="P259" s="239">
        <f>O259*H259</f>
        <v>0</v>
      </c>
      <c r="Q259" s="239">
        <v>0.16192</v>
      </c>
      <c r="R259" s="239">
        <f>Q259*H259</f>
        <v>1.554432</v>
      </c>
      <c r="S259" s="239">
        <v>0</v>
      </c>
      <c r="T259" s="240">
        <f>S259*H259</f>
        <v>0</v>
      </c>
      <c r="U259" s="39"/>
      <c r="V259" s="39"/>
      <c r="W259" s="39"/>
      <c r="X259" s="39"/>
      <c r="Y259" s="39"/>
      <c r="Z259" s="39"/>
      <c r="AA259" s="39"/>
      <c r="AB259" s="39"/>
      <c r="AC259" s="39"/>
      <c r="AD259" s="39"/>
      <c r="AE259" s="39"/>
      <c r="AR259" s="241" t="s">
        <v>100</v>
      </c>
      <c r="AT259" s="241" t="s">
        <v>265</v>
      </c>
      <c r="AU259" s="241" t="s">
        <v>85</v>
      </c>
      <c r="AY259" s="18" t="s">
        <v>216</v>
      </c>
      <c r="BE259" s="242">
        <f>IF(N259="základní",J259,0)</f>
        <v>0</v>
      </c>
      <c r="BF259" s="242">
        <f>IF(N259="snížená",J259,0)</f>
        <v>0</v>
      </c>
      <c r="BG259" s="242">
        <f>IF(N259="zákl. přenesená",J259,0)</f>
        <v>0</v>
      </c>
      <c r="BH259" s="242">
        <f>IF(N259="sníž. přenesená",J259,0)</f>
        <v>0</v>
      </c>
      <c r="BI259" s="242">
        <f>IF(N259="nulová",J259,0)</f>
        <v>0</v>
      </c>
      <c r="BJ259" s="18" t="s">
        <v>85</v>
      </c>
      <c r="BK259" s="242">
        <f>ROUND(I259*H259,2)</f>
        <v>0</v>
      </c>
      <c r="BL259" s="18" t="s">
        <v>100</v>
      </c>
      <c r="BM259" s="241" t="s">
        <v>1516</v>
      </c>
    </row>
    <row r="260" spans="1:47" s="2" customFormat="1" ht="12">
      <c r="A260" s="39"/>
      <c r="B260" s="40"/>
      <c r="C260" s="41"/>
      <c r="D260" s="288" t="s">
        <v>836</v>
      </c>
      <c r="E260" s="41"/>
      <c r="F260" s="289" t="s">
        <v>1517</v>
      </c>
      <c r="G260" s="41"/>
      <c r="H260" s="41"/>
      <c r="I260" s="290"/>
      <c r="J260" s="41"/>
      <c r="K260" s="41"/>
      <c r="L260" s="45"/>
      <c r="M260" s="291"/>
      <c r="N260" s="292"/>
      <c r="O260" s="92"/>
      <c r="P260" s="92"/>
      <c r="Q260" s="92"/>
      <c r="R260" s="92"/>
      <c r="S260" s="92"/>
      <c r="T260" s="93"/>
      <c r="U260" s="39"/>
      <c r="V260" s="39"/>
      <c r="W260" s="39"/>
      <c r="X260" s="39"/>
      <c r="Y260" s="39"/>
      <c r="Z260" s="39"/>
      <c r="AA260" s="39"/>
      <c r="AB260" s="39"/>
      <c r="AC260" s="39"/>
      <c r="AD260" s="39"/>
      <c r="AE260" s="39"/>
      <c r="AT260" s="18" t="s">
        <v>836</v>
      </c>
      <c r="AU260" s="18" t="s">
        <v>85</v>
      </c>
    </row>
    <row r="261" spans="1:51" s="13" customFormat="1" ht="12">
      <c r="A261" s="13"/>
      <c r="B261" s="243"/>
      <c r="C261" s="244"/>
      <c r="D261" s="245" t="s">
        <v>226</v>
      </c>
      <c r="E261" s="246" t="s">
        <v>1</v>
      </c>
      <c r="F261" s="247" t="s">
        <v>1366</v>
      </c>
      <c r="G261" s="244"/>
      <c r="H261" s="246" t="s">
        <v>1</v>
      </c>
      <c r="I261" s="248"/>
      <c r="J261" s="244"/>
      <c r="K261" s="244"/>
      <c r="L261" s="249"/>
      <c r="M261" s="250"/>
      <c r="N261" s="251"/>
      <c r="O261" s="251"/>
      <c r="P261" s="251"/>
      <c r="Q261" s="251"/>
      <c r="R261" s="251"/>
      <c r="S261" s="251"/>
      <c r="T261" s="252"/>
      <c r="U261" s="13"/>
      <c r="V261" s="13"/>
      <c r="W261" s="13"/>
      <c r="X261" s="13"/>
      <c r="Y261" s="13"/>
      <c r="Z261" s="13"/>
      <c r="AA261" s="13"/>
      <c r="AB261" s="13"/>
      <c r="AC261" s="13"/>
      <c r="AD261" s="13"/>
      <c r="AE261" s="13"/>
      <c r="AT261" s="253" t="s">
        <v>226</v>
      </c>
      <c r="AU261" s="253" t="s">
        <v>85</v>
      </c>
      <c r="AV261" s="13" t="s">
        <v>85</v>
      </c>
      <c r="AW261" s="13" t="s">
        <v>35</v>
      </c>
      <c r="AX261" s="13" t="s">
        <v>78</v>
      </c>
      <c r="AY261" s="253" t="s">
        <v>216</v>
      </c>
    </row>
    <row r="262" spans="1:51" s="14" customFormat="1" ht="12">
      <c r="A262" s="14"/>
      <c r="B262" s="254"/>
      <c r="C262" s="255"/>
      <c r="D262" s="245" t="s">
        <v>226</v>
      </c>
      <c r="E262" s="256" t="s">
        <v>1</v>
      </c>
      <c r="F262" s="257" t="s">
        <v>1518</v>
      </c>
      <c r="G262" s="255"/>
      <c r="H262" s="258">
        <v>4.8</v>
      </c>
      <c r="I262" s="259"/>
      <c r="J262" s="255"/>
      <c r="K262" s="255"/>
      <c r="L262" s="260"/>
      <c r="M262" s="261"/>
      <c r="N262" s="262"/>
      <c r="O262" s="262"/>
      <c r="P262" s="262"/>
      <c r="Q262" s="262"/>
      <c r="R262" s="262"/>
      <c r="S262" s="262"/>
      <c r="T262" s="263"/>
      <c r="U262" s="14"/>
      <c r="V262" s="14"/>
      <c r="W262" s="14"/>
      <c r="X262" s="14"/>
      <c r="Y262" s="14"/>
      <c r="Z262" s="14"/>
      <c r="AA262" s="14"/>
      <c r="AB262" s="14"/>
      <c r="AC262" s="14"/>
      <c r="AD262" s="14"/>
      <c r="AE262" s="14"/>
      <c r="AT262" s="264" t="s">
        <v>226</v>
      </c>
      <c r="AU262" s="264" t="s">
        <v>85</v>
      </c>
      <c r="AV262" s="14" t="s">
        <v>87</v>
      </c>
      <c r="AW262" s="14" t="s">
        <v>35</v>
      </c>
      <c r="AX262" s="14" t="s">
        <v>78</v>
      </c>
      <c r="AY262" s="264" t="s">
        <v>216</v>
      </c>
    </row>
    <row r="263" spans="1:51" s="13" customFormat="1" ht="12">
      <c r="A263" s="13"/>
      <c r="B263" s="243"/>
      <c r="C263" s="244"/>
      <c r="D263" s="245" t="s">
        <v>226</v>
      </c>
      <c r="E263" s="246" t="s">
        <v>1</v>
      </c>
      <c r="F263" s="247" t="s">
        <v>1368</v>
      </c>
      <c r="G263" s="244"/>
      <c r="H263" s="246" t="s">
        <v>1</v>
      </c>
      <c r="I263" s="248"/>
      <c r="J263" s="244"/>
      <c r="K263" s="244"/>
      <c r="L263" s="249"/>
      <c r="M263" s="250"/>
      <c r="N263" s="251"/>
      <c r="O263" s="251"/>
      <c r="P263" s="251"/>
      <c r="Q263" s="251"/>
      <c r="R263" s="251"/>
      <c r="S263" s="251"/>
      <c r="T263" s="252"/>
      <c r="U263" s="13"/>
      <c r="V263" s="13"/>
      <c r="W263" s="13"/>
      <c r="X263" s="13"/>
      <c r="Y263" s="13"/>
      <c r="Z263" s="13"/>
      <c r="AA263" s="13"/>
      <c r="AB263" s="13"/>
      <c r="AC263" s="13"/>
      <c r="AD263" s="13"/>
      <c r="AE263" s="13"/>
      <c r="AT263" s="253" t="s">
        <v>226</v>
      </c>
      <c r="AU263" s="253" t="s">
        <v>85</v>
      </c>
      <c r="AV263" s="13" t="s">
        <v>85</v>
      </c>
      <c r="AW263" s="13" t="s">
        <v>35</v>
      </c>
      <c r="AX263" s="13" t="s">
        <v>78</v>
      </c>
      <c r="AY263" s="253" t="s">
        <v>216</v>
      </c>
    </row>
    <row r="264" spans="1:51" s="14" customFormat="1" ht="12">
      <c r="A264" s="14"/>
      <c r="B264" s="254"/>
      <c r="C264" s="255"/>
      <c r="D264" s="245" t="s">
        <v>226</v>
      </c>
      <c r="E264" s="256" t="s">
        <v>1</v>
      </c>
      <c r="F264" s="257" t="s">
        <v>1518</v>
      </c>
      <c r="G264" s="255"/>
      <c r="H264" s="258">
        <v>4.8</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226</v>
      </c>
      <c r="AU264" s="264" t="s">
        <v>85</v>
      </c>
      <c r="AV264" s="14" t="s">
        <v>87</v>
      </c>
      <c r="AW264" s="14" t="s">
        <v>35</v>
      </c>
      <c r="AX264" s="14" t="s">
        <v>78</v>
      </c>
      <c r="AY264" s="264" t="s">
        <v>216</v>
      </c>
    </row>
    <row r="265" spans="1:51" s="15" customFormat="1" ht="12">
      <c r="A265" s="15"/>
      <c r="B265" s="265"/>
      <c r="C265" s="266"/>
      <c r="D265" s="245" t="s">
        <v>226</v>
      </c>
      <c r="E265" s="267" t="s">
        <v>1</v>
      </c>
      <c r="F265" s="268" t="s">
        <v>229</v>
      </c>
      <c r="G265" s="266"/>
      <c r="H265" s="269">
        <v>9.6</v>
      </c>
      <c r="I265" s="270"/>
      <c r="J265" s="266"/>
      <c r="K265" s="266"/>
      <c r="L265" s="271"/>
      <c r="M265" s="272"/>
      <c r="N265" s="273"/>
      <c r="O265" s="273"/>
      <c r="P265" s="273"/>
      <c r="Q265" s="273"/>
      <c r="R265" s="273"/>
      <c r="S265" s="273"/>
      <c r="T265" s="274"/>
      <c r="U265" s="15"/>
      <c r="V265" s="15"/>
      <c r="W265" s="15"/>
      <c r="X265" s="15"/>
      <c r="Y265" s="15"/>
      <c r="Z265" s="15"/>
      <c r="AA265" s="15"/>
      <c r="AB265" s="15"/>
      <c r="AC265" s="15"/>
      <c r="AD265" s="15"/>
      <c r="AE265" s="15"/>
      <c r="AT265" s="275" t="s">
        <v>226</v>
      </c>
      <c r="AU265" s="275" t="s">
        <v>85</v>
      </c>
      <c r="AV265" s="15" t="s">
        <v>100</v>
      </c>
      <c r="AW265" s="15" t="s">
        <v>35</v>
      </c>
      <c r="AX265" s="15" t="s">
        <v>85</v>
      </c>
      <c r="AY265" s="275" t="s">
        <v>216</v>
      </c>
    </row>
    <row r="266" spans="1:65" s="2" customFormat="1" ht="55.5" customHeight="1">
      <c r="A266" s="39"/>
      <c r="B266" s="40"/>
      <c r="C266" s="276" t="s">
        <v>317</v>
      </c>
      <c r="D266" s="276" t="s">
        <v>265</v>
      </c>
      <c r="E266" s="277" t="s">
        <v>1519</v>
      </c>
      <c r="F266" s="278" t="s">
        <v>1520</v>
      </c>
      <c r="G266" s="279" t="s">
        <v>268</v>
      </c>
      <c r="H266" s="280">
        <v>9.6</v>
      </c>
      <c r="I266" s="281"/>
      <c r="J266" s="282">
        <f>ROUND(I266*H266,2)</f>
        <v>0</v>
      </c>
      <c r="K266" s="278" t="s">
        <v>1361</v>
      </c>
      <c r="L266" s="45"/>
      <c r="M266" s="283" t="s">
        <v>1</v>
      </c>
      <c r="N266" s="284" t="s">
        <v>43</v>
      </c>
      <c r="O266" s="92"/>
      <c r="P266" s="239">
        <f>O266*H266</f>
        <v>0</v>
      </c>
      <c r="Q266" s="239">
        <v>1.031199</v>
      </c>
      <c r="R266" s="239">
        <f>Q266*H266</f>
        <v>9.899510399999999</v>
      </c>
      <c r="S266" s="239">
        <v>0</v>
      </c>
      <c r="T266" s="240">
        <f>S266*H266</f>
        <v>0</v>
      </c>
      <c r="U266" s="39"/>
      <c r="V266" s="39"/>
      <c r="W266" s="39"/>
      <c r="X266" s="39"/>
      <c r="Y266" s="39"/>
      <c r="Z266" s="39"/>
      <c r="AA266" s="39"/>
      <c r="AB266" s="39"/>
      <c r="AC266" s="39"/>
      <c r="AD266" s="39"/>
      <c r="AE266" s="39"/>
      <c r="AR266" s="241" t="s">
        <v>100</v>
      </c>
      <c r="AT266" s="241" t="s">
        <v>265</v>
      </c>
      <c r="AU266" s="241" t="s">
        <v>85</v>
      </c>
      <c r="AY266" s="18" t="s">
        <v>216</v>
      </c>
      <c r="BE266" s="242">
        <f>IF(N266="základní",J266,0)</f>
        <v>0</v>
      </c>
      <c r="BF266" s="242">
        <f>IF(N266="snížená",J266,0)</f>
        <v>0</v>
      </c>
      <c r="BG266" s="242">
        <f>IF(N266="zákl. přenesená",J266,0)</f>
        <v>0</v>
      </c>
      <c r="BH266" s="242">
        <f>IF(N266="sníž. přenesená",J266,0)</f>
        <v>0</v>
      </c>
      <c r="BI266" s="242">
        <f>IF(N266="nulová",J266,0)</f>
        <v>0</v>
      </c>
      <c r="BJ266" s="18" t="s">
        <v>85</v>
      </c>
      <c r="BK266" s="242">
        <f>ROUND(I266*H266,2)</f>
        <v>0</v>
      </c>
      <c r="BL266" s="18" t="s">
        <v>100</v>
      </c>
      <c r="BM266" s="241" t="s">
        <v>1521</v>
      </c>
    </row>
    <row r="267" spans="1:47" s="2" customFormat="1" ht="12">
      <c r="A267" s="39"/>
      <c r="B267" s="40"/>
      <c r="C267" s="41"/>
      <c r="D267" s="288" t="s">
        <v>836</v>
      </c>
      <c r="E267" s="41"/>
      <c r="F267" s="289" t="s">
        <v>1522</v>
      </c>
      <c r="G267" s="41"/>
      <c r="H267" s="41"/>
      <c r="I267" s="290"/>
      <c r="J267" s="41"/>
      <c r="K267" s="41"/>
      <c r="L267" s="45"/>
      <c r="M267" s="291"/>
      <c r="N267" s="292"/>
      <c r="O267" s="92"/>
      <c r="P267" s="92"/>
      <c r="Q267" s="92"/>
      <c r="R267" s="92"/>
      <c r="S267" s="92"/>
      <c r="T267" s="93"/>
      <c r="U267" s="39"/>
      <c r="V267" s="39"/>
      <c r="W267" s="39"/>
      <c r="X267" s="39"/>
      <c r="Y267" s="39"/>
      <c r="Z267" s="39"/>
      <c r="AA267" s="39"/>
      <c r="AB267" s="39"/>
      <c r="AC267" s="39"/>
      <c r="AD267" s="39"/>
      <c r="AE267" s="39"/>
      <c r="AT267" s="18" t="s">
        <v>836</v>
      </c>
      <c r="AU267" s="18" t="s">
        <v>85</v>
      </c>
    </row>
    <row r="268" spans="1:51" s="13" customFormat="1" ht="12">
      <c r="A268" s="13"/>
      <c r="B268" s="243"/>
      <c r="C268" s="244"/>
      <c r="D268" s="245" t="s">
        <v>226</v>
      </c>
      <c r="E268" s="246" t="s">
        <v>1</v>
      </c>
      <c r="F268" s="247" t="s">
        <v>1523</v>
      </c>
      <c r="G268" s="244"/>
      <c r="H268" s="246" t="s">
        <v>1</v>
      </c>
      <c r="I268" s="248"/>
      <c r="J268" s="244"/>
      <c r="K268" s="244"/>
      <c r="L268" s="249"/>
      <c r="M268" s="250"/>
      <c r="N268" s="251"/>
      <c r="O268" s="251"/>
      <c r="P268" s="251"/>
      <c r="Q268" s="251"/>
      <c r="R268" s="251"/>
      <c r="S268" s="251"/>
      <c r="T268" s="252"/>
      <c r="U268" s="13"/>
      <c r="V268" s="13"/>
      <c r="W268" s="13"/>
      <c r="X268" s="13"/>
      <c r="Y268" s="13"/>
      <c r="Z268" s="13"/>
      <c r="AA268" s="13"/>
      <c r="AB268" s="13"/>
      <c r="AC268" s="13"/>
      <c r="AD268" s="13"/>
      <c r="AE268" s="13"/>
      <c r="AT268" s="253" t="s">
        <v>226</v>
      </c>
      <c r="AU268" s="253" t="s">
        <v>85</v>
      </c>
      <c r="AV268" s="13" t="s">
        <v>85</v>
      </c>
      <c r="AW268" s="13" t="s">
        <v>35</v>
      </c>
      <c r="AX268" s="13" t="s">
        <v>78</v>
      </c>
      <c r="AY268" s="253" t="s">
        <v>216</v>
      </c>
    </row>
    <row r="269" spans="1:51" s="13" customFormat="1" ht="12">
      <c r="A269" s="13"/>
      <c r="B269" s="243"/>
      <c r="C269" s="244"/>
      <c r="D269" s="245" t="s">
        <v>226</v>
      </c>
      <c r="E269" s="246" t="s">
        <v>1</v>
      </c>
      <c r="F269" s="247" t="s">
        <v>1366</v>
      </c>
      <c r="G269" s="244"/>
      <c r="H269" s="246" t="s">
        <v>1</v>
      </c>
      <c r="I269" s="248"/>
      <c r="J269" s="244"/>
      <c r="K269" s="244"/>
      <c r="L269" s="249"/>
      <c r="M269" s="250"/>
      <c r="N269" s="251"/>
      <c r="O269" s="251"/>
      <c r="P269" s="251"/>
      <c r="Q269" s="251"/>
      <c r="R269" s="251"/>
      <c r="S269" s="251"/>
      <c r="T269" s="252"/>
      <c r="U269" s="13"/>
      <c r="V269" s="13"/>
      <c r="W269" s="13"/>
      <c r="X269" s="13"/>
      <c r="Y269" s="13"/>
      <c r="Z269" s="13"/>
      <c r="AA269" s="13"/>
      <c r="AB269" s="13"/>
      <c r="AC269" s="13"/>
      <c r="AD269" s="13"/>
      <c r="AE269" s="13"/>
      <c r="AT269" s="253" t="s">
        <v>226</v>
      </c>
      <c r="AU269" s="253" t="s">
        <v>85</v>
      </c>
      <c r="AV269" s="13" t="s">
        <v>85</v>
      </c>
      <c r="AW269" s="13" t="s">
        <v>35</v>
      </c>
      <c r="AX269" s="13" t="s">
        <v>78</v>
      </c>
      <c r="AY269" s="253" t="s">
        <v>216</v>
      </c>
    </row>
    <row r="270" spans="1:51" s="14" customFormat="1" ht="12">
      <c r="A270" s="14"/>
      <c r="B270" s="254"/>
      <c r="C270" s="255"/>
      <c r="D270" s="245" t="s">
        <v>226</v>
      </c>
      <c r="E270" s="256" t="s">
        <v>1</v>
      </c>
      <c r="F270" s="257" t="s">
        <v>1518</v>
      </c>
      <c r="G270" s="255"/>
      <c r="H270" s="258">
        <v>4.8</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226</v>
      </c>
      <c r="AU270" s="264" t="s">
        <v>85</v>
      </c>
      <c r="AV270" s="14" t="s">
        <v>87</v>
      </c>
      <c r="AW270" s="14" t="s">
        <v>35</v>
      </c>
      <c r="AX270" s="14" t="s">
        <v>78</v>
      </c>
      <c r="AY270" s="264" t="s">
        <v>216</v>
      </c>
    </row>
    <row r="271" spans="1:51" s="13" customFormat="1" ht="12">
      <c r="A271" s="13"/>
      <c r="B271" s="243"/>
      <c r="C271" s="244"/>
      <c r="D271" s="245" t="s">
        <v>226</v>
      </c>
      <c r="E271" s="246" t="s">
        <v>1</v>
      </c>
      <c r="F271" s="247" t="s">
        <v>1368</v>
      </c>
      <c r="G271" s="244"/>
      <c r="H271" s="246" t="s">
        <v>1</v>
      </c>
      <c r="I271" s="248"/>
      <c r="J271" s="244"/>
      <c r="K271" s="244"/>
      <c r="L271" s="249"/>
      <c r="M271" s="250"/>
      <c r="N271" s="251"/>
      <c r="O271" s="251"/>
      <c r="P271" s="251"/>
      <c r="Q271" s="251"/>
      <c r="R271" s="251"/>
      <c r="S271" s="251"/>
      <c r="T271" s="252"/>
      <c r="U271" s="13"/>
      <c r="V271" s="13"/>
      <c r="W271" s="13"/>
      <c r="X271" s="13"/>
      <c r="Y271" s="13"/>
      <c r="Z271" s="13"/>
      <c r="AA271" s="13"/>
      <c r="AB271" s="13"/>
      <c r="AC271" s="13"/>
      <c r="AD271" s="13"/>
      <c r="AE271" s="13"/>
      <c r="AT271" s="253" t="s">
        <v>226</v>
      </c>
      <c r="AU271" s="253" t="s">
        <v>85</v>
      </c>
      <c r="AV271" s="13" t="s">
        <v>85</v>
      </c>
      <c r="AW271" s="13" t="s">
        <v>35</v>
      </c>
      <c r="AX271" s="13" t="s">
        <v>78</v>
      </c>
      <c r="AY271" s="253" t="s">
        <v>216</v>
      </c>
    </row>
    <row r="272" spans="1:51" s="14" customFormat="1" ht="12">
      <c r="A272" s="14"/>
      <c r="B272" s="254"/>
      <c r="C272" s="255"/>
      <c r="D272" s="245" t="s">
        <v>226</v>
      </c>
      <c r="E272" s="256" t="s">
        <v>1</v>
      </c>
      <c r="F272" s="257" t="s">
        <v>1518</v>
      </c>
      <c r="G272" s="255"/>
      <c r="H272" s="258">
        <v>4.8</v>
      </c>
      <c r="I272" s="259"/>
      <c r="J272" s="255"/>
      <c r="K272" s="255"/>
      <c r="L272" s="260"/>
      <c r="M272" s="261"/>
      <c r="N272" s="262"/>
      <c r="O272" s="262"/>
      <c r="P272" s="262"/>
      <c r="Q272" s="262"/>
      <c r="R272" s="262"/>
      <c r="S272" s="262"/>
      <c r="T272" s="263"/>
      <c r="U272" s="14"/>
      <c r="V272" s="14"/>
      <c r="W272" s="14"/>
      <c r="X272" s="14"/>
      <c r="Y272" s="14"/>
      <c r="Z272" s="14"/>
      <c r="AA272" s="14"/>
      <c r="AB272" s="14"/>
      <c r="AC272" s="14"/>
      <c r="AD272" s="14"/>
      <c r="AE272" s="14"/>
      <c r="AT272" s="264" t="s">
        <v>226</v>
      </c>
      <c r="AU272" s="264" t="s">
        <v>85</v>
      </c>
      <c r="AV272" s="14" t="s">
        <v>87</v>
      </c>
      <c r="AW272" s="14" t="s">
        <v>35</v>
      </c>
      <c r="AX272" s="14" t="s">
        <v>78</v>
      </c>
      <c r="AY272" s="264" t="s">
        <v>216</v>
      </c>
    </row>
    <row r="273" spans="1:51" s="15" customFormat="1" ht="12">
      <c r="A273" s="15"/>
      <c r="B273" s="265"/>
      <c r="C273" s="266"/>
      <c r="D273" s="245" t="s">
        <v>226</v>
      </c>
      <c r="E273" s="267" t="s">
        <v>1</v>
      </c>
      <c r="F273" s="268" t="s">
        <v>229</v>
      </c>
      <c r="G273" s="266"/>
      <c r="H273" s="269">
        <v>9.6</v>
      </c>
      <c r="I273" s="270"/>
      <c r="J273" s="266"/>
      <c r="K273" s="266"/>
      <c r="L273" s="271"/>
      <c r="M273" s="272"/>
      <c r="N273" s="273"/>
      <c r="O273" s="273"/>
      <c r="P273" s="273"/>
      <c r="Q273" s="273"/>
      <c r="R273" s="273"/>
      <c r="S273" s="273"/>
      <c r="T273" s="274"/>
      <c r="U273" s="15"/>
      <c r="V273" s="15"/>
      <c r="W273" s="15"/>
      <c r="X273" s="15"/>
      <c r="Y273" s="15"/>
      <c r="Z273" s="15"/>
      <c r="AA273" s="15"/>
      <c r="AB273" s="15"/>
      <c r="AC273" s="15"/>
      <c r="AD273" s="15"/>
      <c r="AE273" s="15"/>
      <c r="AT273" s="275" t="s">
        <v>226</v>
      </c>
      <c r="AU273" s="275" t="s">
        <v>85</v>
      </c>
      <c r="AV273" s="15" t="s">
        <v>100</v>
      </c>
      <c r="AW273" s="15" t="s">
        <v>35</v>
      </c>
      <c r="AX273" s="15" t="s">
        <v>85</v>
      </c>
      <c r="AY273" s="275" t="s">
        <v>216</v>
      </c>
    </row>
    <row r="274" spans="1:63" s="12" customFormat="1" ht="25.9" customHeight="1">
      <c r="A274" s="12"/>
      <c r="B274" s="213"/>
      <c r="C274" s="214"/>
      <c r="D274" s="215" t="s">
        <v>77</v>
      </c>
      <c r="E274" s="216" t="s">
        <v>224</v>
      </c>
      <c r="F274" s="216" t="s">
        <v>1524</v>
      </c>
      <c r="G274" s="214"/>
      <c r="H274" s="214"/>
      <c r="I274" s="217"/>
      <c r="J274" s="218">
        <f>BK274</f>
        <v>0</v>
      </c>
      <c r="K274" s="214"/>
      <c r="L274" s="219"/>
      <c r="M274" s="220"/>
      <c r="N274" s="221"/>
      <c r="O274" s="221"/>
      <c r="P274" s="222">
        <f>SUM(P275:P282)</f>
        <v>0</v>
      </c>
      <c r="Q274" s="221"/>
      <c r="R274" s="222">
        <f>SUM(R275:R282)</f>
        <v>4.24354652</v>
      </c>
      <c r="S274" s="221"/>
      <c r="T274" s="223">
        <f>SUM(T275:T282)</f>
        <v>0</v>
      </c>
      <c r="U274" s="12"/>
      <c r="V274" s="12"/>
      <c r="W274" s="12"/>
      <c r="X274" s="12"/>
      <c r="Y274" s="12"/>
      <c r="Z274" s="12"/>
      <c r="AA274" s="12"/>
      <c r="AB274" s="12"/>
      <c r="AC274" s="12"/>
      <c r="AD274" s="12"/>
      <c r="AE274" s="12"/>
      <c r="AR274" s="224" t="s">
        <v>85</v>
      </c>
      <c r="AT274" s="225" t="s">
        <v>77</v>
      </c>
      <c r="AU274" s="225" t="s">
        <v>78</v>
      </c>
      <c r="AY274" s="224" t="s">
        <v>216</v>
      </c>
      <c r="BK274" s="226">
        <f>SUM(BK275:BK282)</f>
        <v>0</v>
      </c>
    </row>
    <row r="275" spans="1:65" s="2" customFormat="1" ht="37.8" customHeight="1">
      <c r="A275" s="39"/>
      <c r="B275" s="40"/>
      <c r="C275" s="276" t="s">
        <v>361</v>
      </c>
      <c r="D275" s="276" t="s">
        <v>265</v>
      </c>
      <c r="E275" s="277" t="s">
        <v>1525</v>
      </c>
      <c r="F275" s="278" t="s">
        <v>1526</v>
      </c>
      <c r="G275" s="279" t="s">
        <v>222</v>
      </c>
      <c r="H275" s="280">
        <v>1.5</v>
      </c>
      <c r="I275" s="281"/>
      <c r="J275" s="282">
        <f>ROUND(I275*H275,2)</f>
        <v>0</v>
      </c>
      <c r="K275" s="278" t="s">
        <v>1361</v>
      </c>
      <c r="L275" s="45"/>
      <c r="M275" s="283" t="s">
        <v>1</v>
      </c>
      <c r="N275" s="284" t="s">
        <v>43</v>
      </c>
      <c r="O275" s="92"/>
      <c r="P275" s="239">
        <f>O275*H275</f>
        <v>0</v>
      </c>
      <c r="Q275" s="239">
        <v>0.00025</v>
      </c>
      <c r="R275" s="239">
        <f>Q275*H275</f>
        <v>0.000375</v>
      </c>
      <c r="S275" s="239">
        <v>0</v>
      </c>
      <c r="T275" s="240">
        <f>S275*H275</f>
        <v>0</v>
      </c>
      <c r="U275" s="39"/>
      <c r="V275" s="39"/>
      <c r="W275" s="39"/>
      <c r="X275" s="39"/>
      <c r="Y275" s="39"/>
      <c r="Z275" s="39"/>
      <c r="AA275" s="39"/>
      <c r="AB275" s="39"/>
      <c r="AC275" s="39"/>
      <c r="AD275" s="39"/>
      <c r="AE275" s="39"/>
      <c r="AR275" s="241" t="s">
        <v>100</v>
      </c>
      <c r="AT275" s="241" t="s">
        <v>265</v>
      </c>
      <c r="AU275" s="241" t="s">
        <v>85</v>
      </c>
      <c r="AY275" s="18" t="s">
        <v>216</v>
      </c>
      <c r="BE275" s="242">
        <f>IF(N275="základní",J275,0)</f>
        <v>0</v>
      </c>
      <c r="BF275" s="242">
        <f>IF(N275="snížená",J275,0)</f>
        <v>0</v>
      </c>
      <c r="BG275" s="242">
        <f>IF(N275="zákl. přenesená",J275,0)</f>
        <v>0</v>
      </c>
      <c r="BH275" s="242">
        <f>IF(N275="sníž. přenesená",J275,0)</f>
        <v>0</v>
      </c>
      <c r="BI275" s="242">
        <f>IF(N275="nulová",J275,0)</f>
        <v>0</v>
      </c>
      <c r="BJ275" s="18" t="s">
        <v>85</v>
      </c>
      <c r="BK275" s="242">
        <f>ROUND(I275*H275,2)</f>
        <v>0</v>
      </c>
      <c r="BL275" s="18" t="s">
        <v>100</v>
      </c>
      <c r="BM275" s="241" t="s">
        <v>1527</v>
      </c>
    </row>
    <row r="276" spans="1:47" s="2" customFormat="1" ht="12">
      <c r="A276" s="39"/>
      <c r="B276" s="40"/>
      <c r="C276" s="41"/>
      <c r="D276" s="288" t="s">
        <v>836</v>
      </c>
      <c r="E276" s="41"/>
      <c r="F276" s="289" t="s">
        <v>1528</v>
      </c>
      <c r="G276" s="41"/>
      <c r="H276" s="41"/>
      <c r="I276" s="290"/>
      <c r="J276" s="41"/>
      <c r="K276" s="41"/>
      <c r="L276" s="45"/>
      <c r="M276" s="291"/>
      <c r="N276" s="292"/>
      <c r="O276" s="92"/>
      <c r="P276" s="92"/>
      <c r="Q276" s="92"/>
      <c r="R276" s="92"/>
      <c r="S276" s="92"/>
      <c r="T276" s="93"/>
      <c r="U276" s="39"/>
      <c r="V276" s="39"/>
      <c r="W276" s="39"/>
      <c r="X276" s="39"/>
      <c r="Y276" s="39"/>
      <c r="Z276" s="39"/>
      <c r="AA276" s="39"/>
      <c r="AB276" s="39"/>
      <c r="AC276" s="39"/>
      <c r="AD276" s="39"/>
      <c r="AE276" s="39"/>
      <c r="AT276" s="18" t="s">
        <v>836</v>
      </c>
      <c r="AU276" s="18" t="s">
        <v>85</v>
      </c>
    </row>
    <row r="277" spans="1:51" s="14" customFormat="1" ht="12">
      <c r="A277" s="14"/>
      <c r="B277" s="254"/>
      <c r="C277" s="255"/>
      <c r="D277" s="245" t="s">
        <v>226</v>
      </c>
      <c r="E277" s="256" t="s">
        <v>1</v>
      </c>
      <c r="F277" s="257" t="s">
        <v>1529</v>
      </c>
      <c r="G277" s="255"/>
      <c r="H277" s="258">
        <v>1.5</v>
      </c>
      <c r="I277" s="259"/>
      <c r="J277" s="255"/>
      <c r="K277" s="255"/>
      <c r="L277" s="260"/>
      <c r="M277" s="261"/>
      <c r="N277" s="262"/>
      <c r="O277" s="262"/>
      <c r="P277" s="262"/>
      <c r="Q277" s="262"/>
      <c r="R277" s="262"/>
      <c r="S277" s="262"/>
      <c r="T277" s="263"/>
      <c r="U277" s="14"/>
      <c r="V277" s="14"/>
      <c r="W277" s="14"/>
      <c r="X277" s="14"/>
      <c r="Y277" s="14"/>
      <c r="Z277" s="14"/>
      <c r="AA277" s="14"/>
      <c r="AB277" s="14"/>
      <c r="AC277" s="14"/>
      <c r="AD277" s="14"/>
      <c r="AE277" s="14"/>
      <c r="AT277" s="264" t="s">
        <v>226</v>
      </c>
      <c r="AU277" s="264" t="s">
        <v>85</v>
      </c>
      <c r="AV277" s="14" t="s">
        <v>87</v>
      </c>
      <c r="AW277" s="14" t="s">
        <v>35</v>
      </c>
      <c r="AX277" s="14" t="s">
        <v>78</v>
      </c>
      <c r="AY277" s="264" t="s">
        <v>216</v>
      </c>
    </row>
    <row r="278" spans="1:51" s="15" customFormat="1" ht="12">
      <c r="A278" s="15"/>
      <c r="B278" s="265"/>
      <c r="C278" s="266"/>
      <c r="D278" s="245" t="s">
        <v>226</v>
      </c>
      <c r="E278" s="267" t="s">
        <v>1</v>
      </c>
      <c r="F278" s="268" t="s">
        <v>229</v>
      </c>
      <c r="G278" s="266"/>
      <c r="H278" s="269">
        <v>1.5</v>
      </c>
      <c r="I278" s="270"/>
      <c r="J278" s="266"/>
      <c r="K278" s="266"/>
      <c r="L278" s="271"/>
      <c r="M278" s="272"/>
      <c r="N278" s="273"/>
      <c r="O278" s="273"/>
      <c r="P278" s="273"/>
      <c r="Q278" s="273"/>
      <c r="R278" s="273"/>
      <c r="S278" s="273"/>
      <c r="T278" s="274"/>
      <c r="U278" s="15"/>
      <c r="V278" s="15"/>
      <c r="W278" s="15"/>
      <c r="X278" s="15"/>
      <c r="Y278" s="15"/>
      <c r="Z278" s="15"/>
      <c r="AA278" s="15"/>
      <c r="AB278" s="15"/>
      <c r="AC278" s="15"/>
      <c r="AD278" s="15"/>
      <c r="AE278" s="15"/>
      <c r="AT278" s="275" t="s">
        <v>226</v>
      </c>
      <c r="AU278" s="275" t="s">
        <v>85</v>
      </c>
      <c r="AV278" s="15" t="s">
        <v>100</v>
      </c>
      <c r="AW278" s="15" t="s">
        <v>35</v>
      </c>
      <c r="AX278" s="15" t="s">
        <v>85</v>
      </c>
      <c r="AY278" s="275" t="s">
        <v>216</v>
      </c>
    </row>
    <row r="279" spans="1:65" s="2" customFormat="1" ht="24.15" customHeight="1">
      <c r="A279" s="39"/>
      <c r="B279" s="40"/>
      <c r="C279" s="229" t="s">
        <v>365</v>
      </c>
      <c r="D279" s="229" t="s">
        <v>219</v>
      </c>
      <c r="E279" s="230" t="s">
        <v>1530</v>
      </c>
      <c r="F279" s="231" t="s">
        <v>1531</v>
      </c>
      <c r="G279" s="232" t="s">
        <v>232</v>
      </c>
      <c r="H279" s="233">
        <v>1</v>
      </c>
      <c r="I279" s="234"/>
      <c r="J279" s="235">
        <f>ROUND(I279*H279,2)</f>
        <v>0</v>
      </c>
      <c r="K279" s="231" t="s">
        <v>1</v>
      </c>
      <c r="L279" s="236"/>
      <c r="M279" s="237" t="s">
        <v>1</v>
      </c>
      <c r="N279" s="238" t="s">
        <v>43</v>
      </c>
      <c r="O279" s="92"/>
      <c r="P279" s="239">
        <f>O279*H279</f>
        <v>0</v>
      </c>
      <c r="Q279" s="239">
        <v>0</v>
      </c>
      <c r="R279" s="239">
        <f>Q279*H279</f>
        <v>0</v>
      </c>
      <c r="S279" s="239">
        <v>0</v>
      </c>
      <c r="T279" s="240">
        <f>S279*H279</f>
        <v>0</v>
      </c>
      <c r="U279" s="39"/>
      <c r="V279" s="39"/>
      <c r="W279" s="39"/>
      <c r="X279" s="39"/>
      <c r="Y279" s="39"/>
      <c r="Z279" s="39"/>
      <c r="AA279" s="39"/>
      <c r="AB279" s="39"/>
      <c r="AC279" s="39"/>
      <c r="AD279" s="39"/>
      <c r="AE279" s="39"/>
      <c r="AR279" s="241" t="s">
        <v>224</v>
      </c>
      <c r="AT279" s="241" t="s">
        <v>219</v>
      </c>
      <c r="AU279" s="241" t="s">
        <v>85</v>
      </c>
      <c r="AY279" s="18" t="s">
        <v>216</v>
      </c>
      <c r="BE279" s="242">
        <f>IF(N279="základní",J279,0)</f>
        <v>0</v>
      </c>
      <c r="BF279" s="242">
        <f>IF(N279="snížená",J279,0)</f>
        <v>0</v>
      </c>
      <c r="BG279" s="242">
        <f>IF(N279="zákl. přenesená",J279,0)</f>
        <v>0</v>
      </c>
      <c r="BH279" s="242">
        <f>IF(N279="sníž. přenesená",J279,0)</f>
        <v>0</v>
      </c>
      <c r="BI279" s="242">
        <f>IF(N279="nulová",J279,0)</f>
        <v>0</v>
      </c>
      <c r="BJ279" s="18" t="s">
        <v>85</v>
      </c>
      <c r="BK279" s="242">
        <f>ROUND(I279*H279,2)</f>
        <v>0</v>
      </c>
      <c r="BL279" s="18" t="s">
        <v>100</v>
      </c>
      <c r="BM279" s="241" t="s">
        <v>1532</v>
      </c>
    </row>
    <row r="280" spans="1:65" s="2" customFormat="1" ht="16.5" customHeight="1">
      <c r="A280" s="39"/>
      <c r="B280" s="40"/>
      <c r="C280" s="229" t="s">
        <v>369</v>
      </c>
      <c r="D280" s="229" t="s">
        <v>219</v>
      </c>
      <c r="E280" s="230" t="s">
        <v>1533</v>
      </c>
      <c r="F280" s="231" t="s">
        <v>1534</v>
      </c>
      <c r="G280" s="232" t="s">
        <v>232</v>
      </c>
      <c r="H280" s="233">
        <v>2</v>
      </c>
      <c r="I280" s="234"/>
      <c r="J280" s="235">
        <f>ROUND(I280*H280,2)</f>
        <v>0</v>
      </c>
      <c r="K280" s="231" t="s">
        <v>1</v>
      </c>
      <c r="L280" s="236"/>
      <c r="M280" s="237" t="s">
        <v>1</v>
      </c>
      <c r="N280" s="238" t="s">
        <v>43</v>
      </c>
      <c r="O280" s="92"/>
      <c r="P280" s="239">
        <f>O280*H280</f>
        <v>0</v>
      </c>
      <c r="Q280" s="239">
        <v>0</v>
      </c>
      <c r="R280" s="239">
        <f>Q280*H280</f>
        <v>0</v>
      </c>
      <c r="S280" s="239">
        <v>0</v>
      </c>
      <c r="T280" s="240">
        <f>S280*H280</f>
        <v>0</v>
      </c>
      <c r="U280" s="39"/>
      <c r="V280" s="39"/>
      <c r="W280" s="39"/>
      <c r="X280" s="39"/>
      <c r="Y280" s="39"/>
      <c r="Z280" s="39"/>
      <c r="AA280" s="39"/>
      <c r="AB280" s="39"/>
      <c r="AC280" s="39"/>
      <c r="AD280" s="39"/>
      <c r="AE280" s="39"/>
      <c r="AR280" s="241" t="s">
        <v>224</v>
      </c>
      <c r="AT280" s="241" t="s">
        <v>219</v>
      </c>
      <c r="AU280" s="241" t="s">
        <v>85</v>
      </c>
      <c r="AY280" s="18" t="s">
        <v>216</v>
      </c>
      <c r="BE280" s="242">
        <f>IF(N280="základní",J280,0)</f>
        <v>0</v>
      </c>
      <c r="BF280" s="242">
        <f>IF(N280="snížená",J280,0)</f>
        <v>0</v>
      </c>
      <c r="BG280" s="242">
        <f>IF(N280="zákl. přenesená",J280,0)</f>
        <v>0</v>
      </c>
      <c r="BH280" s="242">
        <f>IF(N280="sníž. přenesená",J280,0)</f>
        <v>0</v>
      </c>
      <c r="BI280" s="242">
        <f>IF(N280="nulová",J280,0)</f>
        <v>0</v>
      </c>
      <c r="BJ280" s="18" t="s">
        <v>85</v>
      </c>
      <c r="BK280" s="242">
        <f>ROUND(I280*H280,2)</f>
        <v>0</v>
      </c>
      <c r="BL280" s="18" t="s">
        <v>100</v>
      </c>
      <c r="BM280" s="241" t="s">
        <v>1535</v>
      </c>
    </row>
    <row r="281" spans="1:65" s="2" customFormat="1" ht="33" customHeight="1">
      <c r="A281" s="39"/>
      <c r="B281" s="40"/>
      <c r="C281" s="276" t="s">
        <v>373</v>
      </c>
      <c r="D281" s="276" t="s">
        <v>265</v>
      </c>
      <c r="E281" s="277" t="s">
        <v>1536</v>
      </c>
      <c r="F281" s="278" t="s">
        <v>1537</v>
      </c>
      <c r="G281" s="279" t="s">
        <v>300</v>
      </c>
      <c r="H281" s="280">
        <v>1.696</v>
      </c>
      <c r="I281" s="281"/>
      <c r="J281" s="282">
        <f>ROUND(I281*H281,2)</f>
        <v>0</v>
      </c>
      <c r="K281" s="278" t="s">
        <v>1361</v>
      </c>
      <c r="L281" s="45"/>
      <c r="M281" s="283" t="s">
        <v>1</v>
      </c>
      <c r="N281" s="284" t="s">
        <v>43</v>
      </c>
      <c r="O281" s="92"/>
      <c r="P281" s="239">
        <f>O281*H281</f>
        <v>0</v>
      </c>
      <c r="Q281" s="239">
        <v>2.50187</v>
      </c>
      <c r="R281" s="239">
        <f>Q281*H281</f>
        <v>4.24317152</v>
      </c>
      <c r="S281" s="239">
        <v>0</v>
      </c>
      <c r="T281" s="240">
        <f>S281*H281</f>
        <v>0</v>
      </c>
      <c r="U281" s="39"/>
      <c r="V281" s="39"/>
      <c r="W281" s="39"/>
      <c r="X281" s="39"/>
      <c r="Y281" s="39"/>
      <c r="Z281" s="39"/>
      <c r="AA281" s="39"/>
      <c r="AB281" s="39"/>
      <c r="AC281" s="39"/>
      <c r="AD281" s="39"/>
      <c r="AE281" s="39"/>
      <c r="AR281" s="241" t="s">
        <v>100</v>
      </c>
      <c r="AT281" s="241" t="s">
        <v>265</v>
      </c>
      <c r="AU281" s="241" t="s">
        <v>85</v>
      </c>
      <c r="AY281" s="18" t="s">
        <v>216</v>
      </c>
      <c r="BE281" s="242">
        <f>IF(N281="základní",J281,0)</f>
        <v>0</v>
      </c>
      <c r="BF281" s="242">
        <f>IF(N281="snížená",J281,0)</f>
        <v>0</v>
      </c>
      <c r="BG281" s="242">
        <f>IF(N281="zákl. přenesená",J281,0)</f>
        <v>0</v>
      </c>
      <c r="BH281" s="242">
        <f>IF(N281="sníž. přenesená",J281,0)</f>
        <v>0</v>
      </c>
      <c r="BI281" s="242">
        <f>IF(N281="nulová",J281,0)</f>
        <v>0</v>
      </c>
      <c r="BJ281" s="18" t="s">
        <v>85</v>
      </c>
      <c r="BK281" s="242">
        <f>ROUND(I281*H281,2)</f>
        <v>0</v>
      </c>
      <c r="BL281" s="18" t="s">
        <v>100</v>
      </c>
      <c r="BM281" s="241" t="s">
        <v>1538</v>
      </c>
    </row>
    <row r="282" spans="1:47" s="2" customFormat="1" ht="12">
      <c r="A282" s="39"/>
      <c r="B282" s="40"/>
      <c r="C282" s="41"/>
      <c r="D282" s="288" t="s">
        <v>836</v>
      </c>
      <c r="E282" s="41"/>
      <c r="F282" s="289" t="s">
        <v>1539</v>
      </c>
      <c r="G282" s="41"/>
      <c r="H282" s="41"/>
      <c r="I282" s="290"/>
      <c r="J282" s="41"/>
      <c r="K282" s="41"/>
      <c r="L282" s="45"/>
      <c r="M282" s="291"/>
      <c r="N282" s="292"/>
      <c r="O282" s="92"/>
      <c r="P282" s="92"/>
      <c r="Q282" s="92"/>
      <c r="R282" s="92"/>
      <c r="S282" s="92"/>
      <c r="T282" s="93"/>
      <c r="U282" s="39"/>
      <c r="V282" s="39"/>
      <c r="W282" s="39"/>
      <c r="X282" s="39"/>
      <c r="Y282" s="39"/>
      <c r="Z282" s="39"/>
      <c r="AA282" s="39"/>
      <c r="AB282" s="39"/>
      <c r="AC282" s="39"/>
      <c r="AD282" s="39"/>
      <c r="AE282" s="39"/>
      <c r="AT282" s="18" t="s">
        <v>836</v>
      </c>
      <c r="AU282" s="18" t="s">
        <v>85</v>
      </c>
    </row>
    <row r="283" spans="1:63" s="12" customFormat="1" ht="25.9" customHeight="1">
      <c r="A283" s="12"/>
      <c r="B283" s="213"/>
      <c r="C283" s="214"/>
      <c r="D283" s="215" t="s">
        <v>77</v>
      </c>
      <c r="E283" s="216" t="s">
        <v>252</v>
      </c>
      <c r="F283" s="216" t="s">
        <v>1540</v>
      </c>
      <c r="G283" s="214"/>
      <c r="H283" s="214"/>
      <c r="I283" s="217"/>
      <c r="J283" s="218">
        <f>BK283</f>
        <v>0</v>
      </c>
      <c r="K283" s="214"/>
      <c r="L283" s="219"/>
      <c r="M283" s="220"/>
      <c r="N283" s="221"/>
      <c r="O283" s="221"/>
      <c r="P283" s="222">
        <f>SUM(P284:P331)</f>
        <v>0</v>
      </c>
      <c r="Q283" s="221"/>
      <c r="R283" s="222">
        <f>SUM(R284:R331)</f>
        <v>1.157480018544</v>
      </c>
      <c r="S283" s="221"/>
      <c r="T283" s="223">
        <f>SUM(T284:T331)</f>
        <v>16.283279999999998</v>
      </c>
      <c r="U283" s="12"/>
      <c r="V283" s="12"/>
      <c r="W283" s="12"/>
      <c r="X283" s="12"/>
      <c r="Y283" s="12"/>
      <c r="Z283" s="12"/>
      <c r="AA283" s="12"/>
      <c r="AB283" s="12"/>
      <c r="AC283" s="12"/>
      <c r="AD283" s="12"/>
      <c r="AE283" s="12"/>
      <c r="AR283" s="224" t="s">
        <v>85</v>
      </c>
      <c r="AT283" s="225" t="s">
        <v>77</v>
      </c>
      <c r="AU283" s="225" t="s">
        <v>78</v>
      </c>
      <c r="AY283" s="224" t="s">
        <v>216</v>
      </c>
      <c r="BK283" s="226">
        <f>SUM(BK284:BK331)</f>
        <v>0</v>
      </c>
    </row>
    <row r="284" spans="1:65" s="2" customFormat="1" ht="24.15" customHeight="1">
      <c r="A284" s="39"/>
      <c r="B284" s="40"/>
      <c r="C284" s="276" t="s">
        <v>377</v>
      </c>
      <c r="D284" s="276" t="s">
        <v>265</v>
      </c>
      <c r="E284" s="277" t="s">
        <v>1541</v>
      </c>
      <c r="F284" s="278" t="s">
        <v>1542</v>
      </c>
      <c r="G284" s="279" t="s">
        <v>268</v>
      </c>
      <c r="H284" s="280">
        <v>1.44</v>
      </c>
      <c r="I284" s="281"/>
      <c r="J284" s="282">
        <f>ROUND(I284*H284,2)</f>
        <v>0</v>
      </c>
      <c r="K284" s="278" t="s">
        <v>1361</v>
      </c>
      <c r="L284" s="45"/>
      <c r="M284" s="283" t="s">
        <v>1</v>
      </c>
      <c r="N284" s="284" t="s">
        <v>43</v>
      </c>
      <c r="O284" s="92"/>
      <c r="P284" s="239">
        <f>O284*H284</f>
        <v>0</v>
      </c>
      <c r="Q284" s="239">
        <v>0.00063</v>
      </c>
      <c r="R284" s="239">
        <f>Q284*H284</f>
        <v>0.0009072</v>
      </c>
      <c r="S284" s="239">
        <v>0</v>
      </c>
      <c r="T284" s="240">
        <f>S284*H284</f>
        <v>0</v>
      </c>
      <c r="U284" s="39"/>
      <c r="V284" s="39"/>
      <c r="W284" s="39"/>
      <c r="X284" s="39"/>
      <c r="Y284" s="39"/>
      <c r="Z284" s="39"/>
      <c r="AA284" s="39"/>
      <c r="AB284" s="39"/>
      <c r="AC284" s="39"/>
      <c r="AD284" s="39"/>
      <c r="AE284" s="39"/>
      <c r="AR284" s="241" t="s">
        <v>100</v>
      </c>
      <c r="AT284" s="241" t="s">
        <v>265</v>
      </c>
      <c r="AU284" s="241" t="s">
        <v>85</v>
      </c>
      <c r="AY284" s="18" t="s">
        <v>216</v>
      </c>
      <c r="BE284" s="242">
        <f>IF(N284="základní",J284,0)</f>
        <v>0</v>
      </c>
      <c r="BF284" s="242">
        <f>IF(N284="snížená",J284,0)</f>
        <v>0</v>
      </c>
      <c r="BG284" s="242">
        <f>IF(N284="zákl. přenesená",J284,0)</f>
        <v>0</v>
      </c>
      <c r="BH284" s="242">
        <f>IF(N284="sníž. přenesená",J284,0)</f>
        <v>0</v>
      </c>
      <c r="BI284" s="242">
        <f>IF(N284="nulová",J284,0)</f>
        <v>0</v>
      </c>
      <c r="BJ284" s="18" t="s">
        <v>85</v>
      </c>
      <c r="BK284" s="242">
        <f>ROUND(I284*H284,2)</f>
        <v>0</v>
      </c>
      <c r="BL284" s="18" t="s">
        <v>100</v>
      </c>
      <c r="BM284" s="241" t="s">
        <v>1543</v>
      </c>
    </row>
    <row r="285" spans="1:47" s="2" customFormat="1" ht="12">
      <c r="A285" s="39"/>
      <c r="B285" s="40"/>
      <c r="C285" s="41"/>
      <c r="D285" s="288" t="s">
        <v>836</v>
      </c>
      <c r="E285" s="41"/>
      <c r="F285" s="289" t="s">
        <v>1544</v>
      </c>
      <c r="G285" s="41"/>
      <c r="H285" s="41"/>
      <c r="I285" s="290"/>
      <c r="J285" s="41"/>
      <c r="K285" s="41"/>
      <c r="L285" s="45"/>
      <c r="M285" s="291"/>
      <c r="N285" s="292"/>
      <c r="O285" s="92"/>
      <c r="P285" s="92"/>
      <c r="Q285" s="92"/>
      <c r="R285" s="92"/>
      <c r="S285" s="92"/>
      <c r="T285" s="93"/>
      <c r="U285" s="39"/>
      <c r="V285" s="39"/>
      <c r="W285" s="39"/>
      <c r="X285" s="39"/>
      <c r="Y285" s="39"/>
      <c r="Z285" s="39"/>
      <c r="AA285" s="39"/>
      <c r="AB285" s="39"/>
      <c r="AC285" s="39"/>
      <c r="AD285" s="39"/>
      <c r="AE285" s="39"/>
      <c r="AT285" s="18" t="s">
        <v>836</v>
      </c>
      <c r="AU285" s="18" t="s">
        <v>85</v>
      </c>
    </row>
    <row r="286" spans="1:51" s="13" customFormat="1" ht="12">
      <c r="A286" s="13"/>
      <c r="B286" s="243"/>
      <c r="C286" s="244"/>
      <c r="D286" s="245" t="s">
        <v>226</v>
      </c>
      <c r="E286" s="246" t="s">
        <v>1</v>
      </c>
      <c r="F286" s="247" t="s">
        <v>1545</v>
      </c>
      <c r="G286" s="244"/>
      <c r="H286" s="246" t="s">
        <v>1</v>
      </c>
      <c r="I286" s="248"/>
      <c r="J286" s="244"/>
      <c r="K286" s="244"/>
      <c r="L286" s="249"/>
      <c r="M286" s="250"/>
      <c r="N286" s="251"/>
      <c r="O286" s="251"/>
      <c r="P286" s="251"/>
      <c r="Q286" s="251"/>
      <c r="R286" s="251"/>
      <c r="S286" s="251"/>
      <c r="T286" s="252"/>
      <c r="U286" s="13"/>
      <c r="V286" s="13"/>
      <c r="W286" s="13"/>
      <c r="X286" s="13"/>
      <c r="Y286" s="13"/>
      <c r="Z286" s="13"/>
      <c r="AA286" s="13"/>
      <c r="AB286" s="13"/>
      <c r="AC286" s="13"/>
      <c r="AD286" s="13"/>
      <c r="AE286" s="13"/>
      <c r="AT286" s="253" t="s">
        <v>226</v>
      </c>
      <c r="AU286" s="253" t="s">
        <v>85</v>
      </c>
      <c r="AV286" s="13" t="s">
        <v>85</v>
      </c>
      <c r="AW286" s="13" t="s">
        <v>35</v>
      </c>
      <c r="AX286" s="13" t="s">
        <v>78</v>
      </c>
      <c r="AY286" s="253" t="s">
        <v>216</v>
      </c>
    </row>
    <row r="287" spans="1:51" s="14" customFormat="1" ht="12">
      <c r="A287" s="14"/>
      <c r="B287" s="254"/>
      <c r="C287" s="255"/>
      <c r="D287" s="245" t="s">
        <v>226</v>
      </c>
      <c r="E287" s="256" t="s">
        <v>1</v>
      </c>
      <c r="F287" s="257" t="s">
        <v>1546</v>
      </c>
      <c r="G287" s="255"/>
      <c r="H287" s="258">
        <v>1.44</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226</v>
      </c>
      <c r="AU287" s="264" t="s">
        <v>85</v>
      </c>
      <c r="AV287" s="14" t="s">
        <v>87</v>
      </c>
      <c r="AW287" s="14" t="s">
        <v>35</v>
      </c>
      <c r="AX287" s="14" t="s">
        <v>78</v>
      </c>
      <c r="AY287" s="264" t="s">
        <v>216</v>
      </c>
    </row>
    <row r="288" spans="1:51" s="15" customFormat="1" ht="12">
      <c r="A288" s="15"/>
      <c r="B288" s="265"/>
      <c r="C288" s="266"/>
      <c r="D288" s="245" t="s">
        <v>226</v>
      </c>
      <c r="E288" s="267" t="s">
        <v>1</v>
      </c>
      <c r="F288" s="268" t="s">
        <v>229</v>
      </c>
      <c r="G288" s="266"/>
      <c r="H288" s="269">
        <v>1.44</v>
      </c>
      <c r="I288" s="270"/>
      <c r="J288" s="266"/>
      <c r="K288" s="266"/>
      <c r="L288" s="271"/>
      <c r="M288" s="272"/>
      <c r="N288" s="273"/>
      <c r="O288" s="273"/>
      <c r="P288" s="273"/>
      <c r="Q288" s="273"/>
      <c r="R288" s="273"/>
      <c r="S288" s="273"/>
      <c r="T288" s="274"/>
      <c r="U288" s="15"/>
      <c r="V288" s="15"/>
      <c r="W288" s="15"/>
      <c r="X288" s="15"/>
      <c r="Y288" s="15"/>
      <c r="Z288" s="15"/>
      <c r="AA288" s="15"/>
      <c r="AB288" s="15"/>
      <c r="AC288" s="15"/>
      <c r="AD288" s="15"/>
      <c r="AE288" s="15"/>
      <c r="AT288" s="275" t="s">
        <v>226</v>
      </c>
      <c r="AU288" s="275" t="s">
        <v>85</v>
      </c>
      <c r="AV288" s="15" t="s">
        <v>100</v>
      </c>
      <c r="AW288" s="15" t="s">
        <v>35</v>
      </c>
      <c r="AX288" s="15" t="s">
        <v>85</v>
      </c>
      <c r="AY288" s="275" t="s">
        <v>216</v>
      </c>
    </row>
    <row r="289" spans="1:65" s="2" customFormat="1" ht="33" customHeight="1">
      <c r="A289" s="39"/>
      <c r="B289" s="40"/>
      <c r="C289" s="276" t="s">
        <v>382</v>
      </c>
      <c r="D289" s="276" t="s">
        <v>265</v>
      </c>
      <c r="E289" s="277" t="s">
        <v>1547</v>
      </c>
      <c r="F289" s="278" t="s">
        <v>1548</v>
      </c>
      <c r="G289" s="279" t="s">
        <v>222</v>
      </c>
      <c r="H289" s="280">
        <v>4.8</v>
      </c>
      <c r="I289" s="281"/>
      <c r="J289" s="282">
        <f>ROUND(I289*H289,2)</f>
        <v>0</v>
      </c>
      <c r="K289" s="278" t="s">
        <v>1361</v>
      </c>
      <c r="L289" s="45"/>
      <c r="M289" s="283" t="s">
        <v>1</v>
      </c>
      <c r="N289" s="284" t="s">
        <v>43</v>
      </c>
      <c r="O289" s="92"/>
      <c r="P289" s="239">
        <f>O289*H289</f>
        <v>0</v>
      </c>
      <c r="Q289" s="239">
        <v>0.000174</v>
      </c>
      <c r="R289" s="239">
        <f>Q289*H289</f>
        <v>0.0008352</v>
      </c>
      <c r="S289" s="239">
        <v>0</v>
      </c>
      <c r="T289" s="240">
        <f>S289*H289</f>
        <v>0</v>
      </c>
      <c r="U289" s="39"/>
      <c r="V289" s="39"/>
      <c r="W289" s="39"/>
      <c r="X289" s="39"/>
      <c r="Y289" s="39"/>
      <c r="Z289" s="39"/>
      <c r="AA289" s="39"/>
      <c r="AB289" s="39"/>
      <c r="AC289" s="39"/>
      <c r="AD289" s="39"/>
      <c r="AE289" s="39"/>
      <c r="AR289" s="241" t="s">
        <v>100</v>
      </c>
      <c r="AT289" s="241" t="s">
        <v>265</v>
      </c>
      <c r="AU289" s="241" t="s">
        <v>85</v>
      </c>
      <c r="AY289" s="18" t="s">
        <v>216</v>
      </c>
      <c r="BE289" s="242">
        <f>IF(N289="základní",J289,0)</f>
        <v>0</v>
      </c>
      <c r="BF289" s="242">
        <f>IF(N289="snížená",J289,0)</f>
        <v>0</v>
      </c>
      <c r="BG289" s="242">
        <f>IF(N289="zákl. přenesená",J289,0)</f>
        <v>0</v>
      </c>
      <c r="BH289" s="242">
        <f>IF(N289="sníž. přenesená",J289,0)</f>
        <v>0</v>
      </c>
      <c r="BI289" s="242">
        <f>IF(N289="nulová",J289,0)</f>
        <v>0</v>
      </c>
      <c r="BJ289" s="18" t="s">
        <v>85</v>
      </c>
      <c r="BK289" s="242">
        <f>ROUND(I289*H289,2)</f>
        <v>0</v>
      </c>
      <c r="BL289" s="18" t="s">
        <v>100</v>
      </c>
      <c r="BM289" s="241" t="s">
        <v>1549</v>
      </c>
    </row>
    <row r="290" spans="1:47" s="2" customFormat="1" ht="12">
      <c r="A290" s="39"/>
      <c r="B290" s="40"/>
      <c r="C290" s="41"/>
      <c r="D290" s="288" t="s">
        <v>836</v>
      </c>
      <c r="E290" s="41"/>
      <c r="F290" s="289" t="s">
        <v>1550</v>
      </c>
      <c r="G290" s="41"/>
      <c r="H290" s="41"/>
      <c r="I290" s="290"/>
      <c r="J290" s="41"/>
      <c r="K290" s="41"/>
      <c r="L290" s="45"/>
      <c r="M290" s="291"/>
      <c r="N290" s="292"/>
      <c r="O290" s="92"/>
      <c r="P290" s="92"/>
      <c r="Q290" s="92"/>
      <c r="R290" s="92"/>
      <c r="S290" s="92"/>
      <c r="T290" s="93"/>
      <c r="U290" s="39"/>
      <c r="V290" s="39"/>
      <c r="W290" s="39"/>
      <c r="X290" s="39"/>
      <c r="Y290" s="39"/>
      <c r="Z290" s="39"/>
      <c r="AA290" s="39"/>
      <c r="AB290" s="39"/>
      <c r="AC290" s="39"/>
      <c r="AD290" s="39"/>
      <c r="AE290" s="39"/>
      <c r="AT290" s="18" t="s">
        <v>836</v>
      </c>
      <c r="AU290" s="18" t="s">
        <v>85</v>
      </c>
    </row>
    <row r="291" spans="1:51" s="13" customFormat="1" ht="12">
      <c r="A291" s="13"/>
      <c r="B291" s="243"/>
      <c r="C291" s="244"/>
      <c r="D291" s="245" t="s">
        <v>226</v>
      </c>
      <c r="E291" s="246" t="s">
        <v>1</v>
      </c>
      <c r="F291" s="247" t="s">
        <v>1545</v>
      </c>
      <c r="G291" s="244"/>
      <c r="H291" s="246" t="s">
        <v>1</v>
      </c>
      <c r="I291" s="248"/>
      <c r="J291" s="244"/>
      <c r="K291" s="244"/>
      <c r="L291" s="249"/>
      <c r="M291" s="250"/>
      <c r="N291" s="251"/>
      <c r="O291" s="251"/>
      <c r="P291" s="251"/>
      <c r="Q291" s="251"/>
      <c r="R291" s="251"/>
      <c r="S291" s="251"/>
      <c r="T291" s="252"/>
      <c r="U291" s="13"/>
      <c r="V291" s="13"/>
      <c r="W291" s="13"/>
      <c r="X291" s="13"/>
      <c r="Y291" s="13"/>
      <c r="Z291" s="13"/>
      <c r="AA291" s="13"/>
      <c r="AB291" s="13"/>
      <c r="AC291" s="13"/>
      <c r="AD291" s="13"/>
      <c r="AE291" s="13"/>
      <c r="AT291" s="253" t="s">
        <v>226</v>
      </c>
      <c r="AU291" s="253" t="s">
        <v>85</v>
      </c>
      <c r="AV291" s="13" t="s">
        <v>85</v>
      </c>
      <c r="AW291" s="13" t="s">
        <v>35</v>
      </c>
      <c r="AX291" s="13" t="s">
        <v>78</v>
      </c>
      <c r="AY291" s="253" t="s">
        <v>216</v>
      </c>
    </row>
    <row r="292" spans="1:51" s="14" customFormat="1" ht="12">
      <c r="A292" s="14"/>
      <c r="B292" s="254"/>
      <c r="C292" s="255"/>
      <c r="D292" s="245" t="s">
        <v>226</v>
      </c>
      <c r="E292" s="256" t="s">
        <v>1</v>
      </c>
      <c r="F292" s="257" t="s">
        <v>1518</v>
      </c>
      <c r="G292" s="255"/>
      <c r="H292" s="258">
        <v>4.8</v>
      </c>
      <c r="I292" s="259"/>
      <c r="J292" s="255"/>
      <c r="K292" s="255"/>
      <c r="L292" s="260"/>
      <c r="M292" s="261"/>
      <c r="N292" s="262"/>
      <c r="O292" s="262"/>
      <c r="P292" s="262"/>
      <c r="Q292" s="262"/>
      <c r="R292" s="262"/>
      <c r="S292" s="262"/>
      <c r="T292" s="263"/>
      <c r="U292" s="14"/>
      <c r="V292" s="14"/>
      <c r="W292" s="14"/>
      <c r="X292" s="14"/>
      <c r="Y292" s="14"/>
      <c r="Z292" s="14"/>
      <c r="AA292" s="14"/>
      <c r="AB292" s="14"/>
      <c r="AC292" s="14"/>
      <c r="AD292" s="14"/>
      <c r="AE292" s="14"/>
      <c r="AT292" s="264" t="s">
        <v>226</v>
      </c>
      <c r="AU292" s="264" t="s">
        <v>85</v>
      </c>
      <c r="AV292" s="14" t="s">
        <v>87</v>
      </c>
      <c r="AW292" s="14" t="s">
        <v>35</v>
      </c>
      <c r="AX292" s="14" t="s">
        <v>78</v>
      </c>
      <c r="AY292" s="264" t="s">
        <v>216</v>
      </c>
    </row>
    <row r="293" spans="1:51" s="15" customFormat="1" ht="12">
      <c r="A293" s="15"/>
      <c r="B293" s="265"/>
      <c r="C293" s="266"/>
      <c r="D293" s="245" t="s">
        <v>226</v>
      </c>
      <c r="E293" s="267" t="s">
        <v>1</v>
      </c>
      <c r="F293" s="268" t="s">
        <v>229</v>
      </c>
      <c r="G293" s="266"/>
      <c r="H293" s="269">
        <v>4.8</v>
      </c>
      <c r="I293" s="270"/>
      <c r="J293" s="266"/>
      <c r="K293" s="266"/>
      <c r="L293" s="271"/>
      <c r="M293" s="272"/>
      <c r="N293" s="273"/>
      <c r="O293" s="273"/>
      <c r="P293" s="273"/>
      <c r="Q293" s="273"/>
      <c r="R293" s="273"/>
      <c r="S293" s="273"/>
      <c r="T293" s="274"/>
      <c r="U293" s="15"/>
      <c r="V293" s="15"/>
      <c r="W293" s="15"/>
      <c r="X293" s="15"/>
      <c r="Y293" s="15"/>
      <c r="Z293" s="15"/>
      <c r="AA293" s="15"/>
      <c r="AB293" s="15"/>
      <c r="AC293" s="15"/>
      <c r="AD293" s="15"/>
      <c r="AE293" s="15"/>
      <c r="AT293" s="275" t="s">
        <v>226</v>
      </c>
      <c r="AU293" s="275" t="s">
        <v>85</v>
      </c>
      <c r="AV293" s="15" t="s">
        <v>100</v>
      </c>
      <c r="AW293" s="15" t="s">
        <v>35</v>
      </c>
      <c r="AX293" s="15" t="s">
        <v>85</v>
      </c>
      <c r="AY293" s="275" t="s">
        <v>216</v>
      </c>
    </row>
    <row r="294" spans="1:65" s="2" customFormat="1" ht="21.75" customHeight="1">
      <c r="A294" s="39"/>
      <c r="B294" s="40"/>
      <c r="C294" s="276" t="s">
        <v>387</v>
      </c>
      <c r="D294" s="276" t="s">
        <v>265</v>
      </c>
      <c r="E294" s="277" t="s">
        <v>1551</v>
      </c>
      <c r="F294" s="278" t="s">
        <v>1552</v>
      </c>
      <c r="G294" s="279" t="s">
        <v>300</v>
      </c>
      <c r="H294" s="280">
        <v>6.6</v>
      </c>
      <c r="I294" s="281"/>
      <c r="J294" s="282">
        <f>ROUND(I294*H294,2)</f>
        <v>0</v>
      </c>
      <c r="K294" s="278" t="s">
        <v>1361</v>
      </c>
      <c r="L294" s="45"/>
      <c r="M294" s="283" t="s">
        <v>1</v>
      </c>
      <c r="N294" s="284" t="s">
        <v>43</v>
      </c>
      <c r="O294" s="92"/>
      <c r="P294" s="239">
        <f>O294*H294</f>
        <v>0</v>
      </c>
      <c r="Q294" s="239">
        <v>0.12</v>
      </c>
      <c r="R294" s="239">
        <f>Q294*H294</f>
        <v>0.7919999999999999</v>
      </c>
      <c r="S294" s="239">
        <v>2.2</v>
      </c>
      <c r="T294" s="240">
        <f>S294*H294</f>
        <v>14.52</v>
      </c>
      <c r="U294" s="39"/>
      <c r="V294" s="39"/>
      <c r="W294" s="39"/>
      <c r="X294" s="39"/>
      <c r="Y294" s="39"/>
      <c r="Z294" s="39"/>
      <c r="AA294" s="39"/>
      <c r="AB294" s="39"/>
      <c r="AC294" s="39"/>
      <c r="AD294" s="39"/>
      <c r="AE294" s="39"/>
      <c r="AR294" s="241" t="s">
        <v>100</v>
      </c>
      <c r="AT294" s="241" t="s">
        <v>265</v>
      </c>
      <c r="AU294" s="241" t="s">
        <v>85</v>
      </c>
      <c r="AY294" s="18" t="s">
        <v>216</v>
      </c>
      <c r="BE294" s="242">
        <f>IF(N294="základní",J294,0)</f>
        <v>0</v>
      </c>
      <c r="BF294" s="242">
        <f>IF(N294="snížená",J294,0)</f>
        <v>0</v>
      </c>
      <c r="BG294" s="242">
        <f>IF(N294="zákl. přenesená",J294,0)</f>
        <v>0</v>
      </c>
      <c r="BH294" s="242">
        <f>IF(N294="sníž. přenesená",J294,0)</f>
        <v>0</v>
      </c>
      <c r="BI294" s="242">
        <f>IF(N294="nulová",J294,0)</f>
        <v>0</v>
      </c>
      <c r="BJ294" s="18" t="s">
        <v>85</v>
      </c>
      <c r="BK294" s="242">
        <f>ROUND(I294*H294,2)</f>
        <v>0</v>
      </c>
      <c r="BL294" s="18" t="s">
        <v>100</v>
      </c>
      <c r="BM294" s="241" t="s">
        <v>1553</v>
      </c>
    </row>
    <row r="295" spans="1:47" s="2" customFormat="1" ht="12">
      <c r="A295" s="39"/>
      <c r="B295" s="40"/>
      <c r="C295" s="41"/>
      <c r="D295" s="288" t="s">
        <v>836</v>
      </c>
      <c r="E295" s="41"/>
      <c r="F295" s="289" t="s">
        <v>1554</v>
      </c>
      <c r="G295" s="41"/>
      <c r="H295" s="41"/>
      <c r="I295" s="290"/>
      <c r="J295" s="41"/>
      <c r="K295" s="41"/>
      <c r="L295" s="45"/>
      <c r="M295" s="291"/>
      <c r="N295" s="292"/>
      <c r="O295" s="92"/>
      <c r="P295" s="92"/>
      <c r="Q295" s="92"/>
      <c r="R295" s="92"/>
      <c r="S295" s="92"/>
      <c r="T295" s="93"/>
      <c r="U295" s="39"/>
      <c r="V295" s="39"/>
      <c r="W295" s="39"/>
      <c r="X295" s="39"/>
      <c r="Y295" s="39"/>
      <c r="Z295" s="39"/>
      <c r="AA295" s="39"/>
      <c r="AB295" s="39"/>
      <c r="AC295" s="39"/>
      <c r="AD295" s="39"/>
      <c r="AE295" s="39"/>
      <c r="AT295" s="18" t="s">
        <v>836</v>
      </c>
      <c r="AU295" s="18" t="s">
        <v>85</v>
      </c>
    </row>
    <row r="296" spans="1:51" s="13" customFormat="1" ht="12">
      <c r="A296" s="13"/>
      <c r="B296" s="243"/>
      <c r="C296" s="244"/>
      <c r="D296" s="245" t="s">
        <v>226</v>
      </c>
      <c r="E296" s="246" t="s">
        <v>1</v>
      </c>
      <c r="F296" s="247" t="s">
        <v>1555</v>
      </c>
      <c r="G296" s="244"/>
      <c r="H296" s="246" t="s">
        <v>1</v>
      </c>
      <c r="I296" s="248"/>
      <c r="J296" s="244"/>
      <c r="K296" s="244"/>
      <c r="L296" s="249"/>
      <c r="M296" s="250"/>
      <c r="N296" s="251"/>
      <c r="O296" s="251"/>
      <c r="P296" s="251"/>
      <c r="Q296" s="251"/>
      <c r="R296" s="251"/>
      <c r="S296" s="251"/>
      <c r="T296" s="252"/>
      <c r="U296" s="13"/>
      <c r="V296" s="13"/>
      <c r="W296" s="13"/>
      <c r="X296" s="13"/>
      <c r="Y296" s="13"/>
      <c r="Z296" s="13"/>
      <c r="AA296" s="13"/>
      <c r="AB296" s="13"/>
      <c r="AC296" s="13"/>
      <c r="AD296" s="13"/>
      <c r="AE296" s="13"/>
      <c r="AT296" s="253" t="s">
        <v>226</v>
      </c>
      <c r="AU296" s="253" t="s">
        <v>85</v>
      </c>
      <c r="AV296" s="13" t="s">
        <v>85</v>
      </c>
      <c r="AW296" s="13" t="s">
        <v>35</v>
      </c>
      <c r="AX296" s="13" t="s">
        <v>78</v>
      </c>
      <c r="AY296" s="253" t="s">
        <v>216</v>
      </c>
    </row>
    <row r="297" spans="1:51" s="14" customFormat="1" ht="12">
      <c r="A297" s="14"/>
      <c r="B297" s="254"/>
      <c r="C297" s="255"/>
      <c r="D297" s="245" t="s">
        <v>226</v>
      </c>
      <c r="E297" s="256" t="s">
        <v>1</v>
      </c>
      <c r="F297" s="257" t="s">
        <v>1556</v>
      </c>
      <c r="G297" s="255"/>
      <c r="H297" s="258">
        <v>6.6</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226</v>
      </c>
      <c r="AU297" s="264" t="s">
        <v>85</v>
      </c>
      <c r="AV297" s="14" t="s">
        <v>87</v>
      </c>
      <c r="AW297" s="14" t="s">
        <v>35</v>
      </c>
      <c r="AX297" s="14" t="s">
        <v>78</v>
      </c>
      <c r="AY297" s="264" t="s">
        <v>216</v>
      </c>
    </row>
    <row r="298" spans="1:51" s="15" customFormat="1" ht="12">
      <c r="A298" s="15"/>
      <c r="B298" s="265"/>
      <c r="C298" s="266"/>
      <c r="D298" s="245" t="s">
        <v>226</v>
      </c>
      <c r="E298" s="267" t="s">
        <v>1</v>
      </c>
      <c r="F298" s="268" t="s">
        <v>229</v>
      </c>
      <c r="G298" s="266"/>
      <c r="H298" s="269">
        <v>6.6</v>
      </c>
      <c r="I298" s="270"/>
      <c r="J298" s="266"/>
      <c r="K298" s="266"/>
      <c r="L298" s="271"/>
      <c r="M298" s="272"/>
      <c r="N298" s="273"/>
      <c r="O298" s="273"/>
      <c r="P298" s="273"/>
      <c r="Q298" s="273"/>
      <c r="R298" s="273"/>
      <c r="S298" s="273"/>
      <c r="T298" s="274"/>
      <c r="U298" s="15"/>
      <c r="V298" s="15"/>
      <c r="W298" s="15"/>
      <c r="X298" s="15"/>
      <c r="Y298" s="15"/>
      <c r="Z298" s="15"/>
      <c r="AA298" s="15"/>
      <c r="AB298" s="15"/>
      <c r="AC298" s="15"/>
      <c r="AD298" s="15"/>
      <c r="AE298" s="15"/>
      <c r="AT298" s="275" t="s">
        <v>226</v>
      </c>
      <c r="AU298" s="275" t="s">
        <v>85</v>
      </c>
      <c r="AV298" s="15" t="s">
        <v>100</v>
      </c>
      <c r="AW298" s="15" t="s">
        <v>35</v>
      </c>
      <c r="AX298" s="15" t="s">
        <v>85</v>
      </c>
      <c r="AY298" s="275" t="s">
        <v>216</v>
      </c>
    </row>
    <row r="299" spans="1:65" s="2" customFormat="1" ht="24.15" customHeight="1">
      <c r="A299" s="39"/>
      <c r="B299" s="40"/>
      <c r="C299" s="276" t="s">
        <v>392</v>
      </c>
      <c r="D299" s="276" t="s">
        <v>265</v>
      </c>
      <c r="E299" s="277" t="s">
        <v>1557</v>
      </c>
      <c r="F299" s="278" t="s">
        <v>1558</v>
      </c>
      <c r="G299" s="279" t="s">
        <v>300</v>
      </c>
      <c r="H299" s="280">
        <v>0.552</v>
      </c>
      <c r="I299" s="281"/>
      <c r="J299" s="282">
        <f>ROUND(I299*H299,2)</f>
        <v>0</v>
      </c>
      <c r="K299" s="278" t="s">
        <v>1361</v>
      </c>
      <c r="L299" s="45"/>
      <c r="M299" s="283" t="s">
        <v>1</v>
      </c>
      <c r="N299" s="284" t="s">
        <v>43</v>
      </c>
      <c r="O299" s="92"/>
      <c r="P299" s="239">
        <f>O299*H299</f>
        <v>0</v>
      </c>
      <c r="Q299" s="239">
        <v>0.121711072</v>
      </c>
      <c r="R299" s="239">
        <f>Q299*H299</f>
        <v>0.067184511744</v>
      </c>
      <c r="S299" s="239">
        <v>2.4</v>
      </c>
      <c r="T299" s="240">
        <f>S299*H299</f>
        <v>1.3248</v>
      </c>
      <c r="U299" s="39"/>
      <c r="V299" s="39"/>
      <c r="W299" s="39"/>
      <c r="X299" s="39"/>
      <c r="Y299" s="39"/>
      <c r="Z299" s="39"/>
      <c r="AA299" s="39"/>
      <c r="AB299" s="39"/>
      <c r="AC299" s="39"/>
      <c r="AD299" s="39"/>
      <c r="AE299" s="39"/>
      <c r="AR299" s="241" t="s">
        <v>100</v>
      </c>
      <c r="AT299" s="241" t="s">
        <v>265</v>
      </c>
      <c r="AU299" s="241" t="s">
        <v>85</v>
      </c>
      <c r="AY299" s="18" t="s">
        <v>216</v>
      </c>
      <c r="BE299" s="242">
        <f>IF(N299="základní",J299,0)</f>
        <v>0</v>
      </c>
      <c r="BF299" s="242">
        <f>IF(N299="snížená",J299,0)</f>
        <v>0</v>
      </c>
      <c r="BG299" s="242">
        <f>IF(N299="zákl. přenesená",J299,0)</f>
        <v>0</v>
      </c>
      <c r="BH299" s="242">
        <f>IF(N299="sníž. přenesená",J299,0)</f>
        <v>0</v>
      </c>
      <c r="BI299" s="242">
        <f>IF(N299="nulová",J299,0)</f>
        <v>0</v>
      </c>
      <c r="BJ299" s="18" t="s">
        <v>85</v>
      </c>
      <c r="BK299" s="242">
        <f>ROUND(I299*H299,2)</f>
        <v>0</v>
      </c>
      <c r="BL299" s="18" t="s">
        <v>100</v>
      </c>
      <c r="BM299" s="241" t="s">
        <v>1559</v>
      </c>
    </row>
    <row r="300" spans="1:47" s="2" customFormat="1" ht="12">
      <c r="A300" s="39"/>
      <c r="B300" s="40"/>
      <c r="C300" s="41"/>
      <c r="D300" s="288" t="s">
        <v>836</v>
      </c>
      <c r="E300" s="41"/>
      <c r="F300" s="289" t="s">
        <v>1560</v>
      </c>
      <c r="G300" s="41"/>
      <c r="H300" s="41"/>
      <c r="I300" s="290"/>
      <c r="J300" s="41"/>
      <c r="K300" s="41"/>
      <c r="L300" s="45"/>
      <c r="M300" s="291"/>
      <c r="N300" s="292"/>
      <c r="O300" s="92"/>
      <c r="P300" s="92"/>
      <c r="Q300" s="92"/>
      <c r="R300" s="92"/>
      <c r="S300" s="92"/>
      <c r="T300" s="93"/>
      <c r="U300" s="39"/>
      <c r="V300" s="39"/>
      <c r="W300" s="39"/>
      <c r="X300" s="39"/>
      <c r="Y300" s="39"/>
      <c r="Z300" s="39"/>
      <c r="AA300" s="39"/>
      <c r="AB300" s="39"/>
      <c r="AC300" s="39"/>
      <c r="AD300" s="39"/>
      <c r="AE300" s="39"/>
      <c r="AT300" s="18" t="s">
        <v>836</v>
      </c>
      <c r="AU300" s="18" t="s">
        <v>85</v>
      </c>
    </row>
    <row r="301" spans="1:51" s="13" customFormat="1" ht="12">
      <c r="A301" s="13"/>
      <c r="B301" s="243"/>
      <c r="C301" s="244"/>
      <c r="D301" s="245" t="s">
        <v>226</v>
      </c>
      <c r="E301" s="246" t="s">
        <v>1</v>
      </c>
      <c r="F301" s="247" t="s">
        <v>1561</v>
      </c>
      <c r="G301" s="244"/>
      <c r="H301" s="246" t="s">
        <v>1</v>
      </c>
      <c r="I301" s="248"/>
      <c r="J301" s="244"/>
      <c r="K301" s="244"/>
      <c r="L301" s="249"/>
      <c r="M301" s="250"/>
      <c r="N301" s="251"/>
      <c r="O301" s="251"/>
      <c r="P301" s="251"/>
      <c r="Q301" s="251"/>
      <c r="R301" s="251"/>
      <c r="S301" s="251"/>
      <c r="T301" s="252"/>
      <c r="U301" s="13"/>
      <c r="V301" s="13"/>
      <c r="W301" s="13"/>
      <c r="X301" s="13"/>
      <c r="Y301" s="13"/>
      <c r="Z301" s="13"/>
      <c r="AA301" s="13"/>
      <c r="AB301" s="13"/>
      <c r="AC301" s="13"/>
      <c r="AD301" s="13"/>
      <c r="AE301" s="13"/>
      <c r="AT301" s="253" t="s">
        <v>226</v>
      </c>
      <c r="AU301" s="253" t="s">
        <v>85</v>
      </c>
      <c r="AV301" s="13" t="s">
        <v>85</v>
      </c>
      <c r="AW301" s="13" t="s">
        <v>35</v>
      </c>
      <c r="AX301" s="13" t="s">
        <v>78</v>
      </c>
      <c r="AY301" s="253" t="s">
        <v>216</v>
      </c>
    </row>
    <row r="302" spans="1:51" s="14" customFormat="1" ht="12">
      <c r="A302" s="14"/>
      <c r="B302" s="254"/>
      <c r="C302" s="255"/>
      <c r="D302" s="245" t="s">
        <v>226</v>
      </c>
      <c r="E302" s="256" t="s">
        <v>1</v>
      </c>
      <c r="F302" s="257" t="s">
        <v>1562</v>
      </c>
      <c r="G302" s="255"/>
      <c r="H302" s="258">
        <v>0.552</v>
      </c>
      <c r="I302" s="259"/>
      <c r="J302" s="255"/>
      <c r="K302" s="255"/>
      <c r="L302" s="260"/>
      <c r="M302" s="261"/>
      <c r="N302" s="262"/>
      <c r="O302" s="262"/>
      <c r="P302" s="262"/>
      <c r="Q302" s="262"/>
      <c r="R302" s="262"/>
      <c r="S302" s="262"/>
      <c r="T302" s="263"/>
      <c r="U302" s="14"/>
      <c r="V302" s="14"/>
      <c r="W302" s="14"/>
      <c r="X302" s="14"/>
      <c r="Y302" s="14"/>
      <c r="Z302" s="14"/>
      <c r="AA302" s="14"/>
      <c r="AB302" s="14"/>
      <c r="AC302" s="14"/>
      <c r="AD302" s="14"/>
      <c r="AE302" s="14"/>
      <c r="AT302" s="264" t="s">
        <v>226</v>
      </c>
      <c r="AU302" s="264" t="s">
        <v>85</v>
      </c>
      <c r="AV302" s="14" t="s">
        <v>87</v>
      </c>
      <c r="AW302" s="14" t="s">
        <v>35</v>
      </c>
      <c r="AX302" s="14" t="s">
        <v>78</v>
      </c>
      <c r="AY302" s="264" t="s">
        <v>216</v>
      </c>
    </row>
    <row r="303" spans="1:51" s="15" customFormat="1" ht="12">
      <c r="A303" s="15"/>
      <c r="B303" s="265"/>
      <c r="C303" s="266"/>
      <c r="D303" s="245" t="s">
        <v>226</v>
      </c>
      <c r="E303" s="267" t="s">
        <v>1</v>
      </c>
      <c r="F303" s="268" t="s">
        <v>229</v>
      </c>
      <c r="G303" s="266"/>
      <c r="H303" s="269">
        <v>0.552</v>
      </c>
      <c r="I303" s="270"/>
      <c r="J303" s="266"/>
      <c r="K303" s="266"/>
      <c r="L303" s="271"/>
      <c r="M303" s="272"/>
      <c r="N303" s="273"/>
      <c r="O303" s="273"/>
      <c r="P303" s="273"/>
      <c r="Q303" s="273"/>
      <c r="R303" s="273"/>
      <c r="S303" s="273"/>
      <c r="T303" s="274"/>
      <c r="U303" s="15"/>
      <c r="V303" s="15"/>
      <c r="W303" s="15"/>
      <c r="X303" s="15"/>
      <c r="Y303" s="15"/>
      <c r="Z303" s="15"/>
      <c r="AA303" s="15"/>
      <c r="AB303" s="15"/>
      <c r="AC303" s="15"/>
      <c r="AD303" s="15"/>
      <c r="AE303" s="15"/>
      <c r="AT303" s="275" t="s">
        <v>226</v>
      </c>
      <c r="AU303" s="275" t="s">
        <v>85</v>
      </c>
      <c r="AV303" s="15" t="s">
        <v>100</v>
      </c>
      <c r="AW303" s="15" t="s">
        <v>35</v>
      </c>
      <c r="AX303" s="15" t="s">
        <v>85</v>
      </c>
      <c r="AY303" s="275" t="s">
        <v>216</v>
      </c>
    </row>
    <row r="304" spans="1:65" s="2" customFormat="1" ht="33" customHeight="1">
      <c r="A304" s="39"/>
      <c r="B304" s="40"/>
      <c r="C304" s="276" t="s">
        <v>397</v>
      </c>
      <c r="D304" s="276" t="s">
        <v>265</v>
      </c>
      <c r="E304" s="277" t="s">
        <v>1563</v>
      </c>
      <c r="F304" s="278" t="s">
        <v>1564</v>
      </c>
      <c r="G304" s="279" t="s">
        <v>268</v>
      </c>
      <c r="H304" s="280">
        <v>6.264</v>
      </c>
      <c r="I304" s="281"/>
      <c r="J304" s="282">
        <f>ROUND(I304*H304,2)</f>
        <v>0</v>
      </c>
      <c r="K304" s="278" t="s">
        <v>1361</v>
      </c>
      <c r="L304" s="45"/>
      <c r="M304" s="283" t="s">
        <v>1</v>
      </c>
      <c r="N304" s="284" t="s">
        <v>43</v>
      </c>
      <c r="O304" s="92"/>
      <c r="P304" s="239">
        <f>O304*H304</f>
        <v>0</v>
      </c>
      <c r="Q304" s="239">
        <v>0</v>
      </c>
      <c r="R304" s="239">
        <f>Q304*H304</f>
        <v>0</v>
      </c>
      <c r="S304" s="239">
        <v>0.07</v>
      </c>
      <c r="T304" s="240">
        <f>S304*H304</f>
        <v>0.43848000000000004</v>
      </c>
      <c r="U304" s="39"/>
      <c r="V304" s="39"/>
      <c r="W304" s="39"/>
      <c r="X304" s="39"/>
      <c r="Y304" s="39"/>
      <c r="Z304" s="39"/>
      <c r="AA304" s="39"/>
      <c r="AB304" s="39"/>
      <c r="AC304" s="39"/>
      <c r="AD304" s="39"/>
      <c r="AE304" s="39"/>
      <c r="AR304" s="241" t="s">
        <v>100</v>
      </c>
      <c r="AT304" s="241" t="s">
        <v>265</v>
      </c>
      <c r="AU304" s="241" t="s">
        <v>85</v>
      </c>
      <c r="AY304" s="18" t="s">
        <v>216</v>
      </c>
      <c r="BE304" s="242">
        <f>IF(N304="základní",J304,0)</f>
        <v>0</v>
      </c>
      <c r="BF304" s="242">
        <f>IF(N304="snížená",J304,0)</f>
        <v>0</v>
      </c>
      <c r="BG304" s="242">
        <f>IF(N304="zákl. přenesená",J304,0)</f>
        <v>0</v>
      </c>
      <c r="BH304" s="242">
        <f>IF(N304="sníž. přenesená",J304,0)</f>
        <v>0</v>
      </c>
      <c r="BI304" s="242">
        <f>IF(N304="nulová",J304,0)</f>
        <v>0</v>
      </c>
      <c r="BJ304" s="18" t="s">
        <v>85</v>
      </c>
      <c r="BK304" s="242">
        <f>ROUND(I304*H304,2)</f>
        <v>0</v>
      </c>
      <c r="BL304" s="18" t="s">
        <v>100</v>
      </c>
      <c r="BM304" s="241" t="s">
        <v>1565</v>
      </c>
    </row>
    <row r="305" spans="1:47" s="2" customFormat="1" ht="12">
      <c r="A305" s="39"/>
      <c r="B305" s="40"/>
      <c r="C305" s="41"/>
      <c r="D305" s="288" t="s">
        <v>836</v>
      </c>
      <c r="E305" s="41"/>
      <c r="F305" s="289" t="s">
        <v>1566</v>
      </c>
      <c r="G305" s="41"/>
      <c r="H305" s="41"/>
      <c r="I305" s="290"/>
      <c r="J305" s="41"/>
      <c r="K305" s="41"/>
      <c r="L305" s="45"/>
      <c r="M305" s="291"/>
      <c r="N305" s="292"/>
      <c r="O305" s="92"/>
      <c r="P305" s="92"/>
      <c r="Q305" s="92"/>
      <c r="R305" s="92"/>
      <c r="S305" s="92"/>
      <c r="T305" s="93"/>
      <c r="U305" s="39"/>
      <c r="V305" s="39"/>
      <c r="W305" s="39"/>
      <c r="X305" s="39"/>
      <c r="Y305" s="39"/>
      <c r="Z305" s="39"/>
      <c r="AA305" s="39"/>
      <c r="AB305" s="39"/>
      <c r="AC305" s="39"/>
      <c r="AD305" s="39"/>
      <c r="AE305" s="39"/>
      <c r="AT305" s="18" t="s">
        <v>836</v>
      </c>
      <c r="AU305" s="18" t="s">
        <v>85</v>
      </c>
    </row>
    <row r="306" spans="1:51" s="13" customFormat="1" ht="12">
      <c r="A306" s="13"/>
      <c r="B306" s="243"/>
      <c r="C306" s="244"/>
      <c r="D306" s="245" t="s">
        <v>226</v>
      </c>
      <c r="E306" s="246" t="s">
        <v>1</v>
      </c>
      <c r="F306" s="247" t="s">
        <v>1567</v>
      </c>
      <c r="G306" s="244"/>
      <c r="H306" s="246" t="s">
        <v>1</v>
      </c>
      <c r="I306" s="248"/>
      <c r="J306" s="244"/>
      <c r="K306" s="244"/>
      <c r="L306" s="249"/>
      <c r="M306" s="250"/>
      <c r="N306" s="251"/>
      <c r="O306" s="251"/>
      <c r="P306" s="251"/>
      <c r="Q306" s="251"/>
      <c r="R306" s="251"/>
      <c r="S306" s="251"/>
      <c r="T306" s="252"/>
      <c r="U306" s="13"/>
      <c r="V306" s="13"/>
      <c r="W306" s="13"/>
      <c r="X306" s="13"/>
      <c r="Y306" s="13"/>
      <c r="Z306" s="13"/>
      <c r="AA306" s="13"/>
      <c r="AB306" s="13"/>
      <c r="AC306" s="13"/>
      <c r="AD306" s="13"/>
      <c r="AE306" s="13"/>
      <c r="AT306" s="253" t="s">
        <v>226</v>
      </c>
      <c r="AU306" s="253" t="s">
        <v>85</v>
      </c>
      <c r="AV306" s="13" t="s">
        <v>85</v>
      </c>
      <c r="AW306" s="13" t="s">
        <v>35</v>
      </c>
      <c r="AX306" s="13" t="s">
        <v>78</v>
      </c>
      <c r="AY306" s="253" t="s">
        <v>216</v>
      </c>
    </row>
    <row r="307" spans="1:51" s="14" customFormat="1" ht="12">
      <c r="A307" s="14"/>
      <c r="B307" s="254"/>
      <c r="C307" s="255"/>
      <c r="D307" s="245" t="s">
        <v>226</v>
      </c>
      <c r="E307" s="256" t="s">
        <v>1</v>
      </c>
      <c r="F307" s="257" t="s">
        <v>1568</v>
      </c>
      <c r="G307" s="255"/>
      <c r="H307" s="258">
        <v>2.784</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226</v>
      </c>
      <c r="AU307" s="264" t="s">
        <v>85</v>
      </c>
      <c r="AV307" s="14" t="s">
        <v>87</v>
      </c>
      <c r="AW307" s="14" t="s">
        <v>35</v>
      </c>
      <c r="AX307" s="14" t="s">
        <v>78</v>
      </c>
      <c r="AY307" s="264" t="s">
        <v>216</v>
      </c>
    </row>
    <row r="308" spans="1:51" s="13" customFormat="1" ht="12">
      <c r="A308" s="13"/>
      <c r="B308" s="243"/>
      <c r="C308" s="244"/>
      <c r="D308" s="245" t="s">
        <v>226</v>
      </c>
      <c r="E308" s="246" t="s">
        <v>1</v>
      </c>
      <c r="F308" s="247" t="s">
        <v>1569</v>
      </c>
      <c r="G308" s="244"/>
      <c r="H308" s="246" t="s">
        <v>1</v>
      </c>
      <c r="I308" s="248"/>
      <c r="J308" s="244"/>
      <c r="K308" s="244"/>
      <c r="L308" s="249"/>
      <c r="M308" s="250"/>
      <c r="N308" s="251"/>
      <c r="O308" s="251"/>
      <c r="P308" s="251"/>
      <c r="Q308" s="251"/>
      <c r="R308" s="251"/>
      <c r="S308" s="251"/>
      <c r="T308" s="252"/>
      <c r="U308" s="13"/>
      <c r="V308" s="13"/>
      <c r="W308" s="13"/>
      <c r="X308" s="13"/>
      <c r="Y308" s="13"/>
      <c r="Z308" s="13"/>
      <c r="AA308" s="13"/>
      <c r="AB308" s="13"/>
      <c r="AC308" s="13"/>
      <c r="AD308" s="13"/>
      <c r="AE308" s="13"/>
      <c r="AT308" s="253" t="s">
        <v>226</v>
      </c>
      <c r="AU308" s="253" t="s">
        <v>85</v>
      </c>
      <c r="AV308" s="13" t="s">
        <v>85</v>
      </c>
      <c r="AW308" s="13" t="s">
        <v>35</v>
      </c>
      <c r="AX308" s="13" t="s">
        <v>78</v>
      </c>
      <c r="AY308" s="253" t="s">
        <v>216</v>
      </c>
    </row>
    <row r="309" spans="1:51" s="14" customFormat="1" ht="12">
      <c r="A309" s="14"/>
      <c r="B309" s="254"/>
      <c r="C309" s="255"/>
      <c r="D309" s="245" t="s">
        <v>226</v>
      </c>
      <c r="E309" s="256" t="s">
        <v>1</v>
      </c>
      <c r="F309" s="257" t="s">
        <v>1570</v>
      </c>
      <c r="G309" s="255"/>
      <c r="H309" s="258">
        <v>3.48</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226</v>
      </c>
      <c r="AU309" s="264" t="s">
        <v>85</v>
      </c>
      <c r="AV309" s="14" t="s">
        <v>87</v>
      </c>
      <c r="AW309" s="14" t="s">
        <v>35</v>
      </c>
      <c r="AX309" s="14" t="s">
        <v>78</v>
      </c>
      <c r="AY309" s="264" t="s">
        <v>216</v>
      </c>
    </row>
    <row r="310" spans="1:51" s="15" customFormat="1" ht="12">
      <c r="A310" s="15"/>
      <c r="B310" s="265"/>
      <c r="C310" s="266"/>
      <c r="D310" s="245" t="s">
        <v>226</v>
      </c>
      <c r="E310" s="267" t="s">
        <v>1</v>
      </c>
      <c r="F310" s="268" t="s">
        <v>229</v>
      </c>
      <c r="G310" s="266"/>
      <c r="H310" s="269">
        <v>6.263999999999999</v>
      </c>
      <c r="I310" s="270"/>
      <c r="J310" s="266"/>
      <c r="K310" s="266"/>
      <c r="L310" s="271"/>
      <c r="M310" s="272"/>
      <c r="N310" s="273"/>
      <c r="O310" s="273"/>
      <c r="P310" s="273"/>
      <c r="Q310" s="273"/>
      <c r="R310" s="273"/>
      <c r="S310" s="273"/>
      <c r="T310" s="274"/>
      <c r="U310" s="15"/>
      <c r="V310" s="15"/>
      <c r="W310" s="15"/>
      <c r="X310" s="15"/>
      <c r="Y310" s="15"/>
      <c r="Z310" s="15"/>
      <c r="AA310" s="15"/>
      <c r="AB310" s="15"/>
      <c r="AC310" s="15"/>
      <c r="AD310" s="15"/>
      <c r="AE310" s="15"/>
      <c r="AT310" s="275" t="s">
        <v>226</v>
      </c>
      <c r="AU310" s="275" t="s">
        <v>85</v>
      </c>
      <c r="AV310" s="15" t="s">
        <v>100</v>
      </c>
      <c r="AW310" s="15" t="s">
        <v>35</v>
      </c>
      <c r="AX310" s="15" t="s">
        <v>85</v>
      </c>
      <c r="AY310" s="275" t="s">
        <v>216</v>
      </c>
    </row>
    <row r="311" spans="1:65" s="2" customFormat="1" ht="37.8" customHeight="1">
      <c r="A311" s="39"/>
      <c r="B311" s="40"/>
      <c r="C311" s="276" t="s">
        <v>402</v>
      </c>
      <c r="D311" s="276" t="s">
        <v>265</v>
      </c>
      <c r="E311" s="277" t="s">
        <v>1571</v>
      </c>
      <c r="F311" s="278" t="s">
        <v>1572</v>
      </c>
      <c r="G311" s="279" t="s">
        <v>268</v>
      </c>
      <c r="H311" s="280">
        <v>6.264</v>
      </c>
      <c r="I311" s="281"/>
      <c r="J311" s="282">
        <f>ROUND(I311*H311,2)</f>
        <v>0</v>
      </c>
      <c r="K311" s="278" t="s">
        <v>1361</v>
      </c>
      <c r="L311" s="45"/>
      <c r="M311" s="283" t="s">
        <v>1</v>
      </c>
      <c r="N311" s="284" t="s">
        <v>43</v>
      </c>
      <c r="O311" s="92"/>
      <c r="P311" s="239">
        <f>O311*H311</f>
        <v>0</v>
      </c>
      <c r="Q311" s="239">
        <v>0.0422</v>
      </c>
      <c r="R311" s="239">
        <f>Q311*H311</f>
        <v>0.26434080000000004</v>
      </c>
      <c r="S311" s="239">
        <v>0</v>
      </c>
      <c r="T311" s="240">
        <f>S311*H311</f>
        <v>0</v>
      </c>
      <c r="U311" s="39"/>
      <c r="V311" s="39"/>
      <c r="W311" s="39"/>
      <c r="X311" s="39"/>
      <c r="Y311" s="39"/>
      <c r="Z311" s="39"/>
      <c r="AA311" s="39"/>
      <c r="AB311" s="39"/>
      <c r="AC311" s="39"/>
      <c r="AD311" s="39"/>
      <c r="AE311" s="39"/>
      <c r="AR311" s="241" t="s">
        <v>100</v>
      </c>
      <c r="AT311" s="241" t="s">
        <v>265</v>
      </c>
      <c r="AU311" s="241" t="s">
        <v>85</v>
      </c>
      <c r="AY311" s="18" t="s">
        <v>216</v>
      </c>
      <c r="BE311" s="242">
        <f>IF(N311="základní",J311,0)</f>
        <v>0</v>
      </c>
      <c r="BF311" s="242">
        <f>IF(N311="snížená",J311,0)</f>
        <v>0</v>
      </c>
      <c r="BG311" s="242">
        <f>IF(N311="zákl. přenesená",J311,0)</f>
        <v>0</v>
      </c>
      <c r="BH311" s="242">
        <f>IF(N311="sníž. přenesená",J311,0)</f>
        <v>0</v>
      </c>
      <c r="BI311" s="242">
        <f>IF(N311="nulová",J311,0)</f>
        <v>0</v>
      </c>
      <c r="BJ311" s="18" t="s">
        <v>85</v>
      </c>
      <c r="BK311" s="242">
        <f>ROUND(I311*H311,2)</f>
        <v>0</v>
      </c>
      <c r="BL311" s="18" t="s">
        <v>100</v>
      </c>
      <c r="BM311" s="241" t="s">
        <v>1573</v>
      </c>
    </row>
    <row r="312" spans="1:47" s="2" customFormat="1" ht="12">
      <c r="A312" s="39"/>
      <c r="B312" s="40"/>
      <c r="C312" s="41"/>
      <c r="D312" s="288" t="s">
        <v>836</v>
      </c>
      <c r="E312" s="41"/>
      <c r="F312" s="289" t="s">
        <v>1574</v>
      </c>
      <c r="G312" s="41"/>
      <c r="H312" s="41"/>
      <c r="I312" s="290"/>
      <c r="J312" s="41"/>
      <c r="K312" s="41"/>
      <c r="L312" s="45"/>
      <c r="M312" s="291"/>
      <c r="N312" s="292"/>
      <c r="O312" s="92"/>
      <c r="P312" s="92"/>
      <c r="Q312" s="92"/>
      <c r="R312" s="92"/>
      <c r="S312" s="92"/>
      <c r="T312" s="93"/>
      <c r="U312" s="39"/>
      <c r="V312" s="39"/>
      <c r="W312" s="39"/>
      <c r="X312" s="39"/>
      <c r="Y312" s="39"/>
      <c r="Z312" s="39"/>
      <c r="AA312" s="39"/>
      <c r="AB312" s="39"/>
      <c r="AC312" s="39"/>
      <c r="AD312" s="39"/>
      <c r="AE312" s="39"/>
      <c r="AT312" s="18" t="s">
        <v>836</v>
      </c>
      <c r="AU312" s="18" t="s">
        <v>85</v>
      </c>
    </row>
    <row r="313" spans="1:51" s="13" customFormat="1" ht="12">
      <c r="A313" s="13"/>
      <c r="B313" s="243"/>
      <c r="C313" s="244"/>
      <c r="D313" s="245" t="s">
        <v>226</v>
      </c>
      <c r="E313" s="246" t="s">
        <v>1</v>
      </c>
      <c r="F313" s="247" t="s">
        <v>1567</v>
      </c>
      <c r="G313" s="244"/>
      <c r="H313" s="246" t="s">
        <v>1</v>
      </c>
      <c r="I313" s="248"/>
      <c r="J313" s="244"/>
      <c r="K313" s="244"/>
      <c r="L313" s="249"/>
      <c r="M313" s="250"/>
      <c r="N313" s="251"/>
      <c r="O313" s="251"/>
      <c r="P313" s="251"/>
      <c r="Q313" s="251"/>
      <c r="R313" s="251"/>
      <c r="S313" s="251"/>
      <c r="T313" s="252"/>
      <c r="U313" s="13"/>
      <c r="V313" s="13"/>
      <c r="W313" s="13"/>
      <c r="X313" s="13"/>
      <c r="Y313" s="13"/>
      <c r="Z313" s="13"/>
      <c r="AA313" s="13"/>
      <c r="AB313" s="13"/>
      <c r="AC313" s="13"/>
      <c r="AD313" s="13"/>
      <c r="AE313" s="13"/>
      <c r="AT313" s="253" t="s">
        <v>226</v>
      </c>
      <c r="AU313" s="253" t="s">
        <v>85</v>
      </c>
      <c r="AV313" s="13" t="s">
        <v>85</v>
      </c>
      <c r="AW313" s="13" t="s">
        <v>35</v>
      </c>
      <c r="AX313" s="13" t="s">
        <v>78</v>
      </c>
      <c r="AY313" s="253" t="s">
        <v>216</v>
      </c>
    </row>
    <row r="314" spans="1:51" s="14" customFormat="1" ht="12">
      <c r="A314" s="14"/>
      <c r="B314" s="254"/>
      <c r="C314" s="255"/>
      <c r="D314" s="245" t="s">
        <v>226</v>
      </c>
      <c r="E314" s="256" t="s">
        <v>1</v>
      </c>
      <c r="F314" s="257" t="s">
        <v>1568</v>
      </c>
      <c r="G314" s="255"/>
      <c r="H314" s="258">
        <v>2.784</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226</v>
      </c>
      <c r="AU314" s="264" t="s">
        <v>85</v>
      </c>
      <c r="AV314" s="14" t="s">
        <v>87</v>
      </c>
      <c r="AW314" s="14" t="s">
        <v>35</v>
      </c>
      <c r="AX314" s="14" t="s">
        <v>78</v>
      </c>
      <c r="AY314" s="264" t="s">
        <v>216</v>
      </c>
    </row>
    <row r="315" spans="1:51" s="13" customFormat="1" ht="12">
      <c r="A315" s="13"/>
      <c r="B315" s="243"/>
      <c r="C315" s="244"/>
      <c r="D315" s="245" t="s">
        <v>226</v>
      </c>
      <c r="E315" s="246" t="s">
        <v>1</v>
      </c>
      <c r="F315" s="247" t="s">
        <v>1569</v>
      </c>
      <c r="G315" s="244"/>
      <c r="H315" s="246" t="s">
        <v>1</v>
      </c>
      <c r="I315" s="248"/>
      <c r="J315" s="244"/>
      <c r="K315" s="244"/>
      <c r="L315" s="249"/>
      <c r="M315" s="250"/>
      <c r="N315" s="251"/>
      <c r="O315" s="251"/>
      <c r="P315" s="251"/>
      <c r="Q315" s="251"/>
      <c r="R315" s="251"/>
      <c r="S315" s="251"/>
      <c r="T315" s="252"/>
      <c r="U315" s="13"/>
      <c r="V315" s="13"/>
      <c r="W315" s="13"/>
      <c r="X315" s="13"/>
      <c r="Y315" s="13"/>
      <c r="Z315" s="13"/>
      <c r="AA315" s="13"/>
      <c r="AB315" s="13"/>
      <c r="AC315" s="13"/>
      <c r="AD315" s="13"/>
      <c r="AE315" s="13"/>
      <c r="AT315" s="253" t="s">
        <v>226</v>
      </c>
      <c r="AU315" s="253" t="s">
        <v>85</v>
      </c>
      <c r="AV315" s="13" t="s">
        <v>85</v>
      </c>
      <c r="AW315" s="13" t="s">
        <v>35</v>
      </c>
      <c r="AX315" s="13" t="s">
        <v>78</v>
      </c>
      <c r="AY315" s="253" t="s">
        <v>216</v>
      </c>
    </row>
    <row r="316" spans="1:51" s="14" customFormat="1" ht="12">
      <c r="A316" s="14"/>
      <c r="B316" s="254"/>
      <c r="C316" s="255"/>
      <c r="D316" s="245" t="s">
        <v>226</v>
      </c>
      <c r="E316" s="256" t="s">
        <v>1</v>
      </c>
      <c r="F316" s="257" t="s">
        <v>1570</v>
      </c>
      <c r="G316" s="255"/>
      <c r="H316" s="258">
        <v>3.48</v>
      </c>
      <c r="I316" s="259"/>
      <c r="J316" s="255"/>
      <c r="K316" s="255"/>
      <c r="L316" s="260"/>
      <c r="M316" s="261"/>
      <c r="N316" s="262"/>
      <c r="O316" s="262"/>
      <c r="P316" s="262"/>
      <c r="Q316" s="262"/>
      <c r="R316" s="262"/>
      <c r="S316" s="262"/>
      <c r="T316" s="263"/>
      <c r="U316" s="14"/>
      <c r="V316" s="14"/>
      <c r="W316" s="14"/>
      <c r="X316" s="14"/>
      <c r="Y316" s="14"/>
      <c r="Z316" s="14"/>
      <c r="AA316" s="14"/>
      <c r="AB316" s="14"/>
      <c r="AC316" s="14"/>
      <c r="AD316" s="14"/>
      <c r="AE316" s="14"/>
      <c r="AT316" s="264" t="s">
        <v>226</v>
      </c>
      <c r="AU316" s="264" t="s">
        <v>85</v>
      </c>
      <c r="AV316" s="14" t="s">
        <v>87</v>
      </c>
      <c r="AW316" s="14" t="s">
        <v>35</v>
      </c>
      <c r="AX316" s="14" t="s">
        <v>78</v>
      </c>
      <c r="AY316" s="264" t="s">
        <v>216</v>
      </c>
    </row>
    <row r="317" spans="1:51" s="15" customFormat="1" ht="12">
      <c r="A317" s="15"/>
      <c r="B317" s="265"/>
      <c r="C317" s="266"/>
      <c r="D317" s="245" t="s">
        <v>226</v>
      </c>
      <c r="E317" s="267" t="s">
        <v>1</v>
      </c>
      <c r="F317" s="268" t="s">
        <v>229</v>
      </c>
      <c r="G317" s="266"/>
      <c r="H317" s="269">
        <v>6.263999999999999</v>
      </c>
      <c r="I317" s="270"/>
      <c r="J317" s="266"/>
      <c r="K317" s="266"/>
      <c r="L317" s="271"/>
      <c r="M317" s="272"/>
      <c r="N317" s="273"/>
      <c r="O317" s="273"/>
      <c r="P317" s="273"/>
      <c r="Q317" s="273"/>
      <c r="R317" s="273"/>
      <c r="S317" s="273"/>
      <c r="T317" s="274"/>
      <c r="U317" s="15"/>
      <c r="V317" s="15"/>
      <c r="W317" s="15"/>
      <c r="X317" s="15"/>
      <c r="Y317" s="15"/>
      <c r="Z317" s="15"/>
      <c r="AA317" s="15"/>
      <c r="AB317" s="15"/>
      <c r="AC317" s="15"/>
      <c r="AD317" s="15"/>
      <c r="AE317" s="15"/>
      <c r="AT317" s="275" t="s">
        <v>226</v>
      </c>
      <c r="AU317" s="275" t="s">
        <v>85</v>
      </c>
      <c r="AV317" s="15" t="s">
        <v>100</v>
      </c>
      <c r="AW317" s="15" t="s">
        <v>35</v>
      </c>
      <c r="AX317" s="15" t="s">
        <v>85</v>
      </c>
      <c r="AY317" s="275" t="s">
        <v>216</v>
      </c>
    </row>
    <row r="318" spans="1:65" s="2" customFormat="1" ht="24.15" customHeight="1">
      <c r="A318" s="39"/>
      <c r="B318" s="40"/>
      <c r="C318" s="276" t="s">
        <v>407</v>
      </c>
      <c r="D318" s="276" t="s">
        <v>265</v>
      </c>
      <c r="E318" s="277" t="s">
        <v>1575</v>
      </c>
      <c r="F318" s="278" t="s">
        <v>1576</v>
      </c>
      <c r="G318" s="279" t="s">
        <v>268</v>
      </c>
      <c r="H318" s="280">
        <v>6.264</v>
      </c>
      <c r="I318" s="281"/>
      <c r="J318" s="282">
        <f>ROUND(I318*H318,2)</f>
        <v>0</v>
      </c>
      <c r="K318" s="278" t="s">
        <v>1361</v>
      </c>
      <c r="L318" s="45"/>
      <c r="M318" s="283" t="s">
        <v>1</v>
      </c>
      <c r="N318" s="284" t="s">
        <v>43</v>
      </c>
      <c r="O318" s="92"/>
      <c r="P318" s="239">
        <f>O318*H318</f>
        <v>0</v>
      </c>
      <c r="Q318" s="239">
        <v>0.0021</v>
      </c>
      <c r="R318" s="239">
        <f>Q318*H318</f>
        <v>0.0131544</v>
      </c>
      <c r="S318" s="239">
        <v>0</v>
      </c>
      <c r="T318" s="240">
        <f>S318*H318</f>
        <v>0</v>
      </c>
      <c r="U318" s="39"/>
      <c r="V318" s="39"/>
      <c r="W318" s="39"/>
      <c r="X318" s="39"/>
      <c r="Y318" s="39"/>
      <c r="Z318" s="39"/>
      <c r="AA318" s="39"/>
      <c r="AB318" s="39"/>
      <c r="AC318" s="39"/>
      <c r="AD318" s="39"/>
      <c r="AE318" s="39"/>
      <c r="AR318" s="241" t="s">
        <v>100</v>
      </c>
      <c r="AT318" s="241" t="s">
        <v>265</v>
      </c>
      <c r="AU318" s="241" t="s">
        <v>85</v>
      </c>
      <c r="AY318" s="18" t="s">
        <v>216</v>
      </c>
      <c r="BE318" s="242">
        <f>IF(N318="základní",J318,0)</f>
        <v>0</v>
      </c>
      <c r="BF318" s="242">
        <f>IF(N318="snížená",J318,0)</f>
        <v>0</v>
      </c>
      <c r="BG318" s="242">
        <f>IF(N318="zákl. přenesená",J318,0)</f>
        <v>0</v>
      </c>
      <c r="BH318" s="242">
        <f>IF(N318="sníž. přenesená",J318,0)</f>
        <v>0</v>
      </c>
      <c r="BI318" s="242">
        <f>IF(N318="nulová",J318,0)</f>
        <v>0</v>
      </c>
      <c r="BJ318" s="18" t="s">
        <v>85</v>
      </c>
      <c r="BK318" s="242">
        <f>ROUND(I318*H318,2)</f>
        <v>0</v>
      </c>
      <c r="BL318" s="18" t="s">
        <v>100</v>
      </c>
      <c r="BM318" s="241" t="s">
        <v>1577</v>
      </c>
    </row>
    <row r="319" spans="1:47" s="2" customFormat="1" ht="12">
      <c r="A319" s="39"/>
      <c r="B319" s="40"/>
      <c r="C319" s="41"/>
      <c r="D319" s="288" t="s">
        <v>836</v>
      </c>
      <c r="E319" s="41"/>
      <c r="F319" s="289" t="s">
        <v>1578</v>
      </c>
      <c r="G319" s="41"/>
      <c r="H319" s="41"/>
      <c r="I319" s="290"/>
      <c r="J319" s="41"/>
      <c r="K319" s="41"/>
      <c r="L319" s="45"/>
      <c r="M319" s="291"/>
      <c r="N319" s="292"/>
      <c r="O319" s="92"/>
      <c r="P319" s="92"/>
      <c r="Q319" s="92"/>
      <c r="R319" s="92"/>
      <c r="S319" s="92"/>
      <c r="T319" s="93"/>
      <c r="U319" s="39"/>
      <c r="V319" s="39"/>
      <c r="W319" s="39"/>
      <c r="X319" s="39"/>
      <c r="Y319" s="39"/>
      <c r="Z319" s="39"/>
      <c r="AA319" s="39"/>
      <c r="AB319" s="39"/>
      <c r="AC319" s="39"/>
      <c r="AD319" s="39"/>
      <c r="AE319" s="39"/>
      <c r="AT319" s="18" t="s">
        <v>836</v>
      </c>
      <c r="AU319" s="18" t="s">
        <v>85</v>
      </c>
    </row>
    <row r="320" spans="1:51" s="13" customFormat="1" ht="12">
      <c r="A320" s="13"/>
      <c r="B320" s="243"/>
      <c r="C320" s="244"/>
      <c r="D320" s="245" t="s">
        <v>226</v>
      </c>
      <c r="E320" s="246" t="s">
        <v>1</v>
      </c>
      <c r="F320" s="247" t="s">
        <v>1567</v>
      </c>
      <c r="G320" s="244"/>
      <c r="H320" s="246" t="s">
        <v>1</v>
      </c>
      <c r="I320" s="248"/>
      <c r="J320" s="244"/>
      <c r="K320" s="244"/>
      <c r="L320" s="249"/>
      <c r="M320" s="250"/>
      <c r="N320" s="251"/>
      <c r="O320" s="251"/>
      <c r="P320" s="251"/>
      <c r="Q320" s="251"/>
      <c r="R320" s="251"/>
      <c r="S320" s="251"/>
      <c r="T320" s="252"/>
      <c r="U320" s="13"/>
      <c r="V320" s="13"/>
      <c r="W320" s="13"/>
      <c r="X320" s="13"/>
      <c r="Y320" s="13"/>
      <c r="Z320" s="13"/>
      <c r="AA320" s="13"/>
      <c r="AB320" s="13"/>
      <c r="AC320" s="13"/>
      <c r="AD320" s="13"/>
      <c r="AE320" s="13"/>
      <c r="AT320" s="253" t="s">
        <v>226</v>
      </c>
      <c r="AU320" s="253" t="s">
        <v>85</v>
      </c>
      <c r="AV320" s="13" t="s">
        <v>85</v>
      </c>
      <c r="AW320" s="13" t="s">
        <v>35</v>
      </c>
      <c r="AX320" s="13" t="s">
        <v>78</v>
      </c>
      <c r="AY320" s="253" t="s">
        <v>216</v>
      </c>
    </row>
    <row r="321" spans="1:51" s="14" customFormat="1" ht="12">
      <c r="A321" s="14"/>
      <c r="B321" s="254"/>
      <c r="C321" s="255"/>
      <c r="D321" s="245" t="s">
        <v>226</v>
      </c>
      <c r="E321" s="256" t="s">
        <v>1</v>
      </c>
      <c r="F321" s="257" t="s">
        <v>1568</v>
      </c>
      <c r="G321" s="255"/>
      <c r="H321" s="258">
        <v>2.784</v>
      </c>
      <c r="I321" s="259"/>
      <c r="J321" s="255"/>
      <c r="K321" s="255"/>
      <c r="L321" s="260"/>
      <c r="M321" s="261"/>
      <c r="N321" s="262"/>
      <c r="O321" s="262"/>
      <c r="P321" s="262"/>
      <c r="Q321" s="262"/>
      <c r="R321" s="262"/>
      <c r="S321" s="262"/>
      <c r="T321" s="263"/>
      <c r="U321" s="14"/>
      <c r="V321" s="14"/>
      <c r="W321" s="14"/>
      <c r="X321" s="14"/>
      <c r="Y321" s="14"/>
      <c r="Z321" s="14"/>
      <c r="AA321" s="14"/>
      <c r="AB321" s="14"/>
      <c r="AC321" s="14"/>
      <c r="AD321" s="14"/>
      <c r="AE321" s="14"/>
      <c r="AT321" s="264" t="s">
        <v>226</v>
      </c>
      <c r="AU321" s="264" t="s">
        <v>85</v>
      </c>
      <c r="AV321" s="14" t="s">
        <v>87</v>
      </c>
      <c r="AW321" s="14" t="s">
        <v>35</v>
      </c>
      <c r="AX321" s="14" t="s">
        <v>78</v>
      </c>
      <c r="AY321" s="264" t="s">
        <v>216</v>
      </c>
    </row>
    <row r="322" spans="1:51" s="13" customFormat="1" ht="12">
      <c r="A322" s="13"/>
      <c r="B322" s="243"/>
      <c r="C322" s="244"/>
      <c r="D322" s="245" t="s">
        <v>226</v>
      </c>
      <c r="E322" s="246" t="s">
        <v>1</v>
      </c>
      <c r="F322" s="247" t="s">
        <v>1569</v>
      </c>
      <c r="G322" s="244"/>
      <c r="H322" s="246" t="s">
        <v>1</v>
      </c>
      <c r="I322" s="248"/>
      <c r="J322" s="244"/>
      <c r="K322" s="244"/>
      <c r="L322" s="249"/>
      <c r="M322" s="250"/>
      <c r="N322" s="251"/>
      <c r="O322" s="251"/>
      <c r="P322" s="251"/>
      <c r="Q322" s="251"/>
      <c r="R322" s="251"/>
      <c r="S322" s="251"/>
      <c r="T322" s="252"/>
      <c r="U322" s="13"/>
      <c r="V322" s="13"/>
      <c r="W322" s="13"/>
      <c r="X322" s="13"/>
      <c r="Y322" s="13"/>
      <c r="Z322" s="13"/>
      <c r="AA322" s="13"/>
      <c r="AB322" s="13"/>
      <c r="AC322" s="13"/>
      <c r="AD322" s="13"/>
      <c r="AE322" s="13"/>
      <c r="AT322" s="253" t="s">
        <v>226</v>
      </c>
      <c r="AU322" s="253" t="s">
        <v>85</v>
      </c>
      <c r="AV322" s="13" t="s">
        <v>85</v>
      </c>
      <c r="AW322" s="13" t="s">
        <v>35</v>
      </c>
      <c r="AX322" s="13" t="s">
        <v>78</v>
      </c>
      <c r="AY322" s="253" t="s">
        <v>216</v>
      </c>
    </row>
    <row r="323" spans="1:51" s="14" customFormat="1" ht="12">
      <c r="A323" s="14"/>
      <c r="B323" s="254"/>
      <c r="C323" s="255"/>
      <c r="D323" s="245" t="s">
        <v>226</v>
      </c>
      <c r="E323" s="256" t="s">
        <v>1</v>
      </c>
      <c r="F323" s="257" t="s">
        <v>1570</v>
      </c>
      <c r="G323" s="255"/>
      <c r="H323" s="258">
        <v>3.48</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226</v>
      </c>
      <c r="AU323" s="264" t="s">
        <v>85</v>
      </c>
      <c r="AV323" s="14" t="s">
        <v>87</v>
      </c>
      <c r="AW323" s="14" t="s">
        <v>35</v>
      </c>
      <c r="AX323" s="14" t="s">
        <v>78</v>
      </c>
      <c r="AY323" s="264" t="s">
        <v>216</v>
      </c>
    </row>
    <row r="324" spans="1:51" s="15" customFormat="1" ht="12">
      <c r="A324" s="15"/>
      <c r="B324" s="265"/>
      <c r="C324" s="266"/>
      <c r="D324" s="245" t="s">
        <v>226</v>
      </c>
      <c r="E324" s="267" t="s">
        <v>1</v>
      </c>
      <c r="F324" s="268" t="s">
        <v>229</v>
      </c>
      <c r="G324" s="266"/>
      <c r="H324" s="269">
        <v>6.263999999999999</v>
      </c>
      <c r="I324" s="270"/>
      <c r="J324" s="266"/>
      <c r="K324" s="266"/>
      <c r="L324" s="271"/>
      <c r="M324" s="272"/>
      <c r="N324" s="273"/>
      <c r="O324" s="273"/>
      <c r="P324" s="273"/>
      <c r="Q324" s="273"/>
      <c r="R324" s="273"/>
      <c r="S324" s="273"/>
      <c r="T324" s="274"/>
      <c r="U324" s="15"/>
      <c r="V324" s="15"/>
      <c r="W324" s="15"/>
      <c r="X324" s="15"/>
      <c r="Y324" s="15"/>
      <c r="Z324" s="15"/>
      <c r="AA324" s="15"/>
      <c r="AB324" s="15"/>
      <c r="AC324" s="15"/>
      <c r="AD324" s="15"/>
      <c r="AE324" s="15"/>
      <c r="AT324" s="275" t="s">
        <v>226</v>
      </c>
      <c r="AU324" s="275" t="s">
        <v>85</v>
      </c>
      <c r="AV324" s="15" t="s">
        <v>100</v>
      </c>
      <c r="AW324" s="15" t="s">
        <v>35</v>
      </c>
      <c r="AX324" s="15" t="s">
        <v>85</v>
      </c>
      <c r="AY324" s="275" t="s">
        <v>216</v>
      </c>
    </row>
    <row r="325" spans="1:65" s="2" customFormat="1" ht="24.15" customHeight="1">
      <c r="A325" s="39"/>
      <c r="B325" s="40"/>
      <c r="C325" s="276" t="s">
        <v>411</v>
      </c>
      <c r="D325" s="276" t="s">
        <v>265</v>
      </c>
      <c r="E325" s="277" t="s">
        <v>1579</v>
      </c>
      <c r="F325" s="278" t="s">
        <v>1580</v>
      </c>
      <c r="G325" s="279" t="s">
        <v>268</v>
      </c>
      <c r="H325" s="280">
        <v>6.264</v>
      </c>
      <c r="I325" s="281"/>
      <c r="J325" s="282">
        <f>ROUND(I325*H325,2)</f>
        <v>0</v>
      </c>
      <c r="K325" s="278" t="s">
        <v>1361</v>
      </c>
      <c r="L325" s="45"/>
      <c r="M325" s="283" t="s">
        <v>1</v>
      </c>
      <c r="N325" s="284" t="s">
        <v>43</v>
      </c>
      <c r="O325" s="92"/>
      <c r="P325" s="239">
        <f>O325*H325</f>
        <v>0</v>
      </c>
      <c r="Q325" s="239">
        <v>0.00304245</v>
      </c>
      <c r="R325" s="239">
        <f>Q325*H325</f>
        <v>0.0190579068</v>
      </c>
      <c r="S325" s="239">
        <v>0</v>
      </c>
      <c r="T325" s="240">
        <f>S325*H325</f>
        <v>0</v>
      </c>
      <c r="U325" s="39"/>
      <c r="V325" s="39"/>
      <c r="W325" s="39"/>
      <c r="X325" s="39"/>
      <c r="Y325" s="39"/>
      <c r="Z325" s="39"/>
      <c r="AA325" s="39"/>
      <c r="AB325" s="39"/>
      <c r="AC325" s="39"/>
      <c r="AD325" s="39"/>
      <c r="AE325" s="39"/>
      <c r="AR325" s="241" t="s">
        <v>100</v>
      </c>
      <c r="AT325" s="241" t="s">
        <v>265</v>
      </c>
      <c r="AU325" s="241" t="s">
        <v>85</v>
      </c>
      <c r="AY325" s="18" t="s">
        <v>216</v>
      </c>
      <c r="BE325" s="242">
        <f>IF(N325="základní",J325,0)</f>
        <v>0</v>
      </c>
      <c r="BF325" s="242">
        <f>IF(N325="snížená",J325,0)</f>
        <v>0</v>
      </c>
      <c r="BG325" s="242">
        <f>IF(N325="zákl. přenesená",J325,0)</f>
        <v>0</v>
      </c>
      <c r="BH325" s="242">
        <f>IF(N325="sníž. přenesená",J325,0)</f>
        <v>0</v>
      </c>
      <c r="BI325" s="242">
        <f>IF(N325="nulová",J325,0)</f>
        <v>0</v>
      </c>
      <c r="BJ325" s="18" t="s">
        <v>85</v>
      </c>
      <c r="BK325" s="242">
        <f>ROUND(I325*H325,2)</f>
        <v>0</v>
      </c>
      <c r="BL325" s="18" t="s">
        <v>100</v>
      </c>
      <c r="BM325" s="241" t="s">
        <v>1581</v>
      </c>
    </row>
    <row r="326" spans="1:47" s="2" customFormat="1" ht="12">
      <c r="A326" s="39"/>
      <c r="B326" s="40"/>
      <c r="C326" s="41"/>
      <c r="D326" s="288" t="s">
        <v>836</v>
      </c>
      <c r="E326" s="41"/>
      <c r="F326" s="289" t="s">
        <v>1582</v>
      </c>
      <c r="G326" s="41"/>
      <c r="H326" s="41"/>
      <c r="I326" s="290"/>
      <c r="J326" s="41"/>
      <c r="K326" s="41"/>
      <c r="L326" s="45"/>
      <c r="M326" s="291"/>
      <c r="N326" s="292"/>
      <c r="O326" s="92"/>
      <c r="P326" s="92"/>
      <c r="Q326" s="92"/>
      <c r="R326" s="92"/>
      <c r="S326" s="92"/>
      <c r="T326" s="93"/>
      <c r="U326" s="39"/>
      <c r="V326" s="39"/>
      <c r="W326" s="39"/>
      <c r="X326" s="39"/>
      <c r="Y326" s="39"/>
      <c r="Z326" s="39"/>
      <c r="AA326" s="39"/>
      <c r="AB326" s="39"/>
      <c r="AC326" s="39"/>
      <c r="AD326" s="39"/>
      <c r="AE326" s="39"/>
      <c r="AT326" s="18" t="s">
        <v>836</v>
      </c>
      <c r="AU326" s="18" t="s">
        <v>85</v>
      </c>
    </row>
    <row r="327" spans="1:51" s="13" customFormat="1" ht="12">
      <c r="A327" s="13"/>
      <c r="B327" s="243"/>
      <c r="C327" s="244"/>
      <c r="D327" s="245" t="s">
        <v>226</v>
      </c>
      <c r="E327" s="246" t="s">
        <v>1</v>
      </c>
      <c r="F327" s="247" t="s">
        <v>1567</v>
      </c>
      <c r="G327" s="244"/>
      <c r="H327" s="246" t="s">
        <v>1</v>
      </c>
      <c r="I327" s="248"/>
      <c r="J327" s="244"/>
      <c r="K327" s="244"/>
      <c r="L327" s="249"/>
      <c r="M327" s="250"/>
      <c r="N327" s="251"/>
      <c r="O327" s="251"/>
      <c r="P327" s="251"/>
      <c r="Q327" s="251"/>
      <c r="R327" s="251"/>
      <c r="S327" s="251"/>
      <c r="T327" s="252"/>
      <c r="U327" s="13"/>
      <c r="V327" s="13"/>
      <c r="W327" s="13"/>
      <c r="X327" s="13"/>
      <c r="Y327" s="13"/>
      <c r="Z327" s="13"/>
      <c r="AA327" s="13"/>
      <c r="AB327" s="13"/>
      <c r="AC327" s="13"/>
      <c r="AD327" s="13"/>
      <c r="AE327" s="13"/>
      <c r="AT327" s="253" t="s">
        <v>226</v>
      </c>
      <c r="AU327" s="253" t="s">
        <v>85</v>
      </c>
      <c r="AV327" s="13" t="s">
        <v>85</v>
      </c>
      <c r="AW327" s="13" t="s">
        <v>35</v>
      </c>
      <c r="AX327" s="13" t="s">
        <v>78</v>
      </c>
      <c r="AY327" s="253" t="s">
        <v>216</v>
      </c>
    </row>
    <row r="328" spans="1:51" s="14" customFormat="1" ht="12">
      <c r="A328" s="14"/>
      <c r="B328" s="254"/>
      <c r="C328" s="255"/>
      <c r="D328" s="245" t="s">
        <v>226</v>
      </c>
      <c r="E328" s="256" t="s">
        <v>1</v>
      </c>
      <c r="F328" s="257" t="s">
        <v>1568</v>
      </c>
      <c r="G328" s="255"/>
      <c r="H328" s="258">
        <v>2.784</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226</v>
      </c>
      <c r="AU328" s="264" t="s">
        <v>85</v>
      </c>
      <c r="AV328" s="14" t="s">
        <v>87</v>
      </c>
      <c r="AW328" s="14" t="s">
        <v>35</v>
      </c>
      <c r="AX328" s="14" t="s">
        <v>78</v>
      </c>
      <c r="AY328" s="264" t="s">
        <v>216</v>
      </c>
    </row>
    <row r="329" spans="1:51" s="13" customFormat="1" ht="12">
      <c r="A329" s="13"/>
      <c r="B329" s="243"/>
      <c r="C329" s="244"/>
      <c r="D329" s="245" t="s">
        <v>226</v>
      </c>
      <c r="E329" s="246" t="s">
        <v>1</v>
      </c>
      <c r="F329" s="247" t="s">
        <v>1569</v>
      </c>
      <c r="G329" s="244"/>
      <c r="H329" s="246" t="s">
        <v>1</v>
      </c>
      <c r="I329" s="248"/>
      <c r="J329" s="244"/>
      <c r="K329" s="244"/>
      <c r="L329" s="249"/>
      <c r="M329" s="250"/>
      <c r="N329" s="251"/>
      <c r="O329" s="251"/>
      <c r="P329" s="251"/>
      <c r="Q329" s="251"/>
      <c r="R329" s="251"/>
      <c r="S329" s="251"/>
      <c r="T329" s="252"/>
      <c r="U329" s="13"/>
      <c r="V329" s="13"/>
      <c r="W329" s="13"/>
      <c r="X329" s="13"/>
      <c r="Y329" s="13"/>
      <c r="Z329" s="13"/>
      <c r="AA329" s="13"/>
      <c r="AB329" s="13"/>
      <c r="AC329" s="13"/>
      <c r="AD329" s="13"/>
      <c r="AE329" s="13"/>
      <c r="AT329" s="253" t="s">
        <v>226</v>
      </c>
      <c r="AU329" s="253" t="s">
        <v>85</v>
      </c>
      <c r="AV329" s="13" t="s">
        <v>85</v>
      </c>
      <c r="AW329" s="13" t="s">
        <v>35</v>
      </c>
      <c r="AX329" s="13" t="s">
        <v>78</v>
      </c>
      <c r="AY329" s="253" t="s">
        <v>216</v>
      </c>
    </row>
    <row r="330" spans="1:51" s="14" customFormat="1" ht="12">
      <c r="A330" s="14"/>
      <c r="B330" s="254"/>
      <c r="C330" s="255"/>
      <c r="D330" s="245" t="s">
        <v>226</v>
      </c>
      <c r="E330" s="256" t="s">
        <v>1</v>
      </c>
      <c r="F330" s="257" t="s">
        <v>1570</v>
      </c>
      <c r="G330" s="255"/>
      <c r="H330" s="258">
        <v>3.48</v>
      </c>
      <c r="I330" s="259"/>
      <c r="J330" s="255"/>
      <c r="K330" s="255"/>
      <c r="L330" s="260"/>
      <c r="M330" s="261"/>
      <c r="N330" s="262"/>
      <c r="O330" s="262"/>
      <c r="P330" s="262"/>
      <c r="Q330" s="262"/>
      <c r="R330" s="262"/>
      <c r="S330" s="262"/>
      <c r="T330" s="263"/>
      <c r="U330" s="14"/>
      <c r="V330" s="14"/>
      <c r="W330" s="14"/>
      <c r="X330" s="14"/>
      <c r="Y330" s="14"/>
      <c r="Z330" s="14"/>
      <c r="AA330" s="14"/>
      <c r="AB330" s="14"/>
      <c r="AC330" s="14"/>
      <c r="AD330" s="14"/>
      <c r="AE330" s="14"/>
      <c r="AT330" s="264" t="s">
        <v>226</v>
      </c>
      <c r="AU330" s="264" t="s">
        <v>85</v>
      </c>
      <c r="AV330" s="14" t="s">
        <v>87</v>
      </c>
      <c r="AW330" s="14" t="s">
        <v>35</v>
      </c>
      <c r="AX330" s="14" t="s">
        <v>78</v>
      </c>
      <c r="AY330" s="264" t="s">
        <v>216</v>
      </c>
    </row>
    <row r="331" spans="1:51" s="15" customFormat="1" ht="12">
      <c r="A331" s="15"/>
      <c r="B331" s="265"/>
      <c r="C331" s="266"/>
      <c r="D331" s="245" t="s">
        <v>226</v>
      </c>
      <c r="E331" s="267" t="s">
        <v>1</v>
      </c>
      <c r="F331" s="268" t="s">
        <v>229</v>
      </c>
      <c r="G331" s="266"/>
      <c r="H331" s="269">
        <v>6.263999999999999</v>
      </c>
      <c r="I331" s="270"/>
      <c r="J331" s="266"/>
      <c r="K331" s="266"/>
      <c r="L331" s="271"/>
      <c r="M331" s="272"/>
      <c r="N331" s="273"/>
      <c r="O331" s="273"/>
      <c r="P331" s="273"/>
      <c r="Q331" s="273"/>
      <c r="R331" s="273"/>
      <c r="S331" s="273"/>
      <c r="T331" s="274"/>
      <c r="U331" s="15"/>
      <c r="V331" s="15"/>
      <c r="W331" s="15"/>
      <c r="X331" s="15"/>
      <c r="Y331" s="15"/>
      <c r="Z331" s="15"/>
      <c r="AA331" s="15"/>
      <c r="AB331" s="15"/>
      <c r="AC331" s="15"/>
      <c r="AD331" s="15"/>
      <c r="AE331" s="15"/>
      <c r="AT331" s="275" t="s">
        <v>226</v>
      </c>
      <c r="AU331" s="275" t="s">
        <v>85</v>
      </c>
      <c r="AV331" s="15" t="s">
        <v>100</v>
      </c>
      <c r="AW331" s="15" t="s">
        <v>35</v>
      </c>
      <c r="AX331" s="15" t="s">
        <v>85</v>
      </c>
      <c r="AY331" s="275" t="s">
        <v>216</v>
      </c>
    </row>
    <row r="332" spans="1:63" s="12" customFormat="1" ht="25.9" customHeight="1">
      <c r="A332" s="12"/>
      <c r="B332" s="213"/>
      <c r="C332" s="214"/>
      <c r="D332" s="215" t="s">
        <v>77</v>
      </c>
      <c r="E332" s="216" t="s">
        <v>1583</v>
      </c>
      <c r="F332" s="216" t="s">
        <v>1584</v>
      </c>
      <c r="G332" s="214"/>
      <c r="H332" s="214"/>
      <c r="I332" s="217"/>
      <c r="J332" s="218">
        <f>BK332</f>
        <v>0</v>
      </c>
      <c r="K332" s="214"/>
      <c r="L332" s="219"/>
      <c r="M332" s="220"/>
      <c r="N332" s="221"/>
      <c r="O332" s="221"/>
      <c r="P332" s="222">
        <f>SUM(P333:P352)</f>
        <v>0</v>
      </c>
      <c r="Q332" s="221"/>
      <c r="R332" s="222">
        <f>SUM(R333:R352)</f>
        <v>0</v>
      </c>
      <c r="S332" s="221"/>
      <c r="T332" s="223">
        <f>SUM(T333:T352)</f>
        <v>0</v>
      </c>
      <c r="U332" s="12"/>
      <c r="V332" s="12"/>
      <c r="W332" s="12"/>
      <c r="X332" s="12"/>
      <c r="Y332" s="12"/>
      <c r="Z332" s="12"/>
      <c r="AA332" s="12"/>
      <c r="AB332" s="12"/>
      <c r="AC332" s="12"/>
      <c r="AD332" s="12"/>
      <c r="AE332" s="12"/>
      <c r="AR332" s="224" t="s">
        <v>85</v>
      </c>
      <c r="AT332" s="225" t="s">
        <v>77</v>
      </c>
      <c r="AU332" s="225" t="s">
        <v>78</v>
      </c>
      <c r="AY332" s="224" t="s">
        <v>216</v>
      </c>
      <c r="BK332" s="226">
        <f>SUM(BK333:BK352)</f>
        <v>0</v>
      </c>
    </row>
    <row r="333" spans="1:65" s="2" customFormat="1" ht="33" customHeight="1">
      <c r="A333" s="39"/>
      <c r="B333" s="40"/>
      <c r="C333" s="276" t="s">
        <v>416</v>
      </c>
      <c r="D333" s="276" t="s">
        <v>265</v>
      </c>
      <c r="E333" s="277" t="s">
        <v>1585</v>
      </c>
      <c r="F333" s="278" t="s">
        <v>1586</v>
      </c>
      <c r="G333" s="279" t="s">
        <v>255</v>
      </c>
      <c r="H333" s="280">
        <v>16.283</v>
      </c>
      <c r="I333" s="281"/>
      <c r="J333" s="282">
        <f>ROUND(I333*H333,2)</f>
        <v>0</v>
      </c>
      <c r="K333" s="278" t="s">
        <v>1361</v>
      </c>
      <c r="L333" s="45"/>
      <c r="M333" s="283" t="s">
        <v>1</v>
      </c>
      <c r="N333" s="284" t="s">
        <v>43</v>
      </c>
      <c r="O333" s="92"/>
      <c r="P333" s="239">
        <f>O333*H333</f>
        <v>0</v>
      </c>
      <c r="Q333" s="239">
        <v>0</v>
      </c>
      <c r="R333" s="239">
        <f>Q333*H333</f>
        <v>0</v>
      </c>
      <c r="S333" s="239">
        <v>0</v>
      </c>
      <c r="T333" s="240">
        <f>S333*H333</f>
        <v>0</v>
      </c>
      <c r="U333" s="39"/>
      <c r="V333" s="39"/>
      <c r="W333" s="39"/>
      <c r="X333" s="39"/>
      <c r="Y333" s="39"/>
      <c r="Z333" s="39"/>
      <c r="AA333" s="39"/>
      <c r="AB333" s="39"/>
      <c r="AC333" s="39"/>
      <c r="AD333" s="39"/>
      <c r="AE333" s="39"/>
      <c r="AR333" s="241" t="s">
        <v>100</v>
      </c>
      <c r="AT333" s="241" t="s">
        <v>265</v>
      </c>
      <c r="AU333" s="241" t="s">
        <v>85</v>
      </c>
      <c r="AY333" s="18" t="s">
        <v>216</v>
      </c>
      <c r="BE333" s="242">
        <f>IF(N333="základní",J333,0)</f>
        <v>0</v>
      </c>
      <c r="BF333" s="242">
        <f>IF(N333="snížená",J333,0)</f>
        <v>0</v>
      </c>
      <c r="BG333" s="242">
        <f>IF(N333="zákl. přenesená",J333,0)</f>
        <v>0</v>
      </c>
      <c r="BH333" s="242">
        <f>IF(N333="sníž. přenesená",J333,0)</f>
        <v>0</v>
      </c>
      <c r="BI333" s="242">
        <f>IF(N333="nulová",J333,0)</f>
        <v>0</v>
      </c>
      <c r="BJ333" s="18" t="s">
        <v>85</v>
      </c>
      <c r="BK333" s="242">
        <f>ROUND(I333*H333,2)</f>
        <v>0</v>
      </c>
      <c r="BL333" s="18" t="s">
        <v>100</v>
      </c>
      <c r="BM333" s="241" t="s">
        <v>1587</v>
      </c>
    </row>
    <row r="334" spans="1:47" s="2" customFormat="1" ht="12">
      <c r="A334" s="39"/>
      <c r="B334" s="40"/>
      <c r="C334" s="41"/>
      <c r="D334" s="288" t="s">
        <v>836</v>
      </c>
      <c r="E334" s="41"/>
      <c r="F334" s="289" t="s">
        <v>1588</v>
      </c>
      <c r="G334" s="41"/>
      <c r="H334" s="41"/>
      <c r="I334" s="290"/>
      <c r="J334" s="41"/>
      <c r="K334" s="41"/>
      <c r="L334" s="45"/>
      <c r="M334" s="291"/>
      <c r="N334" s="292"/>
      <c r="O334" s="92"/>
      <c r="P334" s="92"/>
      <c r="Q334" s="92"/>
      <c r="R334" s="92"/>
      <c r="S334" s="92"/>
      <c r="T334" s="93"/>
      <c r="U334" s="39"/>
      <c r="V334" s="39"/>
      <c r="W334" s="39"/>
      <c r="X334" s="39"/>
      <c r="Y334" s="39"/>
      <c r="Z334" s="39"/>
      <c r="AA334" s="39"/>
      <c r="AB334" s="39"/>
      <c r="AC334" s="39"/>
      <c r="AD334" s="39"/>
      <c r="AE334" s="39"/>
      <c r="AT334" s="18" t="s">
        <v>836</v>
      </c>
      <c r="AU334" s="18" t="s">
        <v>85</v>
      </c>
    </row>
    <row r="335" spans="1:65" s="2" customFormat="1" ht="44.25" customHeight="1">
      <c r="A335" s="39"/>
      <c r="B335" s="40"/>
      <c r="C335" s="276" t="s">
        <v>420</v>
      </c>
      <c r="D335" s="276" t="s">
        <v>265</v>
      </c>
      <c r="E335" s="277" t="s">
        <v>1589</v>
      </c>
      <c r="F335" s="278" t="s">
        <v>1590</v>
      </c>
      <c r="G335" s="279" t="s">
        <v>255</v>
      </c>
      <c r="H335" s="280">
        <v>97.698</v>
      </c>
      <c r="I335" s="281"/>
      <c r="J335" s="282">
        <f>ROUND(I335*H335,2)</f>
        <v>0</v>
      </c>
      <c r="K335" s="278" t="s">
        <v>1361</v>
      </c>
      <c r="L335" s="45"/>
      <c r="M335" s="283" t="s">
        <v>1</v>
      </c>
      <c r="N335" s="284" t="s">
        <v>43</v>
      </c>
      <c r="O335" s="92"/>
      <c r="P335" s="239">
        <f>O335*H335</f>
        <v>0</v>
      </c>
      <c r="Q335" s="239">
        <v>0</v>
      </c>
      <c r="R335" s="239">
        <f>Q335*H335</f>
        <v>0</v>
      </c>
      <c r="S335" s="239">
        <v>0</v>
      </c>
      <c r="T335" s="240">
        <f>S335*H335</f>
        <v>0</v>
      </c>
      <c r="U335" s="39"/>
      <c r="V335" s="39"/>
      <c r="W335" s="39"/>
      <c r="X335" s="39"/>
      <c r="Y335" s="39"/>
      <c r="Z335" s="39"/>
      <c r="AA335" s="39"/>
      <c r="AB335" s="39"/>
      <c r="AC335" s="39"/>
      <c r="AD335" s="39"/>
      <c r="AE335" s="39"/>
      <c r="AR335" s="241" t="s">
        <v>100</v>
      </c>
      <c r="AT335" s="241" t="s">
        <v>265</v>
      </c>
      <c r="AU335" s="241" t="s">
        <v>85</v>
      </c>
      <c r="AY335" s="18" t="s">
        <v>216</v>
      </c>
      <c r="BE335" s="242">
        <f>IF(N335="základní",J335,0)</f>
        <v>0</v>
      </c>
      <c r="BF335" s="242">
        <f>IF(N335="snížená",J335,0)</f>
        <v>0</v>
      </c>
      <c r="BG335" s="242">
        <f>IF(N335="zákl. přenesená",J335,0)</f>
        <v>0</v>
      </c>
      <c r="BH335" s="242">
        <f>IF(N335="sníž. přenesená",J335,0)</f>
        <v>0</v>
      </c>
      <c r="BI335" s="242">
        <f>IF(N335="nulová",J335,0)</f>
        <v>0</v>
      </c>
      <c r="BJ335" s="18" t="s">
        <v>85</v>
      </c>
      <c r="BK335" s="242">
        <f>ROUND(I335*H335,2)</f>
        <v>0</v>
      </c>
      <c r="BL335" s="18" t="s">
        <v>100</v>
      </c>
      <c r="BM335" s="241" t="s">
        <v>1591</v>
      </c>
    </row>
    <row r="336" spans="1:47" s="2" customFormat="1" ht="12">
      <c r="A336" s="39"/>
      <c r="B336" s="40"/>
      <c r="C336" s="41"/>
      <c r="D336" s="288" t="s">
        <v>836</v>
      </c>
      <c r="E336" s="41"/>
      <c r="F336" s="289" t="s">
        <v>1592</v>
      </c>
      <c r="G336" s="41"/>
      <c r="H336" s="41"/>
      <c r="I336" s="290"/>
      <c r="J336" s="41"/>
      <c r="K336" s="41"/>
      <c r="L336" s="45"/>
      <c r="M336" s="291"/>
      <c r="N336" s="292"/>
      <c r="O336" s="92"/>
      <c r="P336" s="92"/>
      <c r="Q336" s="92"/>
      <c r="R336" s="92"/>
      <c r="S336" s="92"/>
      <c r="T336" s="93"/>
      <c r="U336" s="39"/>
      <c r="V336" s="39"/>
      <c r="W336" s="39"/>
      <c r="X336" s="39"/>
      <c r="Y336" s="39"/>
      <c r="Z336" s="39"/>
      <c r="AA336" s="39"/>
      <c r="AB336" s="39"/>
      <c r="AC336" s="39"/>
      <c r="AD336" s="39"/>
      <c r="AE336" s="39"/>
      <c r="AT336" s="18" t="s">
        <v>836</v>
      </c>
      <c r="AU336" s="18" t="s">
        <v>85</v>
      </c>
    </row>
    <row r="337" spans="1:51" s="14" customFormat="1" ht="12">
      <c r="A337" s="14"/>
      <c r="B337" s="254"/>
      <c r="C337" s="255"/>
      <c r="D337" s="245" t="s">
        <v>226</v>
      </c>
      <c r="E337" s="256" t="s">
        <v>1</v>
      </c>
      <c r="F337" s="257" t="s">
        <v>1593</v>
      </c>
      <c r="G337" s="255"/>
      <c r="H337" s="258">
        <v>97.698</v>
      </c>
      <c r="I337" s="259"/>
      <c r="J337" s="255"/>
      <c r="K337" s="255"/>
      <c r="L337" s="260"/>
      <c r="M337" s="261"/>
      <c r="N337" s="262"/>
      <c r="O337" s="262"/>
      <c r="P337" s="262"/>
      <c r="Q337" s="262"/>
      <c r="R337" s="262"/>
      <c r="S337" s="262"/>
      <c r="T337" s="263"/>
      <c r="U337" s="14"/>
      <c r="V337" s="14"/>
      <c r="W337" s="14"/>
      <c r="X337" s="14"/>
      <c r="Y337" s="14"/>
      <c r="Z337" s="14"/>
      <c r="AA337" s="14"/>
      <c r="AB337" s="14"/>
      <c r="AC337" s="14"/>
      <c r="AD337" s="14"/>
      <c r="AE337" s="14"/>
      <c r="AT337" s="264" t="s">
        <v>226</v>
      </c>
      <c r="AU337" s="264" t="s">
        <v>85</v>
      </c>
      <c r="AV337" s="14" t="s">
        <v>87</v>
      </c>
      <c r="AW337" s="14" t="s">
        <v>35</v>
      </c>
      <c r="AX337" s="14" t="s">
        <v>78</v>
      </c>
      <c r="AY337" s="264" t="s">
        <v>216</v>
      </c>
    </row>
    <row r="338" spans="1:51" s="15" customFormat="1" ht="12">
      <c r="A338" s="15"/>
      <c r="B338" s="265"/>
      <c r="C338" s="266"/>
      <c r="D338" s="245" t="s">
        <v>226</v>
      </c>
      <c r="E338" s="267" t="s">
        <v>1</v>
      </c>
      <c r="F338" s="268" t="s">
        <v>229</v>
      </c>
      <c r="G338" s="266"/>
      <c r="H338" s="269">
        <v>97.698</v>
      </c>
      <c r="I338" s="270"/>
      <c r="J338" s="266"/>
      <c r="K338" s="266"/>
      <c r="L338" s="271"/>
      <c r="M338" s="272"/>
      <c r="N338" s="273"/>
      <c r="O338" s="273"/>
      <c r="P338" s="273"/>
      <c r="Q338" s="273"/>
      <c r="R338" s="273"/>
      <c r="S338" s="273"/>
      <c r="T338" s="274"/>
      <c r="U338" s="15"/>
      <c r="V338" s="15"/>
      <c r="W338" s="15"/>
      <c r="X338" s="15"/>
      <c r="Y338" s="15"/>
      <c r="Z338" s="15"/>
      <c r="AA338" s="15"/>
      <c r="AB338" s="15"/>
      <c r="AC338" s="15"/>
      <c r="AD338" s="15"/>
      <c r="AE338" s="15"/>
      <c r="AT338" s="275" t="s">
        <v>226</v>
      </c>
      <c r="AU338" s="275" t="s">
        <v>85</v>
      </c>
      <c r="AV338" s="15" t="s">
        <v>100</v>
      </c>
      <c r="AW338" s="15" t="s">
        <v>35</v>
      </c>
      <c r="AX338" s="15" t="s">
        <v>85</v>
      </c>
      <c r="AY338" s="275" t="s">
        <v>216</v>
      </c>
    </row>
    <row r="339" spans="1:65" s="2" customFormat="1" ht="24.15" customHeight="1">
      <c r="A339" s="39"/>
      <c r="B339" s="40"/>
      <c r="C339" s="276" t="s">
        <v>425</v>
      </c>
      <c r="D339" s="276" t="s">
        <v>265</v>
      </c>
      <c r="E339" s="277" t="s">
        <v>1594</v>
      </c>
      <c r="F339" s="278" t="s">
        <v>1595</v>
      </c>
      <c r="G339" s="279" t="s">
        <v>255</v>
      </c>
      <c r="H339" s="280">
        <v>32.566</v>
      </c>
      <c r="I339" s="281"/>
      <c r="J339" s="282">
        <f>ROUND(I339*H339,2)</f>
        <v>0</v>
      </c>
      <c r="K339" s="278" t="s">
        <v>1361</v>
      </c>
      <c r="L339" s="45"/>
      <c r="M339" s="283" t="s">
        <v>1</v>
      </c>
      <c r="N339" s="284" t="s">
        <v>43</v>
      </c>
      <c r="O339" s="92"/>
      <c r="P339" s="239">
        <f>O339*H339</f>
        <v>0</v>
      </c>
      <c r="Q339" s="239">
        <v>0</v>
      </c>
      <c r="R339" s="239">
        <f>Q339*H339</f>
        <v>0</v>
      </c>
      <c r="S339" s="239">
        <v>0</v>
      </c>
      <c r="T339" s="240">
        <f>S339*H339</f>
        <v>0</v>
      </c>
      <c r="U339" s="39"/>
      <c r="V339" s="39"/>
      <c r="W339" s="39"/>
      <c r="X339" s="39"/>
      <c r="Y339" s="39"/>
      <c r="Z339" s="39"/>
      <c r="AA339" s="39"/>
      <c r="AB339" s="39"/>
      <c r="AC339" s="39"/>
      <c r="AD339" s="39"/>
      <c r="AE339" s="39"/>
      <c r="AR339" s="241" t="s">
        <v>100</v>
      </c>
      <c r="AT339" s="241" t="s">
        <v>265</v>
      </c>
      <c r="AU339" s="241" t="s">
        <v>85</v>
      </c>
      <c r="AY339" s="18" t="s">
        <v>216</v>
      </c>
      <c r="BE339" s="242">
        <f>IF(N339="základní",J339,0)</f>
        <v>0</v>
      </c>
      <c r="BF339" s="242">
        <f>IF(N339="snížená",J339,0)</f>
        <v>0</v>
      </c>
      <c r="BG339" s="242">
        <f>IF(N339="zákl. přenesená",J339,0)</f>
        <v>0</v>
      </c>
      <c r="BH339" s="242">
        <f>IF(N339="sníž. přenesená",J339,0)</f>
        <v>0</v>
      </c>
      <c r="BI339" s="242">
        <f>IF(N339="nulová",J339,0)</f>
        <v>0</v>
      </c>
      <c r="BJ339" s="18" t="s">
        <v>85</v>
      </c>
      <c r="BK339" s="242">
        <f>ROUND(I339*H339,2)</f>
        <v>0</v>
      </c>
      <c r="BL339" s="18" t="s">
        <v>100</v>
      </c>
      <c r="BM339" s="241" t="s">
        <v>1596</v>
      </c>
    </row>
    <row r="340" spans="1:47" s="2" customFormat="1" ht="12">
      <c r="A340" s="39"/>
      <c r="B340" s="40"/>
      <c r="C340" s="41"/>
      <c r="D340" s="288" t="s">
        <v>836</v>
      </c>
      <c r="E340" s="41"/>
      <c r="F340" s="289" t="s">
        <v>1597</v>
      </c>
      <c r="G340" s="41"/>
      <c r="H340" s="41"/>
      <c r="I340" s="290"/>
      <c r="J340" s="41"/>
      <c r="K340" s="41"/>
      <c r="L340" s="45"/>
      <c r="M340" s="291"/>
      <c r="N340" s="292"/>
      <c r="O340" s="92"/>
      <c r="P340" s="92"/>
      <c r="Q340" s="92"/>
      <c r="R340" s="92"/>
      <c r="S340" s="92"/>
      <c r="T340" s="93"/>
      <c r="U340" s="39"/>
      <c r="V340" s="39"/>
      <c r="W340" s="39"/>
      <c r="X340" s="39"/>
      <c r="Y340" s="39"/>
      <c r="Z340" s="39"/>
      <c r="AA340" s="39"/>
      <c r="AB340" s="39"/>
      <c r="AC340" s="39"/>
      <c r="AD340" s="39"/>
      <c r="AE340" s="39"/>
      <c r="AT340" s="18" t="s">
        <v>836</v>
      </c>
      <c r="AU340" s="18" t="s">
        <v>85</v>
      </c>
    </row>
    <row r="341" spans="1:51" s="14" customFormat="1" ht="12">
      <c r="A341" s="14"/>
      <c r="B341" s="254"/>
      <c r="C341" s="255"/>
      <c r="D341" s="245" t="s">
        <v>226</v>
      </c>
      <c r="E341" s="256" t="s">
        <v>1</v>
      </c>
      <c r="F341" s="257" t="s">
        <v>1598</v>
      </c>
      <c r="G341" s="255"/>
      <c r="H341" s="258">
        <v>32.566</v>
      </c>
      <c r="I341" s="259"/>
      <c r="J341" s="255"/>
      <c r="K341" s="255"/>
      <c r="L341" s="260"/>
      <c r="M341" s="261"/>
      <c r="N341" s="262"/>
      <c r="O341" s="262"/>
      <c r="P341" s="262"/>
      <c r="Q341" s="262"/>
      <c r="R341" s="262"/>
      <c r="S341" s="262"/>
      <c r="T341" s="263"/>
      <c r="U341" s="14"/>
      <c r="V341" s="14"/>
      <c r="W341" s="14"/>
      <c r="X341" s="14"/>
      <c r="Y341" s="14"/>
      <c r="Z341" s="14"/>
      <c r="AA341" s="14"/>
      <c r="AB341" s="14"/>
      <c r="AC341" s="14"/>
      <c r="AD341" s="14"/>
      <c r="AE341" s="14"/>
      <c r="AT341" s="264" t="s">
        <v>226</v>
      </c>
      <c r="AU341" s="264" t="s">
        <v>85</v>
      </c>
      <c r="AV341" s="14" t="s">
        <v>87</v>
      </c>
      <c r="AW341" s="14" t="s">
        <v>35</v>
      </c>
      <c r="AX341" s="14" t="s">
        <v>78</v>
      </c>
      <c r="AY341" s="264" t="s">
        <v>216</v>
      </c>
    </row>
    <row r="342" spans="1:51" s="15" customFormat="1" ht="12">
      <c r="A342" s="15"/>
      <c r="B342" s="265"/>
      <c r="C342" s="266"/>
      <c r="D342" s="245" t="s">
        <v>226</v>
      </c>
      <c r="E342" s="267" t="s">
        <v>1</v>
      </c>
      <c r="F342" s="268" t="s">
        <v>229</v>
      </c>
      <c r="G342" s="266"/>
      <c r="H342" s="269">
        <v>32.566</v>
      </c>
      <c r="I342" s="270"/>
      <c r="J342" s="266"/>
      <c r="K342" s="266"/>
      <c r="L342" s="271"/>
      <c r="M342" s="272"/>
      <c r="N342" s="273"/>
      <c r="O342" s="273"/>
      <c r="P342" s="273"/>
      <c r="Q342" s="273"/>
      <c r="R342" s="273"/>
      <c r="S342" s="273"/>
      <c r="T342" s="274"/>
      <c r="U342" s="15"/>
      <c r="V342" s="15"/>
      <c r="W342" s="15"/>
      <c r="X342" s="15"/>
      <c r="Y342" s="15"/>
      <c r="Z342" s="15"/>
      <c r="AA342" s="15"/>
      <c r="AB342" s="15"/>
      <c r="AC342" s="15"/>
      <c r="AD342" s="15"/>
      <c r="AE342" s="15"/>
      <c r="AT342" s="275" t="s">
        <v>226</v>
      </c>
      <c r="AU342" s="275" t="s">
        <v>85</v>
      </c>
      <c r="AV342" s="15" t="s">
        <v>100</v>
      </c>
      <c r="AW342" s="15" t="s">
        <v>35</v>
      </c>
      <c r="AX342" s="15" t="s">
        <v>85</v>
      </c>
      <c r="AY342" s="275" t="s">
        <v>216</v>
      </c>
    </row>
    <row r="343" spans="1:65" s="2" customFormat="1" ht="44.25" customHeight="1">
      <c r="A343" s="39"/>
      <c r="B343" s="40"/>
      <c r="C343" s="276" t="s">
        <v>432</v>
      </c>
      <c r="D343" s="276" t="s">
        <v>265</v>
      </c>
      <c r="E343" s="277" t="s">
        <v>1599</v>
      </c>
      <c r="F343" s="278" t="s">
        <v>1600</v>
      </c>
      <c r="G343" s="279" t="s">
        <v>255</v>
      </c>
      <c r="H343" s="280">
        <v>14.25</v>
      </c>
      <c r="I343" s="281"/>
      <c r="J343" s="282">
        <f>ROUND(I343*H343,2)</f>
        <v>0</v>
      </c>
      <c r="K343" s="278" t="s">
        <v>1361</v>
      </c>
      <c r="L343" s="45"/>
      <c r="M343" s="283" t="s">
        <v>1</v>
      </c>
      <c r="N343" s="284" t="s">
        <v>43</v>
      </c>
      <c r="O343" s="92"/>
      <c r="P343" s="239">
        <f>O343*H343</f>
        <v>0</v>
      </c>
      <c r="Q343" s="239">
        <v>0</v>
      </c>
      <c r="R343" s="239">
        <f>Q343*H343</f>
        <v>0</v>
      </c>
      <c r="S343" s="239">
        <v>0</v>
      </c>
      <c r="T343" s="240">
        <f>S343*H343</f>
        <v>0</v>
      </c>
      <c r="U343" s="39"/>
      <c r="V343" s="39"/>
      <c r="W343" s="39"/>
      <c r="X343" s="39"/>
      <c r="Y343" s="39"/>
      <c r="Z343" s="39"/>
      <c r="AA343" s="39"/>
      <c r="AB343" s="39"/>
      <c r="AC343" s="39"/>
      <c r="AD343" s="39"/>
      <c r="AE343" s="39"/>
      <c r="AR343" s="241" t="s">
        <v>100</v>
      </c>
      <c r="AT343" s="241" t="s">
        <v>265</v>
      </c>
      <c r="AU343" s="241" t="s">
        <v>85</v>
      </c>
      <c r="AY343" s="18" t="s">
        <v>216</v>
      </c>
      <c r="BE343" s="242">
        <f>IF(N343="základní",J343,0)</f>
        <v>0</v>
      </c>
      <c r="BF343" s="242">
        <f>IF(N343="snížená",J343,0)</f>
        <v>0</v>
      </c>
      <c r="BG343" s="242">
        <f>IF(N343="zákl. přenesená",J343,0)</f>
        <v>0</v>
      </c>
      <c r="BH343" s="242">
        <f>IF(N343="sníž. přenesená",J343,0)</f>
        <v>0</v>
      </c>
      <c r="BI343" s="242">
        <f>IF(N343="nulová",J343,0)</f>
        <v>0</v>
      </c>
      <c r="BJ343" s="18" t="s">
        <v>85</v>
      </c>
      <c r="BK343" s="242">
        <f>ROUND(I343*H343,2)</f>
        <v>0</v>
      </c>
      <c r="BL343" s="18" t="s">
        <v>100</v>
      </c>
      <c r="BM343" s="241" t="s">
        <v>1601</v>
      </c>
    </row>
    <row r="344" spans="1:47" s="2" customFormat="1" ht="12">
      <c r="A344" s="39"/>
      <c r="B344" s="40"/>
      <c r="C344" s="41"/>
      <c r="D344" s="288" t="s">
        <v>836</v>
      </c>
      <c r="E344" s="41"/>
      <c r="F344" s="289" t="s">
        <v>1602</v>
      </c>
      <c r="G344" s="41"/>
      <c r="H344" s="41"/>
      <c r="I344" s="290"/>
      <c r="J344" s="41"/>
      <c r="K344" s="41"/>
      <c r="L344" s="45"/>
      <c r="M344" s="291"/>
      <c r="N344" s="292"/>
      <c r="O344" s="92"/>
      <c r="P344" s="92"/>
      <c r="Q344" s="92"/>
      <c r="R344" s="92"/>
      <c r="S344" s="92"/>
      <c r="T344" s="93"/>
      <c r="U344" s="39"/>
      <c r="V344" s="39"/>
      <c r="W344" s="39"/>
      <c r="X344" s="39"/>
      <c r="Y344" s="39"/>
      <c r="Z344" s="39"/>
      <c r="AA344" s="39"/>
      <c r="AB344" s="39"/>
      <c r="AC344" s="39"/>
      <c r="AD344" s="39"/>
      <c r="AE344" s="39"/>
      <c r="AT344" s="18" t="s">
        <v>836</v>
      </c>
      <c r="AU344" s="18" t="s">
        <v>85</v>
      </c>
    </row>
    <row r="345" spans="1:65" s="2" customFormat="1" ht="44.25" customHeight="1">
      <c r="A345" s="39"/>
      <c r="B345" s="40"/>
      <c r="C345" s="276" t="s">
        <v>436</v>
      </c>
      <c r="D345" s="276" t="s">
        <v>265</v>
      </c>
      <c r="E345" s="277" t="s">
        <v>1603</v>
      </c>
      <c r="F345" s="278" t="s">
        <v>1604</v>
      </c>
      <c r="G345" s="279" t="s">
        <v>255</v>
      </c>
      <c r="H345" s="280">
        <v>1.325</v>
      </c>
      <c r="I345" s="281"/>
      <c r="J345" s="282">
        <f>ROUND(I345*H345,2)</f>
        <v>0</v>
      </c>
      <c r="K345" s="278" t="s">
        <v>1361</v>
      </c>
      <c r="L345" s="45"/>
      <c r="M345" s="283" t="s">
        <v>1</v>
      </c>
      <c r="N345" s="284" t="s">
        <v>43</v>
      </c>
      <c r="O345" s="92"/>
      <c r="P345" s="239">
        <f>O345*H345</f>
        <v>0</v>
      </c>
      <c r="Q345" s="239">
        <v>0</v>
      </c>
      <c r="R345" s="239">
        <f>Q345*H345</f>
        <v>0</v>
      </c>
      <c r="S345" s="239">
        <v>0</v>
      </c>
      <c r="T345" s="240">
        <f>S345*H345</f>
        <v>0</v>
      </c>
      <c r="U345" s="39"/>
      <c r="V345" s="39"/>
      <c r="W345" s="39"/>
      <c r="X345" s="39"/>
      <c r="Y345" s="39"/>
      <c r="Z345" s="39"/>
      <c r="AA345" s="39"/>
      <c r="AB345" s="39"/>
      <c r="AC345" s="39"/>
      <c r="AD345" s="39"/>
      <c r="AE345" s="39"/>
      <c r="AR345" s="241" t="s">
        <v>100</v>
      </c>
      <c r="AT345" s="241" t="s">
        <v>265</v>
      </c>
      <c r="AU345" s="241" t="s">
        <v>85</v>
      </c>
      <c r="AY345" s="18" t="s">
        <v>216</v>
      </c>
      <c r="BE345" s="242">
        <f>IF(N345="základní",J345,0)</f>
        <v>0</v>
      </c>
      <c r="BF345" s="242">
        <f>IF(N345="snížená",J345,0)</f>
        <v>0</v>
      </c>
      <c r="BG345" s="242">
        <f>IF(N345="zákl. přenesená",J345,0)</f>
        <v>0</v>
      </c>
      <c r="BH345" s="242">
        <f>IF(N345="sníž. přenesená",J345,0)</f>
        <v>0</v>
      </c>
      <c r="BI345" s="242">
        <f>IF(N345="nulová",J345,0)</f>
        <v>0</v>
      </c>
      <c r="BJ345" s="18" t="s">
        <v>85</v>
      </c>
      <c r="BK345" s="242">
        <f>ROUND(I345*H345,2)</f>
        <v>0</v>
      </c>
      <c r="BL345" s="18" t="s">
        <v>100</v>
      </c>
      <c r="BM345" s="241" t="s">
        <v>1605</v>
      </c>
    </row>
    <row r="346" spans="1:47" s="2" customFormat="1" ht="12">
      <c r="A346" s="39"/>
      <c r="B346" s="40"/>
      <c r="C346" s="41"/>
      <c r="D346" s="288" t="s">
        <v>836</v>
      </c>
      <c r="E346" s="41"/>
      <c r="F346" s="289" t="s">
        <v>1606</v>
      </c>
      <c r="G346" s="41"/>
      <c r="H346" s="41"/>
      <c r="I346" s="290"/>
      <c r="J346" s="41"/>
      <c r="K346" s="41"/>
      <c r="L346" s="45"/>
      <c r="M346" s="291"/>
      <c r="N346" s="292"/>
      <c r="O346" s="92"/>
      <c r="P346" s="92"/>
      <c r="Q346" s="92"/>
      <c r="R346" s="92"/>
      <c r="S346" s="92"/>
      <c r="T346" s="93"/>
      <c r="U346" s="39"/>
      <c r="V346" s="39"/>
      <c r="W346" s="39"/>
      <c r="X346" s="39"/>
      <c r="Y346" s="39"/>
      <c r="Z346" s="39"/>
      <c r="AA346" s="39"/>
      <c r="AB346" s="39"/>
      <c r="AC346" s="39"/>
      <c r="AD346" s="39"/>
      <c r="AE346" s="39"/>
      <c r="AT346" s="18" t="s">
        <v>836</v>
      </c>
      <c r="AU346" s="18" t="s">
        <v>85</v>
      </c>
    </row>
    <row r="347" spans="1:51" s="14" customFormat="1" ht="12">
      <c r="A347" s="14"/>
      <c r="B347" s="254"/>
      <c r="C347" s="255"/>
      <c r="D347" s="245" t="s">
        <v>226</v>
      </c>
      <c r="E347" s="256" t="s">
        <v>1</v>
      </c>
      <c r="F347" s="257" t="s">
        <v>1607</v>
      </c>
      <c r="G347" s="255"/>
      <c r="H347" s="258">
        <v>1.325</v>
      </c>
      <c r="I347" s="259"/>
      <c r="J347" s="255"/>
      <c r="K347" s="255"/>
      <c r="L347" s="260"/>
      <c r="M347" s="261"/>
      <c r="N347" s="262"/>
      <c r="O347" s="262"/>
      <c r="P347" s="262"/>
      <c r="Q347" s="262"/>
      <c r="R347" s="262"/>
      <c r="S347" s="262"/>
      <c r="T347" s="263"/>
      <c r="U347" s="14"/>
      <c r="V347" s="14"/>
      <c r="W347" s="14"/>
      <c r="X347" s="14"/>
      <c r="Y347" s="14"/>
      <c r="Z347" s="14"/>
      <c r="AA347" s="14"/>
      <c r="AB347" s="14"/>
      <c r="AC347" s="14"/>
      <c r="AD347" s="14"/>
      <c r="AE347" s="14"/>
      <c r="AT347" s="264" t="s">
        <v>226</v>
      </c>
      <c r="AU347" s="264" t="s">
        <v>85</v>
      </c>
      <c r="AV347" s="14" t="s">
        <v>87</v>
      </c>
      <c r="AW347" s="14" t="s">
        <v>35</v>
      </c>
      <c r="AX347" s="14" t="s">
        <v>78</v>
      </c>
      <c r="AY347" s="264" t="s">
        <v>216</v>
      </c>
    </row>
    <row r="348" spans="1:51" s="15" customFormat="1" ht="12">
      <c r="A348" s="15"/>
      <c r="B348" s="265"/>
      <c r="C348" s="266"/>
      <c r="D348" s="245" t="s">
        <v>226</v>
      </c>
      <c r="E348" s="267" t="s">
        <v>1</v>
      </c>
      <c r="F348" s="268" t="s">
        <v>229</v>
      </c>
      <c r="G348" s="266"/>
      <c r="H348" s="269">
        <v>1.325</v>
      </c>
      <c r="I348" s="270"/>
      <c r="J348" s="266"/>
      <c r="K348" s="266"/>
      <c r="L348" s="271"/>
      <c r="M348" s="272"/>
      <c r="N348" s="273"/>
      <c r="O348" s="273"/>
      <c r="P348" s="273"/>
      <c r="Q348" s="273"/>
      <c r="R348" s="273"/>
      <c r="S348" s="273"/>
      <c r="T348" s="274"/>
      <c r="U348" s="15"/>
      <c r="V348" s="15"/>
      <c r="W348" s="15"/>
      <c r="X348" s="15"/>
      <c r="Y348" s="15"/>
      <c r="Z348" s="15"/>
      <c r="AA348" s="15"/>
      <c r="AB348" s="15"/>
      <c r="AC348" s="15"/>
      <c r="AD348" s="15"/>
      <c r="AE348" s="15"/>
      <c r="AT348" s="275" t="s">
        <v>226</v>
      </c>
      <c r="AU348" s="275" t="s">
        <v>85</v>
      </c>
      <c r="AV348" s="15" t="s">
        <v>100</v>
      </c>
      <c r="AW348" s="15" t="s">
        <v>35</v>
      </c>
      <c r="AX348" s="15" t="s">
        <v>85</v>
      </c>
      <c r="AY348" s="275" t="s">
        <v>216</v>
      </c>
    </row>
    <row r="349" spans="1:65" s="2" customFormat="1" ht="44.25" customHeight="1">
      <c r="A349" s="39"/>
      <c r="B349" s="40"/>
      <c r="C349" s="276" t="s">
        <v>441</v>
      </c>
      <c r="D349" s="276" t="s">
        <v>265</v>
      </c>
      <c r="E349" s="277" t="s">
        <v>1608</v>
      </c>
      <c r="F349" s="278" t="s">
        <v>1425</v>
      </c>
      <c r="G349" s="279" t="s">
        <v>255</v>
      </c>
      <c r="H349" s="280">
        <v>0.708</v>
      </c>
      <c r="I349" s="281"/>
      <c r="J349" s="282">
        <f>ROUND(I349*H349,2)</f>
        <v>0</v>
      </c>
      <c r="K349" s="278" t="s">
        <v>1361</v>
      </c>
      <c r="L349" s="45"/>
      <c r="M349" s="283" t="s">
        <v>1</v>
      </c>
      <c r="N349" s="284" t="s">
        <v>43</v>
      </c>
      <c r="O349" s="92"/>
      <c r="P349" s="239">
        <f>O349*H349</f>
        <v>0</v>
      </c>
      <c r="Q349" s="239">
        <v>0</v>
      </c>
      <c r="R349" s="239">
        <f>Q349*H349</f>
        <v>0</v>
      </c>
      <c r="S349" s="239">
        <v>0</v>
      </c>
      <c r="T349" s="240">
        <f>S349*H349</f>
        <v>0</v>
      </c>
      <c r="U349" s="39"/>
      <c r="V349" s="39"/>
      <c r="W349" s="39"/>
      <c r="X349" s="39"/>
      <c r="Y349" s="39"/>
      <c r="Z349" s="39"/>
      <c r="AA349" s="39"/>
      <c r="AB349" s="39"/>
      <c r="AC349" s="39"/>
      <c r="AD349" s="39"/>
      <c r="AE349" s="39"/>
      <c r="AR349" s="241" t="s">
        <v>100</v>
      </c>
      <c r="AT349" s="241" t="s">
        <v>265</v>
      </c>
      <c r="AU349" s="241" t="s">
        <v>85</v>
      </c>
      <c r="AY349" s="18" t="s">
        <v>216</v>
      </c>
      <c r="BE349" s="242">
        <f>IF(N349="základní",J349,0)</f>
        <v>0</v>
      </c>
      <c r="BF349" s="242">
        <f>IF(N349="snížená",J349,0)</f>
        <v>0</v>
      </c>
      <c r="BG349" s="242">
        <f>IF(N349="zákl. přenesená",J349,0)</f>
        <v>0</v>
      </c>
      <c r="BH349" s="242">
        <f>IF(N349="sníž. přenesená",J349,0)</f>
        <v>0</v>
      </c>
      <c r="BI349" s="242">
        <f>IF(N349="nulová",J349,0)</f>
        <v>0</v>
      </c>
      <c r="BJ349" s="18" t="s">
        <v>85</v>
      </c>
      <c r="BK349" s="242">
        <f>ROUND(I349*H349,2)</f>
        <v>0</v>
      </c>
      <c r="BL349" s="18" t="s">
        <v>100</v>
      </c>
      <c r="BM349" s="241" t="s">
        <v>1609</v>
      </c>
    </row>
    <row r="350" spans="1:47" s="2" customFormat="1" ht="12">
      <c r="A350" s="39"/>
      <c r="B350" s="40"/>
      <c r="C350" s="41"/>
      <c r="D350" s="288" t="s">
        <v>836</v>
      </c>
      <c r="E350" s="41"/>
      <c r="F350" s="289" t="s">
        <v>1610</v>
      </c>
      <c r="G350" s="41"/>
      <c r="H350" s="41"/>
      <c r="I350" s="290"/>
      <c r="J350" s="41"/>
      <c r="K350" s="41"/>
      <c r="L350" s="45"/>
      <c r="M350" s="291"/>
      <c r="N350" s="292"/>
      <c r="O350" s="92"/>
      <c r="P350" s="92"/>
      <c r="Q350" s="92"/>
      <c r="R350" s="92"/>
      <c r="S350" s="92"/>
      <c r="T350" s="93"/>
      <c r="U350" s="39"/>
      <c r="V350" s="39"/>
      <c r="W350" s="39"/>
      <c r="X350" s="39"/>
      <c r="Y350" s="39"/>
      <c r="Z350" s="39"/>
      <c r="AA350" s="39"/>
      <c r="AB350" s="39"/>
      <c r="AC350" s="39"/>
      <c r="AD350" s="39"/>
      <c r="AE350" s="39"/>
      <c r="AT350" s="18" t="s">
        <v>836</v>
      </c>
      <c r="AU350" s="18" t="s">
        <v>85</v>
      </c>
    </row>
    <row r="351" spans="1:51" s="14" customFormat="1" ht="12">
      <c r="A351" s="14"/>
      <c r="B351" s="254"/>
      <c r="C351" s="255"/>
      <c r="D351" s="245" t="s">
        <v>226</v>
      </c>
      <c r="E351" s="256" t="s">
        <v>1</v>
      </c>
      <c r="F351" s="257" t="s">
        <v>1611</v>
      </c>
      <c r="G351" s="255"/>
      <c r="H351" s="258">
        <v>0.708</v>
      </c>
      <c r="I351" s="259"/>
      <c r="J351" s="255"/>
      <c r="K351" s="255"/>
      <c r="L351" s="260"/>
      <c r="M351" s="261"/>
      <c r="N351" s="262"/>
      <c r="O351" s="262"/>
      <c r="P351" s="262"/>
      <c r="Q351" s="262"/>
      <c r="R351" s="262"/>
      <c r="S351" s="262"/>
      <c r="T351" s="263"/>
      <c r="U351" s="14"/>
      <c r="V351" s="14"/>
      <c r="W351" s="14"/>
      <c r="X351" s="14"/>
      <c r="Y351" s="14"/>
      <c r="Z351" s="14"/>
      <c r="AA351" s="14"/>
      <c r="AB351" s="14"/>
      <c r="AC351" s="14"/>
      <c r="AD351" s="14"/>
      <c r="AE351" s="14"/>
      <c r="AT351" s="264" t="s">
        <v>226</v>
      </c>
      <c r="AU351" s="264" t="s">
        <v>85</v>
      </c>
      <c r="AV351" s="14" t="s">
        <v>87</v>
      </c>
      <c r="AW351" s="14" t="s">
        <v>35</v>
      </c>
      <c r="AX351" s="14" t="s">
        <v>78</v>
      </c>
      <c r="AY351" s="264" t="s">
        <v>216</v>
      </c>
    </row>
    <row r="352" spans="1:51" s="15" customFormat="1" ht="12">
      <c r="A352" s="15"/>
      <c r="B352" s="265"/>
      <c r="C352" s="266"/>
      <c r="D352" s="245" t="s">
        <v>226</v>
      </c>
      <c r="E352" s="267" t="s">
        <v>1</v>
      </c>
      <c r="F352" s="268" t="s">
        <v>229</v>
      </c>
      <c r="G352" s="266"/>
      <c r="H352" s="269">
        <v>0.708</v>
      </c>
      <c r="I352" s="270"/>
      <c r="J352" s="266"/>
      <c r="K352" s="266"/>
      <c r="L352" s="271"/>
      <c r="M352" s="272"/>
      <c r="N352" s="273"/>
      <c r="O352" s="273"/>
      <c r="P352" s="273"/>
      <c r="Q352" s="273"/>
      <c r="R352" s="273"/>
      <c r="S352" s="273"/>
      <c r="T352" s="274"/>
      <c r="U352" s="15"/>
      <c r="V352" s="15"/>
      <c r="W352" s="15"/>
      <c r="X352" s="15"/>
      <c r="Y352" s="15"/>
      <c r="Z352" s="15"/>
      <c r="AA352" s="15"/>
      <c r="AB352" s="15"/>
      <c r="AC352" s="15"/>
      <c r="AD352" s="15"/>
      <c r="AE352" s="15"/>
      <c r="AT352" s="275" t="s">
        <v>226</v>
      </c>
      <c r="AU352" s="275" t="s">
        <v>85</v>
      </c>
      <c r="AV352" s="15" t="s">
        <v>100</v>
      </c>
      <c r="AW352" s="15" t="s">
        <v>35</v>
      </c>
      <c r="AX352" s="15" t="s">
        <v>85</v>
      </c>
      <c r="AY352" s="275" t="s">
        <v>216</v>
      </c>
    </row>
    <row r="353" spans="1:63" s="12" customFormat="1" ht="25.9" customHeight="1">
      <c r="A353" s="12"/>
      <c r="B353" s="213"/>
      <c r="C353" s="214"/>
      <c r="D353" s="215" t="s">
        <v>77</v>
      </c>
      <c r="E353" s="216" t="s">
        <v>1612</v>
      </c>
      <c r="F353" s="216" t="s">
        <v>1613</v>
      </c>
      <c r="G353" s="214"/>
      <c r="H353" s="214"/>
      <c r="I353" s="217"/>
      <c r="J353" s="218">
        <f>BK353</f>
        <v>0</v>
      </c>
      <c r="K353" s="214"/>
      <c r="L353" s="219"/>
      <c r="M353" s="220"/>
      <c r="N353" s="221"/>
      <c r="O353" s="221"/>
      <c r="P353" s="222">
        <f>SUM(P354:P357)</f>
        <v>0</v>
      </c>
      <c r="Q353" s="221"/>
      <c r="R353" s="222">
        <f>SUM(R354:R357)</f>
        <v>0</v>
      </c>
      <c r="S353" s="221"/>
      <c r="T353" s="223">
        <f>SUM(T354:T357)</f>
        <v>0</v>
      </c>
      <c r="U353" s="12"/>
      <c r="V353" s="12"/>
      <c r="W353" s="12"/>
      <c r="X353" s="12"/>
      <c r="Y353" s="12"/>
      <c r="Z353" s="12"/>
      <c r="AA353" s="12"/>
      <c r="AB353" s="12"/>
      <c r="AC353" s="12"/>
      <c r="AD353" s="12"/>
      <c r="AE353" s="12"/>
      <c r="AR353" s="224" t="s">
        <v>85</v>
      </c>
      <c r="AT353" s="225" t="s">
        <v>77</v>
      </c>
      <c r="AU353" s="225" t="s">
        <v>78</v>
      </c>
      <c r="AY353" s="224" t="s">
        <v>216</v>
      </c>
      <c r="BK353" s="226">
        <f>SUM(BK354:BK357)</f>
        <v>0</v>
      </c>
    </row>
    <row r="354" spans="1:65" s="2" customFormat="1" ht="44.25" customHeight="1">
      <c r="A354" s="39"/>
      <c r="B354" s="40"/>
      <c r="C354" s="276" t="s">
        <v>445</v>
      </c>
      <c r="D354" s="276" t="s">
        <v>265</v>
      </c>
      <c r="E354" s="277" t="s">
        <v>1614</v>
      </c>
      <c r="F354" s="278" t="s">
        <v>1615</v>
      </c>
      <c r="G354" s="279" t="s">
        <v>255</v>
      </c>
      <c r="H354" s="280">
        <v>40.577</v>
      </c>
      <c r="I354" s="281"/>
      <c r="J354" s="282">
        <f>ROUND(I354*H354,2)</f>
        <v>0</v>
      </c>
      <c r="K354" s="278" t="s">
        <v>1361</v>
      </c>
      <c r="L354" s="45"/>
      <c r="M354" s="283" t="s">
        <v>1</v>
      </c>
      <c r="N354" s="284" t="s">
        <v>43</v>
      </c>
      <c r="O354" s="92"/>
      <c r="P354" s="239">
        <f>O354*H354</f>
        <v>0</v>
      </c>
      <c r="Q354" s="239">
        <v>0</v>
      </c>
      <c r="R354" s="239">
        <f>Q354*H354</f>
        <v>0</v>
      </c>
      <c r="S354" s="239">
        <v>0</v>
      </c>
      <c r="T354" s="240">
        <f>S354*H354</f>
        <v>0</v>
      </c>
      <c r="U354" s="39"/>
      <c r="V354" s="39"/>
      <c r="W354" s="39"/>
      <c r="X354" s="39"/>
      <c r="Y354" s="39"/>
      <c r="Z354" s="39"/>
      <c r="AA354" s="39"/>
      <c r="AB354" s="39"/>
      <c r="AC354" s="39"/>
      <c r="AD354" s="39"/>
      <c r="AE354" s="39"/>
      <c r="AR354" s="241" t="s">
        <v>100</v>
      </c>
      <c r="AT354" s="241" t="s">
        <v>265</v>
      </c>
      <c r="AU354" s="241" t="s">
        <v>85</v>
      </c>
      <c r="AY354" s="18" t="s">
        <v>216</v>
      </c>
      <c r="BE354" s="242">
        <f>IF(N354="základní",J354,0)</f>
        <v>0</v>
      </c>
      <c r="BF354" s="242">
        <f>IF(N354="snížená",J354,0)</f>
        <v>0</v>
      </c>
      <c r="BG354" s="242">
        <f>IF(N354="zákl. přenesená",J354,0)</f>
        <v>0</v>
      </c>
      <c r="BH354" s="242">
        <f>IF(N354="sníž. přenesená",J354,0)</f>
        <v>0</v>
      </c>
      <c r="BI354" s="242">
        <f>IF(N354="nulová",J354,0)</f>
        <v>0</v>
      </c>
      <c r="BJ354" s="18" t="s">
        <v>85</v>
      </c>
      <c r="BK354" s="242">
        <f>ROUND(I354*H354,2)</f>
        <v>0</v>
      </c>
      <c r="BL354" s="18" t="s">
        <v>100</v>
      </c>
      <c r="BM354" s="241" t="s">
        <v>1616</v>
      </c>
    </row>
    <row r="355" spans="1:47" s="2" customFormat="1" ht="12">
      <c r="A355" s="39"/>
      <c r="B355" s="40"/>
      <c r="C355" s="41"/>
      <c r="D355" s="288" t="s">
        <v>836</v>
      </c>
      <c r="E355" s="41"/>
      <c r="F355" s="289" t="s">
        <v>1617</v>
      </c>
      <c r="G355" s="41"/>
      <c r="H355" s="41"/>
      <c r="I355" s="290"/>
      <c r="J355" s="41"/>
      <c r="K355" s="41"/>
      <c r="L355" s="45"/>
      <c r="M355" s="291"/>
      <c r="N355" s="292"/>
      <c r="O355" s="92"/>
      <c r="P355" s="92"/>
      <c r="Q355" s="92"/>
      <c r="R355" s="92"/>
      <c r="S355" s="92"/>
      <c r="T355" s="93"/>
      <c r="U355" s="39"/>
      <c r="V355" s="39"/>
      <c r="W355" s="39"/>
      <c r="X355" s="39"/>
      <c r="Y355" s="39"/>
      <c r="Z355" s="39"/>
      <c r="AA355" s="39"/>
      <c r="AB355" s="39"/>
      <c r="AC355" s="39"/>
      <c r="AD355" s="39"/>
      <c r="AE355" s="39"/>
      <c r="AT355" s="18" t="s">
        <v>836</v>
      </c>
      <c r="AU355" s="18" t="s">
        <v>85</v>
      </c>
    </row>
    <row r="356" spans="1:65" s="2" customFormat="1" ht="55.5" customHeight="1">
      <c r="A356" s="39"/>
      <c r="B356" s="40"/>
      <c r="C356" s="276" t="s">
        <v>450</v>
      </c>
      <c r="D356" s="276" t="s">
        <v>265</v>
      </c>
      <c r="E356" s="277" t="s">
        <v>1618</v>
      </c>
      <c r="F356" s="278" t="s">
        <v>1619</v>
      </c>
      <c r="G356" s="279" t="s">
        <v>255</v>
      </c>
      <c r="H356" s="280">
        <v>40.571</v>
      </c>
      <c r="I356" s="281"/>
      <c r="J356" s="282">
        <f>ROUND(I356*H356,2)</f>
        <v>0</v>
      </c>
      <c r="K356" s="278" t="s">
        <v>1361</v>
      </c>
      <c r="L356" s="45"/>
      <c r="M356" s="283" t="s">
        <v>1</v>
      </c>
      <c r="N356" s="284" t="s">
        <v>43</v>
      </c>
      <c r="O356" s="92"/>
      <c r="P356" s="239">
        <f>O356*H356</f>
        <v>0</v>
      </c>
      <c r="Q356" s="239">
        <v>0</v>
      </c>
      <c r="R356" s="239">
        <f>Q356*H356</f>
        <v>0</v>
      </c>
      <c r="S356" s="239">
        <v>0</v>
      </c>
      <c r="T356" s="240">
        <f>S356*H356</f>
        <v>0</v>
      </c>
      <c r="U356" s="39"/>
      <c r="V356" s="39"/>
      <c r="W356" s="39"/>
      <c r="X356" s="39"/>
      <c r="Y356" s="39"/>
      <c r="Z356" s="39"/>
      <c r="AA356" s="39"/>
      <c r="AB356" s="39"/>
      <c r="AC356" s="39"/>
      <c r="AD356" s="39"/>
      <c r="AE356" s="39"/>
      <c r="AR356" s="241" t="s">
        <v>100</v>
      </c>
      <c r="AT356" s="241" t="s">
        <v>265</v>
      </c>
      <c r="AU356" s="241" t="s">
        <v>85</v>
      </c>
      <c r="AY356" s="18" t="s">
        <v>216</v>
      </c>
      <c r="BE356" s="242">
        <f>IF(N356="základní",J356,0)</f>
        <v>0</v>
      </c>
      <c r="BF356" s="242">
        <f>IF(N356="snížená",J356,0)</f>
        <v>0</v>
      </c>
      <c r="BG356" s="242">
        <f>IF(N356="zákl. přenesená",J356,0)</f>
        <v>0</v>
      </c>
      <c r="BH356" s="242">
        <f>IF(N356="sníž. přenesená",J356,0)</f>
        <v>0</v>
      </c>
      <c r="BI356" s="242">
        <f>IF(N356="nulová",J356,0)</f>
        <v>0</v>
      </c>
      <c r="BJ356" s="18" t="s">
        <v>85</v>
      </c>
      <c r="BK356" s="242">
        <f>ROUND(I356*H356,2)</f>
        <v>0</v>
      </c>
      <c r="BL356" s="18" t="s">
        <v>100</v>
      </c>
      <c r="BM356" s="241" t="s">
        <v>1620</v>
      </c>
    </row>
    <row r="357" spans="1:47" s="2" customFormat="1" ht="12">
      <c r="A357" s="39"/>
      <c r="B357" s="40"/>
      <c r="C357" s="41"/>
      <c r="D357" s="288" t="s">
        <v>836</v>
      </c>
      <c r="E357" s="41"/>
      <c r="F357" s="289" t="s">
        <v>1621</v>
      </c>
      <c r="G357" s="41"/>
      <c r="H357" s="41"/>
      <c r="I357" s="290"/>
      <c r="J357" s="41"/>
      <c r="K357" s="41"/>
      <c r="L357" s="45"/>
      <c r="M357" s="291"/>
      <c r="N357" s="292"/>
      <c r="O357" s="92"/>
      <c r="P357" s="92"/>
      <c r="Q357" s="92"/>
      <c r="R357" s="92"/>
      <c r="S357" s="92"/>
      <c r="T357" s="93"/>
      <c r="U357" s="39"/>
      <c r="V357" s="39"/>
      <c r="W357" s="39"/>
      <c r="X357" s="39"/>
      <c r="Y357" s="39"/>
      <c r="Z357" s="39"/>
      <c r="AA357" s="39"/>
      <c r="AB357" s="39"/>
      <c r="AC357" s="39"/>
      <c r="AD357" s="39"/>
      <c r="AE357" s="39"/>
      <c r="AT357" s="18" t="s">
        <v>836</v>
      </c>
      <c r="AU357" s="18" t="s">
        <v>85</v>
      </c>
    </row>
    <row r="358" spans="1:63" s="12" customFormat="1" ht="25.9" customHeight="1">
      <c r="A358" s="12"/>
      <c r="B358" s="213"/>
      <c r="C358" s="214"/>
      <c r="D358" s="215" t="s">
        <v>77</v>
      </c>
      <c r="E358" s="216" t="s">
        <v>1622</v>
      </c>
      <c r="F358" s="216" t="s">
        <v>1623</v>
      </c>
      <c r="G358" s="214"/>
      <c r="H358" s="214"/>
      <c r="I358" s="217"/>
      <c r="J358" s="218">
        <f>BK358</f>
        <v>0</v>
      </c>
      <c r="K358" s="214"/>
      <c r="L358" s="219"/>
      <c r="M358" s="220"/>
      <c r="N358" s="221"/>
      <c r="O358" s="221"/>
      <c r="P358" s="222">
        <f>SUM(P359:P377)</f>
        <v>0</v>
      </c>
      <c r="Q358" s="221"/>
      <c r="R358" s="222">
        <f>SUM(R359:R377)</f>
        <v>0.006</v>
      </c>
      <c r="S358" s="221"/>
      <c r="T358" s="223">
        <f>SUM(T359:T377)</f>
        <v>0</v>
      </c>
      <c r="U358" s="12"/>
      <c r="V358" s="12"/>
      <c r="W358" s="12"/>
      <c r="X358" s="12"/>
      <c r="Y358" s="12"/>
      <c r="Z358" s="12"/>
      <c r="AA358" s="12"/>
      <c r="AB358" s="12"/>
      <c r="AC358" s="12"/>
      <c r="AD358" s="12"/>
      <c r="AE358" s="12"/>
      <c r="AR358" s="224" t="s">
        <v>87</v>
      </c>
      <c r="AT358" s="225" t="s">
        <v>77</v>
      </c>
      <c r="AU358" s="225" t="s">
        <v>78</v>
      </c>
      <c r="AY358" s="224" t="s">
        <v>216</v>
      </c>
      <c r="BK358" s="226">
        <f>SUM(BK359:BK377)</f>
        <v>0</v>
      </c>
    </row>
    <row r="359" spans="1:65" s="2" customFormat="1" ht="33" customHeight="1">
      <c r="A359" s="39"/>
      <c r="B359" s="40"/>
      <c r="C359" s="276" t="s">
        <v>455</v>
      </c>
      <c r="D359" s="276" t="s">
        <v>265</v>
      </c>
      <c r="E359" s="277" t="s">
        <v>1624</v>
      </c>
      <c r="F359" s="278" t="s">
        <v>1625</v>
      </c>
      <c r="G359" s="279" t="s">
        <v>268</v>
      </c>
      <c r="H359" s="280">
        <v>5.25</v>
      </c>
      <c r="I359" s="281"/>
      <c r="J359" s="282">
        <f>ROUND(I359*H359,2)</f>
        <v>0</v>
      </c>
      <c r="K359" s="278" t="s">
        <v>1361</v>
      </c>
      <c r="L359" s="45"/>
      <c r="M359" s="283" t="s">
        <v>1</v>
      </c>
      <c r="N359" s="284" t="s">
        <v>43</v>
      </c>
      <c r="O359" s="92"/>
      <c r="P359" s="239">
        <f>O359*H359</f>
        <v>0</v>
      </c>
      <c r="Q359" s="239">
        <v>0</v>
      </c>
      <c r="R359" s="239">
        <f>Q359*H359</f>
        <v>0</v>
      </c>
      <c r="S359" s="239">
        <v>0</v>
      </c>
      <c r="T359" s="240">
        <f>S359*H359</f>
        <v>0</v>
      </c>
      <c r="U359" s="39"/>
      <c r="V359" s="39"/>
      <c r="W359" s="39"/>
      <c r="X359" s="39"/>
      <c r="Y359" s="39"/>
      <c r="Z359" s="39"/>
      <c r="AA359" s="39"/>
      <c r="AB359" s="39"/>
      <c r="AC359" s="39"/>
      <c r="AD359" s="39"/>
      <c r="AE359" s="39"/>
      <c r="AR359" s="241" t="s">
        <v>285</v>
      </c>
      <c r="AT359" s="241" t="s">
        <v>265</v>
      </c>
      <c r="AU359" s="241" t="s">
        <v>85</v>
      </c>
      <c r="AY359" s="18" t="s">
        <v>216</v>
      </c>
      <c r="BE359" s="242">
        <f>IF(N359="základní",J359,0)</f>
        <v>0</v>
      </c>
      <c r="BF359" s="242">
        <f>IF(N359="snížená",J359,0)</f>
        <v>0</v>
      </c>
      <c r="BG359" s="242">
        <f>IF(N359="zákl. přenesená",J359,0)</f>
        <v>0</v>
      </c>
      <c r="BH359" s="242">
        <f>IF(N359="sníž. přenesená",J359,0)</f>
        <v>0</v>
      </c>
      <c r="BI359" s="242">
        <f>IF(N359="nulová",J359,0)</f>
        <v>0</v>
      </c>
      <c r="BJ359" s="18" t="s">
        <v>85</v>
      </c>
      <c r="BK359" s="242">
        <f>ROUND(I359*H359,2)</f>
        <v>0</v>
      </c>
      <c r="BL359" s="18" t="s">
        <v>285</v>
      </c>
      <c r="BM359" s="241" t="s">
        <v>1626</v>
      </c>
    </row>
    <row r="360" spans="1:47" s="2" customFormat="1" ht="12">
      <c r="A360" s="39"/>
      <c r="B360" s="40"/>
      <c r="C360" s="41"/>
      <c r="D360" s="288" t="s">
        <v>836</v>
      </c>
      <c r="E360" s="41"/>
      <c r="F360" s="289" t="s">
        <v>1627</v>
      </c>
      <c r="G360" s="41"/>
      <c r="H360" s="41"/>
      <c r="I360" s="290"/>
      <c r="J360" s="41"/>
      <c r="K360" s="41"/>
      <c r="L360" s="45"/>
      <c r="M360" s="291"/>
      <c r="N360" s="292"/>
      <c r="O360" s="92"/>
      <c r="P360" s="92"/>
      <c r="Q360" s="92"/>
      <c r="R360" s="92"/>
      <c r="S360" s="92"/>
      <c r="T360" s="93"/>
      <c r="U360" s="39"/>
      <c r="V360" s="39"/>
      <c r="W360" s="39"/>
      <c r="X360" s="39"/>
      <c r="Y360" s="39"/>
      <c r="Z360" s="39"/>
      <c r="AA360" s="39"/>
      <c r="AB360" s="39"/>
      <c r="AC360" s="39"/>
      <c r="AD360" s="39"/>
      <c r="AE360" s="39"/>
      <c r="AT360" s="18" t="s">
        <v>836</v>
      </c>
      <c r="AU360" s="18" t="s">
        <v>85</v>
      </c>
    </row>
    <row r="361" spans="1:51" s="13" customFormat="1" ht="12">
      <c r="A361" s="13"/>
      <c r="B361" s="243"/>
      <c r="C361" s="244"/>
      <c r="D361" s="245" t="s">
        <v>226</v>
      </c>
      <c r="E361" s="246" t="s">
        <v>1</v>
      </c>
      <c r="F361" s="247" t="s">
        <v>1628</v>
      </c>
      <c r="G361" s="244"/>
      <c r="H361" s="246" t="s">
        <v>1</v>
      </c>
      <c r="I361" s="248"/>
      <c r="J361" s="244"/>
      <c r="K361" s="244"/>
      <c r="L361" s="249"/>
      <c r="M361" s="250"/>
      <c r="N361" s="251"/>
      <c r="O361" s="251"/>
      <c r="P361" s="251"/>
      <c r="Q361" s="251"/>
      <c r="R361" s="251"/>
      <c r="S361" s="251"/>
      <c r="T361" s="252"/>
      <c r="U361" s="13"/>
      <c r="V361" s="13"/>
      <c r="W361" s="13"/>
      <c r="X361" s="13"/>
      <c r="Y361" s="13"/>
      <c r="Z361" s="13"/>
      <c r="AA361" s="13"/>
      <c r="AB361" s="13"/>
      <c r="AC361" s="13"/>
      <c r="AD361" s="13"/>
      <c r="AE361" s="13"/>
      <c r="AT361" s="253" t="s">
        <v>226</v>
      </c>
      <c r="AU361" s="253" t="s">
        <v>85</v>
      </c>
      <c r="AV361" s="13" t="s">
        <v>85</v>
      </c>
      <c r="AW361" s="13" t="s">
        <v>35</v>
      </c>
      <c r="AX361" s="13" t="s">
        <v>78</v>
      </c>
      <c r="AY361" s="253" t="s">
        <v>216</v>
      </c>
    </row>
    <row r="362" spans="1:51" s="14" customFormat="1" ht="12">
      <c r="A362" s="14"/>
      <c r="B362" s="254"/>
      <c r="C362" s="255"/>
      <c r="D362" s="245" t="s">
        <v>226</v>
      </c>
      <c r="E362" s="256" t="s">
        <v>1</v>
      </c>
      <c r="F362" s="257" t="s">
        <v>1629</v>
      </c>
      <c r="G362" s="255"/>
      <c r="H362" s="258">
        <v>5.25</v>
      </c>
      <c r="I362" s="259"/>
      <c r="J362" s="255"/>
      <c r="K362" s="255"/>
      <c r="L362" s="260"/>
      <c r="M362" s="261"/>
      <c r="N362" s="262"/>
      <c r="O362" s="262"/>
      <c r="P362" s="262"/>
      <c r="Q362" s="262"/>
      <c r="R362" s="262"/>
      <c r="S362" s="262"/>
      <c r="T362" s="263"/>
      <c r="U362" s="14"/>
      <c r="V362" s="14"/>
      <c r="W362" s="14"/>
      <c r="X362" s="14"/>
      <c r="Y362" s="14"/>
      <c r="Z362" s="14"/>
      <c r="AA362" s="14"/>
      <c r="AB362" s="14"/>
      <c r="AC362" s="14"/>
      <c r="AD362" s="14"/>
      <c r="AE362" s="14"/>
      <c r="AT362" s="264" t="s">
        <v>226</v>
      </c>
      <c r="AU362" s="264" t="s">
        <v>85</v>
      </c>
      <c r="AV362" s="14" t="s">
        <v>87</v>
      </c>
      <c r="AW362" s="14" t="s">
        <v>35</v>
      </c>
      <c r="AX362" s="14" t="s">
        <v>78</v>
      </c>
      <c r="AY362" s="264" t="s">
        <v>216</v>
      </c>
    </row>
    <row r="363" spans="1:51" s="15" customFormat="1" ht="12">
      <c r="A363" s="15"/>
      <c r="B363" s="265"/>
      <c r="C363" s="266"/>
      <c r="D363" s="245" t="s">
        <v>226</v>
      </c>
      <c r="E363" s="267" t="s">
        <v>1</v>
      </c>
      <c r="F363" s="268" t="s">
        <v>229</v>
      </c>
      <c r="G363" s="266"/>
      <c r="H363" s="269">
        <v>5.25</v>
      </c>
      <c r="I363" s="270"/>
      <c r="J363" s="266"/>
      <c r="K363" s="266"/>
      <c r="L363" s="271"/>
      <c r="M363" s="272"/>
      <c r="N363" s="273"/>
      <c r="O363" s="273"/>
      <c r="P363" s="273"/>
      <c r="Q363" s="273"/>
      <c r="R363" s="273"/>
      <c r="S363" s="273"/>
      <c r="T363" s="274"/>
      <c r="U363" s="15"/>
      <c r="V363" s="15"/>
      <c r="W363" s="15"/>
      <c r="X363" s="15"/>
      <c r="Y363" s="15"/>
      <c r="Z363" s="15"/>
      <c r="AA363" s="15"/>
      <c r="AB363" s="15"/>
      <c r="AC363" s="15"/>
      <c r="AD363" s="15"/>
      <c r="AE363" s="15"/>
      <c r="AT363" s="275" t="s">
        <v>226</v>
      </c>
      <c r="AU363" s="275" t="s">
        <v>85</v>
      </c>
      <c r="AV363" s="15" t="s">
        <v>100</v>
      </c>
      <c r="AW363" s="15" t="s">
        <v>35</v>
      </c>
      <c r="AX363" s="15" t="s">
        <v>85</v>
      </c>
      <c r="AY363" s="275" t="s">
        <v>216</v>
      </c>
    </row>
    <row r="364" spans="1:65" s="2" customFormat="1" ht="16.5" customHeight="1">
      <c r="A364" s="39"/>
      <c r="B364" s="40"/>
      <c r="C364" s="229" t="s">
        <v>463</v>
      </c>
      <c r="D364" s="229" t="s">
        <v>219</v>
      </c>
      <c r="E364" s="230" t="s">
        <v>1630</v>
      </c>
      <c r="F364" s="231" t="s">
        <v>1631</v>
      </c>
      <c r="G364" s="232" t="s">
        <v>255</v>
      </c>
      <c r="H364" s="233">
        <v>0.002</v>
      </c>
      <c r="I364" s="234"/>
      <c r="J364" s="235">
        <f>ROUND(I364*H364,2)</f>
        <v>0</v>
      </c>
      <c r="K364" s="231" t="s">
        <v>1361</v>
      </c>
      <c r="L364" s="236"/>
      <c r="M364" s="237" t="s">
        <v>1</v>
      </c>
      <c r="N364" s="238" t="s">
        <v>43</v>
      </c>
      <c r="O364" s="92"/>
      <c r="P364" s="239">
        <f>O364*H364</f>
        <v>0</v>
      </c>
      <c r="Q364" s="239">
        <v>1</v>
      </c>
      <c r="R364" s="239">
        <f>Q364*H364</f>
        <v>0.002</v>
      </c>
      <c r="S364" s="239">
        <v>0</v>
      </c>
      <c r="T364" s="240">
        <f>S364*H364</f>
        <v>0</v>
      </c>
      <c r="U364" s="39"/>
      <c r="V364" s="39"/>
      <c r="W364" s="39"/>
      <c r="X364" s="39"/>
      <c r="Y364" s="39"/>
      <c r="Z364" s="39"/>
      <c r="AA364" s="39"/>
      <c r="AB364" s="39"/>
      <c r="AC364" s="39"/>
      <c r="AD364" s="39"/>
      <c r="AE364" s="39"/>
      <c r="AR364" s="241" t="s">
        <v>365</v>
      </c>
      <c r="AT364" s="241" t="s">
        <v>219</v>
      </c>
      <c r="AU364" s="241" t="s">
        <v>85</v>
      </c>
      <c r="AY364" s="18" t="s">
        <v>216</v>
      </c>
      <c r="BE364" s="242">
        <f>IF(N364="základní",J364,0)</f>
        <v>0</v>
      </c>
      <c r="BF364" s="242">
        <f>IF(N364="snížená",J364,0)</f>
        <v>0</v>
      </c>
      <c r="BG364" s="242">
        <f>IF(N364="zákl. přenesená",J364,0)</f>
        <v>0</v>
      </c>
      <c r="BH364" s="242">
        <f>IF(N364="sníž. přenesená",J364,0)</f>
        <v>0</v>
      </c>
      <c r="BI364" s="242">
        <f>IF(N364="nulová",J364,0)</f>
        <v>0</v>
      </c>
      <c r="BJ364" s="18" t="s">
        <v>85</v>
      </c>
      <c r="BK364" s="242">
        <f>ROUND(I364*H364,2)</f>
        <v>0</v>
      </c>
      <c r="BL364" s="18" t="s">
        <v>285</v>
      </c>
      <c r="BM364" s="241" t="s">
        <v>1632</v>
      </c>
    </row>
    <row r="365" spans="1:51" s="14" customFormat="1" ht="12">
      <c r="A365" s="14"/>
      <c r="B365" s="254"/>
      <c r="C365" s="255"/>
      <c r="D365" s="245" t="s">
        <v>226</v>
      </c>
      <c r="E365" s="256" t="s">
        <v>1</v>
      </c>
      <c r="F365" s="257" t="s">
        <v>1633</v>
      </c>
      <c r="G365" s="255"/>
      <c r="H365" s="258">
        <v>0.002</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226</v>
      </c>
      <c r="AU365" s="264" t="s">
        <v>85</v>
      </c>
      <c r="AV365" s="14" t="s">
        <v>87</v>
      </c>
      <c r="AW365" s="14" t="s">
        <v>35</v>
      </c>
      <c r="AX365" s="14" t="s">
        <v>78</v>
      </c>
      <c r="AY365" s="264" t="s">
        <v>216</v>
      </c>
    </row>
    <row r="366" spans="1:51" s="15" customFormat="1" ht="12">
      <c r="A366" s="15"/>
      <c r="B366" s="265"/>
      <c r="C366" s="266"/>
      <c r="D366" s="245" t="s">
        <v>226</v>
      </c>
      <c r="E366" s="267" t="s">
        <v>1</v>
      </c>
      <c r="F366" s="268" t="s">
        <v>229</v>
      </c>
      <c r="G366" s="266"/>
      <c r="H366" s="269">
        <v>0.002</v>
      </c>
      <c r="I366" s="270"/>
      <c r="J366" s="266"/>
      <c r="K366" s="266"/>
      <c r="L366" s="271"/>
      <c r="M366" s="272"/>
      <c r="N366" s="273"/>
      <c r="O366" s="273"/>
      <c r="P366" s="273"/>
      <c r="Q366" s="273"/>
      <c r="R366" s="273"/>
      <c r="S366" s="273"/>
      <c r="T366" s="274"/>
      <c r="U366" s="15"/>
      <c r="V366" s="15"/>
      <c r="W366" s="15"/>
      <c r="X366" s="15"/>
      <c r="Y366" s="15"/>
      <c r="Z366" s="15"/>
      <c r="AA366" s="15"/>
      <c r="AB366" s="15"/>
      <c r="AC366" s="15"/>
      <c r="AD366" s="15"/>
      <c r="AE366" s="15"/>
      <c r="AT366" s="275" t="s">
        <v>226</v>
      </c>
      <c r="AU366" s="275" t="s">
        <v>85</v>
      </c>
      <c r="AV366" s="15" t="s">
        <v>100</v>
      </c>
      <c r="AW366" s="15" t="s">
        <v>35</v>
      </c>
      <c r="AX366" s="15" t="s">
        <v>85</v>
      </c>
      <c r="AY366" s="275" t="s">
        <v>216</v>
      </c>
    </row>
    <row r="367" spans="1:65" s="2" customFormat="1" ht="37.8" customHeight="1">
      <c r="A367" s="39"/>
      <c r="B367" s="40"/>
      <c r="C367" s="276" t="s">
        <v>468</v>
      </c>
      <c r="D367" s="276" t="s">
        <v>265</v>
      </c>
      <c r="E367" s="277" t="s">
        <v>1634</v>
      </c>
      <c r="F367" s="278" t="s">
        <v>1635</v>
      </c>
      <c r="G367" s="279" t="s">
        <v>268</v>
      </c>
      <c r="H367" s="280">
        <v>10.5</v>
      </c>
      <c r="I367" s="281"/>
      <c r="J367" s="282">
        <f>ROUND(I367*H367,2)</f>
        <v>0</v>
      </c>
      <c r="K367" s="278" t="s">
        <v>1361</v>
      </c>
      <c r="L367" s="45"/>
      <c r="M367" s="283" t="s">
        <v>1</v>
      </c>
      <c r="N367" s="284" t="s">
        <v>43</v>
      </c>
      <c r="O367" s="92"/>
      <c r="P367" s="239">
        <f>O367*H367</f>
        <v>0</v>
      </c>
      <c r="Q367" s="239">
        <v>0</v>
      </c>
      <c r="R367" s="239">
        <f>Q367*H367</f>
        <v>0</v>
      </c>
      <c r="S367" s="239">
        <v>0</v>
      </c>
      <c r="T367" s="240">
        <f>S367*H367</f>
        <v>0</v>
      </c>
      <c r="U367" s="39"/>
      <c r="V367" s="39"/>
      <c r="W367" s="39"/>
      <c r="X367" s="39"/>
      <c r="Y367" s="39"/>
      <c r="Z367" s="39"/>
      <c r="AA367" s="39"/>
      <c r="AB367" s="39"/>
      <c r="AC367" s="39"/>
      <c r="AD367" s="39"/>
      <c r="AE367" s="39"/>
      <c r="AR367" s="241" t="s">
        <v>285</v>
      </c>
      <c r="AT367" s="241" t="s">
        <v>265</v>
      </c>
      <c r="AU367" s="241" t="s">
        <v>85</v>
      </c>
      <c r="AY367" s="18" t="s">
        <v>216</v>
      </c>
      <c r="BE367" s="242">
        <f>IF(N367="základní",J367,0)</f>
        <v>0</v>
      </c>
      <c r="BF367" s="242">
        <f>IF(N367="snížená",J367,0)</f>
        <v>0</v>
      </c>
      <c r="BG367" s="242">
        <f>IF(N367="zákl. přenesená",J367,0)</f>
        <v>0</v>
      </c>
      <c r="BH367" s="242">
        <f>IF(N367="sníž. přenesená",J367,0)</f>
        <v>0</v>
      </c>
      <c r="BI367" s="242">
        <f>IF(N367="nulová",J367,0)</f>
        <v>0</v>
      </c>
      <c r="BJ367" s="18" t="s">
        <v>85</v>
      </c>
      <c r="BK367" s="242">
        <f>ROUND(I367*H367,2)</f>
        <v>0</v>
      </c>
      <c r="BL367" s="18" t="s">
        <v>285</v>
      </c>
      <c r="BM367" s="241" t="s">
        <v>1636</v>
      </c>
    </row>
    <row r="368" spans="1:47" s="2" customFormat="1" ht="12">
      <c r="A368" s="39"/>
      <c r="B368" s="40"/>
      <c r="C368" s="41"/>
      <c r="D368" s="288" t="s">
        <v>836</v>
      </c>
      <c r="E368" s="41"/>
      <c r="F368" s="289" t="s">
        <v>1637</v>
      </c>
      <c r="G368" s="41"/>
      <c r="H368" s="41"/>
      <c r="I368" s="290"/>
      <c r="J368" s="41"/>
      <c r="K368" s="41"/>
      <c r="L368" s="45"/>
      <c r="M368" s="291"/>
      <c r="N368" s="292"/>
      <c r="O368" s="92"/>
      <c r="P368" s="92"/>
      <c r="Q368" s="92"/>
      <c r="R368" s="92"/>
      <c r="S368" s="92"/>
      <c r="T368" s="93"/>
      <c r="U368" s="39"/>
      <c r="V368" s="39"/>
      <c r="W368" s="39"/>
      <c r="X368" s="39"/>
      <c r="Y368" s="39"/>
      <c r="Z368" s="39"/>
      <c r="AA368" s="39"/>
      <c r="AB368" s="39"/>
      <c r="AC368" s="39"/>
      <c r="AD368" s="39"/>
      <c r="AE368" s="39"/>
      <c r="AT368" s="18" t="s">
        <v>836</v>
      </c>
      <c r="AU368" s="18" t="s">
        <v>85</v>
      </c>
    </row>
    <row r="369" spans="1:51" s="14" customFormat="1" ht="12">
      <c r="A369" s="14"/>
      <c r="B369" s="254"/>
      <c r="C369" s="255"/>
      <c r="D369" s="245" t="s">
        <v>226</v>
      </c>
      <c r="E369" s="256" t="s">
        <v>1</v>
      </c>
      <c r="F369" s="257" t="s">
        <v>1638</v>
      </c>
      <c r="G369" s="255"/>
      <c r="H369" s="258">
        <v>10.5</v>
      </c>
      <c r="I369" s="259"/>
      <c r="J369" s="255"/>
      <c r="K369" s="255"/>
      <c r="L369" s="260"/>
      <c r="M369" s="261"/>
      <c r="N369" s="262"/>
      <c r="O369" s="262"/>
      <c r="P369" s="262"/>
      <c r="Q369" s="262"/>
      <c r="R369" s="262"/>
      <c r="S369" s="262"/>
      <c r="T369" s="263"/>
      <c r="U369" s="14"/>
      <c r="V369" s="14"/>
      <c r="W369" s="14"/>
      <c r="X369" s="14"/>
      <c r="Y369" s="14"/>
      <c r="Z369" s="14"/>
      <c r="AA369" s="14"/>
      <c r="AB369" s="14"/>
      <c r="AC369" s="14"/>
      <c r="AD369" s="14"/>
      <c r="AE369" s="14"/>
      <c r="AT369" s="264" t="s">
        <v>226</v>
      </c>
      <c r="AU369" s="264" t="s">
        <v>85</v>
      </c>
      <c r="AV369" s="14" t="s">
        <v>87</v>
      </c>
      <c r="AW369" s="14" t="s">
        <v>35</v>
      </c>
      <c r="AX369" s="14" t="s">
        <v>78</v>
      </c>
      <c r="AY369" s="264" t="s">
        <v>216</v>
      </c>
    </row>
    <row r="370" spans="1:51" s="15" customFormat="1" ht="12">
      <c r="A370" s="15"/>
      <c r="B370" s="265"/>
      <c r="C370" s="266"/>
      <c r="D370" s="245" t="s">
        <v>226</v>
      </c>
      <c r="E370" s="267" t="s">
        <v>1</v>
      </c>
      <c r="F370" s="268" t="s">
        <v>229</v>
      </c>
      <c r="G370" s="266"/>
      <c r="H370" s="269">
        <v>10.5</v>
      </c>
      <c r="I370" s="270"/>
      <c r="J370" s="266"/>
      <c r="K370" s="266"/>
      <c r="L370" s="271"/>
      <c r="M370" s="272"/>
      <c r="N370" s="273"/>
      <c r="O370" s="273"/>
      <c r="P370" s="273"/>
      <c r="Q370" s="273"/>
      <c r="R370" s="273"/>
      <c r="S370" s="273"/>
      <c r="T370" s="274"/>
      <c r="U370" s="15"/>
      <c r="V370" s="15"/>
      <c r="W370" s="15"/>
      <c r="X370" s="15"/>
      <c r="Y370" s="15"/>
      <c r="Z370" s="15"/>
      <c r="AA370" s="15"/>
      <c r="AB370" s="15"/>
      <c r="AC370" s="15"/>
      <c r="AD370" s="15"/>
      <c r="AE370" s="15"/>
      <c r="AT370" s="275" t="s">
        <v>226</v>
      </c>
      <c r="AU370" s="275" t="s">
        <v>85</v>
      </c>
      <c r="AV370" s="15" t="s">
        <v>100</v>
      </c>
      <c r="AW370" s="15" t="s">
        <v>35</v>
      </c>
      <c r="AX370" s="15" t="s">
        <v>85</v>
      </c>
      <c r="AY370" s="275" t="s">
        <v>216</v>
      </c>
    </row>
    <row r="371" spans="1:65" s="2" customFormat="1" ht="16.5" customHeight="1">
      <c r="A371" s="39"/>
      <c r="B371" s="40"/>
      <c r="C371" s="229" t="s">
        <v>477</v>
      </c>
      <c r="D371" s="229" t="s">
        <v>219</v>
      </c>
      <c r="E371" s="230" t="s">
        <v>1639</v>
      </c>
      <c r="F371" s="231" t="s">
        <v>1640</v>
      </c>
      <c r="G371" s="232" t="s">
        <v>255</v>
      </c>
      <c r="H371" s="233">
        <v>0.004</v>
      </c>
      <c r="I371" s="234"/>
      <c r="J371" s="235">
        <f>ROUND(I371*H371,2)</f>
        <v>0</v>
      </c>
      <c r="K371" s="231" t="s">
        <v>1361</v>
      </c>
      <c r="L371" s="236"/>
      <c r="M371" s="237" t="s">
        <v>1</v>
      </c>
      <c r="N371" s="238" t="s">
        <v>43</v>
      </c>
      <c r="O371" s="92"/>
      <c r="P371" s="239">
        <f>O371*H371</f>
        <v>0</v>
      </c>
      <c r="Q371" s="239">
        <v>1</v>
      </c>
      <c r="R371" s="239">
        <f>Q371*H371</f>
        <v>0.004</v>
      </c>
      <c r="S371" s="239">
        <v>0</v>
      </c>
      <c r="T371" s="240">
        <f>S371*H371</f>
        <v>0</v>
      </c>
      <c r="U371" s="39"/>
      <c r="V371" s="39"/>
      <c r="W371" s="39"/>
      <c r="X371" s="39"/>
      <c r="Y371" s="39"/>
      <c r="Z371" s="39"/>
      <c r="AA371" s="39"/>
      <c r="AB371" s="39"/>
      <c r="AC371" s="39"/>
      <c r="AD371" s="39"/>
      <c r="AE371" s="39"/>
      <c r="AR371" s="241" t="s">
        <v>365</v>
      </c>
      <c r="AT371" s="241" t="s">
        <v>219</v>
      </c>
      <c r="AU371" s="241" t="s">
        <v>85</v>
      </c>
      <c r="AY371" s="18" t="s">
        <v>216</v>
      </c>
      <c r="BE371" s="242">
        <f>IF(N371="základní",J371,0)</f>
        <v>0</v>
      </c>
      <c r="BF371" s="242">
        <f>IF(N371="snížená",J371,0)</f>
        <v>0</v>
      </c>
      <c r="BG371" s="242">
        <f>IF(N371="zákl. přenesená",J371,0)</f>
        <v>0</v>
      </c>
      <c r="BH371" s="242">
        <f>IF(N371="sníž. přenesená",J371,0)</f>
        <v>0</v>
      </c>
      <c r="BI371" s="242">
        <f>IF(N371="nulová",J371,0)</f>
        <v>0</v>
      </c>
      <c r="BJ371" s="18" t="s">
        <v>85</v>
      </c>
      <c r="BK371" s="242">
        <f>ROUND(I371*H371,2)</f>
        <v>0</v>
      </c>
      <c r="BL371" s="18" t="s">
        <v>285</v>
      </c>
      <c r="BM371" s="241" t="s">
        <v>1641</v>
      </c>
    </row>
    <row r="372" spans="1:51" s="14" customFormat="1" ht="12">
      <c r="A372" s="14"/>
      <c r="B372" s="254"/>
      <c r="C372" s="255"/>
      <c r="D372" s="245" t="s">
        <v>226</v>
      </c>
      <c r="E372" s="256" t="s">
        <v>1</v>
      </c>
      <c r="F372" s="257" t="s">
        <v>1642</v>
      </c>
      <c r="G372" s="255"/>
      <c r="H372" s="258">
        <v>0.004</v>
      </c>
      <c r="I372" s="259"/>
      <c r="J372" s="255"/>
      <c r="K372" s="255"/>
      <c r="L372" s="260"/>
      <c r="M372" s="261"/>
      <c r="N372" s="262"/>
      <c r="O372" s="262"/>
      <c r="P372" s="262"/>
      <c r="Q372" s="262"/>
      <c r="R372" s="262"/>
      <c r="S372" s="262"/>
      <c r="T372" s="263"/>
      <c r="U372" s="14"/>
      <c r="V372" s="14"/>
      <c r="W372" s="14"/>
      <c r="X372" s="14"/>
      <c r="Y372" s="14"/>
      <c r="Z372" s="14"/>
      <c r="AA372" s="14"/>
      <c r="AB372" s="14"/>
      <c r="AC372" s="14"/>
      <c r="AD372" s="14"/>
      <c r="AE372" s="14"/>
      <c r="AT372" s="264" t="s">
        <v>226</v>
      </c>
      <c r="AU372" s="264" t="s">
        <v>85</v>
      </c>
      <c r="AV372" s="14" t="s">
        <v>87</v>
      </c>
      <c r="AW372" s="14" t="s">
        <v>35</v>
      </c>
      <c r="AX372" s="14" t="s">
        <v>78</v>
      </c>
      <c r="AY372" s="264" t="s">
        <v>216</v>
      </c>
    </row>
    <row r="373" spans="1:51" s="15" customFormat="1" ht="12">
      <c r="A373" s="15"/>
      <c r="B373" s="265"/>
      <c r="C373" s="266"/>
      <c r="D373" s="245" t="s">
        <v>226</v>
      </c>
      <c r="E373" s="267" t="s">
        <v>1</v>
      </c>
      <c r="F373" s="268" t="s">
        <v>229</v>
      </c>
      <c r="G373" s="266"/>
      <c r="H373" s="269">
        <v>0.004</v>
      </c>
      <c r="I373" s="270"/>
      <c r="J373" s="266"/>
      <c r="K373" s="266"/>
      <c r="L373" s="271"/>
      <c r="M373" s="272"/>
      <c r="N373" s="273"/>
      <c r="O373" s="273"/>
      <c r="P373" s="273"/>
      <c r="Q373" s="273"/>
      <c r="R373" s="273"/>
      <c r="S373" s="273"/>
      <c r="T373" s="274"/>
      <c r="U373" s="15"/>
      <c r="V373" s="15"/>
      <c r="W373" s="15"/>
      <c r="X373" s="15"/>
      <c r="Y373" s="15"/>
      <c r="Z373" s="15"/>
      <c r="AA373" s="15"/>
      <c r="AB373" s="15"/>
      <c r="AC373" s="15"/>
      <c r="AD373" s="15"/>
      <c r="AE373" s="15"/>
      <c r="AT373" s="275" t="s">
        <v>226</v>
      </c>
      <c r="AU373" s="275" t="s">
        <v>85</v>
      </c>
      <c r="AV373" s="15" t="s">
        <v>100</v>
      </c>
      <c r="AW373" s="15" t="s">
        <v>35</v>
      </c>
      <c r="AX373" s="15" t="s">
        <v>85</v>
      </c>
      <c r="AY373" s="275" t="s">
        <v>216</v>
      </c>
    </row>
    <row r="374" spans="1:65" s="2" customFormat="1" ht="49.05" customHeight="1">
      <c r="A374" s="39"/>
      <c r="B374" s="40"/>
      <c r="C374" s="276" t="s">
        <v>483</v>
      </c>
      <c r="D374" s="276" t="s">
        <v>265</v>
      </c>
      <c r="E374" s="277" t="s">
        <v>1643</v>
      </c>
      <c r="F374" s="278" t="s">
        <v>1644</v>
      </c>
      <c r="G374" s="279" t="s">
        <v>255</v>
      </c>
      <c r="H374" s="280">
        <v>0.006</v>
      </c>
      <c r="I374" s="281"/>
      <c r="J374" s="282">
        <f>ROUND(I374*H374,2)</f>
        <v>0</v>
      </c>
      <c r="K374" s="278" t="s">
        <v>1361</v>
      </c>
      <c r="L374" s="45"/>
      <c r="M374" s="283" t="s">
        <v>1</v>
      </c>
      <c r="N374" s="284" t="s">
        <v>43</v>
      </c>
      <c r="O374" s="92"/>
      <c r="P374" s="239">
        <f>O374*H374</f>
        <v>0</v>
      </c>
      <c r="Q374" s="239">
        <v>0</v>
      </c>
      <c r="R374" s="239">
        <f>Q374*H374</f>
        <v>0</v>
      </c>
      <c r="S374" s="239">
        <v>0</v>
      </c>
      <c r="T374" s="240">
        <f>S374*H374</f>
        <v>0</v>
      </c>
      <c r="U374" s="39"/>
      <c r="V374" s="39"/>
      <c r="W374" s="39"/>
      <c r="X374" s="39"/>
      <c r="Y374" s="39"/>
      <c r="Z374" s="39"/>
      <c r="AA374" s="39"/>
      <c r="AB374" s="39"/>
      <c r="AC374" s="39"/>
      <c r="AD374" s="39"/>
      <c r="AE374" s="39"/>
      <c r="AR374" s="241" t="s">
        <v>285</v>
      </c>
      <c r="AT374" s="241" t="s">
        <v>265</v>
      </c>
      <c r="AU374" s="241" t="s">
        <v>85</v>
      </c>
      <c r="AY374" s="18" t="s">
        <v>216</v>
      </c>
      <c r="BE374" s="242">
        <f>IF(N374="základní",J374,0)</f>
        <v>0</v>
      </c>
      <c r="BF374" s="242">
        <f>IF(N374="snížená",J374,0)</f>
        <v>0</v>
      </c>
      <c r="BG374" s="242">
        <f>IF(N374="zákl. přenesená",J374,0)</f>
        <v>0</v>
      </c>
      <c r="BH374" s="242">
        <f>IF(N374="sníž. přenesená",J374,0)</f>
        <v>0</v>
      </c>
      <c r="BI374" s="242">
        <f>IF(N374="nulová",J374,0)</f>
        <v>0</v>
      </c>
      <c r="BJ374" s="18" t="s">
        <v>85</v>
      </c>
      <c r="BK374" s="242">
        <f>ROUND(I374*H374,2)</f>
        <v>0</v>
      </c>
      <c r="BL374" s="18" t="s">
        <v>285</v>
      </c>
      <c r="BM374" s="241" t="s">
        <v>1645</v>
      </c>
    </row>
    <row r="375" spans="1:47" s="2" customFormat="1" ht="12">
      <c r="A375" s="39"/>
      <c r="B375" s="40"/>
      <c r="C375" s="41"/>
      <c r="D375" s="288" t="s">
        <v>836</v>
      </c>
      <c r="E375" s="41"/>
      <c r="F375" s="289" t="s">
        <v>1646</v>
      </c>
      <c r="G375" s="41"/>
      <c r="H375" s="41"/>
      <c r="I375" s="290"/>
      <c r="J375" s="41"/>
      <c r="K375" s="41"/>
      <c r="L375" s="45"/>
      <c r="M375" s="291"/>
      <c r="N375" s="292"/>
      <c r="O375" s="92"/>
      <c r="P375" s="92"/>
      <c r="Q375" s="92"/>
      <c r="R375" s="92"/>
      <c r="S375" s="92"/>
      <c r="T375" s="93"/>
      <c r="U375" s="39"/>
      <c r="V375" s="39"/>
      <c r="W375" s="39"/>
      <c r="X375" s="39"/>
      <c r="Y375" s="39"/>
      <c r="Z375" s="39"/>
      <c r="AA375" s="39"/>
      <c r="AB375" s="39"/>
      <c r="AC375" s="39"/>
      <c r="AD375" s="39"/>
      <c r="AE375" s="39"/>
      <c r="AT375" s="18" t="s">
        <v>836</v>
      </c>
      <c r="AU375" s="18" t="s">
        <v>85</v>
      </c>
    </row>
    <row r="376" spans="1:65" s="2" customFormat="1" ht="55.5" customHeight="1">
      <c r="A376" s="39"/>
      <c r="B376" s="40"/>
      <c r="C376" s="276" t="s">
        <v>491</v>
      </c>
      <c r="D376" s="276" t="s">
        <v>265</v>
      </c>
      <c r="E376" s="277" t="s">
        <v>1647</v>
      </c>
      <c r="F376" s="278" t="s">
        <v>1648</v>
      </c>
      <c r="G376" s="279" t="s">
        <v>255</v>
      </c>
      <c r="H376" s="280">
        <v>0.006</v>
      </c>
      <c r="I376" s="281"/>
      <c r="J376" s="282">
        <f>ROUND(I376*H376,2)</f>
        <v>0</v>
      </c>
      <c r="K376" s="278" t="s">
        <v>1361</v>
      </c>
      <c r="L376" s="45"/>
      <c r="M376" s="283" t="s">
        <v>1</v>
      </c>
      <c r="N376" s="284" t="s">
        <v>43</v>
      </c>
      <c r="O376" s="92"/>
      <c r="P376" s="239">
        <f>O376*H376</f>
        <v>0</v>
      </c>
      <c r="Q376" s="239">
        <v>0</v>
      </c>
      <c r="R376" s="239">
        <f>Q376*H376</f>
        <v>0</v>
      </c>
      <c r="S376" s="239">
        <v>0</v>
      </c>
      <c r="T376" s="240">
        <f>S376*H376</f>
        <v>0</v>
      </c>
      <c r="U376" s="39"/>
      <c r="V376" s="39"/>
      <c r="W376" s="39"/>
      <c r="X376" s="39"/>
      <c r="Y376" s="39"/>
      <c r="Z376" s="39"/>
      <c r="AA376" s="39"/>
      <c r="AB376" s="39"/>
      <c r="AC376" s="39"/>
      <c r="AD376" s="39"/>
      <c r="AE376" s="39"/>
      <c r="AR376" s="241" t="s">
        <v>285</v>
      </c>
      <c r="AT376" s="241" t="s">
        <v>265</v>
      </c>
      <c r="AU376" s="241" t="s">
        <v>85</v>
      </c>
      <c r="AY376" s="18" t="s">
        <v>216</v>
      </c>
      <c r="BE376" s="242">
        <f>IF(N376="základní",J376,0)</f>
        <v>0</v>
      </c>
      <c r="BF376" s="242">
        <f>IF(N376="snížená",J376,0)</f>
        <v>0</v>
      </c>
      <c r="BG376" s="242">
        <f>IF(N376="zákl. přenesená",J376,0)</f>
        <v>0</v>
      </c>
      <c r="BH376" s="242">
        <f>IF(N376="sníž. přenesená",J376,0)</f>
        <v>0</v>
      </c>
      <c r="BI376" s="242">
        <f>IF(N376="nulová",J376,0)</f>
        <v>0</v>
      </c>
      <c r="BJ376" s="18" t="s">
        <v>85</v>
      </c>
      <c r="BK376" s="242">
        <f>ROUND(I376*H376,2)</f>
        <v>0</v>
      </c>
      <c r="BL376" s="18" t="s">
        <v>285</v>
      </c>
      <c r="BM376" s="241" t="s">
        <v>1649</v>
      </c>
    </row>
    <row r="377" spans="1:47" s="2" customFormat="1" ht="12">
      <c r="A377" s="39"/>
      <c r="B377" s="40"/>
      <c r="C377" s="41"/>
      <c r="D377" s="288" t="s">
        <v>836</v>
      </c>
      <c r="E377" s="41"/>
      <c r="F377" s="289" t="s">
        <v>1650</v>
      </c>
      <c r="G377" s="41"/>
      <c r="H377" s="41"/>
      <c r="I377" s="290"/>
      <c r="J377" s="41"/>
      <c r="K377" s="41"/>
      <c r="L377" s="45"/>
      <c r="M377" s="293"/>
      <c r="N377" s="294"/>
      <c r="O377" s="295"/>
      <c r="P377" s="295"/>
      <c r="Q377" s="295"/>
      <c r="R377" s="295"/>
      <c r="S377" s="295"/>
      <c r="T377" s="296"/>
      <c r="U377" s="39"/>
      <c r="V377" s="39"/>
      <c r="W377" s="39"/>
      <c r="X377" s="39"/>
      <c r="Y377" s="39"/>
      <c r="Z377" s="39"/>
      <c r="AA377" s="39"/>
      <c r="AB377" s="39"/>
      <c r="AC377" s="39"/>
      <c r="AD377" s="39"/>
      <c r="AE377" s="39"/>
      <c r="AT377" s="18" t="s">
        <v>836</v>
      </c>
      <c r="AU377" s="18" t="s">
        <v>85</v>
      </c>
    </row>
    <row r="378" spans="1:31" s="2" customFormat="1" ht="6.95" customHeight="1">
      <c r="A378" s="39"/>
      <c r="B378" s="67"/>
      <c r="C378" s="68"/>
      <c r="D378" s="68"/>
      <c r="E378" s="68"/>
      <c r="F378" s="68"/>
      <c r="G378" s="68"/>
      <c r="H378" s="68"/>
      <c r="I378" s="68"/>
      <c r="J378" s="68"/>
      <c r="K378" s="68"/>
      <c r="L378" s="45"/>
      <c r="M378" s="39"/>
      <c r="O378" s="39"/>
      <c r="P378" s="39"/>
      <c r="Q378" s="39"/>
      <c r="R378" s="39"/>
      <c r="S378" s="39"/>
      <c r="T378" s="39"/>
      <c r="U378" s="39"/>
      <c r="V378" s="39"/>
      <c r="W378" s="39"/>
      <c r="X378" s="39"/>
      <c r="Y378" s="39"/>
      <c r="Z378" s="39"/>
      <c r="AA378" s="39"/>
      <c r="AB378" s="39"/>
      <c r="AC378" s="39"/>
      <c r="AD378" s="39"/>
      <c r="AE378" s="39"/>
    </row>
  </sheetData>
  <sheetProtection password="CC35" sheet="1" objects="1" scenarios="1" formatColumns="0" formatRows="0" autoFilter="0"/>
  <autoFilter ref="C131:K377"/>
  <mergeCells count="15">
    <mergeCell ref="E7:H7"/>
    <mergeCell ref="E11:H11"/>
    <mergeCell ref="E9:H9"/>
    <mergeCell ref="E13:H13"/>
    <mergeCell ref="E22:H22"/>
    <mergeCell ref="E31:H31"/>
    <mergeCell ref="E85:H85"/>
    <mergeCell ref="E89:H89"/>
    <mergeCell ref="E87:H87"/>
    <mergeCell ref="E91:H91"/>
    <mergeCell ref="E118:H118"/>
    <mergeCell ref="E122:H122"/>
    <mergeCell ref="E120:H120"/>
    <mergeCell ref="E124:H124"/>
    <mergeCell ref="L2:V2"/>
  </mergeCells>
  <hyperlinks>
    <hyperlink ref="F135" r:id="rId1" display="https://podminky.urs.cz/item/CS_URS_2022_02/111251103"/>
    <hyperlink ref="F144" r:id="rId2" display="https://podminky.urs.cz/item/CS_URS_2022_02/112155311"/>
    <hyperlink ref="F146" r:id="rId3" display="https://podminky.urs.cz/item/CS_URS_2022_02/115001103"/>
    <hyperlink ref="F151" r:id="rId4" display="https://podminky.urs.cz/item/CS_URS_2022_02/115101201"/>
    <hyperlink ref="F155" r:id="rId5" display="https://podminky.urs.cz/item/CS_URS_2022_02/115101301"/>
    <hyperlink ref="F157" r:id="rId6" display="https://podminky.urs.cz/item/CS_URS_2022_02/122252501"/>
    <hyperlink ref="F165" r:id="rId7" display="https://podminky.urs.cz/item/CS_URS_2022_02/122252508"/>
    <hyperlink ref="F167" r:id="rId8" display="https://podminky.urs.cz/item/CS_URS_2022_02/124253100"/>
    <hyperlink ref="F172" r:id="rId9" display="https://podminky.urs.cz/item/CS_URS_2022_02/162432511"/>
    <hyperlink ref="F179" r:id="rId10" display="https://podminky.urs.cz/item/CS_URS_2022_02/162751114"/>
    <hyperlink ref="F183" r:id="rId11" display="https://podminky.urs.cz/item/CS_URS_2022_02/167151101"/>
    <hyperlink ref="F185" r:id="rId12" display="https://podminky.urs.cz/item/CS_URS_2022_02/171201231"/>
    <hyperlink ref="F189" r:id="rId13" display="https://podminky.urs.cz/item/CS_URS_2022_02/174111311"/>
    <hyperlink ref="F198" r:id="rId14" display="https://podminky.urs.cz/item/CS_URS_2022_02/181202305"/>
    <hyperlink ref="F203" r:id="rId15" display="https://podminky.urs.cz/item/CS_URS_2022_02/273321117"/>
    <hyperlink ref="F208" r:id="rId16" display="https://podminky.urs.cz/item/CS_URS_2022_02/273321191"/>
    <hyperlink ref="F210" r:id="rId17" display="https://podminky.urs.cz/item/CS_URS_2022_02/273354111"/>
    <hyperlink ref="F217" r:id="rId18" display="https://podminky.urs.cz/item/CS_URS_2022_02/273354211"/>
    <hyperlink ref="F219" r:id="rId19" display="https://podminky.urs.cz/item/CS_URS_2022_02/273361412"/>
    <hyperlink ref="F224" r:id="rId20" display="https://podminky.urs.cz/item/CS_URS_2022_02/274311127"/>
    <hyperlink ref="F229" r:id="rId21" display="https://podminky.urs.cz/item/CS_URS_2022_02/274311191"/>
    <hyperlink ref="F231" r:id="rId22" display="https://podminky.urs.cz/item/CS_URS_2022_02/274354111"/>
    <hyperlink ref="F236" r:id="rId23" display="https://podminky.urs.cz/item/CS_URS_2022_02/274354211"/>
    <hyperlink ref="F238" r:id="rId24" display="https://podminky.urs.cz/item/CS_URS_2022_02/274361116"/>
    <hyperlink ref="F243" r:id="rId25" display="https://podminky.urs.cz/item/CS_URS_2022_02/273361412"/>
    <hyperlink ref="F248" r:id="rId26" display="https://podminky.urs.cz/item/CS_URS_2022_02/451315114"/>
    <hyperlink ref="F253" r:id="rId27" display="https://podminky.urs.cz/item/CS_URS_2022_02/451541111"/>
    <hyperlink ref="F260" r:id="rId28" display="https://podminky.urs.cz/item/CS_URS_2022_02/451577877"/>
    <hyperlink ref="F267" r:id="rId29" display="https://podminky.urs.cz/item/CS_URS_2022_02/465513156"/>
    <hyperlink ref="F276" r:id="rId30" display="https://podminky.urs.cz/item/CS_URS_2022_02/812442121"/>
    <hyperlink ref="F282" r:id="rId31" display="https://podminky.urs.cz/item/CS_URS_2022_02/899623171"/>
    <hyperlink ref="F285" r:id="rId32" display="https://podminky.urs.cz/item/CS_URS_2022_02/931992121"/>
    <hyperlink ref="F290" r:id="rId33" display="https://podminky.urs.cz/item/CS_URS_2022_02/931994142"/>
    <hyperlink ref="F295" r:id="rId34" display="https://podminky.urs.cz/item/CS_URS_2022_02/961041211"/>
    <hyperlink ref="F300" r:id="rId35" display="https://podminky.urs.cz/item/CS_URS_2022_02/963051111"/>
    <hyperlink ref="F305" r:id="rId36" display="https://podminky.urs.cz/item/CS_URS_2022_02/985121222"/>
    <hyperlink ref="F312" r:id="rId37" display="https://podminky.urs.cz/item/CS_URS_2022_02/985311212"/>
    <hyperlink ref="F319" r:id="rId38" display="https://podminky.urs.cz/item/CS_URS_2022_02/985323111"/>
    <hyperlink ref="F326" r:id="rId39" display="https://podminky.urs.cz/item/CS_URS_2022_02/985324231"/>
    <hyperlink ref="F334" r:id="rId40" display="https://podminky.urs.cz/item/CS_URS_2022_02/997211511"/>
    <hyperlink ref="F336" r:id="rId41" display="https://podminky.urs.cz/item/CS_URS_2022_02/997211519"/>
    <hyperlink ref="F340" r:id="rId42" display="https://podminky.urs.cz/item/CS_URS_2022_02/997211611"/>
    <hyperlink ref="F344" r:id="rId43" display="https://podminky.urs.cz/item/CS_URS_2022_02/997221861"/>
    <hyperlink ref="F346" r:id="rId44" display="https://podminky.urs.cz/item/CS_URS_2022_02/997221862"/>
    <hyperlink ref="F350" r:id="rId45" display="https://podminky.urs.cz/item/CS_URS_2022_02/997221873"/>
    <hyperlink ref="F355" r:id="rId46" display="https://podminky.urs.cz/item/CS_URS_2022_02/998212111"/>
    <hyperlink ref="F357" r:id="rId47" display="https://podminky.urs.cz/item/CS_URS_2022_02/998212191"/>
    <hyperlink ref="F360" r:id="rId48" display="https://podminky.urs.cz/item/CS_URS_2022_02/711112001"/>
    <hyperlink ref="F368" r:id="rId49" display="https://podminky.urs.cz/item/CS_URS_2022_02/711112011"/>
    <hyperlink ref="F375" r:id="rId50" display="https://podminky.urs.cz/item/CS_URS_2022_02/998711101"/>
    <hyperlink ref="F377" r:id="rId51" display="https://podminky.urs.cz/item/CS_URS_2022_02/99871119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2"/>
</worksheet>
</file>

<file path=xl/worksheets/sheet14.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148</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1347</v>
      </c>
      <c r="F9" s="1"/>
      <c r="G9" s="1"/>
      <c r="H9" s="1"/>
      <c r="L9" s="21"/>
    </row>
    <row r="10" spans="2:12" s="1" customFormat="1" ht="12" customHeight="1">
      <c r="B10" s="21"/>
      <c r="D10" s="152" t="s">
        <v>188</v>
      </c>
      <c r="L10" s="21"/>
    </row>
    <row r="11" spans="1:31" s="2" customFormat="1" ht="16.5" customHeight="1">
      <c r="A11" s="39"/>
      <c r="B11" s="45"/>
      <c r="C11" s="39"/>
      <c r="D11" s="39"/>
      <c r="E11" s="154" t="s">
        <v>1348</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825</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1651</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ROUND(J128,2)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ROUND((SUM(BE128:BE139)),2)</f>
        <v>0</v>
      </c>
      <c r="G37" s="39"/>
      <c r="H37" s="39"/>
      <c r="I37" s="166">
        <v>0.21</v>
      </c>
      <c r="J37" s="165">
        <f>ROUND(((SUM(BE128:BE139))*I37),2)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ROUND((SUM(BF128:BF139)),2)</f>
        <v>0</v>
      </c>
      <c r="G38" s="39"/>
      <c r="H38" s="39"/>
      <c r="I38" s="166">
        <v>0.15</v>
      </c>
      <c r="J38" s="165">
        <f>ROUND(((SUM(BF128:BF139))*I38),2)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ROUND((SUM(BG128:BG139)),2)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ROUND((SUM(BH128:BH139)),2)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ROUND((SUM(BI128:BI139)),2)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1348</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825</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A.3.1.2 - VRN - km 19,880</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J128</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1311</v>
      </c>
      <c r="E101" s="194"/>
      <c r="F101" s="194"/>
      <c r="G101" s="194"/>
      <c r="H101" s="194"/>
      <c r="I101" s="194"/>
      <c r="J101" s="195">
        <f>J129</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1652</v>
      </c>
      <c r="E102" s="199"/>
      <c r="F102" s="199"/>
      <c r="G102" s="199"/>
      <c r="H102" s="199"/>
      <c r="I102" s="199"/>
      <c r="J102" s="200">
        <f>J130</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1653</v>
      </c>
      <c r="E103" s="199"/>
      <c r="F103" s="199"/>
      <c r="G103" s="199"/>
      <c r="H103" s="199"/>
      <c r="I103" s="199"/>
      <c r="J103" s="200">
        <f>J133</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1654</v>
      </c>
      <c r="E104" s="199"/>
      <c r="F104" s="199"/>
      <c r="G104" s="199"/>
      <c r="H104" s="199"/>
      <c r="I104" s="199"/>
      <c r="J104" s="200">
        <f>J136</f>
        <v>0</v>
      </c>
      <c r="K104" s="133"/>
      <c r="L104" s="201"/>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201</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85" t="str">
        <f>E7</f>
        <v>Oprava úseku Nejdek - Nové Hamry oprava č.2</v>
      </c>
      <c r="F114" s="33"/>
      <c r="G114" s="33"/>
      <c r="H114" s="33"/>
      <c r="I114" s="41"/>
      <c r="J114" s="41"/>
      <c r="K114" s="41"/>
      <c r="L114" s="64"/>
      <c r="S114" s="39"/>
      <c r="T114" s="39"/>
      <c r="U114" s="39"/>
      <c r="V114" s="39"/>
      <c r="W114" s="39"/>
      <c r="X114" s="39"/>
      <c r="Y114" s="39"/>
      <c r="Z114" s="39"/>
      <c r="AA114" s="39"/>
      <c r="AB114" s="39"/>
      <c r="AC114" s="39"/>
      <c r="AD114" s="39"/>
      <c r="AE114" s="39"/>
    </row>
    <row r="115" spans="2:12" s="1" customFormat="1" ht="12" customHeight="1">
      <c r="B115" s="22"/>
      <c r="C115" s="33" t="s">
        <v>186</v>
      </c>
      <c r="D115" s="23"/>
      <c r="E115" s="23"/>
      <c r="F115" s="23"/>
      <c r="G115" s="23"/>
      <c r="H115" s="23"/>
      <c r="I115" s="23"/>
      <c r="J115" s="23"/>
      <c r="K115" s="23"/>
      <c r="L115" s="21"/>
    </row>
    <row r="116" spans="2:12" s="1" customFormat="1" ht="16.5" customHeight="1">
      <c r="B116" s="22"/>
      <c r="C116" s="23"/>
      <c r="D116" s="23"/>
      <c r="E116" s="185" t="s">
        <v>1347</v>
      </c>
      <c r="F116" s="23"/>
      <c r="G116" s="23"/>
      <c r="H116" s="23"/>
      <c r="I116" s="23"/>
      <c r="J116" s="23"/>
      <c r="K116" s="23"/>
      <c r="L116" s="21"/>
    </row>
    <row r="117" spans="2:12" s="1" customFormat="1" ht="12" customHeight="1">
      <c r="B117" s="22"/>
      <c r="C117" s="33" t="s">
        <v>188</v>
      </c>
      <c r="D117" s="23"/>
      <c r="E117" s="23"/>
      <c r="F117" s="23"/>
      <c r="G117" s="23"/>
      <c r="H117" s="23"/>
      <c r="I117" s="23"/>
      <c r="J117" s="23"/>
      <c r="K117" s="23"/>
      <c r="L117" s="21"/>
    </row>
    <row r="118" spans="1:31" s="2" customFormat="1" ht="16.5" customHeight="1">
      <c r="A118" s="39"/>
      <c r="B118" s="40"/>
      <c r="C118" s="41"/>
      <c r="D118" s="41"/>
      <c r="E118" s="186" t="s">
        <v>1348</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825</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E13</f>
        <v>A.3.1.2 - VRN - km 19,880</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F16</f>
        <v xml:space="preserve"> </v>
      </c>
      <c r="G122" s="41"/>
      <c r="H122" s="41"/>
      <c r="I122" s="33" t="s">
        <v>22</v>
      </c>
      <c r="J122" s="80" t="str">
        <f>IF(J16="","",J16)</f>
        <v>26. 9. 2022</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E19</f>
        <v>Správa železnic, státní organizace</v>
      </c>
      <c r="G124" s="41"/>
      <c r="H124" s="41"/>
      <c r="I124" s="33" t="s">
        <v>32</v>
      </c>
      <c r="J124" s="37" t="str">
        <f>E25</f>
        <v>Progi spol. s r.o.</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30</v>
      </c>
      <c r="D125" s="41"/>
      <c r="E125" s="41"/>
      <c r="F125" s="28" t="str">
        <f>IF(E22="","",E22)</f>
        <v>Vyplň údaj</v>
      </c>
      <c r="G125" s="41"/>
      <c r="H125" s="41"/>
      <c r="I125" s="33" t="s">
        <v>36</v>
      </c>
      <c r="J125" s="37" t="str">
        <f>E28</f>
        <v>Pavlína Liprtová</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202</v>
      </c>
      <c r="D127" s="205" t="s">
        <v>63</v>
      </c>
      <c r="E127" s="205" t="s">
        <v>59</v>
      </c>
      <c r="F127" s="205" t="s">
        <v>60</v>
      </c>
      <c r="G127" s="205" t="s">
        <v>203</v>
      </c>
      <c r="H127" s="205" t="s">
        <v>204</v>
      </c>
      <c r="I127" s="205" t="s">
        <v>205</v>
      </c>
      <c r="J127" s="205" t="s">
        <v>195</v>
      </c>
      <c r="K127" s="206" t="s">
        <v>206</v>
      </c>
      <c r="L127" s="207"/>
      <c r="M127" s="101" t="s">
        <v>1</v>
      </c>
      <c r="N127" s="102" t="s">
        <v>42</v>
      </c>
      <c r="O127" s="102" t="s">
        <v>207</v>
      </c>
      <c r="P127" s="102" t="s">
        <v>208</v>
      </c>
      <c r="Q127" s="102" t="s">
        <v>209</v>
      </c>
      <c r="R127" s="102" t="s">
        <v>210</v>
      </c>
      <c r="S127" s="102" t="s">
        <v>211</v>
      </c>
      <c r="T127" s="103" t="s">
        <v>212</v>
      </c>
      <c r="U127" s="202"/>
      <c r="V127" s="202"/>
      <c r="W127" s="202"/>
      <c r="X127" s="202"/>
      <c r="Y127" s="202"/>
      <c r="Z127" s="202"/>
      <c r="AA127" s="202"/>
      <c r="AB127" s="202"/>
      <c r="AC127" s="202"/>
      <c r="AD127" s="202"/>
      <c r="AE127" s="202"/>
    </row>
    <row r="128" spans="1:63" s="2" customFormat="1" ht="22.8" customHeight="1">
      <c r="A128" s="39"/>
      <c r="B128" s="40"/>
      <c r="C128" s="108" t="s">
        <v>213</v>
      </c>
      <c r="D128" s="41"/>
      <c r="E128" s="41"/>
      <c r="F128" s="41"/>
      <c r="G128" s="41"/>
      <c r="H128" s="41"/>
      <c r="I128" s="41"/>
      <c r="J128" s="208">
        <f>BK128</f>
        <v>0</v>
      </c>
      <c r="K128" s="41"/>
      <c r="L128" s="45"/>
      <c r="M128" s="104"/>
      <c r="N128" s="209"/>
      <c r="O128" s="105"/>
      <c r="P128" s="210">
        <f>P129</f>
        <v>0</v>
      </c>
      <c r="Q128" s="105"/>
      <c r="R128" s="210">
        <f>R129</f>
        <v>0</v>
      </c>
      <c r="S128" s="105"/>
      <c r="T128" s="211">
        <f>T129</f>
        <v>0</v>
      </c>
      <c r="U128" s="39"/>
      <c r="V128" s="39"/>
      <c r="W128" s="39"/>
      <c r="X128" s="39"/>
      <c r="Y128" s="39"/>
      <c r="Z128" s="39"/>
      <c r="AA128" s="39"/>
      <c r="AB128" s="39"/>
      <c r="AC128" s="39"/>
      <c r="AD128" s="39"/>
      <c r="AE128" s="39"/>
      <c r="AT128" s="18" t="s">
        <v>77</v>
      </c>
      <c r="AU128" s="18" t="s">
        <v>197</v>
      </c>
      <c r="BK128" s="212">
        <f>BK129</f>
        <v>0</v>
      </c>
    </row>
    <row r="129" spans="1:63" s="12" customFormat="1" ht="25.9" customHeight="1">
      <c r="A129" s="12"/>
      <c r="B129" s="213"/>
      <c r="C129" s="214"/>
      <c r="D129" s="215" t="s">
        <v>77</v>
      </c>
      <c r="E129" s="216" t="s">
        <v>156</v>
      </c>
      <c r="F129" s="216" t="s">
        <v>1312</v>
      </c>
      <c r="G129" s="214"/>
      <c r="H129" s="214"/>
      <c r="I129" s="217"/>
      <c r="J129" s="218">
        <f>BK129</f>
        <v>0</v>
      </c>
      <c r="K129" s="214"/>
      <c r="L129" s="219"/>
      <c r="M129" s="220"/>
      <c r="N129" s="221"/>
      <c r="O129" s="221"/>
      <c r="P129" s="222">
        <f>P130+P133+P136</f>
        <v>0</v>
      </c>
      <c r="Q129" s="221"/>
      <c r="R129" s="222">
        <f>R130+R133+R136</f>
        <v>0</v>
      </c>
      <c r="S129" s="221"/>
      <c r="T129" s="223">
        <f>T130+T133+T136</f>
        <v>0</v>
      </c>
      <c r="U129" s="12"/>
      <c r="V129" s="12"/>
      <c r="W129" s="12"/>
      <c r="X129" s="12"/>
      <c r="Y129" s="12"/>
      <c r="Z129" s="12"/>
      <c r="AA129" s="12"/>
      <c r="AB129" s="12"/>
      <c r="AC129" s="12"/>
      <c r="AD129" s="12"/>
      <c r="AE129" s="12"/>
      <c r="AR129" s="224" t="s">
        <v>217</v>
      </c>
      <c r="AT129" s="225" t="s">
        <v>77</v>
      </c>
      <c r="AU129" s="225" t="s">
        <v>78</v>
      </c>
      <c r="AY129" s="224" t="s">
        <v>216</v>
      </c>
      <c r="BK129" s="226">
        <f>BK130+BK133+BK136</f>
        <v>0</v>
      </c>
    </row>
    <row r="130" spans="1:63" s="12" customFormat="1" ht="22.8" customHeight="1">
      <c r="A130" s="12"/>
      <c r="B130" s="213"/>
      <c r="C130" s="214"/>
      <c r="D130" s="215" t="s">
        <v>77</v>
      </c>
      <c r="E130" s="227" t="s">
        <v>1655</v>
      </c>
      <c r="F130" s="227" t="s">
        <v>1656</v>
      </c>
      <c r="G130" s="214"/>
      <c r="H130" s="214"/>
      <c r="I130" s="217"/>
      <c r="J130" s="228">
        <f>BK130</f>
        <v>0</v>
      </c>
      <c r="K130" s="214"/>
      <c r="L130" s="219"/>
      <c r="M130" s="220"/>
      <c r="N130" s="221"/>
      <c r="O130" s="221"/>
      <c r="P130" s="222">
        <f>SUM(P131:P132)</f>
        <v>0</v>
      </c>
      <c r="Q130" s="221"/>
      <c r="R130" s="222">
        <f>SUM(R131:R132)</f>
        <v>0</v>
      </c>
      <c r="S130" s="221"/>
      <c r="T130" s="223">
        <f>SUM(T131:T132)</f>
        <v>0</v>
      </c>
      <c r="U130" s="12"/>
      <c r="V130" s="12"/>
      <c r="W130" s="12"/>
      <c r="X130" s="12"/>
      <c r="Y130" s="12"/>
      <c r="Z130" s="12"/>
      <c r="AA130" s="12"/>
      <c r="AB130" s="12"/>
      <c r="AC130" s="12"/>
      <c r="AD130" s="12"/>
      <c r="AE130" s="12"/>
      <c r="AR130" s="224" t="s">
        <v>217</v>
      </c>
      <c r="AT130" s="225" t="s">
        <v>77</v>
      </c>
      <c r="AU130" s="225" t="s">
        <v>85</v>
      </c>
      <c r="AY130" s="224" t="s">
        <v>216</v>
      </c>
      <c r="BK130" s="226">
        <f>SUM(BK131:BK132)</f>
        <v>0</v>
      </c>
    </row>
    <row r="131" spans="1:65" s="2" customFormat="1" ht="16.5" customHeight="1">
      <c r="A131" s="39"/>
      <c r="B131" s="40"/>
      <c r="C131" s="276" t="s">
        <v>85</v>
      </c>
      <c r="D131" s="276" t="s">
        <v>265</v>
      </c>
      <c r="E131" s="277" t="s">
        <v>1657</v>
      </c>
      <c r="F131" s="278" t="s">
        <v>1658</v>
      </c>
      <c r="G131" s="279" t="s">
        <v>1659</v>
      </c>
      <c r="H131" s="280">
        <v>1</v>
      </c>
      <c r="I131" s="281"/>
      <c r="J131" s="282">
        <f>ROUND(I131*H131,2)</f>
        <v>0</v>
      </c>
      <c r="K131" s="278" t="s">
        <v>1660</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100</v>
      </c>
      <c r="AT131" s="241" t="s">
        <v>265</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1661</v>
      </c>
    </row>
    <row r="132" spans="1:47" s="2" customFormat="1" ht="12">
      <c r="A132" s="39"/>
      <c r="B132" s="40"/>
      <c r="C132" s="41"/>
      <c r="D132" s="245" t="s">
        <v>938</v>
      </c>
      <c r="E132" s="41"/>
      <c r="F132" s="297" t="s">
        <v>1662</v>
      </c>
      <c r="G132" s="41"/>
      <c r="H132" s="41"/>
      <c r="I132" s="290"/>
      <c r="J132" s="41"/>
      <c r="K132" s="41"/>
      <c r="L132" s="45"/>
      <c r="M132" s="291"/>
      <c r="N132" s="292"/>
      <c r="O132" s="92"/>
      <c r="P132" s="92"/>
      <c r="Q132" s="92"/>
      <c r="R132" s="92"/>
      <c r="S132" s="92"/>
      <c r="T132" s="93"/>
      <c r="U132" s="39"/>
      <c r="V132" s="39"/>
      <c r="W132" s="39"/>
      <c r="X132" s="39"/>
      <c r="Y132" s="39"/>
      <c r="Z132" s="39"/>
      <c r="AA132" s="39"/>
      <c r="AB132" s="39"/>
      <c r="AC132" s="39"/>
      <c r="AD132" s="39"/>
      <c r="AE132" s="39"/>
      <c r="AT132" s="18" t="s">
        <v>938</v>
      </c>
      <c r="AU132" s="18" t="s">
        <v>87</v>
      </c>
    </row>
    <row r="133" spans="1:63" s="12" customFormat="1" ht="22.8" customHeight="1">
      <c r="A133" s="12"/>
      <c r="B133" s="213"/>
      <c r="C133" s="214"/>
      <c r="D133" s="215" t="s">
        <v>77</v>
      </c>
      <c r="E133" s="227" t="s">
        <v>1663</v>
      </c>
      <c r="F133" s="227" t="s">
        <v>1664</v>
      </c>
      <c r="G133" s="214"/>
      <c r="H133" s="214"/>
      <c r="I133" s="217"/>
      <c r="J133" s="228">
        <f>BK133</f>
        <v>0</v>
      </c>
      <c r="K133" s="214"/>
      <c r="L133" s="219"/>
      <c r="M133" s="220"/>
      <c r="N133" s="221"/>
      <c r="O133" s="221"/>
      <c r="P133" s="222">
        <f>SUM(P134:P135)</f>
        <v>0</v>
      </c>
      <c r="Q133" s="221"/>
      <c r="R133" s="222">
        <f>SUM(R134:R135)</f>
        <v>0</v>
      </c>
      <c r="S133" s="221"/>
      <c r="T133" s="223">
        <f>SUM(T134:T135)</f>
        <v>0</v>
      </c>
      <c r="U133" s="12"/>
      <c r="V133" s="12"/>
      <c r="W133" s="12"/>
      <c r="X133" s="12"/>
      <c r="Y133" s="12"/>
      <c r="Z133" s="12"/>
      <c r="AA133" s="12"/>
      <c r="AB133" s="12"/>
      <c r="AC133" s="12"/>
      <c r="AD133" s="12"/>
      <c r="AE133" s="12"/>
      <c r="AR133" s="224" t="s">
        <v>217</v>
      </c>
      <c r="AT133" s="225" t="s">
        <v>77</v>
      </c>
      <c r="AU133" s="225" t="s">
        <v>85</v>
      </c>
      <c r="AY133" s="224" t="s">
        <v>216</v>
      </c>
      <c r="BK133" s="226">
        <f>SUM(BK134:BK135)</f>
        <v>0</v>
      </c>
    </row>
    <row r="134" spans="1:65" s="2" customFormat="1" ht="16.5" customHeight="1">
      <c r="A134" s="39"/>
      <c r="B134" s="40"/>
      <c r="C134" s="276" t="s">
        <v>87</v>
      </c>
      <c r="D134" s="276" t="s">
        <v>265</v>
      </c>
      <c r="E134" s="277" t="s">
        <v>1665</v>
      </c>
      <c r="F134" s="278" t="s">
        <v>1664</v>
      </c>
      <c r="G134" s="279" t="s">
        <v>1659</v>
      </c>
      <c r="H134" s="280">
        <v>1</v>
      </c>
      <c r="I134" s="281"/>
      <c r="J134" s="282">
        <f>ROUND(I134*H134,2)</f>
        <v>0</v>
      </c>
      <c r="K134" s="278" t="s">
        <v>1660</v>
      </c>
      <c r="L134" s="45"/>
      <c r="M134" s="283" t="s">
        <v>1</v>
      </c>
      <c r="N134" s="284" t="s">
        <v>43</v>
      </c>
      <c r="O134" s="92"/>
      <c r="P134" s="239">
        <f>O134*H134</f>
        <v>0</v>
      </c>
      <c r="Q134" s="239">
        <v>0</v>
      </c>
      <c r="R134" s="239">
        <f>Q134*H134</f>
        <v>0</v>
      </c>
      <c r="S134" s="239">
        <v>0</v>
      </c>
      <c r="T134" s="240">
        <f>S134*H134</f>
        <v>0</v>
      </c>
      <c r="U134" s="39"/>
      <c r="V134" s="39"/>
      <c r="W134" s="39"/>
      <c r="X134" s="39"/>
      <c r="Y134" s="39"/>
      <c r="Z134" s="39"/>
      <c r="AA134" s="39"/>
      <c r="AB134" s="39"/>
      <c r="AC134" s="39"/>
      <c r="AD134" s="39"/>
      <c r="AE134" s="39"/>
      <c r="AR134" s="241" t="s">
        <v>100</v>
      </c>
      <c r="AT134" s="241" t="s">
        <v>265</v>
      </c>
      <c r="AU134" s="241" t="s">
        <v>87</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100</v>
      </c>
      <c r="BM134" s="241" t="s">
        <v>1666</v>
      </c>
    </row>
    <row r="135" spans="1:47" s="2" customFormat="1" ht="12">
      <c r="A135" s="39"/>
      <c r="B135" s="40"/>
      <c r="C135" s="41"/>
      <c r="D135" s="245" t="s">
        <v>938</v>
      </c>
      <c r="E135" s="41"/>
      <c r="F135" s="297" t="s">
        <v>1667</v>
      </c>
      <c r="G135" s="41"/>
      <c r="H135" s="41"/>
      <c r="I135" s="290"/>
      <c r="J135" s="41"/>
      <c r="K135" s="41"/>
      <c r="L135" s="45"/>
      <c r="M135" s="291"/>
      <c r="N135" s="292"/>
      <c r="O135" s="92"/>
      <c r="P135" s="92"/>
      <c r="Q135" s="92"/>
      <c r="R135" s="92"/>
      <c r="S135" s="92"/>
      <c r="T135" s="93"/>
      <c r="U135" s="39"/>
      <c r="V135" s="39"/>
      <c r="W135" s="39"/>
      <c r="X135" s="39"/>
      <c r="Y135" s="39"/>
      <c r="Z135" s="39"/>
      <c r="AA135" s="39"/>
      <c r="AB135" s="39"/>
      <c r="AC135" s="39"/>
      <c r="AD135" s="39"/>
      <c r="AE135" s="39"/>
      <c r="AT135" s="18" t="s">
        <v>938</v>
      </c>
      <c r="AU135" s="18" t="s">
        <v>87</v>
      </c>
    </row>
    <row r="136" spans="1:63" s="12" customFormat="1" ht="22.8" customHeight="1">
      <c r="A136" s="12"/>
      <c r="B136" s="213"/>
      <c r="C136" s="214"/>
      <c r="D136" s="215" t="s">
        <v>77</v>
      </c>
      <c r="E136" s="227" t="s">
        <v>1668</v>
      </c>
      <c r="F136" s="227" t="s">
        <v>1669</v>
      </c>
      <c r="G136" s="214"/>
      <c r="H136" s="214"/>
      <c r="I136" s="217"/>
      <c r="J136" s="228">
        <f>BK136</f>
        <v>0</v>
      </c>
      <c r="K136" s="214"/>
      <c r="L136" s="219"/>
      <c r="M136" s="220"/>
      <c r="N136" s="221"/>
      <c r="O136" s="221"/>
      <c r="P136" s="222">
        <f>SUM(P137:P139)</f>
        <v>0</v>
      </c>
      <c r="Q136" s="221"/>
      <c r="R136" s="222">
        <f>SUM(R137:R139)</f>
        <v>0</v>
      </c>
      <c r="S136" s="221"/>
      <c r="T136" s="223">
        <f>SUM(T137:T139)</f>
        <v>0</v>
      </c>
      <c r="U136" s="12"/>
      <c r="V136" s="12"/>
      <c r="W136" s="12"/>
      <c r="X136" s="12"/>
      <c r="Y136" s="12"/>
      <c r="Z136" s="12"/>
      <c r="AA136" s="12"/>
      <c r="AB136" s="12"/>
      <c r="AC136" s="12"/>
      <c r="AD136" s="12"/>
      <c r="AE136" s="12"/>
      <c r="AR136" s="224" t="s">
        <v>217</v>
      </c>
      <c r="AT136" s="225" t="s">
        <v>77</v>
      </c>
      <c r="AU136" s="225" t="s">
        <v>85</v>
      </c>
      <c r="AY136" s="224" t="s">
        <v>216</v>
      </c>
      <c r="BK136" s="226">
        <f>SUM(BK137:BK139)</f>
        <v>0</v>
      </c>
    </row>
    <row r="137" spans="1:65" s="2" customFormat="1" ht="16.5" customHeight="1">
      <c r="A137" s="39"/>
      <c r="B137" s="40"/>
      <c r="C137" s="276" t="s">
        <v>95</v>
      </c>
      <c r="D137" s="276" t="s">
        <v>265</v>
      </c>
      <c r="E137" s="277" t="s">
        <v>1670</v>
      </c>
      <c r="F137" s="278" t="s">
        <v>1669</v>
      </c>
      <c r="G137" s="279" t="s">
        <v>1659</v>
      </c>
      <c r="H137" s="280">
        <v>1</v>
      </c>
      <c r="I137" s="281"/>
      <c r="J137" s="282">
        <f>ROUND(I137*H137,2)</f>
        <v>0</v>
      </c>
      <c r="K137" s="278" t="s">
        <v>1361</v>
      </c>
      <c r="L137" s="45"/>
      <c r="M137" s="283" t="s">
        <v>1</v>
      </c>
      <c r="N137" s="284" t="s">
        <v>43</v>
      </c>
      <c r="O137" s="92"/>
      <c r="P137" s="239">
        <f>O137*H137</f>
        <v>0</v>
      </c>
      <c r="Q137" s="239">
        <v>0</v>
      </c>
      <c r="R137" s="239">
        <f>Q137*H137</f>
        <v>0</v>
      </c>
      <c r="S137" s="239">
        <v>0</v>
      </c>
      <c r="T137" s="240">
        <f>S137*H137</f>
        <v>0</v>
      </c>
      <c r="U137" s="39"/>
      <c r="V137" s="39"/>
      <c r="W137" s="39"/>
      <c r="X137" s="39"/>
      <c r="Y137" s="39"/>
      <c r="Z137" s="39"/>
      <c r="AA137" s="39"/>
      <c r="AB137" s="39"/>
      <c r="AC137" s="39"/>
      <c r="AD137" s="39"/>
      <c r="AE137" s="39"/>
      <c r="AR137" s="241" t="s">
        <v>1304</v>
      </c>
      <c r="AT137" s="241" t="s">
        <v>265</v>
      </c>
      <c r="AU137" s="241" t="s">
        <v>87</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1304</v>
      </c>
      <c r="BM137" s="241" t="s">
        <v>1671</v>
      </c>
    </row>
    <row r="138" spans="1:47" s="2" customFormat="1" ht="12">
      <c r="A138" s="39"/>
      <c r="B138" s="40"/>
      <c r="C138" s="41"/>
      <c r="D138" s="288" t="s">
        <v>836</v>
      </c>
      <c r="E138" s="41"/>
      <c r="F138" s="289" t="s">
        <v>1672</v>
      </c>
      <c r="G138" s="41"/>
      <c r="H138" s="41"/>
      <c r="I138" s="290"/>
      <c r="J138" s="41"/>
      <c r="K138" s="41"/>
      <c r="L138" s="45"/>
      <c r="M138" s="291"/>
      <c r="N138" s="292"/>
      <c r="O138" s="92"/>
      <c r="P138" s="92"/>
      <c r="Q138" s="92"/>
      <c r="R138" s="92"/>
      <c r="S138" s="92"/>
      <c r="T138" s="93"/>
      <c r="U138" s="39"/>
      <c r="V138" s="39"/>
      <c r="W138" s="39"/>
      <c r="X138" s="39"/>
      <c r="Y138" s="39"/>
      <c r="Z138" s="39"/>
      <c r="AA138" s="39"/>
      <c r="AB138" s="39"/>
      <c r="AC138" s="39"/>
      <c r="AD138" s="39"/>
      <c r="AE138" s="39"/>
      <c r="AT138" s="18" t="s">
        <v>836</v>
      </c>
      <c r="AU138" s="18" t="s">
        <v>87</v>
      </c>
    </row>
    <row r="139" spans="1:47" s="2" customFormat="1" ht="12">
      <c r="A139" s="39"/>
      <c r="B139" s="40"/>
      <c r="C139" s="41"/>
      <c r="D139" s="245" t="s">
        <v>938</v>
      </c>
      <c r="E139" s="41"/>
      <c r="F139" s="297" t="s">
        <v>1673</v>
      </c>
      <c r="G139" s="41"/>
      <c r="H139" s="41"/>
      <c r="I139" s="290"/>
      <c r="J139" s="41"/>
      <c r="K139" s="41"/>
      <c r="L139" s="45"/>
      <c r="M139" s="293"/>
      <c r="N139" s="294"/>
      <c r="O139" s="295"/>
      <c r="P139" s="295"/>
      <c r="Q139" s="295"/>
      <c r="R139" s="295"/>
      <c r="S139" s="295"/>
      <c r="T139" s="296"/>
      <c r="U139" s="39"/>
      <c r="V139" s="39"/>
      <c r="W139" s="39"/>
      <c r="X139" s="39"/>
      <c r="Y139" s="39"/>
      <c r="Z139" s="39"/>
      <c r="AA139" s="39"/>
      <c r="AB139" s="39"/>
      <c r="AC139" s="39"/>
      <c r="AD139" s="39"/>
      <c r="AE139" s="39"/>
      <c r="AT139" s="18" t="s">
        <v>938</v>
      </c>
      <c r="AU139" s="18" t="s">
        <v>87</v>
      </c>
    </row>
    <row r="140" spans="1:31" s="2" customFormat="1" ht="6.95" customHeight="1">
      <c r="A140" s="39"/>
      <c r="B140" s="67"/>
      <c r="C140" s="68"/>
      <c r="D140" s="68"/>
      <c r="E140" s="68"/>
      <c r="F140" s="68"/>
      <c r="G140" s="68"/>
      <c r="H140" s="68"/>
      <c r="I140" s="68"/>
      <c r="J140" s="68"/>
      <c r="K140" s="68"/>
      <c r="L140" s="45"/>
      <c r="M140" s="39"/>
      <c r="O140" s="39"/>
      <c r="P140" s="39"/>
      <c r="Q140" s="39"/>
      <c r="R140" s="39"/>
      <c r="S140" s="39"/>
      <c r="T140" s="39"/>
      <c r="U140" s="39"/>
      <c r="V140" s="39"/>
      <c r="W140" s="39"/>
      <c r="X140" s="39"/>
      <c r="Y140" s="39"/>
      <c r="Z140" s="39"/>
      <c r="AA140" s="39"/>
      <c r="AB140" s="39"/>
      <c r="AC140" s="39"/>
      <c r="AD140" s="39"/>
      <c r="AE140" s="39"/>
    </row>
  </sheetData>
  <sheetProtection password="CC35" sheet="1" objects="1" scenarios="1" formatColumns="0" formatRows="0" autoFilter="0"/>
  <autoFilter ref="C127:K139"/>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hyperlinks>
    <hyperlink ref="F138" r:id="rId1" display="https://podminky.urs.cz/item/CS_URS_2022_02/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2:BM5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154</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1347</v>
      </c>
      <c r="F9" s="1"/>
      <c r="G9" s="1"/>
      <c r="H9" s="1"/>
      <c r="L9" s="21"/>
    </row>
    <row r="10" spans="2:12" s="1" customFormat="1" ht="12" customHeight="1">
      <c r="B10" s="21"/>
      <c r="D10" s="152" t="s">
        <v>188</v>
      </c>
      <c r="L10" s="21"/>
    </row>
    <row r="11" spans="1:31" s="2" customFormat="1" ht="16.5" customHeight="1">
      <c r="A11" s="39"/>
      <c r="B11" s="45"/>
      <c r="C11" s="39"/>
      <c r="D11" s="39"/>
      <c r="E11" s="154" t="s">
        <v>1674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1675</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ROUND(J136,2)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ROUND((SUM(BE136:BE502)),2)</f>
        <v>0</v>
      </c>
      <c r="G37" s="39"/>
      <c r="H37" s="39"/>
      <c r="I37" s="166">
        <v>0.21</v>
      </c>
      <c r="J37" s="165">
        <f>ROUND(((SUM(BE136:BE502))*I37),2)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ROUND((SUM(BF136:BF502)),2)</f>
        <v>0</v>
      </c>
      <c r="G38" s="39"/>
      <c r="H38" s="39"/>
      <c r="I38" s="166">
        <v>0.15</v>
      </c>
      <c r="J38" s="165">
        <f>ROUND(((SUM(BF136:BF502))*I38),2)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ROUND((SUM(BG136:BG502)),2)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ROUND((SUM(BH136:BH502)),2)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ROUND((SUM(BI136:BI502)),2)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1674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 xml:space="preserve">A.3.2.1 - Oprava propustku v km 20,203 </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J136</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J137</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1676</v>
      </c>
      <c r="E102" s="199"/>
      <c r="F102" s="199"/>
      <c r="G102" s="199"/>
      <c r="H102" s="199"/>
      <c r="I102" s="199"/>
      <c r="J102" s="200">
        <f>J138</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1677</v>
      </c>
      <c r="E103" s="199"/>
      <c r="F103" s="199"/>
      <c r="G103" s="199"/>
      <c r="H103" s="199"/>
      <c r="I103" s="199"/>
      <c r="J103" s="200">
        <f>J222</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1678</v>
      </c>
      <c r="E104" s="199"/>
      <c r="F104" s="199"/>
      <c r="G104" s="199"/>
      <c r="H104" s="199"/>
      <c r="I104" s="199"/>
      <c r="J104" s="200">
        <f>J250</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1679</v>
      </c>
      <c r="E105" s="199"/>
      <c r="F105" s="199"/>
      <c r="G105" s="199"/>
      <c r="H105" s="199"/>
      <c r="I105" s="199"/>
      <c r="J105" s="200">
        <f>J297</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1680</v>
      </c>
      <c r="E106" s="199"/>
      <c r="F106" s="199"/>
      <c r="G106" s="199"/>
      <c r="H106" s="199"/>
      <c r="I106" s="199"/>
      <c r="J106" s="200">
        <f>J353</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1681</v>
      </c>
      <c r="E107" s="199"/>
      <c r="F107" s="199"/>
      <c r="G107" s="199"/>
      <c r="H107" s="199"/>
      <c r="I107" s="199"/>
      <c r="J107" s="200">
        <f>J367</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830</v>
      </c>
      <c r="E108" s="199"/>
      <c r="F108" s="199"/>
      <c r="G108" s="199"/>
      <c r="H108" s="199"/>
      <c r="I108" s="199"/>
      <c r="J108" s="200">
        <f>J406</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1682</v>
      </c>
      <c r="E109" s="199"/>
      <c r="F109" s="199"/>
      <c r="G109" s="199"/>
      <c r="H109" s="199"/>
      <c r="I109" s="199"/>
      <c r="J109" s="200">
        <f>J439</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1683</v>
      </c>
      <c r="E110" s="199"/>
      <c r="F110" s="199"/>
      <c r="G110" s="199"/>
      <c r="H110" s="199"/>
      <c r="I110" s="199"/>
      <c r="J110" s="200">
        <f>J458</f>
        <v>0</v>
      </c>
      <c r="K110" s="133"/>
      <c r="L110" s="201"/>
      <c r="S110" s="10"/>
      <c r="T110" s="10"/>
      <c r="U110" s="10"/>
      <c r="V110" s="10"/>
      <c r="W110" s="10"/>
      <c r="X110" s="10"/>
      <c r="Y110" s="10"/>
      <c r="Z110" s="10"/>
      <c r="AA110" s="10"/>
      <c r="AB110" s="10"/>
      <c r="AC110" s="10"/>
      <c r="AD110" s="10"/>
      <c r="AE110" s="10"/>
    </row>
    <row r="111" spans="1:31" s="9" customFormat="1" ht="24.95" customHeight="1">
      <c r="A111" s="9"/>
      <c r="B111" s="191"/>
      <c r="C111" s="192"/>
      <c r="D111" s="193" t="s">
        <v>1684</v>
      </c>
      <c r="E111" s="194"/>
      <c r="F111" s="194"/>
      <c r="G111" s="194"/>
      <c r="H111" s="194"/>
      <c r="I111" s="194"/>
      <c r="J111" s="195">
        <f>J463</f>
        <v>0</v>
      </c>
      <c r="K111" s="192"/>
      <c r="L111" s="196"/>
      <c r="S111" s="9"/>
      <c r="T111" s="9"/>
      <c r="U111" s="9"/>
      <c r="V111" s="9"/>
      <c r="W111" s="9"/>
      <c r="X111" s="9"/>
      <c r="Y111" s="9"/>
      <c r="Z111" s="9"/>
      <c r="AA111" s="9"/>
      <c r="AB111" s="9"/>
      <c r="AC111" s="9"/>
      <c r="AD111" s="9"/>
      <c r="AE111" s="9"/>
    </row>
    <row r="112" spans="1:31" s="10" customFormat="1" ht="19.9" customHeight="1">
      <c r="A112" s="10"/>
      <c r="B112" s="197"/>
      <c r="C112" s="133"/>
      <c r="D112" s="198" t="s">
        <v>1685</v>
      </c>
      <c r="E112" s="199"/>
      <c r="F112" s="199"/>
      <c r="G112" s="199"/>
      <c r="H112" s="199"/>
      <c r="I112" s="199"/>
      <c r="J112" s="200">
        <f>J464</f>
        <v>0</v>
      </c>
      <c r="K112" s="133"/>
      <c r="L112" s="201"/>
      <c r="S112" s="10"/>
      <c r="T112" s="10"/>
      <c r="U112" s="10"/>
      <c r="V112" s="10"/>
      <c r="W112" s="10"/>
      <c r="X112" s="10"/>
      <c r="Y112" s="10"/>
      <c r="Z112" s="10"/>
      <c r="AA112" s="10"/>
      <c r="AB112" s="10"/>
      <c r="AC112" s="10"/>
      <c r="AD112" s="10"/>
      <c r="AE112" s="10"/>
    </row>
    <row r="113" spans="1:31" s="2" customFormat="1" ht="21.8"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67"/>
      <c r="C114" s="68"/>
      <c r="D114" s="68"/>
      <c r="E114" s="68"/>
      <c r="F114" s="68"/>
      <c r="G114" s="68"/>
      <c r="H114" s="68"/>
      <c r="I114" s="68"/>
      <c r="J114" s="68"/>
      <c r="K114" s="68"/>
      <c r="L114" s="64"/>
      <c r="S114" s="39"/>
      <c r="T114" s="39"/>
      <c r="U114" s="39"/>
      <c r="V114" s="39"/>
      <c r="W114" s="39"/>
      <c r="X114" s="39"/>
      <c r="Y114" s="39"/>
      <c r="Z114" s="39"/>
      <c r="AA114" s="39"/>
      <c r="AB114" s="39"/>
      <c r="AC114" s="39"/>
      <c r="AD114" s="39"/>
      <c r="AE114" s="39"/>
    </row>
    <row r="118" spans="1:31" s="2" customFormat="1" ht="6.95" customHeight="1">
      <c r="A118" s="39"/>
      <c r="B118" s="69"/>
      <c r="C118" s="70"/>
      <c r="D118" s="70"/>
      <c r="E118" s="70"/>
      <c r="F118" s="70"/>
      <c r="G118" s="70"/>
      <c r="H118" s="70"/>
      <c r="I118" s="70"/>
      <c r="J118" s="70"/>
      <c r="K118" s="70"/>
      <c r="L118" s="64"/>
      <c r="S118" s="39"/>
      <c r="T118" s="39"/>
      <c r="U118" s="39"/>
      <c r="V118" s="39"/>
      <c r="W118" s="39"/>
      <c r="X118" s="39"/>
      <c r="Y118" s="39"/>
      <c r="Z118" s="39"/>
      <c r="AA118" s="39"/>
      <c r="AB118" s="39"/>
      <c r="AC118" s="39"/>
      <c r="AD118" s="39"/>
      <c r="AE118" s="39"/>
    </row>
    <row r="119" spans="1:31" s="2" customFormat="1" ht="24.95" customHeight="1">
      <c r="A119" s="39"/>
      <c r="B119" s="40"/>
      <c r="C119" s="24" t="s">
        <v>201</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16</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6.5" customHeight="1">
      <c r="A122" s="39"/>
      <c r="B122" s="40"/>
      <c r="C122" s="41"/>
      <c r="D122" s="41"/>
      <c r="E122" s="185" t="str">
        <f>E7</f>
        <v>Oprava úseku Nejdek - Nové Hamry oprava č.2</v>
      </c>
      <c r="F122" s="33"/>
      <c r="G122" s="33"/>
      <c r="H122" s="33"/>
      <c r="I122" s="41"/>
      <c r="J122" s="41"/>
      <c r="K122" s="41"/>
      <c r="L122" s="64"/>
      <c r="S122" s="39"/>
      <c r="T122" s="39"/>
      <c r="U122" s="39"/>
      <c r="V122" s="39"/>
      <c r="W122" s="39"/>
      <c r="X122" s="39"/>
      <c r="Y122" s="39"/>
      <c r="Z122" s="39"/>
      <c r="AA122" s="39"/>
      <c r="AB122" s="39"/>
      <c r="AC122" s="39"/>
      <c r="AD122" s="39"/>
      <c r="AE122" s="39"/>
    </row>
    <row r="123" spans="2:12" s="1" customFormat="1" ht="12" customHeight="1">
      <c r="B123" s="22"/>
      <c r="C123" s="33" t="s">
        <v>186</v>
      </c>
      <c r="D123" s="23"/>
      <c r="E123" s="23"/>
      <c r="F123" s="23"/>
      <c r="G123" s="23"/>
      <c r="H123" s="23"/>
      <c r="I123" s="23"/>
      <c r="J123" s="23"/>
      <c r="K123" s="23"/>
      <c r="L123" s="21"/>
    </row>
    <row r="124" spans="2:12" s="1" customFormat="1" ht="16.5" customHeight="1">
      <c r="B124" s="22"/>
      <c r="C124" s="23"/>
      <c r="D124" s="23"/>
      <c r="E124" s="185" t="s">
        <v>1347</v>
      </c>
      <c r="F124" s="23"/>
      <c r="G124" s="23"/>
      <c r="H124" s="23"/>
      <c r="I124" s="23"/>
      <c r="J124" s="23"/>
      <c r="K124" s="23"/>
      <c r="L124" s="21"/>
    </row>
    <row r="125" spans="2:12" s="1" customFormat="1" ht="12" customHeight="1">
      <c r="B125" s="22"/>
      <c r="C125" s="33" t="s">
        <v>188</v>
      </c>
      <c r="D125" s="23"/>
      <c r="E125" s="23"/>
      <c r="F125" s="23"/>
      <c r="G125" s="23"/>
      <c r="H125" s="23"/>
      <c r="I125" s="23"/>
      <c r="J125" s="23"/>
      <c r="K125" s="23"/>
      <c r="L125" s="21"/>
    </row>
    <row r="126" spans="1:31" s="2" customFormat="1" ht="16.5" customHeight="1">
      <c r="A126" s="39"/>
      <c r="B126" s="40"/>
      <c r="C126" s="41"/>
      <c r="D126" s="41"/>
      <c r="E126" s="186" t="s">
        <v>1674</v>
      </c>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190</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6.5" customHeight="1">
      <c r="A128" s="39"/>
      <c r="B128" s="40"/>
      <c r="C128" s="41"/>
      <c r="D128" s="41"/>
      <c r="E128" s="77" t="str">
        <f>E13</f>
        <v xml:space="preserve">A.3.2.1 - Oprava propustku v km 20,203 </v>
      </c>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2" customHeight="1">
      <c r="A130" s="39"/>
      <c r="B130" s="40"/>
      <c r="C130" s="33" t="s">
        <v>20</v>
      </c>
      <c r="D130" s="41"/>
      <c r="E130" s="41"/>
      <c r="F130" s="28" t="str">
        <f>F16</f>
        <v xml:space="preserve"> </v>
      </c>
      <c r="G130" s="41"/>
      <c r="H130" s="41"/>
      <c r="I130" s="33" t="s">
        <v>22</v>
      </c>
      <c r="J130" s="80" t="str">
        <f>IF(J16="","",J16)</f>
        <v>26. 9. 2022</v>
      </c>
      <c r="K130" s="41"/>
      <c r="L130" s="64"/>
      <c r="S130" s="39"/>
      <c r="T130" s="39"/>
      <c r="U130" s="39"/>
      <c r="V130" s="39"/>
      <c r="W130" s="39"/>
      <c r="X130" s="39"/>
      <c r="Y130" s="39"/>
      <c r="Z130" s="39"/>
      <c r="AA130" s="39"/>
      <c r="AB130" s="39"/>
      <c r="AC130" s="39"/>
      <c r="AD130" s="39"/>
      <c r="AE130" s="39"/>
    </row>
    <row r="131" spans="1:31" s="2" customFormat="1" ht="6.95"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5.15" customHeight="1">
      <c r="A132" s="39"/>
      <c r="B132" s="40"/>
      <c r="C132" s="33" t="s">
        <v>24</v>
      </c>
      <c r="D132" s="41"/>
      <c r="E132" s="41"/>
      <c r="F132" s="28" t="str">
        <f>E19</f>
        <v>Správa železnic, státní organizace</v>
      </c>
      <c r="G132" s="41"/>
      <c r="H132" s="41"/>
      <c r="I132" s="33" t="s">
        <v>32</v>
      </c>
      <c r="J132" s="37" t="str">
        <f>E25</f>
        <v>Progi spol. s r.o.</v>
      </c>
      <c r="K132" s="41"/>
      <c r="L132" s="64"/>
      <c r="S132" s="39"/>
      <c r="T132" s="39"/>
      <c r="U132" s="39"/>
      <c r="V132" s="39"/>
      <c r="W132" s="39"/>
      <c r="X132" s="39"/>
      <c r="Y132" s="39"/>
      <c r="Z132" s="39"/>
      <c r="AA132" s="39"/>
      <c r="AB132" s="39"/>
      <c r="AC132" s="39"/>
      <c r="AD132" s="39"/>
      <c r="AE132" s="39"/>
    </row>
    <row r="133" spans="1:31" s="2" customFormat="1" ht="15.15" customHeight="1">
      <c r="A133" s="39"/>
      <c r="B133" s="40"/>
      <c r="C133" s="33" t="s">
        <v>30</v>
      </c>
      <c r="D133" s="41"/>
      <c r="E133" s="41"/>
      <c r="F133" s="28" t="str">
        <f>IF(E22="","",E22)</f>
        <v>Vyplň údaj</v>
      </c>
      <c r="G133" s="41"/>
      <c r="H133" s="41"/>
      <c r="I133" s="33" t="s">
        <v>36</v>
      </c>
      <c r="J133" s="37" t="str">
        <f>E28</f>
        <v>Pavlína Liprtová</v>
      </c>
      <c r="K133" s="41"/>
      <c r="L133" s="64"/>
      <c r="S133" s="39"/>
      <c r="T133" s="39"/>
      <c r="U133" s="39"/>
      <c r="V133" s="39"/>
      <c r="W133" s="39"/>
      <c r="X133" s="39"/>
      <c r="Y133" s="39"/>
      <c r="Z133" s="39"/>
      <c r="AA133" s="39"/>
      <c r="AB133" s="39"/>
      <c r="AC133" s="39"/>
      <c r="AD133" s="39"/>
      <c r="AE133" s="39"/>
    </row>
    <row r="134" spans="1:31" s="2" customFormat="1" ht="10.3" customHeight="1">
      <c r="A134" s="39"/>
      <c r="B134" s="40"/>
      <c r="C134" s="41"/>
      <c r="D134" s="41"/>
      <c r="E134" s="41"/>
      <c r="F134" s="41"/>
      <c r="G134" s="41"/>
      <c r="H134" s="41"/>
      <c r="I134" s="41"/>
      <c r="J134" s="41"/>
      <c r="K134" s="41"/>
      <c r="L134" s="64"/>
      <c r="S134" s="39"/>
      <c r="T134" s="39"/>
      <c r="U134" s="39"/>
      <c r="V134" s="39"/>
      <c r="W134" s="39"/>
      <c r="X134" s="39"/>
      <c r="Y134" s="39"/>
      <c r="Z134" s="39"/>
      <c r="AA134" s="39"/>
      <c r="AB134" s="39"/>
      <c r="AC134" s="39"/>
      <c r="AD134" s="39"/>
      <c r="AE134" s="39"/>
    </row>
    <row r="135" spans="1:31" s="11" customFormat="1" ht="29.25" customHeight="1">
      <c r="A135" s="202"/>
      <c r="B135" s="203"/>
      <c r="C135" s="204" t="s">
        <v>202</v>
      </c>
      <c r="D135" s="205" t="s">
        <v>63</v>
      </c>
      <c r="E135" s="205" t="s">
        <v>59</v>
      </c>
      <c r="F135" s="205" t="s">
        <v>60</v>
      </c>
      <c r="G135" s="205" t="s">
        <v>203</v>
      </c>
      <c r="H135" s="205" t="s">
        <v>204</v>
      </c>
      <c r="I135" s="205" t="s">
        <v>205</v>
      </c>
      <c r="J135" s="205" t="s">
        <v>195</v>
      </c>
      <c r="K135" s="206" t="s">
        <v>206</v>
      </c>
      <c r="L135" s="207"/>
      <c r="M135" s="101" t="s">
        <v>1</v>
      </c>
      <c r="N135" s="102" t="s">
        <v>42</v>
      </c>
      <c r="O135" s="102" t="s">
        <v>207</v>
      </c>
      <c r="P135" s="102" t="s">
        <v>208</v>
      </c>
      <c r="Q135" s="102" t="s">
        <v>209</v>
      </c>
      <c r="R135" s="102" t="s">
        <v>210</v>
      </c>
      <c r="S135" s="102" t="s">
        <v>211</v>
      </c>
      <c r="T135" s="103" t="s">
        <v>212</v>
      </c>
      <c r="U135" s="202"/>
      <c r="V135" s="202"/>
      <c r="W135" s="202"/>
      <c r="X135" s="202"/>
      <c r="Y135" s="202"/>
      <c r="Z135" s="202"/>
      <c r="AA135" s="202"/>
      <c r="AB135" s="202"/>
      <c r="AC135" s="202"/>
      <c r="AD135" s="202"/>
      <c r="AE135" s="202"/>
    </row>
    <row r="136" spans="1:63" s="2" customFormat="1" ht="22.8" customHeight="1">
      <c r="A136" s="39"/>
      <c r="B136" s="40"/>
      <c r="C136" s="108" t="s">
        <v>213</v>
      </c>
      <c r="D136" s="41"/>
      <c r="E136" s="41"/>
      <c r="F136" s="41"/>
      <c r="G136" s="41"/>
      <c r="H136" s="41"/>
      <c r="I136" s="41"/>
      <c r="J136" s="208">
        <f>BK136</f>
        <v>0</v>
      </c>
      <c r="K136" s="41"/>
      <c r="L136" s="45"/>
      <c r="M136" s="104"/>
      <c r="N136" s="209"/>
      <c r="O136" s="105"/>
      <c r="P136" s="210">
        <f>P137+P463</f>
        <v>0</v>
      </c>
      <c r="Q136" s="105"/>
      <c r="R136" s="210">
        <f>R137+R463</f>
        <v>172.94715745000002</v>
      </c>
      <c r="S136" s="105"/>
      <c r="T136" s="211">
        <f>T137+T463</f>
        <v>42.772601</v>
      </c>
      <c r="U136" s="39"/>
      <c r="V136" s="39"/>
      <c r="W136" s="39"/>
      <c r="X136" s="39"/>
      <c r="Y136" s="39"/>
      <c r="Z136" s="39"/>
      <c r="AA136" s="39"/>
      <c r="AB136" s="39"/>
      <c r="AC136" s="39"/>
      <c r="AD136" s="39"/>
      <c r="AE136" s="39"/>
      <c r="AT136" s="18" t="s">
        <v>77</v>
      </c>
      <c r="AU136" s="18" t="s">
        <v>197</v>
      </c>
      <c r="BK136" s="212">
        <f>BK137+BK463</f>
        <v>0</v>
      </c>
    </row>
    <row r="137" spans="1:63" s="12" customFormat="1" ht="25.9" customHeight="1">
      <c r="A137" s="12"/>
      <c r="B137" s="213"/>
      <c r="C137" s="214"/>
      <c r="D137" s="215" t="s">
        <v>77</v>
      </c>
      <c r="E137" s="216" t="s">
        <v>214</v>
      </c>
      <c r="F137" s="216" t="s">
        <v>215</v>
      </c>
      <c r="G137" s="214"/>
      <c r="H137" s="214"/>
      <c r="I137" s="217"/>
      <c r="J137" s="218">
        <f>BK137</f>
        <v>0</v>
      </c>
      <c r="K137" s="214"/>
      <c r="L137" s="219"/>
      <c r="M137" s="220"/>
      <c r="N137" s="221"/>
      <c r="O137" s="221"/>
      <c r="P137" s="222">
        <f>P138+P222+P250+P297+P353+P367+P406+P439+P458</f>
        <v>0</v>
      </c>
      <c r="Q137" s="221"/>
      <c r="R137" s="222">
        <f>R138+R222+R250+R297+R353+R367+R406+R439+R458</f>
        <v>172.89815745</v>
      </c>
      <c r="S137" s="221"/>
      <c r="T137" s="223">
        <f>T138+T222+T250+T297+T353+T367+T406+T439+T458</f>
        <v>42.772601</v>
      </c>
      <c r="U137" s="12"/>
      <c r="V137" s="12"/>
      <c r="W137" s="12"/>
      <c r="X137" s="12"/>
      <c r="Y137" s="12"/>
      <c r="Z137" s="12"/>
      <c r="AA137" s="12"/>
      <c r="AB137" s="12"/>
      <c r="AC137" s="12"/>
      <c r="AD137" s="12"/>
      <c r="AE137" s="12"/>
      <c r="AR137" s="224" t="s">
        <v>85</v>
      </c>
      <c r="AT137" s="225" t="s">
        <v>77</v>
      </c>
      <c r="AU137" s="225" t="s">
        <v>78</v>
      </c>
      <c r="AY137" s="224" t="s">
        <v>216</v>
      </c>
      <c r="BK137" s="226">
        <f>BK138+BK222+BK250+BK297+BK353+BK367+BK406+BK439+BK458</f>
        <v>0</v>
      </c>
    </row>
    <row r="138" spans="1:63" s="12" customFormat="1" ht="22.8" customHeight="1">
      <c r="A138" s="12"/>
      <c r="B138" s="213"/>
      <c r="C138" s="214"/>
      <c r="D138" s="215" t="s">
        <v>77</v>
      </c>
      <c r="E138" s="227" t="s">
        <v>85</v>
      </c>
      <c r="F138" s="227" t="s">
        <v>1358</v>
      </c>
      <c r="G138" s="214"/>
      <c r="H138" s="214"/>
      <c r="I138" s="217"/>
      <c r="J138" s="228">
        <f>BK138</f>
        <v>0</v>
      </c>
      <c r="K138" s="214"/>
      <c r="L138" s="219"/>
      <c r="M138" s="220"/>
      <c r="N138" s="221"/>
      <c r="O138" s="221"/>
      <c r="P138" s="222">
        <f>SUM(P139:P221)</f>
        <v>0</v>
      </c>
      <c r="Q138" s="221"/>
      <c r="R138" s="222">
        <f>SUM(R139:R221)</f>
        <v>107.786665</v>
      </c>
      <c r="S138" s="221"/>
      <c r="T138" s="223">
        <f>SUM(T139:T221)</f>
        <v>13.912225999999999</v>
      </c>
      <c r="U138" s="12"/>
      <c r="V138" s="12"/>
      <c r="W138" s="12"/>
      <c r="X138" s="12"/>
      <c r="Y138" s="12"/>
      <c r="Z138" s="12"/>
      <c r="AA138" s="12"/>
      <c r="AB138" s="12"/>
      <c r="AC138" s="12"/>
      <c r="AD138" s="12"/>
      <c r="AE138" s="12"/>
      <c r="AR138" s="224" t="s">
        <v>85</v>
      </c>
      <c r="AT138" s="225" t="s">
        <v>77</v>
      </c>
      <c r="AU138" s="225" t="s">
        <v>85</v>
      </c>
      <c r="AY138" s="224" t="s">
        <v>216</v>
      </c>
      <c r="BK138" s="226">
        <f>SUM(BK139:BK221)</f>
        <v>0</v>
      </c>
    </row>
    <row r="139" spans="1:65" s="2" customFormat="1" ht="49.05" customHeight="1">
      <c r="A139" s="39"/>
      <c r="B139" s="40"/>
      <c r="C139" s="276" t="s">
        <v>85</v>
      </c>
      <c r="D139" s="276" t="s">
        <v>265</v>
      </c>
      <c r="E139" s="277" t="s">
        <v>1686</v>
      </c>
      <c r="F139" s="278" t="s">
        <v>1687</v>
      </c>
      <c r="G139" s="279" t="s">
        <v>268</v>
      </c>
      <c r="H139" s="280">
        <v>10.2</v>
      </c>
      <c r="I139" s="281"/>
      <c r="J139" s="282">
        <f>ROUND(I139*H139,2)</f>
        <v>0</v>
      </c>
      <c r="K139" s="278" t="s">
        <v>1361</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1688</v>
      </c>
    </row>
    <row r="140" spans="1:47" s="2" customFormat="1" ht="12">
      <c r="A140" s="39"/>
      <c r="B140" s="40"/>
      <c r="C140" s="41"/>
      <c r="D140" s="288" t="s">
        <v>836</v>
      </c>
      <c r="E140" s="41"/>
      <c r="F140" s="289" t="s">
        <v>1689</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51" s="14" customFormat="1" ht="12">
      <c r="A141" s="14"/>
      <c r="B141" s="254"/>
      <c r="C141" s="255"/>
      <c r="D141" s="245" t="s">
        <v>226</v>
      </c>
      <c r="E141" s="256" t="s">
        <v>1</v>
      </c>
      <c r="F141" s="257" t="s">
        <v>1690</v>
      </c>
      <c r="G141" s="255"/>
      <c r="H141" s="258">
        <v>10.2</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87</v>
      </c>
      <c r="AV141" s="14" t="s">
        <v>87</v>
      </c>
      <c r="AW141" s="14" t="s">
        <v>35</v>
      </c>
      <c r="AX141" s="14" t="s">
        <v>78</v>
      </c>
      <c r="AY141" s="264" t="s">
        <v>216</v>
      </c>
    </row>
    <row r="142" spans="1:51" s="15" customFormat="1" ht="12">
      <c r="A142" s="15"/>
      <c r="B142" s="265"/>
      <c r="C142" s="266"/>
      <c r="D142" s="245" t="s">
        <v>226</v>
      </c>
      <c r="E142" s="267" t="s">
        <v>1</v>
      </c>
      <c r="F142" s="268" t="s">
        <v>229</v>
      </c>
      <c r="G142" s="266"/>
      <c r="H142" s="269">
        <v>10.2</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226</v>
      </c>
      <c r="AU142" s="275" t="s">
        <v>87</v>
      </c>
      <c r="AV142" s="15" t="s">
        <v>100</v>
      </c>
      <c r="AW142" s="15" t="s">
        <v>35</v>
      </c>
      <c r="AX142" s="15" t="s">
        <v>85</v>
      </c>
      <c r="AY142" s="275" t="s">
        <v>216</v>
      </c>
    </row>
    <row r="143" spans="1:65" s="2" customFormat="1" ht="33" customHeight="1">
      <c r="A143" s="39"/>
      <c r="B143" s="40"/>
      <c r="C143" s="276" t="s">
        <v>87</v>
      </c>
      <c r="D143" s="276" t="s">
        <v>265</v>
      </c>
      <c r="E143" s="277" t="s">
        <v>1369</v>
      </c>
      <c r="F143" s="278" t="s">
        <v>1370</v>
      </c>
      <c r="G143" s="279" t="s">
        <v>268</v>
      </c>
      <c r="H143" s="280">
        <v>10.2</v>
      </c>
      <c r="I143" s="281"/>
      <c r="J143" s="282">
        <f>ROUND(I143*H143,2)</f>
        <v>0</v>
      </c>
      <c r="K143" s="278" t="s">
        <v>1361</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1691</v>
      </c>
    </row>
    <row r="144" spans="1:47" s="2" customFormat="1" ht="12">
      <c r="A144" s="39"/>
      <c r="B144" s="40"/>
      <c r="C144" s="41"/>
      <c r="D144" s="288" t="s">
        <v>836</v>
      </c>
      <c r="E144" s="41"/>
      <c r="F144" s="289" t="s">
        <v>1372</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87</v>
      </c>
    </row>
    <row r="145" spans="1:51" s="14" customFormat="1" ht="12">
      <c r="A145" s="14"/>
      <c r="B145" s="254"/>
      <c r="C145" s="255"/>
      <c r="D145" s="245" t="s">
        <v>226</v>
      </c>
      <c r="E145" s="256" t="s">
        <v>1</v>
      </c>
      <c r="F145" s="257" t="s">
        <v>1692</v>
      </c>
      <c r="G145" s="255"/>
      <c r="H145" s="258">
        <v>10.2</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226</v>
      </c>
      <c r="AU145" s="264" t="s">
        <v>87</v>
      </c>
      <c r="AV145" s="14" t="s">
        <v>87</v>
      </c>
      <c r="AW145" s="14" t="s">
        <v>35</v>
      </c>
      <c r="AX145" s="14" t="s">
        <v>78</v>
      </c>
      <c r="AY145" s="264" t="s">
        <v>216</v>
      </c>
    </row>
    <row r="146" spans="1:51" s="15" customFormat="1" ht="12">
      <c r="A146" s="15"/>
      <c r="B146" s="265"/>
      <c r="C146" s="266"/>
      <c r="D146" s="245" t="s">
        <v>226</v>
      </c>
      <c r="E146" s="267" t="s">
        <v>1</v>
      </c>
      <c r="F146" s="268" t="s">
        <v>229</v>
      </c>
      <c r="G146" s="266"/>
      <c r="H146" s="269">
        <v>10.2</v>
      </c>
      <c r="I146" s="270"/>
      <c r="J146" s="266"/>
      <c r="K146" s="266"/>
      <c r="L146" s="271"/>
      <c r="M146" s="272"/>
      <c r="N146" s="273"/>
      <c r="O146" s="273"/>
      <c r="P146" s="273"/>
      <c r="Q146" s="273"/>
      <c r="R146" s="273"/>
      <c r="S146" s="273"/>
      <c r="T146" s="274"/>
      <c r="U146" s="15"/>
      <c r="V146" s="15"/>
      <c r="W146" s="15"/>
      <c r="X146" s="15"/>
      <c r="Y146" s="15"/>
      <c r="Z146" s="15"/>
      <c r="AA146" s="15"/>
      <c r="AB146" s="15"/>
      <c r="AC146" s="15"/>
      <c r="AD146" s="15"/>
      <c r="AE146" s="15"/>
      <c r="AT146" s="275" t="s">
        <v>226</v>
      </c>
      <c r="AU146" s="275" t="s">
        <v>87</v>
      </c>
      <c r="AV146" s="15" t="s">
        <v>100</v>
      </c>
      <c r="AW146" s="15" t="s">
        <v>35</v>
      </c>
      <c r="AX146" s="15" t="s">
        <v>85</v>
      </c>
      <c r="AY146" s="275" t="s">
        <v>216</v>
      </c>
    </row>
    <row r="147" spans="1:65" s="2" customFormat="1" ht="62.7" customHeight="1">
      <c r="A147" s="39"/>
      <c r="B147" s="40"/>
      <c r="C147" s="276" t="s">
        <v>95</v>
      </c>
      <c r="D147" s="276" t="s">
        <v>265</v>
      </c>
      <c r="E147" s="277" t="s">
        <v>1693</v>
      </c>
      <c r="F147" s="278" t="s">
        <v>1694</v>
      </c>
      <c r="G147" s="279" t="s">
        <v>268</v>
      </c>
      <c r="H147" s="280">
        <v>23.741</v>
      </c>
      <c r="I147" s="281"/>
      <c r="J147" s="282">
        <f>ROUND(I147*H147,2)</f>
        <v>0</v>
      </c>
      <c r="K147" s="278" t="s">
        <v>1361</v>
      </c>
      <c r="L147" s="45"/>
      <c r="M147" s="283" t="s">
        <v>1</v>
      </c>
      <c r="N147" s="284" t="s">
        <v>43</v>
      </c>
      <c r="O147" s="92"/>
      <c r="P147" s="239">
        <f>O147*H147</f>
        <v>0</v>
      </c>
      <c r="Q147" s="239">
        <v>0</v>
      </c>
      <c r="R147" s="239">
        <f>Q147*H147</f>
        <v>0</v>
      </c>
      <c r="S147" s="239">
        <v>0.586</v>
      </c>
      <c r="T147" s="240">
        <f>S147*H147</f>
        <v>13.912225999999999</v>
      </c>
      <c r="U147" s="39"/>
      <c r="V147" s="39"/>
      <c r="W147" s="39"/>
      <c r="X147" s="39"/>
      <c r="Y147" s="39"/>
      <c r="Z147" s="39"/>
      <c r="AA147" s="39"/>
      <c r="AB147" s="39"/>
      <c r="AC147" s="39"/>
      <c r="AD147" s="39"/>
      <c r="AE147" s="39"/>
      <c r="AR147" s="241" t="s">
        <v>100</v>
      </c>
      <c r="AT147" s="241" t="s">
        <v>265</v>
      </c>
      <c r="AU147" s="241" t="s">
        <v>87</v>
      </c>
      <c r="AY147" s="18" t="s">
        <v>216</v>
      </c>
      <c r="BE147" s="242">
        <f>IF(N147="základní",J147,0)</f>
        <v>0</v>
      </c>
      <c r="BF147" s="242">
        <f>IF(N147="snížená",J147,0)</f>
        <v>0</v>
      </c>
      <c r="BG147" s="242">
        <f>IF(N147="zákl. přenesená",J147,0)</f>
        <v>0</v>
      </c>
      <c r="BH147" s="242">
        <f>IF(N147="sníž. přenesená",J147,0)</f>
        <v>0</v>
      </c>
      <c r="BI147" s="242">
        <f>IF(N147="nulová",J147,0)</f>
        <v>0</v>
      </c>
      <c r="BJ147" s="18" t="s">
        <v>85</v>
      </c>
      <c r="BK147" s="242">
        <f>ROUND(I147*H147,2)</f>
        <v>0</v>
      </c>
      <c r="BL147" s="18" t="s">
        <v>100</v>
      </c>
      <c r="BM147" s="241" t="s">
        <v>1695</v>
      </c>
    </row>
    <row r="148" spans="1:47" s="2" customFormat="1" ht="12">
      <c r="A148" s="39"/>
      <c r="B148" s="40"/>
      <c r="C148" s="41"/>
      <c r="D148" s="288" t="s">
        <v>836</v>
      </c>
      <c r="E148" s="41"/>
      <c r="F148" s="289" t="s">
        <v>1696</v>
      </c>
      <c r="G148" s="41"/>
      <c r="H148" s="41"/>
      <c r="I148" s="290"/>
      <c r="J148" s="41"/>
      <c r="K148" s="41"/>
      <c r="L148" s="45"/>
      <c r="M148" s="291"/>
      <c r="N148" s="292"/>
      <c r="O148" s="92"/>
      <c r="P148" s="92"/>
      <c r="Q148" s="92"/>
      <c r="R148" s="92"/>
      <c r="S148" s="92"/>
      <c r="T148" s="93"/>
      <c r="U148" s="39"/>
      <c r="V148" s="39"/>
      <c r="W148" s="39"/>
      <c r="X148" s="39"/>
      <c r="Y148" s="39"/>
      <c r="Z148" s="39"/>
      <c r="AA148" s="39"/>
      <c r="AB148" s="39"/>
      <c r="AC148" s="39"/>
      <c r="AD148" s="39"/>
      <c r="AE148" s="39"/>
      <c r="AT148" s="18" t="s">
        <v>836</v>
      </c>
      <c r="AU148" s="18" t="s">
        <v>87</v>
      </c>
    </row>
    <row r="149" spans="1:51" s="14" customFormat="1" ht="12">
      <c r="A149" s="14"/>
      <c r="B149" s="254"/>
      <c r="C149" s="255"/>
      <c r="D149" s="245" t="s">
        <v>226</v>
      </c>
      <c r="E149" s="256" t="s">
        <v>1</v>
      </c>
      <c r="F149" s="257" t="s">
        <v>1697</v>
      </c>
      <c r="G149" s="255"/>
      <c r="H149" s="258">
        <v>23.741</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226</v>
      </c>
      <c r="AU149" s="264" t="s">
        <v>87</v>
      </c>
      <c r="AV149" s="14" t="s">
        <v>87</v>
      </c>
      <c r="AW149" s="14" t="s">
        <v>35</v>
      </c>
      <c r="AX149" s="14" t="s">
        <v>78</v>
      </c>
      <c r="AY149" s="264" t="s">
        <v>216</v>
      </c>
    </row>
    <row r="150" spans="1:51" s="15" customFormat="1" ht="12">
      <c r="A150" s="15"/>
      <c r="B150" s="265"/>
      <c r="C150" s="266"/>
      <c r="D150" s="245" t="s">
        <v>226</v>
      </c>
      <c r="E150" s="267" t="s">
        <v>1</v>
      </c>
      <c r="F150" s="268" t="s">
        <v>229</v>
      </c>
      <c r="G150" s="266"/>
      <c r="H150" s="269">
        <v>23.741</v>
      </c>
      <c r="I150" s="270"/>
      <c r="J150" s="266"/>
      <c r="K150" s="266"/>
      <c r="L150" s="271"/>
      <c r="M150" s="272"/>
      <c r="N150" s="273"/>
      <c r="O150" s="273"/>
      <c r="P150" s="273"/>
      <c r="Q150" s="273"/>
      <c r="R150" s="273"/>
      <c r="S150" s="273"/>
      <c r="T150" s="274"/>
      <c r="U150" s="15"/>
      <c r="V150" s="15"/>
      <c r="W150" s="15"/>
      <c r="X150" s="15"/>
      <c r="Y150" s="15"/>
      <c r="Z150" s="15"/>
      <c r="AA150" s="15"/>
      <c r="AB150" s="15"/>
      <c r="AC150" s="15"/>
      <c r="AD150" s="15"/>
      <c r="AE150" s="15"/>
      <c r="AT150" s="275" t="s">
        <v>226</v>
      </c>
      <c r="AU150" s="275" t="s">
        <v>87</v>
      </c>
      <c r="AV150" s="15" t="s">
        <v>100</v>
      </c>
      <c r="AW150" s="15" t="s">
        <v>35</v>
      </c>
      <c r="AX150" s="15" t="s">
        <v>85</v>
      </c>
      <c r="AY150" s="275" t="s">
        <v>216</v>
      </c>
    </row>
    <row r="151" spans="1:65" s="2" customFormat="1" ht="24.15" customHeight="1">
      <c r="A151" s="39"/>
      <c r="B151" s="40"/>
      <c r="C151" s="276" t="s">
        <v>100</v>
      </c>
      <c r="D151" s="276" t="s">
        <v>265</v>
      </c>
      <c r="E151" s="277" t="s">
        <v>1378</v>
      </c>
      <c r="F151" s="278" t="s">
        <v>1379</v>
      </c>
      <c r="G151" s="279" t="s">
        <v>1089</v>
      </c>
      <c r="H151" s="280">
        <v>30</v>
      </c>
      <c r="I151" s="281"/>
      <c r="J151" s="282">
        <f>ROUND(I151*H151,2)</f>
        <v>0</v>
      </c>
      <c r="K151" s="278" t="s">
        <v>1361</v>
      </c>
      <c r="L151" s="45"/>
      <c r="M151" s="283" t="s">
        <v>1</v>
      </c>
      <c r="N151" s="284" t="s">
        <v>43</v>
      </c>
      <c r="O151" s="92"/>
      <c r="P151" s="239">
        <f>O151*H151</f>
        <v>0</v>
      </c>
      <c r="Q151" s="239">
        <v>3E-05</v>
      </c>
      <c r="R151" s="239">
        <f>Q151*H151</f>
        <v>0.0009</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1698</v>
      </c>
    </row>
    <row r="152" spans="1:47" s="2" customFormat="1" ht="12">
      <c r="A152" s="39"/>
      <c r="B152" s="40"/>
      <c r="C152" s="41"/>
      <c r="D152" s="288" t="s">
        <v>836</v>
      </c>
      <c r="E152" s="41"/>
      <c r="F152" s="289" t="s">
        <v>1381</v>
      </c>
      <c r="G152" s="41"/>
      <c r="H152" s="41"/>
      <c r="I152" s="290"/>
      <c r="J152" s="41"/>
      <c r="K152" s="41"/>
      <c r="L152" s="45"/>
      <c r="M152" s="291"/>
      <c r="N152" s="292"/>
      <c r="O152" s="92"/>
      <c r="P152" s="92"/>
      <c r="Q152" s="92"/>
      <c r="R152" s="92"/>
      <c r="S152" s="92"/>
      <c r="T152" s="93"/>
      <c r="U152" s="39"/>
      <c r="V152" s="39"/>
      <c r="W152" s="39"/>
      <c r="X152" s="39"/>
      <c r="Y152" s="39"/>
      <c r="Z152" s="39"/>
      <c r="AA152" s="39"/>
      <c r="AB152" s="39"/>
      <c r="AC152" s="39"/>
      <c r="AD152" s="39"/>
      <c r="AE152" s="39"/>
      <c r="AT152" s="18" t="s">
        <v>836</v>
      </c>
      <c r="AU152" s="18" t="s">
        <v>87</v>
      </c>
    </row>
    <row r="153" spans="1:51" s="14" customFormat="1" ht="12">
      <c r="A153" s="14"/>
      <c r="B153" s="254"/>
      <c r="C153" s="255"/>
      <c r="D153" s="245" t="s">
        <v>226</v>
      </c>
      <c r="E153" s="256" t="s">
        <v>1</v>
      </c>
      <c r="F153" s="257" t="s">
        <v>1699</v>
      </c>
      <c r="G153" s="255"/>
      <c r="H153" s="258">
        <v>30</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226</v>
      </c>
      <c r="AU153" s="264" t="s">
        <v>87</v>
      </c>
      <c r="AV153" s="14" t="s">
        <v>87</v>
      </c>
      <c r="AW153" s="14" t="s">
        <v>35</v>
      </c>
      <c r="AX153" s="14" t="s">
        <v>78</v>
      </c>
      <c r="AY153" s="264" t="s">
        <v>216</v>
      </c>
    </row>
    <row r="154" spans="1:51" s="15" customFormat="1" ht="12">
      <c r="A154" s="15"/>
      <c r="B154" s="265"/>
      <c r="C154" s="266"/>
      <c r="D154" s="245" t="s">
        <v>226</v>
      </c>
      <c r="E154" s="267" t="s">
        <v>1</v>
      </c>
      <c r="F154" s="268" t="s">
        <v>229</v>
      </c>
      <c r="G154" s="266"/>
      <c r="H154" s="269">
        <v>30</v>
      </c>
      <c r="I154" s="270"/>
      <c r="J154" s="266"/>
      <c r="K154" s="266"/>
      <c r="L154" s="271"/>
      <c r="M154" s="272"/>
      <c r="N154" s="273"/>
      <c r="O154" s="273"/>
      <c r="P154" s="273"/>
      <c r="Q154" s="273"/>
      <c r="R154" s="273"/>
      <c r="S154" s="273"/>
      <c r="T154" s="274"/>
      <c r="U154" s="15"/>
      <c r="V154" s="15"/>
      <c r="W154" s="15"/>
      <c r="X154" s="15"/>
      <c r="Y154" s="15"/>
      <c r="Z154" s="15"/>
      <c r="AA154" s="15"/>
      <c r="AB154" s="15"/>
      <c r="AC154" s="15"/>
      <c r="AD154" s="15"/>
      <c r="AE154" s="15"/>
      <c r="AT154" s="275" t="s">
        <v>226</v>
      </c>
      <c r="AU154" s="275" t="s">
        <v>87</v>
      </c>
      <c r="AV154" s="15" t="s">
        <v>100</v>
      </c>
      <c r="AW154" s="15" t="s">
        <v>35</v>
      </c>
      <c r="AX154" s="15" t="s">
        <v>85</v>
      </c>
      <c r="AY154" s="275" t="s">
        <v>216</v>
      </c>
    </row>
    <row r="155" spans="1:65" s="2" customFormat="1" ht="37.8" customHeight="1">
      <c r="A155" s="39"/>
      <c r="B155" s="40"/>
      <c r="C155" s="276" t="s">
        <v>217</v>
      </c>
      <c r="D155" s="276" t="s">
        <v>265</v>
      </c>
      <c r="E155" s="277" t="s">
        <v>1383</v>
      </c>
      <c r="F155" s="278" t="s">
        <v>1384</v>
      </c>
      <c r="G155" s="279" t="s">
        <v>1385</v>
      </c>
      <c r="H155" s="280">
        <v>5</v>
      </c>
      <c r="I155" s="281"/>
      <c r="J155" s="282">
        <f>ROUND(I155*H155,2)</f>
        <v>0</v>
      </c>
      <c r="K155" s="278" t="s">
        <v>1361</v>
      </c>
      <c r="L155" s="45"/>
      <c r="M155" s="283" t="s">
        <v>1</v>
      </c>
      <c r="N155" s="284" t="s">
        <v>43</v>
      </c>
      <c r="O155" s="92"/>
      <c r="P155" s="239">
        <f>O155*H155</f>
        <v>0</v>
      </c>
      <c r="Q155" s="239">
        <v>0</v>
      </c>
      <c r="R155" s="239">
        <f>Q155*H155</f>
        <v>0</v>
      </c>
      <c r="S155" s="239">
        <v>0</v>
      </c>
      <c r="T155" s="240">
        <f>S155*H155</f>
        <v>0</v>
      </c>
      <c r="U155" s="39"/>
      <c r="V155" s="39"/>
      <c r="W155" s="39"/>
      <c r="X155" s="39"/>
      <c r="Y155" s="39"/>
      <c r="Z155" s="39"/>
      <c r="AA155" s="39"/>
      <c r="AB155" s="39"/>
      <c r="AC155" s="39"/>
      <c r="AD155" s="39"/>
      <c r="AE155" s="39"/>
      <c r="AR155" s="241" t="s">
        <v>100</v>
      </c>
      <c r="AT155" s="241" t="s">
        <v>265</v>
      </c>
      <c r="AU155" s="241" t="s">
        <v>87</v>
      </c>
      <c r="AY155" s="18" t="s">
        <v>216</v>
      </c>
      <c r="BE155" s="242">
        <f>IF(N155="základní",J155,0)</f>
        <v>0</v>
      </c>
      <c r="BF155" s="242">
        <f>IF(N155="snížená",J155,0)</f>
        <v>0</v>
      </c>
      <c r="BG155" s="242">
        <f>IF(N155="zákl. přenesená",J155,0)</f>
        <v>0</v>
      </c>
      <c r="BH155" s="242">
        <f>IF(N155="sníž. přenesená",J155,0)</f>
        <v>0</v>
      </c>
      <c r="BI155" s="242">
        <f>IF(N155="nulová",J155,0)</f>
        <v>0</v>
      </c>
      <c r="BJ155" s="18" t="s">
        <v>85</v>
      </c>
      <c r="BK155" s="242">
        <f>ROUND(I155*H155,2)</f>
        <v>0</v>
      </c>
      <c r="BL155" s="18" t="s">
        <v>100</v>
      </c>
      <c r="BM155" s="241" t="s">
        <v>1700</v>
      </c>
    </row>
    <row r="156" spans="1:47" s="2" customFormat="1" ht="12">
      <c r="A156" s="39"/>
      <c r="B156" s="40"/>
      <c r="C156" s="41"/>
      <c r="D156" s="288" t="s">
        <v>836</v>
      </c>
      <c r="E156" s="41"/>
      <c r="F156" s="289" t="s">
        <v>1387</v>
      </c>
      <c r="G156" s="41"/>
      <c r="H156" s="41"/>
      <c r="I156" s="290"/>
      <c r="J156" s="41"/>
      <c r="K156" s="41"/>
      <c r="L156" s="45"/>
      <c r="M156" s="291"/>
      <c r="N156" s="292"/>
      <c r="O156" s="92"/>
      <c r="P156" s="92"/>
      <c r="Q156" s="92"/>
      <c r="R156" s="92"/>
      <c r="S156" s="92"/>
      <c r="T156" s="93"/>
      <c r="U156" s="39"/>
      <c r="V156" s="39"/>
      <c r="W156" s="39"/>
      <c r="X156" s="39"/>
      <c r="Y156" s="39"/>
      <c r="Z156" s="39"/>
      <c r="AA156" s="39"/>
      <c r="AB156" s="39"/>
      <c r="AC156" s="39"/>
      <c r="AD156" s="39"/>
      <c r="AE156" s="39"/>
      <c r="AT156" s="18" t="s">
        <v>836</v>
      </c>
      <c r="AU156" s="18" t="s">
        <v>87</v>
      </c>
    </row>
    <row r="157" spans="1:51" s="14" customFormat="1" ht="12">
      <c r="A157" s="14"/>
      <c r="B157" s="254"/>
      <c r="C157" s="255"/>
      <c r="D157" s="245" t="s">
        <v>226</v>
      </c>
      <c r="E157" s="256" t="s">
        <v>1</v>
      </c>
      <c r="F157" s="257" t="s">
        <v>1701</v>
      </c>
      <c r="G157" s="255"/>
      <c r="H157" s="258">
        <v>5</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226</v>
      </c>
      <c r="AU157" s="264" t="s">
        <v>87</v>
      </c>
      <c r="AV157" s="14" t="s">
        <v>87</v>
      </c>
      <c r="AW157" s="14" t="s">
        <v>35</v>
      </c>
      <c r="AX157" s="14" t="s">
        <v>78</v>
      </c>
      <c r="AY157" s="264" t="s">
        <v>216</v>
      </c>
    </row>
    <row r="158" spans="1:51" s="15" customFormat="1" ht="12">
      <c r="A158" s="15"/>
      <c r="B158" s="265"/>
      <c r="C158" s="266"/>
      <c r="D158" s="245" t="s">
        <v>226</v>
      </c>
      <c r="E158" s="267" t="s">
        <v>1</v>
      </c>
      <c r="F158" s="268" t="s">
        <v>229</v>
      </c>
      <c r="G158" s="266"/>
      <c r="H158" s="269">
        <v>5</v>
      </c>
      <c r="I158" s="270"/>
      <c r="J158" s="266"/>
      <c r="K158" s="266"/>
      <c r="L158" s="271"/>
      <c r="M158" s="272"/>
      <c r="N158" s="273"/>
      <c r="O158" s="273"/>
      <c r="P158" s="273"/>
      <c r="Q158" s="273"/>
      <c r="R158" s="273"/>
      <c r="S158" s="273"/>
      <c r="T158" s="274"/>
      <c r="U158" s="15"/>
      <c r="V158" s="15"/>
      <c r="W158" s="15"/>
      <c r="X158" s="15"/>
      <c r="Y158" s="15"/>
      <c r="Z158" s="15"/>
      <c r="AA158" s="15"/>
      <c r="AB158" s="15"/>
      <c r="AC158" s="15"/>
      <c r="AD158" s="15"/>
      <c r="AE158" s="15"/>
      <c r="AT158" s="275" t="s">
        <v>226</v>
      </c>
      <c r="AU158" s="275" t="s">
        <v>87</v>
      </c>
      <c r="AV158" s="15" t="s">
        <v>100</v>
      </c>
      <c r="AW158" s="15" t="s">
        <v>35</v>
      </c>
      <c r="AX158" s="15" t="s">
        <v>85</v>
      </c>
      <c r="AY158" s="275" t="s">
        <v>216</v>
      </c>
    </row>
    <row r="159" spans="1:65" s="2" customFormat="1" ht="24.15" customHeight="1">
      <c r="A159" s="39"/>
      <c r="B159" s="40"/>
      <c r="C159" s="276" t="s">
        <v>241</v>
      </c>
      <c r="D159" s="276" t="s">
        <v>265</v>
      </c>
      <c r="E159" s="277" t="s">
        <v>1702</v>
      </c>
      <c r="F159" s="278" t="s">
        <v>1703</v>
      </c>
      <c r="G159" s="279" t="s">
        <v>268</v>
      </c>
      <c r="H159" s="280">
        <v>25.5</v>
      </c>
      <c r="I159" s="281"/>
      <c r="J159" s="282">
        <f>ROUND(I159*H159,2)</f>
        <v>0</v>
      </c>
      <c r="K159" s="278" t="s">
        <v>1361</v>
      </c>
      <c r="L159" s="45"/>
      <c r="M159" s="283" t="s">
        <v>1</v>
      </c>
      <c r="N159" s="284" t="s">
        <v>43</v>
      </c>
      <c r="O159" s="92"/>
      <c r="P159" s="239">
        <f>O159*H159</f>
        <v>0</v>
      </c>
      <c r="Q159" s="239">
        <v>0</v>
      </c>
      <c r="R159" s="239">
        <f>Q159*H159</f>
        <v>0</v>
      </c>
      <c r="S159" s="239">
        <v>0</v>
      </c>
      <c r="T159" s="240">
        <f>S159*H159</f>
        <v>0</v>
      </c>
      <c r="U159" s="39"/>
      <c r="V159" s="39"/>
      <c r="W159" s="39"/>
      <c r="X159" s="39"/>
      <c r="Y159" s="39"/>
      <c r="Z159" s="39"/>
      <c r="AA159" s="39"/>
      <c r="AB159" s="39"/>
      <c r="AC159" s="39"/>
      <c r="AD159" s="39"/>
      <c r="AE159" s="39"/>
      <c r="AR159" s="241" t="s">
        <v>100</v>
      </c>
      <c r="AT159" s="241" t="s">
        <v>265</v>
      </c>
      <c r="AU159" s="241" t="s">
        <v>87</v>
      </c>
      <c r="AY159" s="18" t="s">
        <v>216</v>
      </c>
      <c r="BE159" s="242">
        <f>IF(N159="základní",J159,0)</f>
        <v>0</v>
      </c>
      <c r="BF159" s="242">
        <f>IF(N159="snížená",J159,0)</f>
        <v>0</v>
      </c>
      <c r="BG159" s="242">
        <f>IF(N159="zákl. přenesená",J159,0)</f>
        <v>0</v>
      </c>
      <c r="BH159" s="242">
        <f>IF(N159="sníž. přenesená",J159,0)</f>
        <v>0</v>
      </c>
      <c r="BI159" s="242">
        <f>IF(N159="nulová",J159,0)</f>
        <v>0</v>
      </c>
      <c r="BJ159" s="18" t="s">
        <v>85</v>
      </c>
      <c r="BK159" s="242">
        <f>ROUND(I159*H159,2)</f>
        <v>0</v>
      </c>
      <c r="BL159" s="18" t="s">
        <v>100</v>
      </c>
      <c r="BM159" s="241" t="s">
        <v>1704</v>
      </c>
    </row>
    <row r="160" spans="1:47" s="2" customFormat="1" ht="12">
      <c r="A160" s="39"/>
      <c r="B160" s="40"/>
      <c r="C160" s="41"/>
      <c r="D160" s="288" t="s">
        <v>836</v>
      </c>
      <c r="E160" s="41"/>
      <c r="F160" s="289" t="s">
        <v>1705</v>
      </c>
      <c r="G160" s="41"/>
      <c r="H160" s="41"/>
      <c r="I160" s="290"/>
      <c r="J160" s="41"/>
      <c r="K160" s="41"/>
      <c r="L160" s="45"/>
      <c r="M160" s="291"/>
      <c r="N160" s="292"/>
      <c r="O160" s="92"/>
      <c r="P160" s="92"/>
      <c r="Q160" s="92"/>
      <c r="R160" s="92"/>
      <c r="S160" s="92"/>
      <c r="T160" s="93"/>
      <c r="U160" s="39"/>
      <c r="V160" s="39"/>
      <c r="W160" s="39"/>
      <c r="X160" s="39"/>
      <c r="Y160" s="39"/>
      <c r="Z160" s="39"/>
      <c r="AA160" s="39"/>
      <c r="AB160" s="39"/>
      <c r="AC160" s="39"/>
      <c r="AD160" s="39"/>
      <c r="AE160" s="39"/>
      <c r="AT160" s="18" t="s">
        <v>836</v>
      </c>
      <c r="AU160" s="18" t="s">
        <v>87</v>
      </c>
    </row>
    <row r="161" spans="1:51" s="13" customFormat="1" ht="12">
      <c r="A161" s="13"/>
      <c r="B161" s="243"/>
      <c r="C161" s="244"/>
      <c r="D161" s="245" t="s">
        <v>226</v>
      </c>
      <c r="E161" s="246" t="s">
        <v>1</v>
      </c>
      <c r="F161" s="247" t="s">
        <v>1706</v>
      </c>
      <c r="G161" s="244"/>
      <c r="H161" s="246" t="s">
        <v>1</v>
      </c>
      <c r="I161" s="248"/>
      <c r="J161" s="244"/>
      <c r="K161" s="244"/>
      <c r="L161" s="249"/>
      <c r="M161" s="250"/>
      <c r="N161" s="251"/>
      <c r="O161" s="251"/>
      <c r="P161" s="251"/>
      <c r="Q161" s="251"/>
      <c r="R161" s="251"/>
      <c r="S161" s="251"/>
      <c r="T161" s="252"/>
      <c r="U161" s="13"/>
      <c r="V161" s="13"/>
      <c r="W161" s="13"/>
      <c r="X161" s="13"/>
      <c r="Y161" s="13"/>
      <c r="Z161" s="13"/>
      <c r="AA161" s="13"/>
      <c r="AB161" s="13"/>
      <c r="AC161" s="13"/>
      <c r="AD161" s="13"/>
      <c r="AE161" s="13"/>
      <c r="AT161" s="253" t="s">
        <v>226</v>
      </c>
      <c r="AU161" s="253" t="s">
        <v>87</v>
      </c>
      <c r="AV161" s="13" t="s">
        <v>85</v>
      </c>
      <c r="AW161" s="13" t="s">
        <v>35</v>
      </c>
      <c r="AX161" s="13" t="s">
        <v>78</v>
      </c>
      <c r="AY161" s="253" t="s">
        <v>216</v>
      </c>
    </row>
    <row r="162" spans="1:51" s="14" customFormat="1" ht="12">
      <c r="A162" s="14"/>
      <c r="B162" s="254"/>
      <c r="C162" s="255"/>
      <c r="D162" s="245" t="s">
        <v>226</v>
      </c>
      <c r="E162" s="256" t="s">
        <v>1</v>
      </c>
      <c r="F162" s="257" t="s">
        <v>1707</v>
      </c>
      <c r="G162" s="255"/>
      <c r="H162" s="258">
        <v>12</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87</v>
      </c>
      <c r="AV162" s="14" t="s">
        <v>87</v>
      </c>
      <c r="AW162" s="14" t="s">
        <v>35</v>
      </c>
      <c r="AX162" s="14" t="s">
        <v>78</v>
      </c>
      <c r="AY162" s="264" t="s">
        <v>216</v>
      </c>
    </row>
    <row r="163" spans="1:51" s="13" customFormat="1" ht="12">
      <c r="A163" s="13"/>
      <c r="B163" s="243"/>
      <c r="C163" s="244"/>
      <c r="D163" s="245" t="s">
        <v>226</v>
      </c>
      <c r="E163" s="246" t="s">
        <v>1</v>
      </c>
      <c r="F163" s="247" t="s">
        <v>1708</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1709</v>
      </c>
      <c r="G164" s="255"/>
      <c r="H164" s="258">
        <v>13.5</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5" customFormat="1" ht="12">
      <c r="A165" s="15"/>
      <c r="B165" s="265"/>
      <c r="C165" s="266"/>
      <c r="D165" s="245" t="s">
        <v>226</v>
      </c>
      <c r="E165" s="267" t="s">
        <v>1</v>
      </c>
      <c r="F165" s="268" t="s">
        <v>229</v>
      </c>
      <c r="G165" s="266"/>
      <c r="H165" s="269">
        <v>25.5</v>
      </c>
      <c r="I165" s="270"/>
      <c r="J165" s="266"/>
      <c r="K165" s="266"/>
      <c r="L165" s="271"/>
      <c r="M165" s="272"/>
      <c r="N165" s="273"/>
      <c r="O165" s="273"/>
      <c r="P165" s="273"/>
      <c r="Q165" s="273"/>
      <c r="R165" s="273"/>
      <c r="S165" s="273"/>
      <c r="T165" s="274"/>
      <c r="U165" s="15"/>
      <c r="V165" s="15"/>
      <c r="W165" s="15"/>
      <c r="X165" s="15"/>
      <c r="Y165" s="15"/>
      <c r="Z165" s="15"/>
      <c r="AA165" s="15"/>
      <c r="AB165" s="15"/>
      <c r="AC165" s="15"/>
      <c r="AD165" s="15"/>
      <c r="AE165" s="15"/>
      <c r="AT165" s="275" t="s">
        <v>226</v>
      </c>
      <c r="AU165" s="275" t="s">
        <v>87</v>
      </c>
      <c r="AV165" s="15" t="s">
        <v>100</v>
      </c>
      <c r="AW165" s="15" t="s">
        <v>35</v>
      </c>
      <c r="AX165" s="15" t="s">
        <v>85</v>
      </c>
      <c r="AY165" s="275" t="s">
        <v>216</v>
      </c>
    </row>
    <row r="166" spans="1:65" s="2" customFormat="1" ht="49.05" customHeight="1">
      <c r="A166" s="39"/>
      <c r="B166" s="40"/>
      <c r="C166" s="276" t="s">
        <v>245</v>
      </c>
      <c r="D166" s="276" t="s">
        <v>265</v>
      </c>
      <c r="E166" s="277" t="s">
        <v>1710</v>
      </c>
      <c r="F166" s="278" t="s">
        <v>1711</v>
      </c>
      <c r="G166" s="279" t="s">
        <v>300</v>
      </c>
      <c r="H166" s="280">
        <v>46.82</v>
      </c>
      <c r="I166" s="281"/>
      <c r="J166" s="282">
        <f>ROUND(I166*H166,2)</f>
        <v>0</v>
      </c>
      <c r="K166" s="278" t="s">
        <v>1361</v>
      </c>
      <c r="L166" s="45"/>
      <c r="M166" s="283" t="s">
        <v>1</v>
      </c>
      <c r="N166" s="284" t="s">
        <v>43</v>
      </c>
      <c r="O166" s="92"/>
      <c r="P166" s="239">
        <f>O166*H166</f>
        <v>0</v>
      </c>
      <c r="Q166" s="239">
        <v>0</v>
      </c>
      <c r="R166" s="239">
        <f>Q166*H166</f>
        <v>0</v>
      </c>
      <c r="S166" s="239">
        <v>0</v>
      </c>
      <c r="T166" s="240">
        <f>S166*H166</f>
        <v>0</v>
      </c>
      <c r="U166" s="39"/>
      <c r="V166" s="39"/>
      <c r="W166" s="39"/>
      <c r="X166" s="39"/>
      <c r="Y166" s="39"/>
      <c r="Z166" s="39"/>
      <c r="AA166" s="39"/>
      <c r="AB166" s="39"/>
      <c r="AC166" s="39"/>
      <c r="AD166" s="39"/>
      <c r="AE166" s="39"/>
      <c r="AR166" s="241" t="s">
        <v>100</v>
      </c>
      <c r="AT166" s="241" t="s">
        <v>265</v>
      </c>
      <c r="AU166" s="241" t="s">
        <v>87</v>
      </c>
      <c r="AY166" s="18" t="s">
        <v>216</v>
      </c>
      <c r="BE166" s="242">
        <f>IF(N166="základní",J166,0)</f>
        <v>0</v>
      </c>
      <c r="BF166" s="242">
        <f>IF(N166="snížená",J166,0)</f>
        <v>0</v>
      </c>
      <c r="BG166" s="242">
        <f>IF(N166="zákl. přenesená",J166,0)</f>
        <v>0</v>
      </c>
      <c r="BH166" s="242">
        <f>IF(N166="sníž. přenesená",J166,0)</f>
        <v>0</v>
      </c>
      <c r="BI166" s="242">
        <f>IF(N166="nulová",J166,0)</f>
        <v>0</v>
      </c>
      <c r="BJ166" s="18" t="s">
        <v>85</v>
      </c>
      <c r="BK166" s="242">
        <f>ROUND(I166*H166,2)</f>
        <v>0</v>
      </c>
      <c r="BL166" s="18" t="s">
        <v>100</v>
      </c>
      <c r="BM166" s="241" t="s">
        <v>1712</v>
      </c>
    </row>
    <row r="167" spans="1:47" s="2" customFormat="1" ht="12">
      <c r="A167" s="39"/>
      <c r="B167" s="40"/>
      <c r="C167" s="41"/>
      <c r="D167" s="288" t="s">
        <v>836</v>
      </c>
      <c r="E167" s="41"/>
      <c r="F167" s="289" t="s">
        <v>1713</v>
      </c>
      <c r="G167" s="41"/>
      <c r="H167" s="41"/>
      <c r="I167" s="290"/>
      <c r="J167" s="41"/>
      <c r="K167" s="41"/>
      <c r="L167" s="45"/>
      <c r="M167" s="291"/>
      <c r="N167" s="292"/>
      <c r="O167" s="92"/>
      <c r="P167" s="92"/>
      <c r="Q167" s="92"/>
      <c r="R167" s="92"/>
      <c r="S167" s="92"/>
      <c r="T167" s="93"/>
      <c r="U167" s="39"/>
      <c r="V167" s="39"/>
      <c r="W167" s="39"/>
      <c r="X167" s="39"/>
      <c r="Y167" s="39"/>
      <c r="Z167" s="39"/>
      <c r="AA167" s="39"/>
      <c r="AB167" s="39"/>
      <c r="AC167" s="39"/>
      <c r="AD167" s="39"/>
      <c r="AE167" s="39"/>
      <c r="AT167" s="18" t="s">
        <v>836</v>
      </c>
      <c r="AU167" s="18" t="s">
        <v>87</v>
      </c>
    </row>
    <row r="168" spans="1:65" s="2" customFormat="1" ht="37.8" customHeight="1">
      <c r="A168" s="39"/>
      <c r="B168" s="40"/>
      <c r="C168" s="276" t="s">
        <v>224</v>
      </c>
      <c r="D168" s="276" t="s">
        <v>265</v>
      </c>
      <c r="E168" s="277" t="s">
        <v>1388</v>
      </c>
      <c r="F168" s="278" t="s">
        <v>1389</v>
      </c>
      <c r="G168" s="279" t="s">
        <v>300</v>
      </c>
      <c r="H168" s="280">
        <v>58.525</v>
      </c>
      <c r="I168" s="281"/>
      <c r="J168" s="282">
        <f>ROUND(I168*H168,2)</f>
        <v>0</v>
      </c>
      <c r="K168" s="278" t="s">
        <v>1361</v>
      </c>
      <c r="L168" s="45"/>
      <c r="M168" s="283" t="s">
        <v>1</v>
      </c>
      <c r="N168" s="284" t="s">
        <v>43</v>
      </c>
      <c r="O168" s="92"/>
      <c r="P168" s="239">
        <f>O168*H168</f>
        <v>0</v>
      </c>
      <c r="Q168" s="239">
        <v>0</v>
      </c>
      <c r="R168" s="239">
        <f>Q168*H168</f>
        <v>0</v>
      </c>
      <c r="S168" s="239">
        <v>0</v>
      </c>
      <c r="T168" s="240">
        <f>S168*H168</f>
        <v>0</v>
      </c>
      <c r="U168" s="39"/>
      <c r="V168" s="39"/>
      <c r="W168" s="39"/>
      <c r="X168" s="39"/>
      <c r="Y168" s="39"/>
      <c r="Z168" s="39"/>
      <c r="AA168" s="39"/>
      <c r="AB168" s="39"/>
      <c r="AC168" s="39"/>
      <c r="AD168" s="39"/>
      <c r="AE168" s="39"/>
      <c r="AR168" s="241" t="s">
        <v>100</v>
      </c>
      <c r="AT168" s="241" t="s">
        <v>265</v>
      </c>
      <c r="AU168" s="241" t="s">
        <v>87</v>
      </c>
      <c r="AY168" s="18" t="s">
        <v>216</v>
      </c>
      <c r="BE168" s="242">
        <f>IF(N168="základní",J168,0)</f>
        <v>0</v>
      </c>
      <c r="BF168" s="242">
        <f>IF(N168="snížená",J168,0)</f>
        <v>0</v>
      </c>
      <c r="BG168" s="242">
        <f>IF(N168="zákl. přenesená",J168,0)</f>
        <v>0</v>
      </c>
      <c r="BH168" s="242">
        <f>IF(N168="sníž. přenesená",J168,0)</f>
        <v>0</v>
      </c>
      <c r="BI168" s="242">
        <f>IF(N168="nulová",J168,0)</f>
        <v>0</v>
      </c>
      <c r="BJ168" s="18" t="s">
        <v>85</v>
      </c>
      <c r="BK168" s="242">
        <f>ROUND(I168*H168,2)</f>
        <v>0</v>
      </c>
      <c r="BL168" s="18" t="s">
        <v>100</v>
      </c>
      <c r="BM168" s="241" t="s">
        <v>1714</v>
      </c>
    </row>
    <row r="169" spans="1:47" s="2" customFormat="1" ht="12">
      <c r="A169" s="39"/>
      <c r="B169" s="40"/>
      <c r="C169" s="41"/>
      <c r="D169" s="288" t="s">
        <v>836</v>
      </c>
      <c r="E169" s="41"/>
      <c r="F169" s="289" t="s">
        <v>1391</v>
      </c>
      <c r="G169" s="41"/>
      <c r="H169" s="41"/>
      <c r="I169" s="290"/>
      <c r="J169" s="41"/>
      <c r="K169" s="41"/>
      <c r="L169" s="45"/>
      <c r="M169" s="291"/>
      <c r="N169" s="292"/>
      <c r="O169" s="92"/>
      <c r="P169" s="92"/>
      <c r="Q169" s="92"/>
      <c r="R169" s="92"/>
      <c r="S169" s="92"/>
      <c r="T169" s="93"/>
      <c r="U169" s="39"/>
      <c r="V169" s="39"/>
      <c r="W169" s="39"/>
      <c r="X169" s="39"/>
      <c r="Y169" s="39"/>
      <c r="Z169" s="39"/>
      <c r="AA169" s="39"/>
      <c r="AB169" s="39"/>
      <c r="AC169" s="39"/>
      <c r="AD169" s="39"/>
      <c r="AE169" s="39"/>
      <c r="AT169" s="18" t="s">
        <v>836</v>
      </c>
      <c r="AU169" s="18" t="s">
        <v>87</v>
      </c>
    </row>
    <row r="170" spans="1:65" s="2" customFormat="1" ht="37.8" customHeight="1">
      <c r="A170" s="39"/>
      <c r="B170" s="40"/>
      <c r="C170" s="276" t="s">
        <v>252</v>
      </c>
      <c r="D170" s="276" t="s">
        <v>265</v>
      </c>
      <c r="E170" s="277" t="s">
        <v>1715</v>
      </c>
      <c r="F170" s="278" t="s">
        <v>1716</v>
      </c>
      <c r="G170" s="279" t="s">
        <v>300</v>
      </c>
      <c r="H170" s="280">
        <v>58.525</v>
      </c>
      <c r="I170" s="281"/>
      <c r="J170" s="282">
        <f>ROUND(I170*H170,2)</f>
        <v>0</v>
      </c>
      <c r="K170" s="278" t="s">
        <v>1361</v>
      </c>
      <c r="L170" s="45"/>
      <c r="M170" s="283" t="s">
        <v>1</v>
      </c>
      <c r="N170" s="284" t="s">
        <v>43</v>
      </c>
      <c r="O170" s="92"/>
      <c r="P170" s="239">
        <f>O170*H170</f>
        <v>0</v>
      </c>
      <c r="Q170" s="239">
        <v>0</v>
      </c>
      <c r="R170" s="239">
        <f>Q170*H170</f>
        <v>0</v>
      </c>
      <c r="S170" s="239">
        <v>0</v>
      </c>
      <c r="T170" s="240">
        <f>S170*H170</f>
        <v>0</v>
      </c>
      <c r="U170" s="39"/>
      <c r="V170" s="39"/>
      <c r="W170" s="39"/>
      <c r="X170" s="39"/>
      <c r="Y170" s="39"/>
      <c r="Z170" s="39"/>
      <c r="AA170" s="39"/>
      <c r="AB170" s="39"/>
      <c r="AC170" s="39"/>
      <c r="AD170" s="39"/>
      <c r="AE170" s="39"/>
      <c r="AR170" s="241" t="s">
        <v>100</v>
      </c>
      <c r="AT170" s="241" t="s">
        <v>265</v>
      </c>
      <c r="AU170" s="241" t="s">
        <v>87</v>
      </c>
      <c r="AY170" s="18" t="s">
        <v>216</v>
      </c>
      <c r="BE170" s="242">
        <f>IF(N170="základní",J170,0)</f>
        <v>0</v>
      </c>
      <c r="BF170" s="242">
        <f>IF(N170="snížená",J170,0)</f>
        <v>0</v>
      </c>
      <c r="BG170" s="242">
        <f>IF(N170="zákl. přenesená",J170,0)</f>
        <v>0</v>
      </c>
      <c r="BH170" s="242">
        <f>IF(N170="sníž. přenesená",J170,0)</f>
        <v>0</v>
      </c>
      <c r="BI170" s="242">
        <f>IF(N170="nulová",J170,0)</f>
        <v>0</v>
      </c>
      <c r="BJ170" s="18" t="s">
        <v>85</v>
      </c>
      <c r="BK170" s="242">
        <f>ROUND(I170*H170,2)</f>
        <v>0</v>
      </c>
      <c r="BL170" s="18" t="s">
        <v>100</v>
      </c>
      <c r="BM170" s="241" t="s">
        <v>1717</v>
      </c>
    </row>
    <row r="171" spans="1:47" s="2" customFormat="1" ht="12">
      <c r="A171" s="39"/>
      <c r="B171" s="40"/>
      <c r="C171" s="41"/>
      <c r="D171" s="288" t="s">
        <v>836</v>
      </c>
      <c r="E171" s="41"/>
      <c r="F171" s="289" t="s">
        <v>1718</v>
      </c>
      <c r="G171" s="41"/>
      <c r="H171" s="41"/>
      <c r="I171" s="290"/>
      <c r="J171" s="41"/>
      <c r="K171" s="41"/>
      <c r="L171" s="45"/>
      <c r="M171" s="291"/>
      <c r="N171" s="292"/>
      <c r="O171" s="92"/>
      <c r="P171" s="92"/>
      <c r="Q171" s="92"/>
      <c r="R171" s="92"/>
      <c r="S171" s="92"/>
      <c r="T171" s="93"/>
      <c r="U171" s="39"/>
      <c r="V171" s="39"/>
      <c r="W171" s="39"/>
      <c r="X171" s="39"/>
      <c r="Y171" s="39"/>
      <c r="Z171" s="39"/>
      <c r="AA171" s="39"/>
      <c r="AB171" s="39"/>
      <c r="AC171" s="39"/>
      <c r="AD171" s="39"/>
      <c r="AE171" s="39"/>
      <c r="AT171" s="18" t="s">
        <v>836</v>
      </c>
      <c r="AU171" s="18" t="s">
        <v>87</v>
      </c>
    </row>
    <row r="172" spans="1:65" s="2" customFormat="1" ht="49.05" customHeight="1">
      <c r="A172" s="39"/>
      <c r="B172" s="40"/>
      <c r="C172" s="276" t="s">
        <v>264</v>
      </c>
      <c r="D172" s="276" t="s">
        <v>265</v>
      </c>
      <c r="E172" s="277" t="s">
        <v>1719</v>
      </c>
      <c r="F172" s="278" t="s">
        <v>1720</v>
      </c>
      <c r="G172" s="279" t="s">
        <v>300</v>
      </c>
      <c r="H172" s="280">
        <v>58.525</v>
      </c>
      <c r="I172" s="281"/>
      <c r="J172" s="282">
        <f>ROUND(I172*H172,2)</f>
        <v>0</v>
      </c>
      <c r="K172" s="278" t="s">
        <v>1361</v>
      </c>
      <c r="L172" s="45"/>
      <c r="M172" s="283" t="s">
        <v>1</v>
      </c>
      <c r="N172" s="284" t="s">
        <v>43</v>
      </c>
      <c r="O172" s="92"/>
      <c r="P172" s="239">
        <f>O172*H172</f>
        <v>0</v>
      </c>
      <c r="Q172" s="239">
        <v>0</v>
      </c>
      <c r="R172" s="239">
        <f>Q172*H172</f>
        <v>0</v>
      </c>
      <c r="S172" s="239">
        <v>0</v>
      </c>
      <c r="T172" s="240">
        <f>S172*H172</f>
        <v>0</v>
      </c>
      <c r="U172" s="39"/>
      <c r="V172" s="39"/>
      <c r="W172" s="39"/>
      <c r="X172" s="39"/>
      <c r="Y172" s="39"/>
      <c r="Z172" s="39"/>
      <c r="AA172" s="39"/>
      <c r="AB172" s="39"/>
      <c r="AC172" s="39"/>
      <c r="AD172" s="39"/>
      <c r="AE172" s="39"/>
      <c r="AR172" s="241" t="s">
        <v>100</v>
      </c>
      <c r="AT172" s="241" t="s">
        <v>265</v>
      </c>
      <c r="AU172" s="241" t="s">
        <v>87</v>
      </c>
      <c r="AY172" s="18" t="s">
        <v>216</v>
      </c>
      <c r="BE172" s="242">
        <f>IF(N172="základní",J172,0)</f>
        <v>0</v>
      </c>
      <c r="BF172" s="242">
        <f>IF(N172="snížená",J172,0)</f>
        <v>0</v>
      </c>
      <c r="BG172" s="242">
        <f>IF(N172="zákl. přenesená",J172,0)</f>
        <v>0</v>
      </c>
      <c r="BH172" s="242">
        <f>IF(N172="sníž. přenesená",J172,0)</f>
        <v>0</v>
      </c>
      <c r="BI172" s="242">
        <f>IF(N172="nulová",J172,0)</f>
        <v>0</v>
      </c>
      <c r="BJ172" s="18" t="s">
        <v>85</v>
      </c>
      <c r="BK172" s="242">
        <f>ROUND(I172*H172,2)</f>
        <v>0</v>
      </c>
      <c r="BL172" s="18" t="s">
        <v>100</v>
      </c>
      <c r="BM172" s="241" t="s">
        <v>1721</v>
      </c>
    </row>
    <row r="173" spans="1:47" s="2" customFormat="1" ht="12">
      <c r="A173" s="39"/>
      <c r="B173" s="40"/>
      <c r="C173" s="41"/>
      <c r="D173" s="288" t="s">
        <v>836</v>
      </c>
      <c r="E173" s="41"/>
      <c r="F173" s="289" t="s">
        <v>1722</v>
      </c>
      <c r="G173" s="41"/>
      <c r="H173" s="41"/>
      <c r="I173" s="290"/>
      <c r="J173" s="41"/>
      <c r="K173" s="41"/>
      <c r="L173" s="45"/>
      <c r="M173" s="291"/>
      <c r="N173" s="292"/>
      <c r="O173" s="92"/>
      <c r="P173" s="92"/>
      <c r="Q173" s="92"/>
      <c r="R173" s="92"/>
      <c r="S173" s="92"/>
      <c r="T173" s="93"/>
      <c r="U173" s="39"/>
      <c r="V173" s="39"/>
      <c r="W173" s="39"/>
      <c r="X173" s="39"/>
      <c r="Y173" s="39"/>
      <c r="Z173" s="39"/>
      <c r="AA173" s="39"/>
      <c r="AB173" s="39"/>
      <c r="AC173" s="39"/>
      <c r="AD173" s="39"/>
      <c r="AE173" s="39"/>
      <c r="AT173" s="18" t="s">
        <v>836</v>
      </c>
      <c r="AU173" s="18" t="s">
        <v>87</v>
      </c>
    </row>
    <row r="174" spans="1:65" s="2" customFormat="1" ht="44.25" customHeight="1">
      <c r="A174" s="39"/>
      <c r="B174" s="40"/>
      <c r="C174" s="276" t="s">
        <v>270</v>
      </c>
      <c r="D174" s="276" t="s">
        <v>265</v>
      </c>
      <c r="E174" s="277" t="s">
        <v>1407</v>
      </c>
      <c r="F174" s="278" t="s">
        <v>1408</v>
      </c>
      <c r="G174" s="279" t="s">
        <v>255</v>
      </c>
      <c r="H174" s="280">
        <v>276.873</v>
      </c>
      <c r="I174" s="281"/>
      <c r="J174" s="282">
        <f>ROUND(I174*H174,2)</f>
        <v>0</v>
      </c>
      <c r="K174" s="278" t="s">
        <v>1361</v>
      </c>
      <c r="L174" s="45"/>
      <c r="M174" s="283" t="s">
        <v>1</v>
      </c>
      <c r="N174" s="284" t="s">
        <v>43</v>
      </c>
      <c r="O174" s="92"/>
      <c r="P174" s="239">
        <f>O174*H174</f>
        <v>0</v>
      </c>
      <c r="Q174" s="239">
        <v>0</v>
      </c>
      <c r="R174" s="239">
        <f>Q174*H174</f>
        <v>0</v>
      </c>
      <c r="S174" s="239">
        <v>0</v>
      </c>
      <c r="T174" s="240">
        <f>S174*H174</f>
        <v>0</v>
      </c>
      <c r="U174" s="39"/>
      <c r="V174" s="39"/>
      <c r="W174" s="39"/>
      <c r="X174" s="39"/>
      <c r="Y174" s="39"/>
      <c r="Z174" s="39"/>
      <c r="AA174" s="39"/>
      <c r="AB174" s="39"/>
      <c r="AC174" s="39"/>
      <c r="AD174" s="39"/>
      <c r="AE174" s="39"/>
      <c r="AR174" s="241" t="s">
        <v>100</v>
      </c>
      <c r="AT174" s="241" t="s">
        <v>265</v>
      </c>
      <c r="AU174" s="241" t="s">
        <v>87</v>
      </c>
      <c r="AY174" s="18" t="s">
        <v>216</v>
      </c>
      <c r="BE174" s="242">
        <f>IF(N174="základní",J174,0)</f>
        <v>0</v>
      </c>
      <c r="BF174" s="242">
        <f>IF(N174="snížená",J174,0)</f>
        <v>0</v>
      </c>
      <c r="BG174" s="242">
        <f>IF(N174="zákl. přenesená",J174,0)</f>
        <v>0</v>
      </c>
      <c r="BH174" s="242">
        <f>IF(N174="sníž. přenesená",J174,0)</f>
        <v>0</v>
      </c>
      <c r="BI174" s="242">
        <f>IF(N174="nulová",J174,0)</f>
        <v>0</v>
      </c>
      <c r="BJ174" s="18" t="s">
        <v>85</v>
      </c>
      <c r="BK174" s="242">
        <f>ROUND(I174*H174,2)</f>
        <v>0</v>
      </c>
      <c r="BL174" s="18" t="s">
        <v>100</v>
      </c>
      <c r="BM174" s="241" t="s">
        <v>1723</v>
      </c>
    </row>
    <row r="175" spans="1:47" s="2" customFormat="1" ht="12">
      <c r="A175" s="39"/>
      <c r="B175" s="40"/>
      <c r="C175" s="41"/>
      <c r="D175" s="288" t="s">
        <v>836</v>
      </c>
      <c r="E175" s="41"/>
      <c r="F175" s="289" t="s">
        <v>1410</v>
      </c>
      <c r="G175" s="41"/>
      <c r="H175" s="41"/>
      <c r="I175" s="290"/>
      <c r="J175" s="41"/>
      <c r="K175" s="41"/>
      <c r="L175" s="45"/>
      <c r="M175" s="291"/>
      <c r="N175" s="292"/>
      <c r="O175" s="92"/>
      <c r="P175" s="92"/>
      <c r="Q175" s="92"/>
      <c r="R175" s="92"/>
      <c r="S175" s="92"/>
      <c r="T175" s="93"/>
      <c r="U175" s="39"/>
      <c r="V175" s="39"/>
      <c r="W175" s="39"/>
      <c r="X175" s="39"/>
      <c r="Y175" s="39"/>
      <c r="Z175" s="39"/>
      <c r="AA175" s="39"/>
      <c r="AB175" s="39"/>
      <c r="AC175" s="39"/>
      <c r="AD175" s="39"/>
      <c r="AE175" s="39"/>
      <c r="AT175" s="18" t="s">
        <v>836</v>
      </c>
      <c r="AU175" s="18" t="s">
        <v>87</v>
      </c>
    </row>
    <row r="176" spans="1:51" s="13" customFormat="1" ht="12">
      <c r="A176" s="13"/>
      <c r="B176" s="243"/>
      <c r="C176" s="244"/>
      <c r="D176" s="245" t="s">
        <v>226</v>
      </c>
      <c r="E176" s="246" t="s">
        <v>1</v>
      </c>
      <c r="F176" s="247" t="s">
        <v>1411</v>
      </c>
      <c r="G176" s="244"/>
      <c r="H176" s="246" t="s">
        <v>1</v>
      </c>
      <c r="I176" s="248"/>
      <c r="J176" s="244"/>
      <c r="K176" s="244"/>
      <c r="L176" s="249"/>
      <c r="M176" s="250"/>
      <c r="N176" s="251"/>
      <c r="O176" s="251"/>
      <c r="P176" s="251"/>
      <c r="Q176" s="251"/>
      <c r="R176" s="251"/>
      <c r="S176" s="251"/>
      <c r="T176" s="252"/>
      <c r="U176" s="13"/>
      <c r="V176" s="13"/>
      <c r="W176" s="13"/>
      <c r="X176" s="13"/>
      <c r="Y176" s="13"/>
      <c r="Z176" s="13"/>
      <c r="AA176" s="13"/>
      <c r="AB176" s="13"/>
      <c r="AC176" s="13"/>
      <c r="AD176" s="13"/>
      <c r="AE176" s="13"/>
      <c r="AT176" s="253" t="s">
        <v>226</v>
      </c>
      <c r="AU176" s="253" t="s">
        <v>87</v>
      </c>
      <c r="AV176" s="13" t="s">
        <v>85</v>
      </c>
      <c r="AW176" s="13" t="s">
        <v>35</v>
      </c>
      <c r="AX176" s="13" t="s">
        <v>78</v>
      </c>
      <c r="AY176" s="253" t="s">
        <v>216</v>
      </c>
    </row>
    <row r="177" spans="1:51" s="14" customFormat="1" ht="12">
      <c r="A177" s="14"/>
      <c r="B177" s="254"/>
      <c r="C177" s="255"/>
      <c r="D177" s="245" t="s">
        <v>226</v>
      </c>
      <c r="E177" s="256" t="s">
        <v>1</v>
      </c>
      <c r="F177" s="257" t="s">
        <v>1724</v>
      </c>
      <c r="G177" s="255"/>
      <c r="H177" s="258">
        <v>234.1</v>
      </c>
      <c r="I177" s="259"/>
      <c r="J177" s="255"/>
      <c r="K177" s="255"/>
      <c r="L177" s="260"/>
      <c r="M177" s="261"/>
      <c r="N177" s="262"/>
      <c r="O177" s="262"/>
      <c r="P177" s="262"/>
      <c r="Q177" s="262"/>
      <c r="R177" s="262"/>
      <c r="S177" s="262"/>
      <c r="T177" s="263"/>
      <c r="U177" s="14"/>
      <c r="V177" s="14"/>
      <c r="W177" s="14"/>
      <c r="X177" s="14"/>
      <c r="Y177" s="14"/>
      <c r="Z177" s="14"/>
      <c r="AA177" s="14"/>
      <c r="AB177" s="14"/>
      <c r="AC177" s="14"/>
      <c r="AD177" s="14"/>
      <c r="AE177" s="14"/>
      <c r="AT177" s="264" t="s">
        <v>226</v>
      </c>
      <c r="AU177" s="264" t="s">
        <v>87</v>
      </c>
      <c r="AV177" s="14" t="s">
        <v>87</v>
      </c>
      <c r="AW177" s="14" t="s">
        <v>35</v>
      </c>
      <c r="AX177" s="14" t="s">
        <v>78</v>
      </c>
      <c r="AY177" s="264" t="s">
        <v>216</v>
      </c>
    </row>
    <row r="178" spans="1:51" s="13" customFormat="1" ht="12">
      <c r="A178" s="13"/>
      <c r="B178" s="243"/>
      <c r="C178" s="244"/>
      <c r="D178" s="245" t="s">
        <v>226</v>
      </c>
      <c r="E178" s="246" t="s">
        <v>1</v>
      </c>
      <c r="F178" s="247" t="s">
        <v>1725</v>
      </c>
      <c r="G178" s="244"/>
      <c r="H178" s="246" t="s">
        <v>1</v>
      </c>
      <c r="I178" s="248"/>
      <c r="J178" s="244"/>
      <c r="K178" s="244"/>
      <c r="L178" s="249"/>
      <c r="M178" s="250"/>
      <c r="N178" s="251"/>
      <c r="O178" s="251"/>
      <c r="P178" s="251"/>
      <c r="Q178" s="251"/>
      <c r="R178" s="251"/>
      <c r="S178" s="251"/>
      <c r="T178" s="252"/>
      <c r="U178" s="13"/>
      <c r="V178" s="13"/>
      <c r="W178" s="13"/>
      <c r="X178" s="13"/>
      <c r="Y178" s="13"/>
      <c r="Z178" s="13"/>
      <c r="AA178" s="13"/>
      <c r="AB178" s="13"/>
      <c r="AC178" s="13"/>
      <c r="AD178" s="13"/>
      <c r="AE178" s="13"/>
      <c r="AT178" s="253" t="s">
        <v>226</v>
      </c>
      <c r="AU178" s="253" t="s">
        <v>87</v>
      </c>
      <c r="AV178" s="13" t="s">
        <v>85</v>
      </c>
      <c r="AW178" s="13" t="s">
        <v>35</v>
      </c>
      <c r="AX178" s="13" t="s">
        <v>78</v>
      </c>
      <c r="AY178" s="253" t="s">
        <v>216</v>
      </c>
    </row>
    <row r="179" spans="1:51" s="14" customFormat="1" ht="12">
      <c r="A179" s="14"/>
      <c r="B179" s="254"/>
      <c r="C179" s="255"/>
      <c r="D179" s="245" t="s">
        <v>226</v>
      </c>
      <c r="E179" s="256" t="s">
        <v>1</v>
      </c>
      <c r="F179" s="257" t="s">
        <v>1726</v>
      </c>
      <c r="G179" s="255"/>
      <c r="H179" s="258">
        <v>42.773</v>
      </c>
      <c r="I179" s="259"/>
      <c r="J179" s="255"/>
      <c r="K179" s="255"/>
      <c r="L179" s="260"/>
      <c r="M179" s="261"/>
      <c r="N179" s="262"/>
      <c r="O179" s="262"/>
      <c r="P179" s="262"/>
      <c r="Q179" s="262"/>
      <c r="R179" s="262"/>
      <c r="S179" s="262"/>
      <c r="T179" s="263"/>
      <c r="U179" s="14"/>
      <c r="V179" s="14"/>
      <c r="W179" s="14"/>
      <c r="X179" s="14"/>
      <c r="Y179" s="14"/>
      <c r="Z179" s="14"/>
      <c r="AA179" s="14"/>
      <c r="AB179" s="14"/>
      <c r="AC179" s="14"/>
      <c r="AD179" s="14"/>
      <c r="AE179" s="14"/>
      <c r="AT179" s="264" t="s">
        <v>226</v>
      </c>
      <c r="AU179" s="264" t="s">
        <v>87</v>
      </c>
      <c r="AV179" s="14" t="s">
        <v>87</v>
      </c>
      <c r="AW179" s="14" t="s">
        <v>35</v>
      </c>
      <c r="AX179" s="14" t="s">
        <v>78</v>
      </c>
      <c r="AY179" s="264" t="s">
        <v>216</v>
      </c>
    </row>
    <row r="180" spans="1:51" s="15" customFormat="1" ht="12">
      <c r="A180" s="15"/>
      <c r="B180" s="265"/>
      <c r="C180" s="266"/>
      <c r="D180" s="245" t="s">
        <v>226</v>
      </c>
      <c r="E180" s="267" t="s">
        <v>1</v>
      </c>
      <c r="F180" s="268" t="s">
        <v>229</v>
      </c>
      <c r="G180" s="266"/>
      <c r="H180" s="269">
        <v>276.873</v>
      </c>
      <c r="I180" s="270"/>
      <c r="J180" s="266"/>
      <c r="K180" s="266"/>
      <c r="L180" s="271"/>
      <c r="M180" s="272"/>
      <c r="N180" s="273"/>
      <c r="O180" s="273"/>
      <c r="P180" s="273"/>
      <c r="Q180" s="273"/>
      <c r="R180" s="273"/>
      <c r="S180" s="273"/>
      <c r="T180" s="274"/>
      <c r="U180" s="15"/>
      <c r="V180" s="15"/>
      <c r="W180" s="15"/>
      <c r="X180" s="15"/>
      <c r="Y180" s="15"/>
      <c r="Z180" s="15"/>
      <c r="AA180" s="15"/>
      <c r="AB180" s="15"/>
      <c r="AC180" s="15"/>
      <c r="AD180" s="15"/>
      <c r="AE180" s="15"/>
      <c r="AT180" s="275" t="s">
        <v>226</v>
      </c>
      <c r="AU180" s="275" t="s">
        <v>87</v>
      </c>
      <c r="AV180" s="15" t="s">
        <v>100</v>
      </c>
      <c r="AW180" s="15" t="s">
        <v>35</v>
      </c>
      <c r="AX180" s="15" t="s">
        <v>85</v>
      </c>
      <c r="AY180" s="275" t="s">
        <v>216</v>
      </c>
    </row>
    <row r="181" spans="1:65" s="2" customFormat="1" ht="62.7" customHeight="1">
      <c r="A181" s="39"/>
      <c r="B181" s="40"/>
      <c r="C181" s="276" t="s">
        <v>274</v>
      </c>
      <c r="D181" s="276" t="s">
        <v>265</v>
      </c>
      <c r="E181" s="277" t="s">
        <v>1727</v>
      </c>
      <c r="F181" s="278" t="s">
        <v>1728</v>
      </c>
      <c r="G181" s="279" t="s">
        <v>300</v>
      </c>
      <c r="H181" s="280">
        <v>58.525</v>
      </c>
      <c r="I181" s="281"/>
      <c r="J181" s="282">
        <f>ROUND(I181*H181,2)</f>
        <v>0</v>
      </c>
      <c r="K181" s="278" t="s">
        <v>1361</v>
      </c>
      <c r="L181" s="45"/>
      <c r="M181" s="283" t="s">
        <v>1</v>
      </c>
      <c r="N181" s="284" t="s">
        <v>43</v>
      </c>
      <c r="O181" s="92"/>
      <c r="P181" s="239">
        <f>O181*H181</f>
        <v>0</v>
      </c>
      <c r="Q181" s="239">
        <v>0</v>
      </c>
      <c r="R181" s="239">
        <f>Q181*H181</f>
        <v>0</v>
      </c>
      <c r="S181" s="239">
        <v>0</v>
      </c>
      <c r="T181" s="240">
        <f>S181*H181</f>
        <v>0</v>
      </c>
      <c r="U181" s="39"/>
      <c r="V181" s="39"/>
      <c r="W181" s="39"/>
      <c r="X181" s="39"/>
      <c r="Y181" s="39"/>
      <c r="Z181" s="39"/>
      <c r="AA181" s="39"/>
      <c r="AB181" s="39"/>
      <c r="AC181" s="39"/>
      <c r="AD181" s="39"/>
      <c r="AE181" s="39"/>
      <c r="AR181" s="241" t="s">
        <v>100</v>
      </c>
      <c r="AT181" s="241" t="s">
        <v>265</v>
      </c>
      <c r="AU181" s="241" t="s">
        <v>87</v>
      </c>
      <c r="AY181" s="18" t="s">
        <v>216</v>
      </c>
      <c r="BE181" s="242">
        <f>IF(N181="základní",J181,0)</f>
        <v>0</v>
      </c>
      <c r="BF181" s="242">
        <f>IF(N181="snížená",J181,0)</f>
        <v>0</v>
      </c>
      <c r="BG181" s="242">
        <f>IF(N181="zákl. přenesená",J181,0)</f>
        <v>0</v>
      </c>
      <c r="BH181" s="242">
        <f>IF(N181="sníž. přenesená",J181,0)</f>
        <v>0</v>
      </c>
      <c r="BI181" s="242">
        <f>IF(N181="nulová",J181,0)</f>
        <v>0</v>
      </c>
      <c r="BJ181" s="18" t="s">
        <v>85</v>
      </c>
      <c r="BK181" s="242">
        <f>ROUND(I181*H181,2)</f>
        <v>0</v>
      </c>
      <c r="BL181" s="18" t="s">
        <v>100</v>
      </c>
      <c r="BM181" s="241" t="s">
        <v>1729</v>
      </c>
    </row>
    <row r="182" spans="1:47" s="2" customFormat="1" ht="12">
      <c r="A182" s="39"/>
      <c r="B182" s="40"/>
      <c r="C182" s="41"/>
      <c r="D182" s="288" t="s">
        <v>836</v>
      </c>
      <c r="E182" s="41"/>
      <c r="F182" s="289" t="s">
        <v>1730</v>
      </c>
      <c r="G182" s="41"/>
      <c r="H182" s="41"/>
      <c r="I182" s="290"/>
      <c r="J182" s="41"/>
      <c r="K182" s="41"/>
      <c r="L182" s="45"/>
      <c r="M182" s="291"/>
      <c r="N182" s="292"/>
      <c r="O182" s="92"/>
      <c r="P182" s="92"/>
      <c r="Q182" s="92"/>
      <c r="R182" s="92"/>
      <c r="S182" s="92"/>
      <c r="T182" s="93"/>
      <c r="U182" s="39"/>
      <c r="V182" s="39"/>
      <c r="W182" s="39"/>
      <c r="X182" s="39"/>
      <c r="Y182" s="39"/>
      <c r="Z182" s="39"/>
      <c r="AA182" s="39"/>
      <c r="AB182" s="39"/>
      <c r="AC182" s="39"/>
      <c r="AD182" s="39"/>
      <c r="AE182" s="39"/>
      <c r="AT182" s="18" t="s">
        <v>836</v>
      </c>
      <c r="AU182" s="18" t="s">
        <v>87</v>
      </c>
    </row>
    <row r="183" spans="1:65" s="2" customFormat="1" ht="62.7" customHeight="1">
      <c r="A183" s="39"/>
      <c r="B183" s="40"/>
      <c r="C183" s="276" t="s">
        <v>278</v>
      </c>
      <c r="D183" s="276" t="s">
        <v>265</v>
      </c>
      <c r="E183" s="277" t="s">
        <v>1731</v>
      </c>
      <c r="F183" s="278" t="s">
        <v>1732</v>
      </c>
      <c r="G183" s="279" t="s">
        <v>300</v>
      </c>
      <c r="H183" s="280">
        <v>58.525</v>
      </c>
      <c r="I183" s="281"/>
      <c r="J183" s="282">
        <f>ROUND(I183*H183,2)</f>
        <v>0</v>
      </c>
      <c r="K183" s="278" t="s">
        <v>1361</v>
      </c>
      <c r="L183" s="45"/>
      <c r="M183" s="283" t="s">
        <v>1</v>
      </c>
      <c r="N183" s="284" t="s">
        <v>43</v>
      </c>
      <c r="O183" s="92"/>
      <c r="P183" s="239">
        <f>O183*H183</f>
        <v>0</v>
      </c>
      <c r="Q183" s="239">
        <v>0</v>
      </c>
      <c r="R183" s="239">
        <f>Q183*H183</f>
        <v>0</v>
      </c>
      <c r="S183" s="239">
        <v>0</v>
      </c>
      <c r="T183" s="240">
        <f>S183*H183</f>
        <v>0</v>
      </c>
      <c r="U183" s="39"/>
      <c r="V183" s="39"/>
      <c r="W183" s="39"/>
      <c r="X183" s="39"/>
      <c r="Y183" s="39"/>
      <c r="Z183" s="39"/>
      <c r="AA183" s="39"/>
      <c r="AB183" s="39"/>
      <c r="AC183" s="39"/>
      <c r="AD183" s="39"/>
      <c r="AE183" s="39"/>
      <c r="AR183" s="241" t="s">
        <v>100</v>
      </c>
      <c r="AT183" s="241" t="s">
        <v>265</v>
      </c>
      <c r="AU183" s="241" t="s">
        <v>87</v>
      </c>
      <c r="AY183" s="18" t="s">
        <v>216</v>
      </c>
      <c r="BE183" s="242">
        <f>IF(N183="základní",J183,0)</f>
        <v>0</v>
      </c>
      <c r="BF183" s="242">
        <f>IF(N183="snížená",J183,0)</f>
        <v>0</v>
      </c>
      <c r="BG183" s="242">
        <f>IF(N183="zákl. přenesená",J183,0)</f>
        <v>0</v>
      </c>
      <c r="BH183" s="242">
        <f>IF(N183="sníž. přenesená",J183,0)</f>
        <v>0</v>
      </c>
      <c r="BI183" s="242">
        <f>IF(N183="nulová",J183,0)</f>
        <v>0</v>
      </c>
      <c r="BJ183" s="18" t="s">
        <v>85</v>
      </c>
      <c r="BK183" s="242">
        <f>ROUND(I183*H183,2)</f>
        <v>0</v>
      </c>
      <c r="BL183" s="18" t="s">
        <v>100</v>
      </c>
      <c r="BM183" s="241" t="s">
        <v>1733</v>
      </c>
    </row>
    <row r="184" spans="1:47" s="2" customFormat="1" ht="12">
      <c r="A184" s="39"/>
      <c r="B184" s="40"/>
      <c r="C184" s="41"/>
      <c r="D184" s="288" t="s">
        <v>836</v>
      </c>
      <c r="E184" s="41"/>
      <c r="F184" s="289" t="s">
        <v>1734</v>
      </c>
      <c r="G184" s="41"/>
      <c r="H184" s="41"/>
      <c r="I184" s="290"/>
      <c r="J184" s="41"/>
      <c r="K184" s="41"/>
      <c r="L184" s="45"/>
      <c r="M184" s="291"/>
      <c r="N184" s="292"/>
      <c r="O184" s="92"/>
      <c r="P184" s="92"/>
      <c r="Q184" s="92"/>
      <c r="R184" s="92"/>
      <c r="S184" s="92"/>
      <c r="T184" s="93"/>
      <c r="U184" s="39"/>
      <c r="V184" s="39"/>
      <c r="W184" s="39"/>
      <c r="X184" s="39"/>
      <c r="Y184" s="39"/>
      <c r="Z184" s="39"/>
      <c r="AA184" s="39"/>
      <c r="AB184" s="39"/>
      <c r="AC184" s="39"/>
      <c r="AD184" s="39"/>
      <c r="AE184" s="39"/>
      <c r="AT184" s="18" t="s">
        <v>836</v>
      </c>
      <c r="AU184" s="18" t="s">
        <v>87</v>
      </c>
    </row>
    <row r="185" spans="1:65" s="2" customFormat="1" ht="44.25" customHeight="1">
      <c r="A185" s="39"/>
      <c r="B185" s="40"/>
      <c r="C185" s="276" t="s">
        <v>8</v>
      </c>
      <c r="D185" s="276" t="s">
        <v>265</v>
      </c>
      <c r="E185" s="277" t="s">
        <v>1420</v>
      </c>
      <c r="F185" s="278" t="s">
        <v>1421</v>
      </c>
      <c r="G185" s="279" t="s">
        <v>300</v>
      </c>
      <c r="H185" s="280">
        <v>58.525</v>
      </c>
      <c r="I185" s="281"/>
      <c r="J185" s="282">
        <f>ROUND(I185*H185,2)</f>
        <v>0</v>
      </c>
      <c r="K185" s="278" t="s">
        <v>1361</v>
      </c>
      <c r="L185" s="45"/>
      <c r="M185" s="283" t="s">
        <v>1</v>
      </c>
      <c r="N185" s="284" t="s">
        <v>43</v>
      </c>
      <c r="O185" s="92"/>
      <c r="P185" s="239">
        <f>O185*H185</f>
        <v>0</v>
      </c>
      <c r="Q185" s="239">
        <v>0</v>
      </c>
      <c r="R185" s="239">
        <f>Q185*H185</f>
        <v>0</v>
      </c>
      <c r="S185" s="239">
        <v>0</v>
      </c>
      <c r="T185" s="240">
        <f>S185*H185</f>
        <v>0</v>
      </c>
      <c r="U185" s="39"/>
      <c r="V185" s="39"/>
      <c r="W185" s="39"/>
      <c r="X185" s="39"/>
      <c r="Y185" s="39"/>
      <c r="Z185" s="39"/>
      <c r="AA185" s="39"/>
      <c r="AB185" s="39"/>
      <c r="AC185" s="39"/>
      <c r="AD185" s="39"/>
      <c r="AE185" s="39"/>
      <c r="AR185" s="241" t="s">
        <v>100</v>
      </c>
      <c r="AT185" s="241" t="s">
        <v>265</v>
      </c>
      <c r="AU185" s="241" t="s">
        <v>87</v>
      </c>
      <c r="AY185" s="18" t="s">
        <v>216</v>
      </c>
      <c r="BE185" s="242">
        <f>IF(N185="základní",J185,0)</f>
        <v>0</v>
      </c>
      <c r="BF185" s="242">
        <f>IF(N185="snížená",J185,0)</f>
        <v>0</v>
      </c>
      <c r="BG185" s="242">
        <f>IF(N185="zákl. přenesená",J185,0)</f>
        <v>0</v>
      </c>
      <c r="BH185" s="242">
        <f>IF(N185="sníž. přenesená",J185,0)</f>
        <v>0</v>
      </c>
      <c r="BI185" s="242">
        <f>IF(N185="nulová",J185,0)</f>
        <v>0</v>
      </c>
      <c r="BJ185" s="18" t="s">
        <v>85</v>
      </c>
      <c r="BK185" s="242">
        <f>ROUND(I185*H185,2)</f>
        <v>0</v>
      </c>
      <c r="BL185" s="18" t="s">
        <v>100</v>
      </c>
      <c r="BM185" s="241" t="s">
        <v>1735</v>
      </c>
    </row>
    <row r="186" spans="1:47" s="2" customFormat="1" ht="12">
      <c r="A186" s="39"/>
      <c r="B186" s="40"/>
      <c r="C186" s="41"/>
      <c r="D186" s="288" t="s">
        <v>836</v>
      </c>
      <c r="E186" s="41"/>
      <c r="F186" s="289" t="s">
        <v>1423</v>
      </c>
      <c r="G186" s="41"/>
      <c r="H186" s="41"/>
      <c r="I186" s="290"/>
      <c r="J186" s="41"/>
      <c r="K186" s="41"/>
      <c r="L186" s="45"/>
      <c r="M186" s="291"/>
      <c r="N186" s="292"/>
      <c r="O186" s="92"/>
      <c r="P186" s="92"/>
      <c r="Q186" s="92"/>
      <c r="R186" s="92"/>
      <c r="S186" s="92"/>
      <c r="T186" s="93"/>
      <c r="U186" s="39"/>
      <c r="V186" s="39"/>
      <c r="W186" s="39"/>
      <c r="X186" s="39"/>
      <c r="Y186" s="39"/>
      <c r="Z186" s="39"/>
      <c r="AA186" s="39"/>
      <c r="AB186" s="39"/>
      <c r="AC186" s="39"/>
      <c r="AD186" s="39"/>
      <c r="AE186" s="39"/>
      <c r="AT186" s="18" t="s">
        <v>836</v>
      </c>
      <c r="AU186" s="18" t="s">
        <v>87</v>
      </c>
    </row>
    <row r="187" spans="1:51" s="14" customFormat="1" ht="12">
      <c r="A187" s="14"/>
      <c r="B187" s="254"/>
      <c r="C187" s="255"/>
      <c r="D187" s="245" t="s">
        <v>226</v>
      </c>
      <c r="E187" s="256" t="s">
        <v>1</v>
      </c>
      <c r="F187" s="257" t="s">
        <v>1736</v>
      </c>
      <c r="G187" s="255"/>
      <c r="H187" s="258">
        <v>58.525</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226</v>
      </c>
      <c r="AU187" s="264" t="s">
        <v>87</v>
      </c>
      <c r="AV187" s="14" t="s">
        <v>87</v>
      </c>
      <c r="AW187" s="14" t="s">
        <v>35</v>
      </c>
      <c r="AX187" s="14" t="s">
        <v>78</v>
      </c>
      <c r="AY187" s="264" t="s">
        <v>216</v>
      </c>
    </row>
    <row r="188" spans="1:51" s="15" customFormat="1" ht="12">
      <c r="A188" s="15"/>
      <c r="B188" s="265"/>
      <c r="C188" s="266"/>
      <c r="D188" s="245" t="s">
        <v>226</v>
      </c>
      <c r="E188" s="267" t="s">
        <v>1</v>
      </c>
      <c r="F188" s="268" t="s">
        <v>229</v>
      </c>
      <c r="G188" s="266"/>
      <c r="H188" s="269">
        <v>58.525</v>
      </c>
      <c r="I188" s="270"/>
      <c r="J188" s="266"/>
      <c r="K188" s="266"/>
      <c r="L188" s="271"/>
      <c r="M188" s="272"/>
      <c r="N188" s="273"/>
      <c r="O188" s="273"/>
      <c r="P188" s="273"/>
      <c r="Q188" s="273"/>
      <c r="R188" s="273"/>
      <c r="S188" s="273"/>
      <c r="T188" s="274"/>
      <c r="U188" s="15"/>
      <c r="V188" s="15"/>
      <c r="W188" s="15"/>
      <c r="X188" s="15"/>
      <c r="Y188" s="15"/>
      <c r="Z188" s="15"/>
      <c r="AA188" s="15"/>
      <c r="AB188" s="15"/>
      <c r="AC188" s="15"/>
      <c r="AD188" s="15"/>
      <c r="AE188" s="15"/>
      <c r="AT188" s="275" t="s">
        <v>226</v>
      </c>
      <c r="AU188" s="275" t="s">
        <v>87</v>
      </c>
      <c r="AV188" s="15" t="s">
        <v>100</v>
      </c>
      <c r="AW188" s="15" t="s">
        <v>35</v>
      </c>
      <c r="AX188" s="15" t="s">
        <v>85</v>
      </c>
      <c r="AY188" s="275" t="s">
        <v>216</v>
      </c>
    </row>
    <row r="189" spans="1:65" s="2" customFormat="1" ht="44.25" customHeight="1">
      <c r="A189" s="39"/>
      <c r="B189" s="40"/>
      <c r="C189" s="276" t="s">
        <v>285</v>
      </c>
      <c r="D189" s="276" t="s">
        <v>265</v>
      </c>
      <c r="E189" s="277" t="s">
        <v>1737</v>
      </c>
      <c r="F189" s="278" t="s">
        <v>1738</v>
      </c>
      <c r="G189" s="279" t="s">
        <v>300</v>
      </c>
      <c r="H189" s="280">
        <v>58.525</v>
      </c>
      <c r="I189" s="281"/>
      <c r="J189" s="282">
        <f>ROUND(I189*H189,2)</f>
        <v>0</v>
      </c>
      <c r="K189" s="278" t="s">
        <v>1361</v>
      </c>
      <c r="L189" s="45"/>
      <c r="M189" s="283" t="s">
        <v>1</v>
      </c>
      <c r="N189" s="284" t="s">
        <v>43</v>
      </c>
      <c r="O189" s="92"/>
      <c r="P189" s="239">
        <f>O189*H189</f>
        <v>0</v>
      </c>
      <c r="Q189" s="239">
        <v>0</v>
      </c>
      <c r="R189" s="239">
        <f>Q189*H189</f>
        <v>0</v>
      </c>
      <c r="S189" s="239">
        <v>0</v>
      </c>
      <c r="T189" s="240">
        <f>S189*H189</f>
        <v>0</v>
      </c>
      <c r="U189" s="39"/>
      <c r="V189" s="39"/>
      <c r="W189" s="39"/>
      <c r="X189" s="39"/>
      <c r="Y189" s="39"/>
      <c r="Z189" s="39"/>
      <c r="AA189" s="39"/>
      <c r="AB189" s="39"/>
      <c r="AC189" s="39"/>
      <c r="AD189" s="39"/>
      <c r="AE189" s="39"/>
      <c r="AR189" s="241" t="s">
        <v>100</v>
      </c>
      <c r="AT189" s="241" t="s">
        <v>265</v>
      </c>
      <c r="AU189" s="241" t="s">
        <v>87</v>
      </c>
      <c r="AY189" s="18" t="s">
        <v>216</v>
      </c>
      <c r="BE189" s="242">
        <f>IF(N189="základní",J189,0)</f>
        <v>0</v>
      </c>
      <c r="BF189" s="242">
        <f>IF(N189="snížená",J189,0)</f>
        <v>0</v>
      </c>
      <c r="BG189" s="242">
        <f>IF(N189="zákl. přenesená",J189,0)</f>
        <v>0</v>
      </c>
      <c r="BH189" s="242">
        <f>IF(N189="sníž. přenesená",J189,0)</f>
        <v>0</v>
      </c>
      <c r="BI189" s="242">
        <f>IF(N189="nulová",J189,0)</f>
        <v>0</v>
      </c>
      <c r="BJ189" s="18" t="s">
        <v>85</v>
      </c>
      <c r="BK189" s="242">
        <f>ROUND(I189*H189,2)</f>
        <v>0</v>
      </c>
      <c r="BL189" s="18" t="s">
        <v>100</v>
      </c>
      <c r="BM189" s="241" t="s">
        <v>1739</v>
      </c>
    </row>
    <row r="190" spans="1:47" s="2" customFormat="1" ht="12">
      <c r="A190" s="39"/>
      <c r="B190" s="40"/>
      <c r="C190" s="41"/>
      <c r="D190" s="288" t="s">
        <v>836</v>
      </c>
      <c r="E190" s="41"/>
      <c r="F190" s="289" t="s">
        <v>1740</v>
      </c>
      <c r="G190" s="41"/>
      <c r="H190" s="41"/>
      <c r="I190" s="290"/>
      <c r="J190" s="41"/>
      <c r="K190" s="41"/>
      <c r="L190" s="45"/>
      <c r="M190" s="291"/>
      <c r="N190" s="292"/>
      <c r="O190" s="92"/>
      <c r="P190" s="92"/>
      <c r="Q190" s="92"/>
      <c r="R190" s="92"/>
      <c r="S190" s="92"/>
      <c r="T190" s="93"/>
      <c r="U190" s="39"/>
      <c r="V190" s="39"/>
      <c r="W190" s="39"/>
      <c r="X190" s="39"/>
      <c r="Y190" s="39"/>
      <c r="Z190" s="39"/>
      <c r="AA190" s="39"/>
      <c r="AB190" s="39"/>
      <c r="AC190" s="39"/>
      <c r="AD190" s="39"/>
      <c r="AE190" s="39"/>
      <c r="AT190" s="18" t="s">
        <v>836</v>
      </c>
      <c r="AU190" s="18" t="s">
        <v>87</v>
      </c>
    </row>
    <row r="191" spans="1:51" s="14" customFormat="1" ht="12">
      <c r="A191" s="14"/>
      <c r="B191" s="254"/>
      <c r="C191" s="255"/>
      <c r="D191" s="245" t="s">
        <v>226</v>
      </c>
      <c r="E191" s="256" t="s">
        <v>1</v>
      </c>
      <c r="F191" s="257" t="s">
        <v>1736</v>
      </c>
      <c r="G191" s="255"/>
      <c r="H191" s="258">
        <v>58.525</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226</v>
      </c>
      <c r="AU191" s="264" t="s">
        <v>87</v>
      </c>
      <c r="AV191" s="14" t="s">
        <v>87</v>
      </c>
      <c r="AW191" s="14" t="s">
        <v>35</v>
      </c>
      <c r="AX191" s="14" t="s">
        <v>78</v>
      </c>
      <c r="AY191" s="264" t="s">
        <v>216</v>
      </c>
    </row>
    <row r="192" spans="1:51" s="15" customFormat="1" ht="12">
      <c r="A192" s="15"/>
      <c r="B192" s="265"/>
      <c r="C192" s="266"/>
      <c r="D192" s="245" t="s">
        <v>226</v>
      </c>
      <c r="E192" s="267" t="s">
        <v>1</v>
      </c>
      <c r="F192" s="268" t="s">
        <v>229</v>
      </c>
      <c r="G192" s="266"/>
      <c r="H192" s="269">
        <v>58.525</v>
      </c>
      <c r="I192" s="270"/>
      <c r="J192" s="266"/>
      <c r="K192" s="266"/>
      <c r="L192" s="271"/>
      <c r="M192" s="272"/>
      <c r="N192" s="273"/>
      <c r="O192" s="273"/>
      <c r="P192" s="273"/>
      <c r="Q192" s="273"/>
      <c r="R192" s="273"/>
      <c r="S192" s="273"/>
      <c r="T192" s="274"/>
      <c r="U192" s="15"/>
      <c r="V192" s="15"/>
      <c r="W192" s="15"/>
      <c r="X192" s="15"/>
      <c r="Y192" s="15"/>
      <c r="Z192" s="15"/>
      <c r="AA192" s="15"/>
      <c r="AB192" s="15"/>
      <c r="AC192" s="15"/>
      <c r="AD192" s="15"/>
      <c r="AE192" s="15"/>
      <c r="AT192" s="275" t="s">
        <v>226</v>
      </c>
      <c r="AU192" s="275" t="s">
        <v>87</v>
      </c>
      <c r="AV192" s="15" t="s">
        <v>100</v>
      </c>
      <c r="AW192" s="15" t="s">
        <v>35</v>
      </c>
      <c r="AX192" s="15" t="s">
        <v>85</v>
      </c>
      <c r="AY192" s="275" t="s">
        <v>216</v>
      </c>
    </row>
    <row r="193" spans="1:65" s="2" customFormat="1" ht="44.25" customHeight="1">
      <c r="A193" s="39"/>
      <c r="B193" s="40"/>
      <c r="C193" s="276" t="s">
        <v>289</v>
      </c>
      <c r="D193" s="276" t="s">
        <v>265</v>
      </c>
      <c r="E193" s="277" t="s">
        <v>1424</v>
      </c>
      <c r="F193" s="278" t="s">
        <v>1425</v>
      </c>
      <c r="G193" s="279" t="s">
        <v>255</v>
      </c>
      <c r="H193" s="280">
        <v>234.1</v>
      </c>
      <c r="I193" s="281"/>
      <c r="J193" s="282">
        <f>ROUND(I193*H193,2)</f>
        <v>0</v>
      </c>
      <c r="K193" s="278" t="s">
        <v>1361</v>
      </c>
      <c r="L193" s="45"/>
      <c r="M193" s="283" t="s">
        <v>1</v>
      </c>
      <c r="N193" s="284" t="s">
        <v>43</v>
      </c>
      <c r="O193" s="92"/>
      <c r="P193" s="239">
        <f>O193*H193</f>
        <v>0</v>
      </c>
      <c r="Q193" s="239">
        <v>0</v>
      </c>
      <c r="R193" s="239">
        <f>Q193*H193</f>
        <v>0</v>
      </c>
      <c r="S193" s="239">
        <v>0</v>
      </c>
      <c r="T193" s="240">
        <f>S193*H193</f>
        <v>0</v>
      </c>
      <c r="U193" s="39"/>
      <c r="V193" s="39"/>
      <c r="W193" s="39"/>
      <c r="X193" s="39"/>
      <c r="Y193" s="39"/>
      <c r="Z193" s="39"/>
      <c r="AA193" s="39"/>
      <c r="AB193" s="39"/>
      <c r="AC193" s="39"/>
      <c r="AD193" s="39"/>
      <c r="AE193" s="39"/>
      <c r="AR193" s="241" t="s">
        <v>100</v>
      </c>
      <c r="AT193" s="241" t="s">
        <v>265</v>
      </c>
      <c r="AU193" s="241" t="s">
        <v>87</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1741</v>
      </c>
    </row>
    <row r="194" spans="1:47" s="2" customFormat="1" ht="12">
      <c r="A194" s="39"/>
      <c r="B194" s="40"/>
      <c r="C194" s="41"/>
      <c r="D194" s="288" t="s">
        <v>836</v>
      </c>
      <c r="E194" s="41"/>
      <c r="F194" s="289" t="s">
        <v>1427</v>
      </c>
      <c r="G194" s="41"/>
      <c r="H194" s="41"/>
      <c r="I194" s="290"/>
      <c r="J194" s="41"/>
      <c r="K194" s="41"/>
      <c r="L194" s="45"/>
      <c r="M194" s="291"/>
      <c r="N194" s="292"/>
      <c r="O194" s="92"/>
      <c r="P194" s="92"/>
      <c r="Q194" s="92"/>
      <c r="R194" s="92"/>
      <c r="S194" s="92"/>
      <c r="T194" s="93"/>
      <c r="U194" s="39"/>
      <c r="V194" s="39"/>
      <c r="W194" s="39"/>
      <c r="X194" s="39"/>
      <c r="Y194" s="39"/>
      <c r="Z194" s="39"/>
      <c r="AA194" s="39"/>
      <c r="AB194" s="39"/>
      <c r="AC194" s="39"/>
      <c r="AD194" s="39"/>
      <c r="AE194" s="39"/>
      <c r="AT194" s="18" t="s">
        <v>836</v>
      </c>
      <c r="AU194" s="18" t="s">
        <v>87</v>
      </c>
    </row>
    <row r="195" spans="1:51" s="14" customFormat="1" ht="12">
      <c r="A195" s="14"/>
      <c r="B195" s="254"/>
      <c r="C195" s="255"/>
      <c r="D195" s="245" t="s">
        <v>226</v>
      </c>
      <c r="E195" s="256" t="s">
        <v>1</v>
      </c>
      <c r="F195" s="257" t="s">
        <v>1742</v>
      </c>
      <c r="G195" s="255"/>
      <c r="H195" s="258">
        <v>234.1</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87</v>
      </c>
      <c r="AV195" s="14" t="s">
        <v>87</v>
      </c>
      <c r="AW195" s="14" t="s">
        <v>35</v>
      </c>
      <c r="AX195" s="14" t="s">
        <v>78</v>
      </c>
      <c r="AY195" s="264" t="s">
        <v>216</v>
      </c>
    </row>
    <row r="196" spans="1:51" s="15" customFormat="1" ht="12">
      <c r="A196" s="15"/>
      <c r="B196" s="265"/>
      <c r="C196" s="266"/>
      <c r="D196" s="245" t="s">
        <v>226</v>
      </c>
      <c r="E196" s="267" t="s">
        <v>1</v>
      </c>
      <c r="F196" s="268" t="s">
        <v>229</v>
      </c>
      <c r="G196" s="266"/>
      <c r="H196" s="269">
        <v>234.1</v>
      </c>
      <c r="I196" s="270"/>
      <c r="J196" s="266"/>
      <c r="K196" s="266"/>
      <c r="L196" s="271"/>
      <c r="M196" s="272"/>
      <c r="N196" s="273"/>
      <c r="O196" s="273"/>
      <c r="P196" s="273"/>
      <c r="Q196" s="273"/>
      <c r="R196" s="273"/>
      <c r="S196" s="273"/>
      <c r="T196" s="274"/>
      <c r="U196" s="15"/>
      <c r="V196" s="15"/>
      <c r="W196" s="15"/>
      <c r="X196" s="15"/>
      <c r="Y196" s="15"/>
      <c r="Z196" s="15"/>
      <c r="AA196" s="15"/>
      <c r="AB196" s="15"/>
      <c r="AC196" s="15"/>
      <c r="AD196" s="15"/>
      <c r="AE196" s="15"/>
      <c r="AT196" s="275" t="s">
        <v>226</v>
      </c>
      <c r="AU196" s="275" t="s">
        <v>87</v>
      </c>
      <c r="AV196" s="15" t="s">
        <v>100</v>
      </c>
      <c r="AW196" s="15" t="s">
        <v>35</v>
      </c>
      <c r="AX196" s="15" t="s">
        <v>85</v>
      </c>
      <c r="AY196" s="275" t="s">
        <v>216</v>
      </c>
    </row>
    <row r="197" spans="1:65" s="2" customFormat="1" ht="24.15" customHeight="1">
      <c r="A197" s="39"/>
      <c r="B197" s="40"/>
      <c r="C197" s="276" t="s">
        <v>289</v>
      </c>
      <c r="D197" s="276" t="s">
        <v>265</v>
      </c>
      <c r="E197" s="277" t="s">
        <v>1428</v>
      </c>
      <c r="F197" s="278" t="s">
        <v>1429</v>
      </c>
      <c r="G197" s="279" t="s">
        <v>300</v>
      </c>
      <c r="H197" s="280">
        <v>56.729</v>
      </c>
      <c r="I197" s="281"/>
      <c r="J197" s="282">
        <f>ROUND(I197*H197,2)</f>
        <v>0</v>
      </c>
      <c r="K197" s="278" t="s">
        <v>1361</v>
      </c>
      <c r="L197" s="45"/>
      <c r="M197" s="283" t="s">
        <v>1</v>
      </c>
      <c r="N197" s="284" t="s">
        <v>43</v>
      </c>
      <c r="O197" s="92"/>
      <c r="P197" s="239">
        <f>O197*H197</f>
        <v>0</v>
      </c>
      <c r="Q197" s="239">
        <v>0</v>
      </c>
      <c r="R197" s="239">
        <f>Q197*H197</f>
        <v>0</v>
      </c>
      <c r="S197" s="239">
        <v>0</v>
      </c>
      <c r="T197" s="240">
        <f>S197*H197</f>
        <v>0</v>
      </c>
      <c r="U197" s="39"/>
      <c r="V197" s="39"/>
      <c r="W197" s="39"/>
      <c r="X197" s="39"/>
      <c r="Y197" s="39"/>
      <c r="Z197" s="39"/>
      <c r="AA197" s="39"/>
      <c r="AB197" s="39"/>
      <c r="AC197" s="39"/>
      <c r="AD197" s="39"/>
      <c r="AE197" s="39"/>
      <c r="AR197" s="241" t="s">
        <v>100</v>
      </c>
      <c r="AT197" s="241" t="s">
        <v>265</v>
      </c>
      <c r="AU197" s="241" t="s">
        <v>87</v>
      </c>
      <c r="AY197" s="18" t="s">
        <v>216</v>
      </c>
      <c r="BE197" s="242">
        <f>IF(N197="základní",J197,0)</f>
        <v>0</v>
      </c>
      <c r="BF197" s="242">
        <f>IF(N197="snížená",J197,0)</f>
        <v>0</v>
      </c>
      <c r="BG197" s="242">
        <f>IF(N197="zákl. přenesená",J197,0)</f>
        <v>0</v>
      </c>
      <c r="BH197" s="242">
        <f>IF(N197="sníž. přenesená",J197,0)</f>
        <v>0</v>
      </c>
      <c r="BI197" s="242">
        <f>IF(N197="nulová",J197,0)</f>
        <v>0</v>
      </c>
      <c r="BJ197" s="18" t="s">
        <v>85</v>
      </c>
      <c r="BK197" s="242">
        <f>ROUND(I197*H197,2)</f>
        <v>0</v>
      </c>
      <c r="BL197" s="18" t="s">
        <v>100</v>
      </c>
      <c r="BM197" s="241" t="s">
        <v>1743</v>
      </c>
    </row>
    <row r="198" spans="1:47" s="2" customFormat="1" ht="12">
      <c r="A198" s="39"/>
      <c r="B198" s="40"/>
      <c r="C198" s="41"/>
      <c r="D198" s="288" t="s">
        <v>836</v>
      </c>
      <c r="E198" s="41"/>
      <c r="F198" s="289" t="s">
        <v>1431</v>
      </c>
      <c r="G198" s="41"/>
      <c r="H198" s="41"/>
      <c r="I198" s="290"/>
      <c r="J198" s="41"/>
      <c r="K198" s="41"/>
      <c r="L198" s="45"/>
      <c r="M198" s="291"/>
      <c r="N198" s="292"/>
      <c r="O198" s="92"/>
      <c r="P198" s="92"/>
      <c r="Q198" s="92"/>
      <c r="R198" s="92"/>
      <c r="S198" s="92"/>
      <c r="T198" s="93"/>
      <c r="U198" s="39"/>
      <c r="V198" s="39"/>
      <c r="W198" s="39"/>
      <c r="X198" s="39"/>
      <c r="Y198" s="39"/>
      <c r="Z198" s="39"/>
      <c r="AA198" s="39"/>
      <c r="AB198" s="39"/>
      <c r="AC198" s="39"/>
      <c r="AD198" s="39"/>
      <c r="AE198" s="39"/>
      <c r="AT198" s="18" t="s">
        <v>836</v>
      </c>
      <c r="AU198" s="18" t="s">
        <v>87</v>
      </c>
    </row>
    <row r="199" spans="1:51" s="14" customFormat="1" ht="12">
      <c r="A199" s="14"/>
      <c r="B199" s="254"/>
      <c r="C199" s="255"/>
      <c r="D199" s="245" t="s">
        <v>226</v>
      </c>
      <c r="E199" s="256" t="s">
        <v>1</v>
      </c>
      <c r="F199" s="257" t="s">
        <v>1744</v>
      </c>
      <c r="G199" s="255"/>
      <c r="H199" s="258">
        <v>6.14</v>
      </c>
      <c r="I199" s="259"/>
      <c r="J199" s="255"/>
      <c r="K199" s="255"/>
      <c r="L199" s="260"/>
      <c r="M199" s="261"/>
      <c r="N199" s="262"/>
      <c r="O199" s="262"/>
      <c r="P199" s="262"/>
      <c r="Q199" s="262"/>
      <c r="R199" s="262"/>
      <c r="S199" s="262"/>
      <c r="T199" s="263"/>
      <c r="U199" s="14"/>
      <c r="V199" s="14"/>
      <c r="W199" s="14"/>
      <c r="X199" s="14"/>
      <c r="Y199" s="14"/>
      <c r="Z199" s="14"/>
      <c r="AA199" s="14"/>
      <c r="AB199" s="14"/>
      <c r="AC199" s="14"/>
      <c r="AD199" s="14"/>
      <c r="AE199" s="14"/>
      <c r="AT199" s="264" t="s">
        <v>226</v>
      </c>
      <c r="AU199" s="264" t="s">
        <v>87</v>
      </c>
      <c r="AV199" s="14" t="s">
        <v>87</v>
      </c>
      <c r="AW199" s="14" t="s">
        <v>35</v>
      </c>
      <c r="AX199" s="14" t="s">
        <v>78</v>
      </c>
      <c r="AY199" s="264" t="s">
        <v>216</v>
      </c>
    </row>
    <row r="200" spans="1:51" s="14" customFormat="1" ht="12">
      <c r="A200" s="14"/>
      <c r="B200" s="254"/>
      <c r="C200" s="255"/>
      <c r="D200" s="245" t="s">
        <v>226</v>
      </c>
      <c r="E200" s="256" t="s">
        <v>1</v>
      </c>
      <c r="F200" s="257" t="s">
        <v>1745</v>
      </c>
      <c r="G200" s="255"/>
      <c r="H200" s="258">
        <v>3</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226</v>
      </c>
      <c r="AU200" s="264" t="s">
        <v>87</v>
      </c>
      <c r="AV200" s="14" t="s">
        <v>87</v>
      </c>
      <c r="AW200" s="14" t="s">
        <v>35</v>
      </c>
      <c r="AX200" s="14" t="s">
        <v>78</v>
      </c>
      <c r="AY200" s="264" t="s">
        <v>216</v>
      </c>
    </row>
    <row r="201" spans="1:51" s="14" customFormat="1" ht="12">
      <c r="A201" s="14"/>
      <c r="B201" s="254"/>
      <c r="C201" s="255"/>
      <c r="D201" s="245" t="s">
        <v>226</v>
      </c>
      <c r="E201" s="256" t="s">
        <v>1</v>
      </c>
      <c r="F201" s="257" t="s">
        <v>1746</v>
      </c>
      <c r="G201" s="255"/>
      <c r="H201" s="258">
        <v>16.128</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226</v>
      </c>
      <c r="AU201" s="264" t="s">
        <v>87</v>
      </c>
      <c r="AV201" s="14" t="s">
        <v>87</v>
      </c>
      <c r="AW201" s="14" t="s">
        <v>35</v>
      </c>
      <c r="AX201" s="14" t="s">
        <v>78</v>
      </c>
      <c r="AY201" s="264" t="s">
        <v>216</v>
      </c>
    </row>
    <row r="202" spans="1:51" s="14" customFormat="1" ht="12">
      <c r="A202" s="14"/>
      <c r="B202" s="254"/>
      <c r="C202" s="255"/>
      <c r="D202" s="245" t="s">
        <v>226</v>
      </c>
      <c r="E202" s="256" t="s">
        <v>1</v>
      </c>
      <c r="F202" s="257" t="s">
        <v>1747</v>
      </c>
      <c r="G202" s="255"/>
      <c r="H202" s="258">
        <v>19.978</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226</v>
      </c>
      <c r="AU202" s="264" t="s">
        <v>87</v>
      </c>
      <c r="AV202" s="14" t="s">
        <v>87</v>
      </c>
      <c r="AW202" s="14" t="s">
        <v>35</v>
      </c>
      <c r="AX202" s="14" t="s">
        <v>78</v>
      </c>
      <c r="AY202" s="264" t="s">
        <v>216</v>
      </c>
    </row>
    <row r="203" spans="1:51" s="14" customFormat="1" ht="12">
      <c r="A203" s="14"/>
      <c r="B203" s="254"/>
      <c r="C203" s="255"/>
      <c r="D203" s="245" t="s">
        <v>226</v>
      </c>
      <c r="E203" s="256" t="s">
        <v>1</v>
      </c>
      <c r="F203" s="257" t="s">
        <v>1748</v>
      </c>
      <c r="G203" s="255"/>
      <c r="H203" s="258">
        <v>6.239</v>
      </c>
      <c r="I203" s="259"/>
      <c r="J203" s="255"/>
      <c r="K203" s="255"/>
      <c r="L203" s="260"/>
      <c r="M203" s="261"/>
      <c r="N203" s="262"/>
      <c r="O203" s="262"/>
      <c r="P203" s="262"/>
      <c r="Q203" s="262"/>
      <c r="R203" s="262"/>
      <c r="S203" s="262"/>
      <c r="T203" s="263"/>
      <c r="U203" s="14"/>
      <c r="V203" s="14"/>
      <c r="W203" s="14"/>
      <c r="X203" s="14"/>
      <c r="Y203" s="14"/>
      <c r="Z203" s="14"/>
      <c r="AA203" s="14"/>
      <c r="AB203" s="14"/>
      <c r="AC203" s="14"/>
      <c r="AD203" s="14"/>
      <c r="AE203" s="14"/>
      <c r="AT203" s="264" t="s">
        <v>226</v>
      </c>
      <c r="AU203" s="264" t="s">
        <v>87</v>
      </c>
      <c r="AV203" s="14" t="s">
        <v>87</v>
      </c>
      <c r="AW203" s="14" t="s">
        <v>35</v>
      </c>
      <c r="AX203" s="14" t="s">
        <v>78</v>
      </c>
      <c r="AY203" s="264" t="s">
        <v>216</v>
      </c>
    </row>
    <row r="204" spans="1:51" s="14" customFormat="1" ht="12">
      <c r="A204" s="14"/>
      <c r="B204" s="254"/>
      <c r="C204" s="255"/>
      <c r="D204" s="245" t="s">
        <v>226</v>
      </c>
      <c r="E204" s="256" t="s">
        <v>1</v>
      </c>
      <c r="F204" s="257" t="s">
        <v>1749</v>
      </c>
      <c r="G204" s="255"/>
      <c r="H204" s="258">
        <v>5.244</v>
      </c>
      <c r="I204" s="259"/>
      <c r="J204" s="255"/>
      <c r="K204" s="255"/>
      <c r="L204" s="260"/>
      <c r="M204" s="261"/>
      <c r="N204" s="262"/>
      <c r="O204" s="262"/>
      <c r="P204" s="262"/>
      <c r="Q204" s="262"/>
      <c r="R204" s="262"/>
      <c r="S204" s="262"/>
      <c r="T204" s="263"/>
      <c r="U204" s="14"/>
      <c r="V204" s="14"/>
      <c r="W204" s="14"/>
      <c r="X204" s="14"/>
      <c r="Y204" s="14"/>
      <c r="Z204" s="14"/>
      <c r="AA204" s="14"/>
      <c r="AB204" s="14"/>
      <c r="AC204" s="14"/>
      <c r="AD204" s="14"/>
      <c r="AE204" s="14"/>
      <c r="AT204" s="264" t="s">
        <v>226</v>
      </c>
      <c r="AU204" s="264" t="s">
        <v>87</v>
      </c>
      <c r="AV204" s="14" t="s">
        <v>87</v>
      </c>
      <c r="AW204" s="14" t="s">
        <v>35</v>
      </c>
      <c r="AX204" s="14" t="s">
        <v>78</v>
      </c>
      <c r="AY204" s="264" t="s">
        <v>216</v>
      </c>
    </row>
    <row r="205" spans="1:51" s="15" customFormat="1" ht="12">
      <c r="A205" s="15"/>
      <c r="B205" s="265"/>
      <c r="C205" s="266"/>
      <c r="D205" s="245" t="s">
        <v>226</v>
      </c>
      <c r="E205" s="267" t="s">
        <v>1</v>
      </c>
      <c r="F205" s="268" t="s">
        <v>229</v>
      </c>
      <c r="G205" s="266"/>
      <c r="H205" s="269">
        <v>56.729</v>
      </c>
      <c r="I205" s="270"/>
      <c r="J205" s="266"/>
      <c r="K205" s="266"/>
      <c r="L205" s="271"/>
      <c r="M205" s="272"/>
      <c r="N205" s="273"/>
      <c r="O205" s="273"/>
      <c r="P205" s="273"/>
      <c r="Q205" s="273"/>
      <c r="R205" s="273"/>
      <c r="S205" s="273"/>
      <c r="T205" s="274"/>
      <c r="U205" s="15"/>
      <c r="V205" s="15"/>
      <c r="W205" s="15"/>
      <c r="X205" s="15"/>
      <c r="Y205" s="15"/>
      <c r="Z205" s="15"/>
      <c r="AA205" s="15"/>
      <c r="AB205" s="15"/>
      <c r="AC205" s="15"/>
      <c r="AD205" s="15"/>
      <c r="AE205" s="15"/>
      <c r="AT205" s="275" t="s">
        <v>226</v>
      </c>
      <c r="AU205" s="275" t="s">
        <v>87</v>
      </c>
      <c r="AV205" s="15" t="s">
        <v>100</v>
      </c>
      <c r="AW205" s="15" t="s">
        <v>35</v>
      </c>
      <c r="AX205" s="15" t="s">
        <v>85</v>
      </c>
      <c r="AY205" s="275" t="s">
        <v>216</v>
      </c>
    </row>
    <row r="206" spans="1:65" s="2" customFormat="1" ht="16.5" customHeight="1">
      <c r="A206" s="39"/>
      <c r="B206" s="40"/>
      <c r="C206" s="229" t="s">
        <v>297</v>
      </c>
      <c r="D206" s="229" t="s">
        <v>219</v>
      </c>
      <c r="E206" s="230" t="s">
        <v>1750</v>
      </c>
      <c r="F206" s="231" t="s">
        <v>1751</v>
      </c>
      <c r="G206" s="232" t="s">
        <v>255</v>
      </c>
      <c r="H206" s="233">
        <v>107.785</v>
      </c>
      <c r="I206" s="234"/>
      <c r="J206" s="235">
        <f>ROUND(I206*H206,2)</f>
        <v>0</v>
      </c>
      <c r="K206" s="231" t="s">
        <v>1361</v>
      </c>
      <c r="L206" s="236"/>
      <c r="M206" s="237" t="s">
        <v>1</v>
      </c>
      <c r="N206" s="238" t="s">
        <v>43</v>
      </c>
      <c r="O206" s="92"/>
      <c r="P206" s="239">
        <f>O206*H206</f>
        <v>0</v>
      </c>
      <c r="Q206" s="239">
        <v>1</v>
      </c>
      <c r="R206" s="239">
        <f>Q206*H206</f>
        <v>107.785</v>
      </c>
      <c r="S206" s="239">
        <v>0</v>
      </c>
      <c r="T206" s="240">
        <f>S206*H206</f>
        <v>0</v>
      </c>
      <c r="U206" s="39"/>
      <c r="V206" s="39"/>
      <c r="W206" s="39"/>
      <c r="X206" s="39"/>
      <c r="Y206" s="39"/>
      <c r="Z206" s="39"/>
      <c r="AA206" s="39"/>
      <c r="AB206" s="39"/>
      <c r="AC206" s="39"/>
      <c r="AD206" s="39"/>
      <c r="AE206" s="39"/>
      <c r="AR206" s="241" t="s">
        <v>224</v>
      </c>
      <c r="AT206" s="241" t="s">
        <v>219</v>
      </c>
      <c r="AU206" s="241" t="s">
        <v>87</v>
      </c>
      <c r="AY206" s="18" t="s">
        <v>216</v>
      </c>
      <c r="BE206" s="242">
        <f>IF(N206="základní",J206,0)</f>
        <v>0</v>
      </c>
      <c r="BF206" s="242">
        <f>IF(N206="snížená",J206,0)</f>
        <v>0</v>
      </c>
      <c r="BG206" s="242">
        <f>IF(N206="zákl. přenesená",J206,0)</f>
        <v>0</v>
      </c>
      <c r="BH206" s="242">
        <f>IF(N206="sníž. přenesená",J206,0)</f>
        <v>0</v>
      </c>
      <c r="BI206" s="242">
        <f>IF(N206="nulová",J206,0)</f>
        <v>0</v>
      </c>
      <c r="BJ206" s="18" t="s">
        <v>85</v>
      </c>
      <c r="BK206" s="242">
        <f>ROUND(I206*H206,2)</f>
        <v>0</v>
      </c>
      <c r="BL206" s="18" t="s">
        <v>100</v>
      </c>
      <c r="BM206" s="241" t="s">
        <v>1752</v>
      </c>
    </row>
    <row r="207" spans="1:51" s="14" customFormat="1" ht="12">
      <c r="A207" s="14"/>
      <c r="B207" s="254"/>
      <c r="C207" s="255"/>
      <c r="D207" s="245" t="s">
        <v>226</v>
      </c>
      <c r="E207" s="256" t="s">
        <v>1</v>
      </c>
      <c r="F207" s="257" t="s">
        <v>1753</v>
      </c>
      <c r="G207" s="255"/>
      <c r="H207" s="258">
        <v>107.785</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226</v>
      </c>
      <c r="AU207" s="264" t="s">
        <v>87</v>
      </c>
      <c r="AV207" s="14" t="s">
        <v>87</v>
      </c>
      <c r="AW207" s="14" t="s">
        <v>35</v>
      </c>
      <c r="AX207" s="14" t="s">
        <v>78</v>
      </c>
      <c r="AY207" s="264" t="s">
        <v>216</v>
      </c>
    </row>
    <row r="208" spans="1:51" s="15" customFormat="1" ht="12">
      <c r="A208" s="15"/>
      <c r="B208" s="265"/>
      <c r="C208" s="266"/>
      <c r="D208" s="245" t="s">
        <v>226</v>
      </c>
      <c r="E208" s="267" t="s">
        <v>1</v>
      </c>
      <c r="F208" s="268" t="s">
        <v>229</v>
      </c>
      <c r="G208" s="266"/>
      <c r="H208" s="269">
        <v>107.785</v>
      </c>
      <c r="I208" s="270"/>
      <c r="J208" s="266"/>
      <c r="K208" s="266"/>
      <c r="L208" s="271"/>
      <c r="M208" s="272"/>
      <c r="N208" s="273"/>
      <c r="O208" s="273"/>
      <c r="P208" s="273"/>
      <c r="Q208" s="273"/>
      <c r="R208" s="273"/>
      <c r="S208" s="273"/>
      <c r="T208" s="274"/>
      <c r="U208" s="15"/>
      <c r="V208" s="15"/>
      <c r="W208" s="15"/>
      <c r="X208" s="15"/>
      <c r="Y208" s="15"/>
      <c r="Z208" s="15"/>
      <c r="AA208" s="15"/>
      <c r="AB208" s="15"/>
      <c r="AC208" s="15"/>
      <c r="AD208" s="15"/>
      <c r="AE208" s="15"/>
      <c r="AT208" s="275" t="s">
        <v>226</v>
      </c>
      <c r="AU208" s="275" t="s">
        <v>87</v>
      </c>
      <c r="AV208" s="15" t="s">
        <v>100</v>
      </c>
      <c r="AW208" s="15" t="s">
        <v>35</v>
      </c>
      <c r="AX208" s="15" t="s">
        <v>85</v>
      </c>
      <c r="AY208" s="275" t="s">
        <v>216</v>
      </c>
    </row>
    <row r="209" spans="1:65" s="2" customFormat="1" ht="37.8" customHeight="1">
      <c r="A209" s="39"/>
      <c r="B209" s="40"/>
      <c r="C209" s="276" t="s">
        <v>303</v>
      </c>
      <c r="D209" s="276" t="s">
        <v>265</v>
      </c>
      <c r="E209" s="277" t="s">
        <v>1754</v>
      </c>
      <c r="F209" s="278" t="s">
        <v>1755</v>
      </c>
      <c r="G209" s="279" t="s">
        <v>268</v>
      </c>
      <c r="H209" s="280">
        <v>25.5</v>
      </c>
      <c r="I209" s="281"/>
      <c r="J209" s="282">
        <f>ROUND(I209*H209,2)</f>
        <v>0</v>
      </c>
      <c r="K209" s="278" t="s">
        <v>1361</v>
      </c>
      <c r="L209" s="45"/>
      <c r="M209" s="283" t="s">
        <v>1</v>
      </c>
      <c r="N209" s="284" t="s">
        <v>43</v>
      </c>
      <c r="O209" s="92"/>
      <c r="P209" s="239">
        <f>O209*H209</f>
        <v>0</v>
      </c>
      <c r="Q209" s="239">
        <v>0</v>
      </c>
      <c r="R209" s="239">
        <f>Q209*H209</f>
        <v>0</v>
      </c>
      <c r="S209" s="239">
        <v>0</v>
      </c>
      <c r="T209" s="240">
        <f>S209*H209</f>
        <v>0</v>
      </c>
      <c r="U209" s="39"/>
      <c r="V209" s="39"/>
      <c r="W209" s="39"/>
      <c r="X209" s="39"/>
      <c r="Y209" s="39"/>
      <c r="Z209" s="39"/>
      <c r="AA209" s="39"/>
      <c r="AB209" s="39"/>
      <c r="AC209" s="39"/>
      <c r="AD209" s="39"/>
      <c r="AE209" s="39"/>
      <c r="AR209" s="241" t="s">
        <v>100</v>
      </c>
      <c r="AT209" s="241" t="s">
        <v>265</v>
      </c>
      <c r="AU209" s="241" t="s">
        <v>87</v>
      </c>
      <c r="AY209" s="18" t="s">
        <v>216</v>
      </c>
      <c r="BE209" s="242">
        <f>IF(N209="základní",J209,0)</f>
        <v>0</v>
      </c>
      <c r="BF209" s="242">
        <f>IF(N209="snížená",J209,0)</f>
        <v>0</v>
      </c>
      <c r="BG209" s="242">
        <f>IF(N209="zákl. přenesená",J209,0)</f>
        <v>0</v>
      </c>
      <c r="BH209" s="242">
        <f>IF(N209="sníž. přenesená",J209,0)</f>
        <v>0</v>
      </c>
      <c r="BI209" s="242">
        <f>IF(N209="nulová",J209,0)</f>
        <v>0</v>
      </c>
      <c r="BJ209" s="18" t="s">
        <v>85</v>
      </c>
      <c r="BK209" s="242">
        <f>ROUND(I209*H209,2)</f>
        <v>0</v>
      </c>
      <c r="BL209" s="18" t="s">
        <v>100</v>
      </c>
      <c r="BM209" s="241" t="s">
        <v>1756</v>
      </c>
    </row>
    <row r="210" spans="1:47" s="2" customFormat="1" ht="12">
      <c r="A210" s="39"/>
      <c r="B210" s="40"/>
      <c r="C210" s="41"/>
      <c r="D210" s="288" t="s">
        <v>836</v>
      </c>
      <c r="E210" s="41"/>
      <c r="F210" s="289" t="s">
        <v>1757</v>
      </c>
      <c r="G210" s="41"/>
      <c r="H210" s="41"/>
      <c r="I210" s="290"/>
      <c r="J210" s="41"/>
      <c r="K210" s="41"/>
      <c r="L210" s="45"/>
      <c r="M210" s="291"/>
      <c r="N210" s="292"/>
      <c r="O210" s="92"/>
      <c r="P210" s="92"/>
      <c r="Q210" s="92"/>
      <c r="R210" s="92"/>
      <c r="S210" s="92"/>
      <c r="T210" s="93"/>
      <c r="U210" s="39"/>
      <c r="V210" s="39"/>
      <c r="W210" s="39"/>
      <c r="X210" s="39"/>
      <c r="Y210" s="39"/>
      <c r="Z210" s="39"/>
      <c r="AA210" s="39"/>
      <c r="AB210" s="39"/>
      <c r="AC210" s="39"/>
      <c r="AD210" s="39"/>
      <c r="AE210" s="39"/>
      <c r="AT210" s="18" t="s">
        <v>836</v>
      </c>
      <c r="AU210" s="18" t="s">
        <v>87</v>
      </c>
    </row>
    <row r="211" spans="1:51" s="13" customFormat="1" ht="12">
      <c r="A211" s="13"/>
      <c r="B211" s="243"/>
      <c r="C211" s="244"/>
      <c r="D211" s="245" t="s">
        <v>226</v>
      </c>
      <c r="E211" s="246" t="s">
        <v>1</v>
      </c>
      <c r="F211" s="247" t="s">
        <v>1758</v>
      </c>
      <c r="G211" s="244"/>
      <c r="H211" s="246" t="s">
        <v>1</v>
      </c>
      <c r="I211" s="248"/>
      <c r="J211" s="244"/>
      <c r="K211" s="244"/>
      <c r="L211" s="249"/>
      <c r="M211" s="250"/>
      <c r="N211" s="251"/>
      <c r="O211" s="251"/>
      <c r="P211" s="251"/>
      <c r="Q211" s="251"/>
      <c r="R211" s="251"/>
      <c r="S211" s="251"/>
      <c r="T211" s="252"/>
      <c r="U211" s="13"/>
      <c r="V211" s="13"/>
      <c r="W211" s="13"/>
      <c r="X211" s="13"/>
      <c r="Y211" s="13"/>
      <c r="Z211" s="13"/>
      <c r="AA211" s="13"/>
      <c r="AB211" s="13"/>
      <c r="AC211" s="13"/>
      <c r="AD211" s="13"/>
      <c r="AE211" s="13"/>
      <c r="AT211" s="253" t="s">
        <v>226</v>
      </c>
      <c r="AU211" s="253" t="s">
        <v>87</v>
      </c>
      <c r="AV211" s="13" t="s">
        <v>85</v>
      </c>
      <c r="AW211" s="13" t="s">
        <v>35</v>
      </c>
      <c r="AX211" s="13" t="s">
        <v>78</v>
      </c>
      <c r="AY211" s="253" t="s">
        <v>216</v>
      </c>
    </row>
    <row r="212" spans="1:51" s="13" customFormat="1" ht="12">
      <c r="A212" s="13"/>
      <c r="B212" s="243"/>
      <c r="C212" s="244"/>
      <c r="D212" s="245" t="s">
        <v>226</v>
      </c>
      <c r="E212" s="246" t="s">
        <v>1</v>
      </c>
      <c r="F212" s="247" t="s">
        <v>1706</v>
      </c>
      <c r="G212" s="244"/>
      <c r="H212" s="246" t="s">
        <v>1</v>
      </c>
      <c r="I212" s="248"/>
      <c r="J212" s="244"/>
      <c r="K212" s="244"/>
      <c r="L212" s="249"/>
      <c r="M212" s="250"/>
      <c r="N212" s="251"/>
      <c r="O212" s="251"/>
      <c r="P212" s="251"/>
      <c r="Q212" s="251"/>
      <c r="R212" s="251"/>
      <c r="S212" s="251"/>
      <c r="T212" s="252"/>
      <c r="U212" s="13"/>
      <c r="V212" s="13"/>
      <c r="W212" s="13"/>
      <c r="X212" s="13"/>
      <c r="Y212" s="13"/>
      <c r="Z212" s="13"/>
      <c r="AA212" s="13"/>
      <c r="AB212" s="13"/>
      <c r="AC212" s="13"/>
      <c r="AD212" s="13"/>
      <c r="AE212" s="13"/>
      <c r="AT212" s="253" t="s">
        <v>226</v>
      </c>
      <c r="AU212" s="253" t="s">
        <v>87</v>
      </c>
      <c r="AV212" s="13" t="s">
        <v>85</v>
      </c>
      <c r="AW212" s="13" t="s">
        <v>35</v>
      </c>
      <c r="AX212" s="13" t="s">
        <v>78</v>
      </c>
      <c r="AY212" s="253" t="s">
        <v>216</v>
      </c>
    </row>
    <row r="213" spans="1:51" s="14" customFormat="1" ht="12">
      <c r="A213" s="14"/>
      <c r="B213" s="254"/>
      <c r="C213" s="255"/>
      <c r="D213" s="245" t="s">
        <v>226</v>
      </c>
      <c r="E213" s="256" t="s">
        <v>1</v>
      </c>
      <c r="F213" s="257" t="s">
        <v>1707</v>
      </c>
      <c r="G213" s="255"/>
      <c r="H213" s="258">
        <v>12</v>
      </c>
      <c r="I213" s="259"/>
      <c r="J213" s="255"/>
      <c r="K213" s="255"/>
      <c r="L213" s="260"/>
      <c r="M213" s="261"/>
      <c r="N213" s="262"/>
      <c r="O213" s="262"/>
      <c r="P213" s="262"/>
      <c r="Q213" s="262"/>
      <c r="R213" s="262"/>
      <c r="S213" s="262"/>
      <c r="T213" s="263"/>
      <c r="U213" s="14"/>
      <c r="V213" s="14"/>
      <c r="W213" s="14"/>
      <c r="X213" s="14"/>
      <c r="Y213" s="14"/>
      <c r="Z213" s="14"/>
      <c r="AA213" s="14"/>
      <c r="AB213" s="14"/>
      <c r="AC213" s="14"/>
      <c r="AD213" s="14"/>
      <c r="AE213" s="14"/>
      <c r="AT213" s="264" t="s">
        <v>226</v>
      </c>
      <c r="AU213" s="264" t="s">
        <v>87</v>
      </c>
      <c r="AV213" s="14" t="s">
        <v>87</v>
      </c>
      <c r="AW213" s="14" t="s">
        <v>35</v>
      </c>
      <c r="AX213" s="14" t="s">
        <v>78</v>
      </c>
      <c r="AY213" s="264" t="s">
        <v>216</v>
      </c>
    </row>
    <row r="214" spans="1:51" s="13" customFormat="1" ht="12">
      <c r="A214" s="13"/>
      <c r="B214" s="243"/>
      <c r="C214" s="244"/>
      <c r="D214" s="245" t="s">
        <v>226</v>
      </c>
      <c r="E214" s="246" t="s">
        <v>1</v>
      </c>
      <c r="F214" s="247" t="s">
        <v>1708</v>
      </c>
      <c r="G214" s="244"/>
      <c r="H214" s="246" t="s">
        <v>1</v>
      </c>
      <c r="I214" s="248"/>
      <c r="J214" s="244"/>
      <c r="K214" s="244"/>
      <c r="L214" s="249"/>
      <c r="M214" s="250"/>
      <c r="N214" s="251"/>
      <c r="O214" s="251"/>
      <c r="P214" s="251"/>
      <c r="Q214" s="251"/>
      <c r="R214" s="251"/>
      <c r="S214" s="251"/>
      <c r="T214" s="252"/>
      <c r="U214" s="13"/>
      <c r="V214" s="13"/>
      <c r="W214" s="13"/>
      <c r="X214" s="13"/>
      <c r="Y214" s="13"/>
      <c r="Z214" s="13"/>
      <c r="AA214" s="13"/>
      <c r="AB214" s="13"/>
      <c r="AC214" s="13"/>
      <c r="AD214" s="13"/>
      <c r="AE214" s="13"/>
      <c r="AT214" s="253" t="s">
        <v>226</v>
      </c>
      <c r="AU214" s="253" t="s">
        <v>87</v>
      </c>
      <c r="AV214" s="13" t="s">
        <v>85</v>
      </c>
      <c r="AW214" s="13" t="s">
        <v>35</v>
      </c>
      <c r="AX214" s="13" t="s">
        <v>78</v>
      </c>
      <c r="AY214" s="253" t="s">
        <v>216</v>
      </c>
    </row>
    <row r="215" spans="1:51" s="14" customFormat="1" ht="12">
      <c r="A215" s="14"/>
      <c r="B215" s="254"/>
      <c r="C215" s="255"/>
      <c r="D215" s="245" t="s">
        <v>226</v>
      </c>
      <c r="E215" s="256" t="s">
        <v>1</v>
      </c>
      <c r="F215" s="257" t="s">
        <v>1709</v>
      </c>
      <c r="G215" s="255"/>
      <c r="H215" s="258">
        <v>13.5</v>
      </c>
      <c r="I215" s="259"/>
      <c r="J215" s="255"/>
      <c r="K215" s="255"/>
      <c r="L215" s="260"/>
      <c r="M215" s="261"/>
      <c r="N215" s="262"/>
      <c r="O215" s="262"/>
      <c r="P215" s="262"/>
      <c r="Q215" s="262"/>
      <c r="R215" s="262"/>
      <c r="S215" s="262"/>
      <c r="T215" s="263"/>
      <c r="U215" s="14"/>
      <c r="V215" s="14"/>
      <c r="W215" s="14"/>
      <c r="X215" s="14"/>
      <c r="Y215" s="14"/>
      <c r="Z215" s="14"/>
      <c r="AA215" s="14"/>
      <c r="AB215" s="14"/>
      <c r="AC215" s="14"/>
      <c r="AD215" s="14"/>
      <c r="AE215" s="14"/>
      <c r="AT215" s="264" t="s">
        <v>226</v>
      </c>
      <c r="AU215" s="264" t="s">
        <v>87</v>
      </c>
      <c r="AV215" s="14" t="s">
        <v>87</v>
      </c>
      <c r="AW215" s="14" t="s">
        <v>35</v>
      </c>
      <c r="AX215" s="14" t="s">
        <v>78</v>
      </c>
      <c r="AY215" s="264" t="s">
        <v>216</v>
      </c>
    </row>
    <row r="216" spans="1:51" s="15" customFormat="1" ht="12">
      <c r="A216" s="15"/>
      <c r="B216" s="265"/>
      <c r="C216" s="266"/>
      <c r="D216" s="245" t="s">
        <v>226</v>
      </c>
      <c r="E216" s="267" t="s">
        <v>1</v>
      </c>
      <c r="F216" s="268" t="s">
        <v>229</v>
      </c>
      <c r="G216" s="266"/>
      <c r="H216" s="269">
        <v>25.5</v>
      </c>
      <c r="I216" s="270"/>
      <c r="J216" s="266"/>
      <c r="K216" s="266"/>
      <c r="L216" s="271"/>
      <c r="M216" s="272"/>
      <c r="N216" s="273"/>
      <c r="O216" s="273"/>
      <c r="P216" s="273"/>
      <c r="Q216" s="273"/>
      <c r="R216" s="273"/>
      <c r="S216" s="273"/>
      <c r="T216" s="274"/>
      <c r="U216" s="15"/>
      <c r="V216" s="15"/>
      <c r="W216" s="15"/>
      <c r="X216" s="15"/>
      <c r="Y216" s="15"/>
      <c r="Z216" s="15"/>
      <c r="AA216" s="15"/>
      <c r="AB216" s="15"/>
      <c r="AC216" s="15"/>
      <c r="AD216" s="15"/>
      <c r="AE216" s="15"/>
      <c r="AT216" s="275" t="s">
        <v>226</v>
      </c>
      <c r="AU216" s="275" t="s">
        <v>87</v>
      </c>
      <c r="AV216" s="15" t="s">
        <v>100</v>
      </c>
      <c r="AW216" s="15" t="s">
        <v>35</v>
      </c>
      <c r="AX216" s="15" t="s">
        <v>85</v>
      </c>
      <c r="AY216" s="275" t="s">
        <v>216</v>
      </c>
    </row>
    <row r="217" spans="1:65" s="2" customFormat="1" ht="37.8" customHeight="1">
      <c r="A217" s="39"/>
      <c r="B217" s="40"/>
      <c r="C217" s="276" t="s">
        <v>311</v>
      </c>
      <c r="D217" s="276" t="s">
        <v>265</v>
      </c>
      <c r="E217" s="277" t="s">
        <v>1759</v>
      </c>
      <c r="F217" s="278" t="s">
        <v>1760</v>
      </c>
      <c r="G217" s="279" t="s">
        <v>268</v>
      </c>
      <c r="H217" s="280">
        <v>25.5</v>
      </c>
      <c r="I217" s="281"/>
      <c r="J217" s="282">
        <f>ROUND(I217*H217,2)</f>
        <v>0</v>
      </c>
      <c r="K217" s="278" t="s">
        <v>834</v>
      </c>
      <c r="L217" s="45"/>
      <c r="M217" s="283" t="s">
        <v>1</v>
      </c>
      <c r="N217" s="284" t="s">
        <v>43</v>
      </c>
      <c r="O217" s="92"/>
      <c r="P217" s="239">
        <f>O217*H217</f>
        <v>0</v>
      </c>
      <c r="Q217" s="239">
        <v>0</v>
      </c>
      <c r="R217" s="239">
        <f>Q217*H217</f>
        <v>0</v>
      </c>
      <c r="S217" s="239">
        <v>0</v>
      </c>
      <c r="T217" s="240">
        <f>S217*H217</f>
        <v>0</v>
      </c>
      <c r="U217" s="39"/>
      <c r="V217" s="39"/>
      <c r="W217" s="39"/>
      <c r="X217" s="39"/>
      <c r="Y217" s="39"/>
      <c r="Z217" s="39"/>
      <c r="AA217" s="39"/>
      <c r="AB217" s="39"/>
      <c r="AC217" s="39"/>
      <c r="AD217" s="39"/>
      <c r="AE217" s="39"/>
      <c r="AR217" s="241" t="s">
        <v>100</v>
      </c>
      <c r="AT217" s="241" t="s">
        <v>265</v>
      </c>
      <c r="AU217" s="241" t="s">
        <v>87</v>
      </c>
      <c r="AY217" s="18" t="s">
        <v>216</v>
      </c>
      <c r="BE217" s="242">
        <f>IF(N217="základní",J217,0)</f>
        <v>0</v>
      </c>
      <c r="BF217" s="242">
        <f>IF(N217="snížená",J217,0)</f>
        <v>0</v>
      </c>
      <c r="BG217" s="242">
        <f>IF(N217="zákl. přenesená",J217,0)</f>
        <v>0</v>
      </c>
      <c r="BH217" s="242">
        <f>IF(N217="sníž. přenesená",J217,0)</f>
        <v>0</v>
      </c>
      <c r="BI217" s="242">
        <f>IF(N217="nulová",J217,0)</f>
        <v>0</v>
      </c>
      <c r="BJ217" s="18" t="s">
        <v>85</v>
      </c>
      <c r="BK217" s="242">
        <f>ROUND(I217*H217,2)</f>
        <v>0</v>
      </c>
      <c r="BL217" s="18" t="s">
        <v>100</v>
      </c>
      <c r="BM217" s="241" t="s">
        <v>1761</v>
      </c>
    </row>
    <row r="218" spans="1:47" s="2" customFormat="1" ht="12">
      <c r="A218" s="39"/>
      <c r="B218" s="40"/>
      <c r="C218" s="41"/>
      <c r="D218" s="288" t="s">
        <v>836</v>
      </c>
      <c r="E218" s="41"/>
      <c r="F218" s="289" t="s">
        <v>1762</v>
      </c>
      <c r="G218" s="41"/>
      <c r="H218" s="41"/>
      <c r="I218" s="290"/>
      <c r="J218" s="41"/>
      <c r="K218" s="41"/>
      <c r="L218" s="45"/>
      <c r="M218" s="291"/>
      <c r="N218" s="292"/>
      <c r="O218" s="92"/>
      <c r="P218" s="92"/>
      <c r="Q218" s="92"/>
      <c r="R218" s="92"/>
      <c r="S218" s="92"/>
      <c r="T218" s="93"/>
      <c r="U218" s="39"/>
      <c r="V218" s="39"/>
      <c r="W218" s="39"/>
      <c r="X218" s="39"/>
      <c r="Y218" s="39"/>
      <c r="Z218" s="39"/>
      <c r="AA218" s="39"/>
      <c r="AB218" s="39"/>
      <c r="AC218" s="39"/>
      <c r="AD218" s="39"/>
      <c r="AE218" s="39"/>
      <c r="AT218" s="18" t="s">
        <v>836</v>
      </c>
      <c r="AU218" s="18" t="s">
        <v>87</v>
      </c>
    </row>
    <row r="219" spans="1:65" s="2" customFormat="1" ht="16.5" customHeight="1">
      <c r="A219" s="39"/>
      <c r="B219" s="40"/>
      <c r="C219" s="229" t="s">
        <v>7</v>
      </c>
      <c r="D219" s="229" t="s">
        <v>219</v>
      </c>
      <c r="E219" s="230" t="s">
        <v>1763</v>
      </c>
      <c r="F219" s="231" t="s">
        <v>1764</v>
      </c>
      <c r="G219" s="232" t="s">
        <v>852</v>
      </c>
      <c r="H219" s="233">
        <v>0.765</v>
      </c>
      <c r="I219" s="234"/>
      <c r="J219" s="235">
        <f>ROUND(I219*H219,2)</f>
        <v>0</v>
      </c>
      <c r="K219" s="231" t="s">
        <v>1361</v>
      </c>
      <c r="L219" s="236"/>
      <c r="M219" s="237" t="s">
        <v>1</v>
      </c>
      <c r="N219" s="238" t="s">
        <v>43</v>
      </c>
      <c r="O219" s="92"/>
      <c r="P219" s="239">
        <f>O219*H219</f>
        <v>0</v>
      </c>
      <c r="Q219" s="239">
        <v>0.001</v>
      </c>
      <c r="R219" s="239">
        <f>Q219*H219</f>
        <v>0.0007650000000000001</v>
      </c>
      <c r="S219" s="239">
        <v>0</v>
      </c>
      <c r="T219" s="240">
        <f>S219*H219</f>
        <v>0</v>
      </c>
      <c r="U219" s="39"/>
      <c r="V219" s="39"/>
      <c r="W219" s="39"/>
      <c r="X219" s="39"/>
      <c r="Y219" s="39"/>
      <c r="Z219" s="39"/>
      <c r="AA219" s="39"/>
      <c r="AB219" s="39"/>
      <c r="AC219" s="39"/>
      <c r="AD219" s="39"/>
      <c r="AE219" s="39"/>
      <c r="AR219" s="241" t="s">
        <v>224</v>
      </c>
      <c r="AT219" s="241" t="s">
        <v>219</v>
      </c>
      <c r="AU219" s="241" t="s">
        <v>87</v>
      </c>
      <c r="AY219" s="18" t="s">
        <v>216</v>
      </c>
      <c r="BE219" s="242">
        <f>IF(N219="základní",J219,0)</f>
        <v>0</v>
      </c>
      <c r="BF219" s="242">
        <f>IF(N219="snížená",J219,0)</f>
        <v>0</v>
      </c>
      <c r="BG219" s="242">
        <f>IF(N219="zákl. přenesená",J219,0)</f>
        <v>0</v>
      </c>
      <c r="BH219" s="242">
        <f>IF(N219="sníž. přenesená",J219,0)</f>
        <v>0</v>
      </c>
      <c r="BI219" s="242">
        <f>IF(N219="nulová",J219,0)</f>
        <v>0</v>
      </c>
      <c r="BJ219" s="18" t="s">
        <v>85</v>
      </c>
      <c r="BK219" s="242">
        <f>ROUND(I219*H219,2)</f>
        <v>0</v>
      </c>
      <c r="BL219" s="18" t="s">
        <v>100</v>
      </c>
      <c r="BM219" s="241" t="s">
        <v>1765</v>
      </c>
    </row>
    <row r="220" spans="1:51" s="14" customFormat="1" ht="12">
      <c r="A220" s="14"/>
      <c r="B220" s="254"/>
      <c r="C220" s="255"/>
      <c r="D220" s="245" t="s">
        <v>226</v>
      </c>
      <c r="E220" s="256" t="s">
        <v>1</v>
      </c>
      <c r="F220" s="257" t="s">
        <v>1766</v>
      </c>
      <c r="G220" s="255"/>
      <c r="H220" s="258">
        <v>0.765</v>
      </c>
      <c r="I220" s="259"/>
      <c r="J220" s="255"/>
      <c r="K220" s="255"/>
      <c r="L220" s="260"/>
      <c r="M220" s="261"/>
      <c r="N220" s="262"/>
      <c r="O220" s="262"/>
      <c r="P220" s="262"/>
      <c r="Q220" s="262"/>
      <c r="R220" s="262"/>
      <c r="S220" s="262"/>
      <c r="T220" s="263"/>
      <c r="U220" s="14"/>
      <c r="V220" s="14"/>
      <c r="W220" s="14"/>
      <c r="X220" s="14"/>
      <c r="Y220" s="14"/>
      <c r="Z220" s="14"/>
      <c r="AA220" s="14"/>
      <c r="AB220" s="14"/>
      <c r="AC220" s="14"/>
      <c r="AD220" s="14"/>
      <c r="AE220" s="14"/>
      <c r="AT220" s="264" t="s">
        <v>226</v>
      </c>
      <c r="AU220" s="264" t="s">
        <v>87</v>
      </c>
      <c r="AV220" s="14" t="s">
        <v>87</v>
      </c>
      <c r="AW220" s="14" t="s">
        <v>35</v>
      </c>
      <c r="AX220" s="14" t="s">
        <v>78</v>
      </c>
      <c r="AY220" s="264" t="s">
        <v>216</v>
      </c>
    </row>
    <row r="221" spans="1:51" s="15" customFormat="1" ht="12">
      <c r="A221" s="15"/>
      <c r="B221" s="265"/>
      <c r="C221" s="266"/>
      <c r="D221" s="245" t="s">
        <v>226</v>
      </c>
      <c r="E221" s="267" t="s">
        <v>1</v>
      </c>
      <c r="F221" s="268" t="s">
        <v>229</v>
      </c>
      <c r="G221" s="266"/>
      <c r="H221" s="269">
        <v>0.765</v>
      </c>
      <c r="I221" s="270"/>
      <c r="J221" s="266"/>
      <c r="K221" s="266"/>
      <c r="L221" s="271"/>
      <c r="M221" s="272"/>
      <c r="N221" s="273"/>
      <c r="O221" s="273"/>
      <c r="P221" s="273"/>
      <c r="Q221" s="273"/>
      <c r="R221" s="273"/>
      <c r="S221" s="273"/>
      <c r="T221" s="274"/>
      <c r="U221" s="15"/>
      <c r="V221" s="15"/>
      <c r="W221" s="15"/>
      <c r="X221" s="15"/>
      <c r="Y221" s="15"/>
      <c r="Z221" s="15"/>
      <c r="AA221" s="15"/>
      <c r="AB221" s="15"/>
      <c r="AC221" s="15"/>
      <c r="AD221" s="15"/>
      <c r="AE221" s="15"/>
      <c r="AT221" s="275" t="s">
        <v>226</v>
      </c>
      <c r="AU221" s="275" t="s">
        <v>87</v>
      </c>
      <c r="AV221" s="15" t="s">
        <v>100</v>
      </c>
      <c r="AW221" s="15" t="s">
        <v>35</v>
      </c>
      <c r="AX221" s="15" t="s">
        <v>85</v>
      </c>
      <c r="AY221" s="275" t="s">
        <v>216</v>
      </c>
    </row>
    <row r="222" spans="1:63" s="12" customFormat="1" ht="22.8" customHeight="1">
      <c r="A222" s="12"/>
      <c r="B222" s="213"/>
      <c r="C222" s="214"/>
      <c r="D222" s="215" t="s">
        <v>77</v>
      </c>
      <c r="E222" s="227" t="s">
        <v>87</v>
      </c>
      <c r="F222" s="227" t="s">
        <v>1767</v>
      </c>
      <c r="G222" s="214"/>
      <c r="H222" s="214"/>
      <c r="I222" s="217"/>
      <c r="J222" s="228">
        <f>BK222</f>
        <v>0</v>
      </c>
      <c r="K222" s="214"/>
      <c r="L222" s="219"/>
      <c r="M222" s="220"/>
      <c r="N222" s="221"/>
      <c r="O222" s="221"/>
      <c r="P222" s="222">
        <f>SUM(P223:P249)</f>
        <v>0</v>
      </c>
      <c r="Q222" s="221"/>
      <c r="R222" s="222">
        <f>SUM(R223:R249)</f>
        <v>15.235790119999997</v>
      </c>
      <c r="S222" s="221"/>
      <c r="T222" s="223">
        <f>SUM(T223:T249)</f>
        <v>0</v>
      </c>
      <c r="U222" s="12"/>
      <c r="V222" s="12"/>
      <c r="W222" s="12"/>
      <c r="X222" s="12"/>
      <c r="Y222" s="12"/>
      <c r="Z222" s="12"/>
      <c r="AA222" s="12"/>
      <c r="AB222" s="12"/>
      <c r="AC222" s="12"/>
      <c r="AD222" s="12"/>
      <c r="AE222" s="12"/>
      <c r="AR222" s="224" t="s">
        <v>85</v>
      </c>
      <c r="AT222" s="225" t="s">
        <v>77</v>
      </c>
      <c r="AU222" s="225" t="s">
        <v>85</v>
      </c>
      <c r="AY222" s="224" t="s">
        <v>216</v>
      </c>
      <c r="BK222" s="226">
        <f>SUM(BK223:BK249)</f>
        <v>0</v>
      </c>
    </row>
    <row r="223" spans="1:65" s="2" customFormat="1" ht="37.8" customHeight="1">
      <c r="A223" s="39"/>
      <c r="B223" s="40"/>
      <c r="C223" s="276" t="s">
        <v>323</v>
      </c>
      <c r="D223" s="276" t="s">
        <v>265</v>
      </c>
      <c r="E223" s="277" t="s">
        <v>881</v>
      </c>
      <c r="F223" s="278" t="s">
        <v>882</v>
      </c>
      <c r="G223" s="279" t="s">
        <v>300</v>
      </c>
      <c r="H223" s="280">
        <v>0.662</v>
      </c>
      <c r="I223" s="281"/>
      <c r="J223" s="282">
        <f>ROUND(I223*H223,2)</f>
        <v>0</v>
      </c>
      <c r="K223" s="278" t="s">
        <v>1361</v>
      </c>
      <c r="L223" s="45"/>
      <c r="M223" s="283" t="s">
        <v>1</v>
      </c>
      <c r="N223" s="284" t="s">
        <v>43</v>
      </c>
      <c r="O223" s="92"/>
      <c r="P223" s="239">
        <f>O223*H223</f>
        <v>0</v>
      </c>
      <c r="Q223" s="239">
        <v>2.55054</v>
      </c>
      <c r="R223" s="239">
        <f>Q223*H223</f>
        <v>1.68845748</v>
      </c>
      <c r="S223" s="239">
        <v>0</v>
      </c>
      <c r="T223" s="240">
        <f>S223*H223</f>
        <v>0</v>
      </c>
      <c r="U223" s="39"/>
      <c r="V223" s="39"/>
      <c r="W223" s="39"/>
      <c r="X223" s="39"/>
      <c r="Y223" s="39"/>
      <c r="Z223" s="39"/>
      <c r="AA223" s="39"/>
      <c r="AB223" s="39"/>
      <c r="AC223" s="39"/>
      <c r="AD223" s="39"/>
      <c r="AE223" s="39"/>
      <c r="AR223" s="241" t="s">
        <v>100</v>
      </c>
      <c r="AT223" s="241" t="s">
        <v>265</v>
      </c>
      <c r="AU223" s="241" t="s">
        <v>87</v>
      </c>
      <c r="AY223" s="18" t="s">
        <v>216</v>
      </c>
      <c r="BE223" s="242">
        <f>IF(N223="základní",J223,0)</f>
        <v>0</v>
      </c>
      <c r="BF223" s="242">
        <f>IF(N223="snížená",J223,0)</f>
        <v>0</v>
      </c>
      <c r="BG223" s="242">
        <f>IF(N223="zákl. přenesená",J223,0)</f>
        <v>0</v>
      </c>
      <c r="BH223" s="242">
        <f>IF(N223="sníž. přenesená",J223,0)</f>
        <v>0</v>
      </c>
      <c r="BI223" s="242">
        <f>IF(N223="nulová",J223,0)</f>
        <v>0</v>
      </c>
      <c r="BJ223" s="18" t="s">
        <v>85</v>
      </c>
      <c r="BK223" s="242">
        <f>ROUND(I223*H223,2)</f>
        <v>0</v>
      </c>
      <c r="BL223" s="18" t="s">
        <v>100</v>
      </c>
      <c r="BM223" s="241" t="s">
        <v>1768</v>
      </c>
    </row>
    <row r="224" spans="1:47" s="2" customFormat="1" ht="12">
      <c r="A224" s="39"/>
      <c r="B224" s="40"/>
      <c r="C224" s="41"/>
      <c r="D224" s="288" t="s">
        <v>836</v>
      </c>
      <c r="E224" s="41"/>
      <c r="F224" s="289" t="s">
        <v>1474</v>
      </c>
      <c r="G224" s="41"/>
      <c r="H224" s="41"/>
      <c r="I224" s="290"/>
      <c r="J224" s="41"/>
      <c r="K224" s="41"/>
      <c r="L224" s="45"/>
      <c r="M224" s="291"/>
      <c r="N224" s="292"/>
      <c r="O224" s="92"/>
      <c r="P224" s="92"/>
      <c r="Q224" s="92"/>
      <c r="R224" s="92"/>
      <c r="S224" s="92"/>
      <c r="T224" s="93"/>
      <c r="U224" s="39"/>
      <c r="V224" s="39"/>
      <c r="W224" s="39"/>
      <c r="X224" s="39"/>
      <c r="Y224" s="39"/>
      <c r="Z224" s="39"/>
      <c r="AA224" s="39"/>
      <c r="AB224" s="39"/>
      <c r="AC224" s="39"/>
      <c r="AD224" s="39"/>
      <c r="AE224" s="39"/>
      <c r="AT224" s="18" t="s">
        <v>836</v>
      </c>
      <c r="AU224" s="18" t="s">
        <v>87</v>
      </c>
    </row>
    <row r="225" spans="1:51" s="14" customFormat="1" ht="12">
      <c r="A225" s="14"/>
      <c r="B225" s="254"/>
      <c r="C225" s="255"/>
      <c r="D225" s="245" t="s">
        <v>226</v>
      </c>
      <c r="E225" s="256" t="s">
        <v>1</v>
      </c>
      <c r="F225" s="257" t="s">
        <v>1769</v>
      </c>
      <c r="G225" s="255"/>
      <c r="H225" s="258">
        <v>0.662</v>
      </c>
      <c r="I225" s="259"/>
      <c r="J225" s="255"/>
      <c r="K225" s="255"/>
      <c r="L225" s="260"/>
      <c r="M225" s="261"/>
      <c r="N225" s="262"/>
      <c r="O225" s="262"/>
      <c r="P225" s="262"/>
      <c r="Q225" s="262"/>
      <c r="R225" s="262"/>
      <c r="S225" s="262"/>
      <c r="T225" s="263"/>
      <c r="U225" s="14"/>
      <c r="V225" s="14"/>
      <c r="W225" s="14"/>
      <c r="X225" s="14"/>
      <c r="Y225" s="14"/>
      <c r="Z225" s="14"/>
      <c r="AA225" s="14"/>
      <c r="AB225" s="14"/>
      <c r="AC225" s="14"/>
      <c r="AD225" s="14"/>
      <c r="AE225" s="14"/>
      <c r="AT225" s="264" t="s">
        <v>226</v>
      </c>
      <c r="AU225" s="264" t="s">
        <v>87</v>
      </c>
      <c r="AV225" s="14" t="s">
        <v>87</v>
      </c>
      <c r="AW225" s="14" t="s">
        <v>35</v>
      </c>
      <c r="AX225" s="14" t="s">
        <v>78</v>
      </c>
      <c r="AY225" s="264" t="s">
        <v>216</v>
      </c>
    </row>
    <row r="226" spans="1:51" s="15" customFormat="1" ht="12">
      <c r="A226" s="15"/>
      <c r="B226" s="265"/>
      <c r="C226" s="266"/>
      <c r="D226" s="245" t="s">
        <v>226</v>
      </c>
      <c r="E226" s="267" t="s">
        <v>1</v>
      </c>
      <c r="F226" s="268" t="s">
        <v>229</v>
      </c>
      <c r="G226" s="266"/>
      <c r="H226" s="269">
        <v>0.662</v>
      </c>
      <c r="I226" s="270"/>
      <c r="J226" s="266"/>
      <c r="K226" s="266"/>
      <c r="L226" s="271"/>
      <c r="M226" s="272"/>
      <c r="N226" s="273"/>
      <c r="O226" s="273"/>
      <c r="P226" s="273"/>
      <c r="Q226" s="273"/>
      <c r="R226" s="273"/>
      <c r="S226" s="273"/>
      <c r="T226" s="274"/>
      <c r="U226" s="15"/>
      <c r="V226" s="15"/>
      <c r="W226" s="15"/>
      <c r="X226" s="15"/>
      <c r="Y226" s="15"/>
      <c r="Z226" s="15"/>
      <c r="AA226" s="15"/>
      <c r="AB226" s="15"/>
      <c r="AC226" s="15"/>
      <c r="AD226" s="15"/>
      <c r="AE226" s="15"/>
      <c r="AT226" s="275" t="s">
        <v>226</v>
      </c>
      <c r="AU226" s="275" t="s">
        <v>87</v>
      </c>
      <c r="AV226" s="15" t="s">
        <v>100</v>
      </c>
      <c r="AW226" s="15" t="s">
        <v>35</v>
      </c>
      <c r="AX226" s="15" t="s">
        <v>85</v>
      </c>
      <c r="AY226" s="275" t="s">
        <v>216</v>
      </c>
    </row>
    <row r="227" spans="1:65" s="2" customFormat="1" ht="33" customHeight="1">
      <c r="A227" s="39"/>
      <c r="B227" s="40"/>
      <c r="C227" s="276" t="s">
        <v>328</v>
      </c>
      <c r="D227" s="276" t="s">
        <v>265</v>
      </c>
      <c r="E227" s="277" t="s">
        <v>1477</v>
      </c>
      <c r="F227" s="278" t="s">
        <v>1478</v>
      </c>
      <c r="G227" s="279" t="s">
        <v>300</v>
      </c>
      <c r="H227" s="280">
        <v>0.662</v>
      </c>
      <c r="I227" s="281"/>
      <c r="J227" s="282">
        <f>ROUND(I227*H227,2)</f>
        <v>0</v>
      </c>
      <c r="K227" s="278" t="s">
        <v>1361</v>
      </c>
      <c r="L227" s="45"/>
      <c r="M227" s="283" t="s">
        <v>1</v>
      </c>
      <c r="N227" s="284" t="s">
        <v>43</v>
      </c>
      <c r="O227" s="92"/>
      <c r="P227" s="239">
        <f>O227*H227</f>
        <v>0</v>
      </c>
      <c r="Q227" s="239">
        <v>0.04858</v>
      </c>
      <c r="R227" s="239">
        <f>Q227*H227</f>
        <v>0.03215996</v>
      </c>
      <c r="S227" s="239">
        <v>0</v>
      </c>
      <c r="T227" s="240">
        <f>S227*H227</f>
        <v>0</v>
      </c>
      <c r="U227" s="39"/>
      <c r="V227" s="39"/>
      <c r="W227" s="39"/>
      <c r="X227" s="39"/>
      <c r="Y227" s="39"/>
      <c r="Z227" s="39"/>
      <c r="AA227" s="39"/>
      <c r="AB227" s="39"/>
      <c r="AC227" s="39"/>
      <c r="AD227" s="39"/>
      <c r="AE227" s="39"/>
      <c r="AR227" s="241" t="s">
        <v>100</v>
      </c>
      <c r="AT227" s="241" t="s">
        <v>265</v>
      </c>
      <c r="AU227" s="241" t="s">
        <v>87</v>
      </c>
      <c r="AY227" s="18" t="s">
        <v>216</v>
      </c>
      <c r="BE227" s="242">
        <f>IF(N227="základní",J227,0)</f>
        <v>0</v>
      </c>
      <c r="BF227" s="242">
        <f>IF(N227="snížená",J227,0)</f>
        <v>0</v>
      </c>
      <c r="BG227" s="242">
        <f>IF(N227="zákl. přenesená",J227,0)</f>
        <v>0</v>
      </c>
      <c r="BH227" s="242">
        <f>IF(N227="sníž. přenesená",J227,0)</f>
        <v>0</v>
      </c>
      <c r="BI227" s="242">
        <f>IF(N227="nulová",J227,0)</f>
        <v>0</v>
      </c>
      <c r="BJ227" s="18" t="s">
        <v>85</v>
      </c>
      <c r="BK227" s="242">
        <f>ROUND(I227*H227,2)</f>
        <v>0</v>
      </c>
      <c r="BL227" s="18" t="s">
        <v>100</v>
      </c>
      <c r="BM227" s="241" t="s">
        <v>1770</v>
      </c>
    </row>
    <row r="228" spans="1:47" s="2" customFormat="1" ht="12">
      <c r="A228" s="39"/>
      <c r="B228" s="40"/>
      <c r="C228" s="41"/>
      <c r="D228" s="288" t="s">
        <v>836</v>
      </c>
      <c r="E228" s="41"/>
      <c r="F228" s="289" t="s">
        <v>1480</v>
      </c>
      <c r="G228" s="41"/>
      <c r="H228" s="41"/>
      <c r="I228" s="290"/>
      <c r="J228" s="41"/>
      <c r="K228" s="41"/>
      <c r="L228" s="45"/>
      <c r="M228" s="291"/>
      <c r="N228" s="292"/>
      <c r="O228" s="92"/>
      <c r="P228" s="92"/>
      <c r="Q228" s="92"/>
      <c r="R228" s="92"/>
      <c r="S228" s="92"/>
      <c r="T228" s="93"/>
      <c r="U228" s="39"/>
      <c r="V228" s="39"/>
      <c r="W228" s="39"/>
      <c r="X228" s="39"/>
      <c r="Y228" s="39"/>
      <c r="Z228" s="39"/>
      <c r="AA228" s="39"/>
      <c r="AB228" s="39"/>
      <c r="AC228" s="39"/>
      <c r="AD228" s="39"/>
      <c r="AE228" s="39"/>
      <c r="AT228" s="18" t="s">
        <v>836</v>
      </c>
      <c r="AU228" s="18" t="s">
        <v>87</v>
      </c>
    </row>
    <row r="229" spans="1:65" s="2" customFormat="1" ht="37.8" customHeight="1">
      <c r="A229" s="39"/>
      <c r="B229" s="40"/>
      <c r="C229" s="276" t="s">
        <v>334</v>
      </c>
      <c r="D229" s="276" t="s">
        <v>265</v>
      </c>
      <c r="E229" s="277" t="s">
        <v>1771</v>
      </c>
      <c r="F229" s="278" t="s">
        <v>1772</v>
      </c>
      <c r="G229" s="279" t="s">
        <v>300</v>
      </c>
      <c r="H229" s="280">
        <v>5.12</v>
      </c>
      <c r="I229" s="281"/>
      <c r="J229" s="282">
        <f>ROUND(I229*H229,2)</f>
        <v>0</v>
      </c>
      <c r="K229" s="278" t="s">
        <v>1361</v>
      </c>
      <c r="L229" s="45"/>
      <c r="M229" s="283" t="s">
        <v>1</v>
      </c>
      <c r="N229" s="284" t="s">
        <v>43</v>
      </c>
      <c r="O229" s="92"/>
      <c r="P229" s="239">
        <f>O229*H229</f>
        <v>0</v>
      </c>
      <c r="Q229" s="239">
        <v>2.55054</v>
      </c>
      <c r="R229" s="239">
        <f>Q229*H229</f>
        <v>13.058764799999999</v>
      </c>
      <c r="S229" s="239">
        <v>0</v>
      </c>
      <c r="T229" s="240">
        <f>S229*H229</f>
        <v>0</v>
      </c>
      <c r="U229" s="39"/>
      <c r="V229" s="39"/>
      <c r="W229" s="39"/>
      <c r="X229" s="39"/>
      <c r="Y229" s="39"/>
      <c r="Z229" s="39"/>
      <c r="AA229" s="39"/>
      <c r="AB229" s="39"/>
      <c r="AC229" s="39"/>
      <c r="AD229" s="39"/>
      <c r="AE229" s="39"/>
      <c r="AR229" s="241" t="s">
        <v>100</v>
      </c>
      <c r="AT229" s="241" t="s">
        <v>265</v>
      </c>
      <c r="AU229" s="241" t="s">
        <v>87</v>
      </c>
      <c r="AY229" s="18" t="s">
        <v>216</v>
      </c>
      <c r="BE229" s="242">
        <f>IF(N229="základní",J229,0)</f>
        <v>0</v>
      </c>
      <c r="BF229" s="242">
        <f>IF(N229="snížená",J229,0)</f>
        <v>0</v>
      </c>
      <c r="BG229" s="242">
        <f>IF(N229="zákl. přenesená",J229,0)</f>
        <v>0</v>
      </c>
      <c r="BH229" s="242">
        <f>IF(N229="sníž. přenesená",J229,0)</f>
        <v>0</v>
      </c>
      <c r="BI229" s="242">
        <f>IF(N229="nulová",J229,0)</f>
        <v>0</v>
      </c>
      <c r="BJ229" s="18" t="s">
        <v>85</v>
      </c>
      <c r="BK229" s="242">
        <f>ROUND(I229*H229,2)</f>
        <v>0</v>
      </c>
      <c r="BL229" s="18" t="s">
        <v>100</v>
      </c>
      <c r="BM229" s="241" t="s">
        <v>1773</v>
      </c>
    </row>
    <row r="230" spans="1:47" s="2" customFormat="1" ht="12">
      <c r="A230" s="39"/>
      <c r="B230" s="40"/>
      <c r="C230" s="41"/>
      <c r="D230" s="288" t="s">
        <v>836</v>
      </c>
      <c r="E230" s="41"/>
      <c r="F230" s="289" t="s">
        <v>1774</v>
      </c>
      <c r="G230" s="41"/>
      <c r="H230" s="41"/>
      <c r="I230" s="290"/>
      <c r="J230" s="41"/>
      <c r="K230" s="41"/>
      <c r="L230" s="45"/>
      <c r="M230" s="291"/>
      <c r="N230" s="292"/>
      <c r="O230" s="92"/>
      <c r="P230" s="92"/>
      <c r="Q230" s="92"/>
      <c r="R230" s="92"/>
      <c r="S230" s="92"/>
      <c r="T230" s="93"/>
      <c r="U230" s="39"/>
      <c r="V230" s="39"/>
      <c r="W230" s="39"/>
      <c r="X230" s="39"/>
      <c r="Y230" s="39"/>
      <c r="Z230" s="39"/>
      <c r="AA230" s="39"/>
      <c r="AB230" s="39"/>
      <c r="AC230" s="39"/>
      <c r="AD230" s="39"/>
      <c r="AE230" s="39"/>
      <c r="AT230" s="18" t="s">
        <v>836</v>
      </c>
      <c r="AU230" s="18" t="s">
        <v>87</v>
      </c>
    </row>
    <row r="231" spans="1:51" s="14" customFormat="1" ht="12">
      <c r="A231" s="14"/>
      <c r="B231" s="254"/>
      <c r="C231" s="255"/>
      <c r="D231" s="245" t="s">
        <v>226</v>
      </c>
      <c r="E231" s="256" t="s">
        <v>1</v>
      </c>
      <c r="F231" s="257" t="s">
        <v>1775</v>
      </c>
      <c r="G231" s="255"/>
      <c r="H231" s="258">
        <v>5.12</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226</v>
      </c>
      <c r="AU231" s="264" t="s">
        <v>87</v>
      </c>
      <c r="AV231" s="14" t="s">
        <v>87</v>
      </c>
      <c r="AW231" s="14" t="s">
        <v>35</v>
      </c>
      <c r="AX231" s="14" t="s">
        <v>78</v>
      </c>
      <c r="AY231" s="264" t="s">
        <v>216</v>
      </c>
    </row>
    <row r="232" spans="1:51" s="15" customFormat="1" ht="12">
      <c r="A232" s="15"/>
      <c r="B232" s="265"/>
      <c r="C232" s="266"/>
      <c r="D232" s="245" t="s">
        <v>226</v>
      </c>
      <c r="E232" s="267" t="s">
        <v>1</v>
      </c>
      <c r="F232" s="268" t="s">
        <v>229</v>
      </c>
      <c r="G232" s="266"/>
      <c r="H232" s="269">
        <v>5.12</v>
      </c>
      <c r="I232" s="270"/>
      <c r="J232" s="266"/>
      <c r="K232" s="266"/>
      <c r="L232" s="271"/>
      <c r="M232" s="272"/>
      <c r="N232" s="273"/>
      <c r="O232" s="273"/>
      <c r="P232" s="273"/>
      <c r="Q232" s="273"/>
      <c r="R232" s="273"/>
      <c r="S232" s="273"/>
      <c r="T232" s="274"/>
      <c r="U232" s="15"/>
      <c r="V232" s="15"/>
      <c r="W232" s="15"/>
      <c r="X232" s="15"/>
      <c r="Y232" s="15"/>
      <c r="Z232" s="15"/>
      <c r="AA232" s="15"/>
      <c r="AB232" s="15"/>
      <c r="AC232" s="15"/>
      <c r="AD232" s="15"/>
      <c r="AE232" s="15"/>
      <c r="AT232" s="275" t="s">
        <v>226</v>
      </c>
      <c r="AU232" s="275" t="s">
        <v>87</v>
      </c>
      <c r="AV232" s="15" t="s">
        <v>100</v>
      </c>
      <c r="AW232" s="15" t="s">
        <v>35</v>
      </c>
      <c r="AX232" s="15" t="s">
        <v>85</v>
      </c>
      <c r="AY232" s="275" t="s">
        <v>216</v>
      </c>
    </row>
    <row r="233" spans="1:65" s="2" customFormat="1" ht="33" customHeight="1">
      <c r="A233" s="39"/>
      <c r="B233" s="40"/>
      <c r="C233" s="276" t="s">
        <v>1776</v>
      </c>
      <c r="D233" s="276" t="s">
        <v>265</v>
      </c>
      <c r="E233" s="277" t="s">
        <v>1777</v>
      </c>
      <c r="F233" s="278" t="s">
        <v>1452</v>
      </c>
      <c r="G233" s="279" t="s">
        <v>300</v>
      </c>
      <c r="H233" s="280">
        <v>5.12</v>
      </c>
      <c r="I233" s="281"/>
      <c r="J233" s="282">
        <f>ROUND(I233*H233,2)</f>
        <v>0</v>
      </c>
      <c r="K233" s="278" t="s">
        <v>1361</v>
      </c>
      <c r="L233" s="45"/>
      <c r="M233" s="283" t="s">
        <v>1</v>
      </c>
      <c r="N233" s="284" t="s">
        <v>43</v>
      </c>
      <c r="O233" s="92"/>
      <c r="P233" s="239">
        <f>O233*H233</f>
        <v>0</v>
      </c>
      <c r="Q233" s="239">
        <v>0</v>
      </c>
      <c r="R233" s="239">
        <f>Q233*H233</f>
        <v>0</v>
      </c>
      <c r="S233" s="239">
        <v>0</v>
      </c>
      <c r="T233" s="240">
        <f>S233*H233</f>
        <v>0</v>
      </c>
      <c r="U233" s="39"/>
      <c r="V233" s="39"/>
      <c r="W233" s="39"/>
      <c r="X233" s="39"/>
      <c r="Y233" s="39"/>
      <c r="Z233" s="39"/>
      <c r="AA233" s="39"/>
      <c r="AB233" s="39"/>
      <c r="AC233" s="39"/>
      <c r="AD233" s="39"/>
      <c r="AE233" s="39"/>
      <c r="AR233" s="241" t="s">
        <v>100</v>
      </c>
      <c r="AT233" s="241" t="s">
        <v>265</v>
      </c>
      <c r="AU233" s="241" t="s">
        <v>87</v>
      </c>
      <c r="AY233" s="18" t="s">
        <v>216</v>
      </c>
      <c r="BE233" s="242">
        <f>IF(N233="základní",J233,0)</f>
        <v>0</v>
      </c>
      <c r="BF233" s="242">
        <f>IF(N233="snížená",J233,0)</f>
        <v>0</v>
      </c>
      <c r="BG233" s="242">
        <f>IF(N233="zákl. přenesená",J233,0)</f>
        <v>0</v>
      </c>
      <c r="BH233" s="242">
        <f>IF(N233="sníž. přenesená",J233,0)</f>
        <v>0</v>
      </c>
      <c r="BI233" s="242">
        <f>IF(N233="nulová",J233,0)</f>
        <v>0</v>
      </c>
      <c r="BJ233" s="18" t="s">
        <v>85</v>
      </c>
      <c r="BK233" s="242">
        <f>ROUND(I233*H233,2)</f>
        <v>0</v>
      </c>
      <c r="BL233" s="18" t="s">
        <v>100</v>
      </c>
      <c r="BM233" s="241" t="s">
        <v>1778</v>
      </c>
    </row>
    <row r="234" spans="1:47" s="2" customFormat="1" ht="12">
      <c r="A234" s="39"/>
      <c r="B234" s="40"/>
      <c r="C234" s="41"/>
      <c r="D234" s="288" t="s">
        <v>836</v>
      </c>
      <c r="E234" s="41"/>
      <c r="F234" s="289" t="s">
        <v>1779</v>
      </c>
      <c r="G234" s="41"/>
      <c r="H234" s="41"/>
      <c r="I234" s="290"/>
      <c r="J234" s="41"/>
      <c r="K234" s="41"/>
      <c r="L234" s="45"/>
      <c r="M234" s="291"/>
      <c r="N234" s="292"/>
      <c r="O234" s="92"/>
      <c r="P234" s="92"/>
      <c r="Q234" s="92"/>
      <c r="R234" s="92"/>
      <c r="S234" s="92"/>
      <c r="T234" s="93"/>
      <c r="U234" s="39"/>
      <c r="V234" s="39"/>
      <c r="W234" s="39"/>
      <c r="X234" s="39"/>
      <c r="Y234" s="39"/>
      <c r="Z234" s="39"/>
      <c r="AA234" s="39"/>
      <c r="AB234" s="39"/>
      <c r="AC234" s="39"/>
      <c r="AD234" s="39"/>
      <c r="AE234" s="39"/>
      <c r="AT234" s="18" t="s">
        <v>836</v>
      </c>
      <c r="AU234" s="18" t="s">
        <v>87</v>
      </c>
    </row>
    <row r="235" spans="1:65" s="2" customFormat="1" ht="24.15" customHeight="1">
      <c r="A235" s="39"/>
      <c r="B235" s="40"/>
      <c r="C235" s="276" t="s">
        <v>338</v>
      </c>
      <c r="D235" s="276" t="s">
        <v>265</v>
      </c>
      <c r="E235" s="277" t="s">
        <v>1481</v>
      </c>
      <c r="F235" s="278" t="s">
        <v>1482</v>
      </c>
      <c r="G235" s="279" t="s">
        <v>268</v>
      </c>
      <c r="H235" s="280">
        <v>13.731</v>
      </c>
      <c r="I235" s="281"/>
      <c r="J235" s="282">
        <f>ROUND(I235*H235,2)</f>
        <v>0</v>
      </c>
      <c r="K235" s="278" t="s">
        <v>1361</v>
      </c>
      <c r="L235" s="45"/>
      <c r="M235" s="283" t="s">
        <v>1</v>
      </c>
      <c r="N235" s="284" t="s">
        <v>43</v>
      </c>
      <c r="O235" s="92"/>
      <c r="P235" s="239">
        <f>O235*H235</f>
        <v>0</v>
      </c>
      <c r="Q235" s="239">
        <v>0.00144</v>
      </c>
      <c r="R235" s="239">
        <f>Q235*H235</f>
        <v>0.01977264</v>
      </c>
      <c r="S235" s="239">
        <v>0</v>
      </c>
      <c r="T235" s="240">
        <f>S235*H235</f>
        <v>0</v>
      </c>
      <c r="U235" s="39"/>
      <c r="V235" s="39"/>
      <c r="W235" s="39"/>
      <c r="X235" s="39"/>
      <c r="Y235" s="39"/>
      <c r="Z235" s="39"/>
      <c r="AA235" s="39"/>
      <c r="AB235" s="39"/>
      <c r="AC235" s="39"/>
      <c r="AD235" s="39"/>
      <c r="AE235" s="39"/>
      <c r="AR235" s="241" t="s">
        <v>100</v>
      </c>
      <c r="AT235" s="241" t="s">
        <v>265</v>
      </c>
      <c r="AU235" s="241" t="s">
        <v>87</v>
      </c>
      <c r="AY235" s="18" t="s">
        <v>216</v>
      </c>
      <c r="BE235" s="242">
        <f>IF(N235="základní",J235,0)</f>
        <v>0</v>
      </c>
      <c r="BF235" s="242">
        <f>IF(N235="snížená",J235,0)</f>
        <v>0</v>
      </c>
      <c r="BG235" s="242">
        <f>IF(N235="zákl. přenesená",J235,0)</f>
        <v>0</v>
      </c>
      <c r="BH235" s="242">
        <f>IF(N235="sníž. přenesená",J235,0)</f>
        <v>0</v>
      </c>
      <c r="BI235" s="242">
        <f>IF(N235="nulová",J235,0)</f>
        <v>0</v>
      </c>
      <c r="BJ235" s="18" t="s">
        <v>85</v>
      </c>
      <c r="BK235" s="242">
        <f>ROUND(I235*H235,2)</f>
        <v>0</v>
      </c>
      <c r="BL235" s="18" t="s">
        <v>100</v>
      </c>
      <c r="BM235" s="241" t="s">
        <v>1780</v>
      </c>
    </row>
    <row r="236" spans="1:47" s="2" customFormat="1" ht="12">
      <c r="A236" s="39"/>
      <c r="B236" s="40"/>
      <c r="C236" s="41"/>
      <c r="D236" s="288" t="s">
        <v>836</v>
      </c>
      <c r="E236" s="41"/>
      <c r="F236" s="289" t="s">
        <v>1484</v>
      </c>
      <c r="G236" s="41"/>
      <c r="H236" s="41"/>
      <c r="I236" s="290"/>
      <c r="J236" s="41"/>
      <c r="K236" s="41"/>
      <c r="L236" s="45"/>
      <c r="M236" s="291"/>
      <c r="N236" s="292"/>
      <c r="O236" s="92"/>
      <c r="P236" s="92"/>
      <c r="Q236" s="92"/>
      <c r="R236" s="92"/>
      <c r="S236" s="92"/>
      <c r="T236" s="93"/>
      <c r="U236" s="39"/>
      <c r="V236" s="39"/>
      <c r="W236" s="39"/>
      <c r="X236" s="39"/>
      <c r="Y236" s="39"/>
      <c r="Z236" s="39"/>
      <c r="AA236" s="39"/>
      <c r="AB236" s="39"/>
      <c r="AC236" s="39"/>
      <c r="AD236" s="39"/>
      <c r="AE236" s="39"/>
      <c r="AT236" s="18" t="s">
        <v>836</v>
      </c>
      <c r="AU236" s="18" t="s">
        <v>87</v>
      </c>
    </row>
    <row r="237" spans="1:51" s="13" customFormat="1" ht="12">
      <c r="A237" s="13"/>
      <c r="B237" s="243"/>
      <c r="C237" s="244"/>
      <c r="D237" s="245" t="s">
        <v>226</v>
      </c>
      <c r="E237" s="246" t="s">
        <v>1</v>
      </c>
      <c r="F237" s="247" t="s">
        <v>1781</v>
      </c>
      <c r="G237" s="244"/>
      <c r="H237" s="246" t="s">
        <v>1</v>
      </c>
      <c r="I237" s="248"/>
      <c r="J237" s="244"/>
      <c r="K237" s="244"/>
      <c r="L237" s="249"/>
      <c r="M237" s="250"/>
      <c r="N237" s="251"/>
      <c r="O237" s="251"/>
      <c r="P237" s="251"/>
      <c r="Q237" s="251"/>
      <c r="R237" s="251"/>
      <c r="S237" s="251"/>
      <c r="T237" s="252"/>
      <c r="U237" s="13"/>
      <c r="V237" s="13"/>
      <c r="W237" s="13"/>
      <c r="X237" s="13"/>
      <c r="Y237" s="13"/>
      <c r="Z237" s="13"/>
      <c r="AA237" s="13"/>
      <c r="AB237" s="13"/>
      <c r="AC237" s="13"/>
      <c r="AD237" s="13"/>
      <c r="AE237" s="13"/>
      <c r="AT237" s="253" t="s">
        <v>226</v>
      </c>
      <c r="AU237" s="253" t="s">
        <v>87</v>
      </c>
      <c r="AV237" s="13" t="s">
        <v>85</v>
      </c>
      <c r="AW237" s="13" t="s">
        <v>35</v>
      </c>
      <c r="AX237" s="13" t="s">
        <v>78</v>
      </c>
      <c r="AY237" s="253" t="s">
        <v>216</v>
      </c>
    </row>
    <row r="238" spans="1:51" s="14" customFormat="1" ht="12">
      <c r="A238" s="14"/>
      <c r="B238" s="254"/>
      <c r="C238" s="255"/>
      <c r="D238" s="245" t="s">
        <v>226</v>
      </c>
      <c r="E238" s="256" t="s">
        <v>1</v>
      </c>
      <c r="F238" s="257" t="s">
        <v>1782</v>
      </c>
      <c r="G238" s="255"/>
      <c r="H238" s="258">
        <v>4.411</v>
      </c>
      <c r="I238" s="259"/>
      <c r="J238" s="255"/>
      <c r="K238" s="255"/>
      <c r="L238" s="260"/>
      <c r="M238" s="261"/>
      <c r="N238" s="262"/>
      <c r="O238" s="262"/>
      <c r="P238" s="262"/>
      <c r="Q238" s="262"/>
      <c r="R238" s="262"/>
      <c r="S238" s="262"/>
      <c r="T238" s="263"/>
      <c r="U238" s="14"/>
      <c r="V238" s="14"/>
      <c r="W238" s="14"/>
      <c r="X238" s="14"/>
      <c r="Y238" s="14"/>
      <c r="Z238" s="14"/>
      <c r="AA238" s="14"/>
      <c r="AB238" s="14"/>
      <c r="AC238" s="14"/>
      <c r="AD238" s="14"/>
      <c r="AE238" s="14"/>
      <c r="AT238" s="264" t="s">
        <v>226</v>
      </c>
      <c r="AU238" s="264" t="s">
        <v>87</v>
      </c>
      <c r="AV238" s="14" t="s">
        <v>87</v>
      </c>
      <c r="AW238" s="14" t="s">
        <v>35</v>
      </c>
      <c r="AX238" s="14" t="s">
        <v>78</v>
      </c>
      <c r="AY238" s="264" t="s">
        <v>216</v>
      </c>
    </row>
    <row r="239" spans="1:51" s="14" customFormat="1" ht="12">
      <c r="A239" s="14"/>
      <c r="B239" s="254"/>
      <c r="C239" s="255"/>
      <c r="D239" s="245" t="s">
        <v>226</v>
      </c>
      <c r="E239" s="256" t="s">
        <v>1</v>
      </c>
      <c r="F239" s="257" t="s">
        <v>1783</v>
      </c>
      <c r="G239" s="255"/>
      <c r="H239" s="258">
        <v>0.36</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226</v>
      </c>
      <c r="AU239" s="264" t="s">
        <v>87</v>
      </c>
      <c r="AV239" s="14" t="s">
        <v>87</v>
      </c>
      <c r="AW239" s="14" t="s">
        <v>35</v>
      </c>
      <c r="AX239" s="14" t="s">
        <v>78</v>
      </c>
      <c r="AY239" s="264" t="s">
        <v>216</v>
      </c>
    </row>
    <row r="240" spans="1:51" s="13" customFormat="1" ht="12">
      <c r="A240" s="13"/>
      <c r="B240" s="243"/>
      <c r="C240" s="244"/>
      <c r="D240" s="245" t="s">
        <v>226</v>
      </c>
      <c r="E240" s="246" t="s">
        <v>1</v>
      </c>
      <c r="F240" s="247" t="s">
        <v>1784</v>
      </c>
      <c r="G240" s="244"/>
      <c r="H240" s="246" t="s">
        <v>1</v>
      </c>
      <c r="I240" s="248"/>
      <c r="J240" s="244"/>
      <c r="K240" s="244"/>
      <c r="L240" s="249"/>
      <c r="M240" s="250"/>
      <c r="N240" s="251"/>
      <c r="O240" s="251"/>
      <c r="P240" s="251"/>
      <c r="Q240" s="251"/>
      <c r="R240" s="251"/>
      <c r="S240" s="251"/>
      <c r="T240" s="252"/>
      <c r="U240" s="13"/>
      <c r="V240" s="13"/>
      <c r="W240" s="13"/>
      <c r="X240" s="13"/>
      <c r="Y240" s="13"/>
      <c r="Z240" s="13"/>
      <c r="AA240" s="13"/>
      <c r="AB240" s="13"/>
      <c r="AC240" s="13"/>
      <c r="AD240" s="13"/>
      <c r="AE240" s="13"/>
      <c r="AT240" s="253" t="s">
        <v>226</v>
      </c>
      <c r="AU240" s="253" t="s">
        <v>87</v>
      </c>
      <c r="AV240" s="13" t="s">
        <v>85</v>
      </c>
      <c r="AW240" s="13" t="s">
        <v>35</v>
      </c>
      <c r="AX240" s="13" t="s">
        <v>78</v>
      </c>
      <c r="AY240" s="253" t="s">
        <v>216</v>
      </c>
    </row>
    <row r="241" spans="1:51" s="14" customFormat="1" ht="12">
      <c r="A241" s="14"/>
      <c r="B241" s="254"/>
      <c r="C241" s="255"/>
      <c r="D241" s="245" t="s">
        <v>226</v>
      </c>
      <c r="E241" s="256" t="s">
        <v>1</v>
      </c>
      <c r="F241" s="257" t="s">
        <v>1785</v>
      </c>
      <c r="G241" s="255"/>
      <c r="H241" s="258">
        <v>6.4</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226</v>
      </c>
      <c r="AU241" s="264" t="s">
        <v>87</v>
      </c>
      <c r="AV241" s="14" t="s">
        <v>87</v>
      </c>
      <c r="AW241" s="14" t="s">
        <v>35</v>
      </c>
      <c r="AX241" s="14" t="s">
        <v>78</v>
      </c>
      <c r="AY241" s="264" t="s">
        <v>216</v>
      </c>
    </row>
    <row r="242" spans="1:51" s="14" customFormat="1" ht="12">
      <c r="A242" s="14"/>
      <c r="B242" s="254"/>
      <c r="C242" s="255"/>
      <c r="D242" s="245" t="s">
        <v>226</v>
      </c>
      <c r="E242" s="256" t="s">
        <v>1</v>
      </c>
      <c r="F242" s="257" t="s">
        <v>1786</v>
      </c>
      <c r="G242" s="255"/>
      <c r="H242" s="258">
        <v>2.56</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226</v>
      </c>
      <c r="AU242" s="264" t="s">
        <v>87</v>
      </c>
      <c r="AV242" s="14" t="s">
        <v>87</v>
      </c>
      <c r="AW242" s="14" t="s">
        <v>35</v>
      </c>
      <c r="AX242" s="14" t="s">
        <v>78</v>
      </c>
      <c r="AY242" s="264" t="s">
        <v>216</v>
      </c>
    </row>
    <row r="243" spans="1:51" s="15" customFormat="1" ht="12">
      <c r="A243" s="15"/>
      <c r="B243" s="265"/>
      <c r="C243" s="266"/>
      <c r="D243" s="245" t="s">
        <v>226</v>
      </c>
      <c r="E243" s="267" t="s">
        <v>1</v>
      </c>
      <c r="F243" s="268" t="s">
        <v>229</v>
      </c>
      <c r="G243" s="266"/>
      <c r="H243" s="269">
        <v>13.731</v>
      </c>
      <c r="I243" s="270"/>
      <c r="J243" s="266"/>
      <c r="K243" s="266"/>
      <c r="L243" s="271"/>
      <c r="M243" s="272"/>
      <c r="N243" s="273"/>
      <c r="O243" s="273"/>
      <c r="P243" s="273"/>
      <c r="Q243" s="273"/>
      <c r="R243" s="273"/>
      <c r="S243" s="273"/>
      <c r="T243" s="274"/>
      <c r="U243" s="15"/>
      <c r="V243" s="15"/>
      <c r="W243" s="15"/>
      <c r="X243" s="15"/>
      <c r="Y243" s="15"/>
      <c r="Z243" s="15"/>
      <c r="AA243" s="15"/>
      <c r="AB243" s="15"/>
      <c r="AC243" s="15"/>
      <c r="AD243" s="15"/>
      <c r="AE243" s="15"/>
      <c r="AT243" s="275" t="s">
        <v>226</v>
      </c>
      <c r="AU243" s="275" t="s">
        <v>87</v>
      </c>
      <c r="AV243" s="15" t="s">
        <v>100</v>
      </c>
      <c r="AW243" s="15" t="s">
        <v>35</v>
      </c>
      <c r="AX243" s="15" t="s">
        <v>85</v>
      </c>
      <c r="AY243" s="275" t="s">
        <v>216</v>
      </c>
    </row>
    <row r="244" spans="1:65" s="2" customFormat="1" ht="24.15" customHeight="1">
      <c r="A244" s="39"/>
      <c r="B244" s="40"/>
      <c r="C244" s="276" t="s">
        <v>310</v>
      </c>
      <c r="D244" s="276" t="s">
        <v>265</v>
      </c>
      <c r="E244" s="277" t="s">
        <v>1487</v>
      </c>
      <c r="F244" s="278" t="s">
        <v>1488</v>
      </c>
      <c r="G244" s="279" t="s">
        <v>268</v>
      </c>
      <c r="H244" s="280">
        <v>13.731</v>
      </c>
      <c r="I244" s="281"/>
      <c r="J244" s="282">
        <f>ROUND(I244*H244,2)</f>
        <v>0</v>
      </c>
      <c r="K244" s="278" t="s">
        <v>1361</v>
      </c>
      <c r="L244" s="45"/>
      <c r="M244" s="283" t="s">
        <v>1</v>
      </c>
      <c r="N244" s="284" t="s">
        <v>43</v>
      </c>
      <c r="O244" s="92"/>
      <c r="P244" s="239">
        <f>O244*H244</f>
        <v>0</v>
      </c>
      <c r="Q244" s="239">
        <v>4E-05</v>
      </c>
      <c r="R244" s="239">
        <f>Q244*H244</f>
        <v>0.00054924</v>
      </c>
      <c r="S244" s="239">
        <v>0</v>
      </c>
      <c r="T244" s="240">
        <f>S244*H244</f>
        <v>0</v>
      </c>
      <c r="U244" s="39"/>
      <c r="V244" s="39"/>
      <c r="W244" s="39"/>
      <c r="X244" s="39"/>
      <c r="Y244" s="39"/>
      <c r="Z244" s="39"/>
      <c r="AA244" s="39"/>
      <c r="AB244" s="39"/>
      <c r="AC244" s="39"/>
      <c r="AD244" s="39"/>
      <c r="AE244" s="39"/>
      <c r="AR244" s="241" t="s">
        <v>100</v>
      </c>
      <c r="AT244" s="241" t="s">
        <v>265</v>
      </c>
      <c r="AU244" s="241" t="s">
        <v>87</v>
      </c>
      <c r="AY244" s="18" t="s">
        <v>216</v>
      </c>
      <c r="BE244" s="242">
        <f>IF(N244="základní",J244,0)</f>
        <v>0</v>
      </c>
      <c r="BF244" s="242">
        <f>IF(N244="snížená",J244,0)</f>
        <v>0</v>
      </c>
      <c r="BG244" s="242">
        <f>IF(N244="zákl. přenesená",J244,0)</f>
        <v>0</v>
      </c>
      <c r="BH244" s="242">
        <f>IF(N244="sníž. přenesená",J244,0)</f>
        <v>0</v>
      </c>
      <c r="BI244" s="242">
        <f>IF(N244="nulová",J244,0)</f>
        <v>0</v>
      </c>
      <c r="BJ244" s="18" t="s">
        <v>85</v>
      </c>
      <c r="BK244" s="242">
        <f>ROUND(I244*H244,2)</f>
        <v>0</v>
      </c>
      <c r="BL244" s="18" t="s">
        <v>100</v>
      </c>
      <c r="BM244" s="241" t="s">
        <v>1787</v>
      </c>
    </row>
    <row r="245" spans="1:47" s="2" customFormat="1" ht="12">
      <c r="A245" s="39"/>
      <c r="B245" s="40"/>
      <c r="C245" s="41"/>
      <c r="D245" s="288" t="s">
        <v>836</v>
      </c>
      <c r="E245" s="41"/>
      <c r="F245" s="289" t="s">
        <v>1490</v>
      </c>
      <c r="G245" s="41"/>
      <c r="H245" s="41"/>
      <c r="I245" s="290"/>
      <c r="J245" s="41"/>
      <c r="K245" s="41"/>
      <c r="L245" s="45"/>
      <c r="M245" s="291"/>
      <c r="N245" s="292"/>
      <c r="O245" s="92"/>
      <c r="P245" s="92"/>
      <c r="Q245" s="92"/>
      <c r="R245" s="92"/>
      <c r="S245" s="92"/>
      <c r="T245" s="93"/>
      <c r="U245" s="39"/>
      <c r="V245" s="39"/>
      <c r="W245" s="39"/>
      <c r="X245" s="39"/>
      <c r="Y245" s="39"/>
      <c r="Z245" s="39"/>
      <c r="AA245" s="39"/>
      <c r="AB245" s="39"/>
      <c r="AC245" s="39"/>
      <c r="AD245" s="39"/>
      <c r="AE245" s="39"/>
      <c r="AT245" s="18" t="s">
        <v>836</v>
      </c>
      <c r="AU245" s="18" t="s">
        <v>87</v>
      </c>
    </row>
    <row r="246" spans="1:65" s="2" customFormat="1" ht="33" customHeight="1">
      <c r="A246" s="39"/>
      <c r="B246" s="40"/>
      <c r="C246" s="276" t="s">
        <v>345</v>
      </c>
      <c r="D246" s="276" t="s">
        <v>265</v>
      </c>
      <c r="E246" s="277" t="s">
        <v>1491</v>
      </c>
      <c r="F246" s="278" t="s">
        <v>1492</v>
      </c>
      <c r="G246" s="279" t="s">
        <v>255</v>
      </c>
      <c r="H246" s="280">
        <v>0.42</v>
      </c>
      <c r="I246" s="281"/>
      <c r="J246" s="282">
        <f>ROUND(I246*H246,2)</f>
        <v>0</v>
      </c>
      <c r="K246" s="278" t="s">
        <v>1361</v>
      </c>
      <c r="L246" s="45"/>
      <c r="M246" s="283" t="s">
        <v>1</v>
      </c>
      <c r="N246" s="284" t="s">
        <v>43</v>
      </c>
      <c r="O246" s="92"/>
      <c r="P246" s="239">
        <f>O246*H246</f>
        <v>0</v>
      </c>
      <c r="Q246" s="239">
        <v>1.0383</v>
      </c>
      <c r="R246" s="239">
        <f>Q246*H246</f>
        <v>0.436086</v>
      </c>
      <c r="S246" s="239">
        <v>0</v>
      </c>
      <c r="T246" s="240">
        <f>S246*H246</f>
        <v>0</v>
      </c>
      <c r="U246" s="39"/>
      <c r="V246" s="39"/>
      <c r="W246" s="39"/>
      <c r="X246" s="39"/>
      <c r="Y246" s="39"/>
      <c r="Z246" s="39"/>
      <c r="AA246" s="39"/>
      <c r="AB246" s="39"/>
      <c r="AC246" s="39"/>
      <c r="AD246" s="39"/>
      <c r="AE246" s="39"/>
      <c r="AR246" s="241" t="s">
        <v>100</v>
      </c>
      <c r="AT246" s="241" t="s">
        <v>265</v>
      </c>
      <c r="AU246" s="241" t="s">
        <v>87</v>
      </c>
      <c r="AY246" s="18" t="s">
        <v>216</v>
      </c>
      <c r="BE246" s="242">
        <f>IF(N246="základní",J246,0)</f>
        <v>0</v>
      </c>
      <c r="BF246" s="242">
        <f>IF(N246="snížená",J246,0)</f>
        <v>0</v>
      </c>
      <c r="BG246" s="242">
        <f>IF(N246="zákl. přenesená",J246,0)</f>
        <v>0</v>
      </c>
      <c r="BH246" s="242">
        <f>IF(N246="sníž. přenesená",J246,0)</f>
        <v>0</v>
      </c>
      <c r="BI246" s="242">
        <f>IF(N246="nulová",J246,0)</f>
        <v>0</v>
      </c>
      <c r="BJ246" s="18" t="s">
        <v>85</v>
      </c>
      <c r="BK246" s="242">
        <f>ROUND(I246*H246,2)</f>
        <v>0</v>
      </c>
      <c r="BL246" s="18" t="s">
        <v>100</v>
      </c>
      <c r="BM246" s="241" t="s">
        <v>1788</v>
      </c>
    </row>
    <row r="247" spans="1:47" s="2" customFormat="1" ht="12">
      <c r="A247" s="39"/>
      <c r="B247" s="40"/>
      <c r="C247" s="41"/>
      <c r="D247" s="288" t="s">
        <v>836</v>
      </c>
      <c r="E247" s="41"/>
      <c r="F247" s="289" t="s">
        <v>1494</v>
      </c>
      <c r="G247" s="41"/>
      <c r="H247" s="41"/>
      <c r="I247" s="290"/>
      <c r="J247" s="41"/>
      <c r="K247" s="41"/>
      <c r="L247" s="45"/>
      <c r="M247" s="291"/>
      <c r="N247" s="292"/>
      <c r="O247" s="92"/>
      <c r="P247" s="92"/>
      <c r="Q247" s="92"/>
      <c r="R247" s="92"/>
      <c r="S247" s="92"/>
      <c r="T247" s="93"/>
      <c r="U247" s="39"/>
      <c r="V247" s="39"/>
      <c r="W247" s="39"/>
      <c r="X247" s="39"/>
      <c r="Y247" s="39"/>
      <c r="Z247" s="39"/>
      <c r="AA247" s="39"/>
      <c r="AB247" s="39"/>
      <c r="AC247" s="39"/>
      <c r="AD247" s="39"/>
      <c r="AE247" s="39"/>
      <c r="AT247" s="18" t="s">
        <v>836</v>
      </c>
      <c r="AU247" s="18" t="s">
        <v>87</v>
      </c>
    </row>
    <row r="248" spans="1:51" s="14" customFormat="1" ht="12">
      <c r="A248" s="14"/>
      <c r="B248" s="254"/>
      <c r="C248" s="255"/>
      <c r="D248" s="245" t="s">
        <v>226</v>
      </c>
      <c r="E248" s="256" t="s">
        <v>1</v>
      </c>
      <c r="F248" s="257" t="s">
        <v>1789</v>
      </c>
      <c r="G248" s="255"/>
      <c r="H248" s="258">
        <v>0.42</v>
      </c>
      <c r="I248" s="259"/>
      <c r="J248" s="255"/>
      <c r="K248" s="255"/>
      <c r="L248" s="260"/>
      <c r="M248" s="261"/>
      <c r="N248" s="262"/>
      <c r="O248" s="262"/>
      <c r="P248" s="262"/>
      <c r="Q248" s="262"/>
      <c r="R248" s="262"/>
      <c r="S248" s="262"/>
      <c r="T248" s="263"/>
      <c r="U248" s="14"/>
      <c r="V248" s="14"/>
      <c r="W248" s="14"/>
      <c r="X248" s="14"/>
      <c r="Y248" s="14"/>
      <c r="Z248" s="14"/>
      <c r="AA248" s="14"/>
      <c r="AB248" s="14"/>
      <c r="AC248" s="14"/>
      <c r="AD248" s="14"/>
      <c r="AE248" s="14"/>
      <c r="AT248" s="264" t="s">
        <v>226</v>
      </c>
      <c r="AU248" s="264" t="s">
        <v>87</v>
      </c>
      <c r="AV248" s="14" t="s">
        <v>87</v>
      </c>
      <c r="AW248" s="14" t="s">
        <v>35</v>
      </c>
      <c r="AX248" s="14" t="s">
        <v>78</v>
      </c>
      <c r="AY248" s="264" t="s">
        <v>216</v>
      </c>
    </row>
    <row r="249" spans="1:51" s="15" customFormat="1" ht="12">
      <c r="A249" s="15"/>
      <c r="B249" s="265"/>
      <c r="C249" s="266"/>
      <c r="D249" s="245" t="s">
        <v>226</v>
      </c>
      <c r="E249" s="267" t="s">
        <v>1</v>
      </c>
      <c r="F249" s="268" t="s">
        <v>229</v>
      </c>
      <c r="G249" s="266"/>
      <c r="H249" s="269">
        <v>0.42</v>
      </c>
      <c r="I249" s="270"/>
      <c r="J249" s="266"/>
      <c r="K249" s="266"/>
      <c r="L249" s="271"/>
      <c r="M249" s="272"/>
      <c r="N249" s="273"/>
      <c r="O249" s="273"/>
      <c r="P249" s="273"/>
      <c r="Q249" s="273"/>
      <c r="R249" s="273"/>
      <c r="S249" s="273"/>
      <c r="T249" s="274"/>
      <c r="U249" s="15"/>
      <c r="V249" s="15"/>
      <c r="W249" s="15"/>
      <c r="X249" s="15"/>
      <c r="Y249" s="15"/>
      <c r="Z249" s="15"/>
      <c r="AA249" s="15"/>
      <c r="AB249" s="15"/>
      <c r="AC249" s="15"/>
      <c r="AD249" s="15"/>
      <c r="AE249" s="15"/>
      <c r="AT249" s="275" t="s">
        <v>226</v>
      </c>
      <c r="AU249" s="275" t="s">
        <v>87</v>
      </c>
      <c r="AV249" s="15" t="s">
        <v>100</v>
      </c>
      <c r="AW249" s="15" t="s">
        <v>35</v>
      </c>
      <c r="AX249" s="15" t="s">
        <v>85</v>
      </c>
      <c r="AY249" s="275" t="s">
        <v>216</v>
      </c>
    </row>
    <row r="250" spans="1:63" s="12" customFormat="1" ht="22.8" customHeight="1">
      <c r="A250" s="12"/>
      <c r="B250" s="213"/>
      <c r="C250" s="214"/>
      <c r="D250" s="215" t="s">
        <v>77</v>
      </c>
      <c r="E250" s="227" t="s">
        <v>95</v>
      </c>
      <c r="F250" s="227" t="s">
        <v>1790</v>
      </c>
      <c r="G250" s="214"/>
      <c r="H250" s="214"/>
      <c r="I250" s="217"/>
      <c r="J250" s="228">
        <f>BK250</f>
        <v>0</v>
      </c>
      <c r="K250" s="214"/>
      <c r="L250" s="219"/>
      <c r="M250" s="220"/>
      <c r="N250" s="221"/>
      <c r="O250" s="221"/>
      <c r="P250" s="222">
        <f>SUM(P251:P296)</f>
        <v>0</v>
      </c>
      <c r="Q250" s="221"/>
      <c r="R250" s="222">
        <f>SUM(R251:R296)</f>
        <v>11.060424580000001</v>
      </c>
      <c r="S250" s="221"/>
      <c r="T250" s="223">
        <f>SUM(T251:T296)</f>
        <v>0</v>
      </c>
      <c r="U250" s="12"/>
      <c r="V250" s="12"/>
      <c r="W250" s="12"/>
      <c r="X250" s="12"/>
      <c r="Y250" s="12"/>
      <c r="Z250" s="12"/>
      <c r="AA250" s="12"/>
      <c r="AB250" s="12"/>
      <c r="AC250" s="12"/>
      <c r="AD250" s="12"/>
      <c r="AE250" s="12"/>
      <c r="AR250" s="224" t="s">
        <v>85</v>
      </c>
      <c r="AT250" s="225" t="s">
        <v>77</v>
      </c>
      <c r="AU250" s="225" t="s">
        <v>85</v>
      </c>
      <c r="AY250" s="224" t="s">
        <v>216</v>
      </c>
      <c r="BK250" s="226">
        <f>SUM(BK251:BK296)</f>
        <v>0</v>
      </c>
    </row>
    <row r="251" spans="1:65" s="2" customFormat="1" ht="16.5" customHeight="1">
      <c r="A251" s="39"/>
      <c r="B251" s="40"/>
      <c r="C251" s="276" t="s">
        <v>349</v>
      </c>
      <c r="D251" s="276" t="s">
        <v>265</v>
      </c>
      <c r="E251" s="277" t="s">
        <v>1791</v>
      </c>
      <c r="F251" s="278" t="s">
        <v>1792</v>
      </c>
      <c r="G251" s="279" t="s">
        <v>300</v>
      </c>
      <c r="H251" s="280">
        <v>0.352</v>
      </c>
      <c r="I251" s="281"/>
      <c r="J251" s="282">
        <f>ROUND(I251*H251,2)</f>
        <v>0</v>
      </c>
      <c r="K251" s="278" t="s">
        <v>1361</v>
      </c>
      <c r="L251" s="45"/>
      <c r="M251" s="283" t="s">
        <v>1</v>
      </c>
      <c r="N251" s="284" t="s">
        <v>43</v>
      </c>
      <c r="O251" s="92"/>
      <c r="P251" s="239">
        <f>O251*H251</f>
        <v>0</v>
      </c>
      <c r="Q251" s="239">
        <v>2.50215</v>
      </c>
      <c r="R251" s="239">
        <f>Q251*H251</f>
        <v>0.8807567999999999</v>
      </c>
      <c r="S251" s="239">
        <v>0</v>
      </c>
      <c r="T251" s="240">
        <f>S251*H251</f>
        <v>0</v>
      </c>
      <c r="U251" s="39"/>
      <c r="V251" s="39"/>
      <c r="W251" s="39"/>
      <c r="X251" s="39"/>
      <c r="Y251" s="39"/>
      <c r="Z251" s="39"/>
      <c r="AA251" s="39"/>
      <c r="AB251" s="39"/>
      <c r="AC251" s="39"/>
      <c r="AD251" s="39"/>
      <c r="AE251" s="39"/>
      <c r="AR251" s="241" t="s">
        <v>100</v>
      </c>
      <c r="AT251" s="241" t="s">
        <v>265</v>
      </c>
      <c r="AU251" s="241" t="s">
        <v>87</v>
      </c>
      <c r="AY251" s="18" t="s">
        <v>216</v>
      </c>
      <c r="BE251" s="242">
        <f>IF(N251="základní",J251,0)</f>
        <v>0</v>
      </c>
      <c r="BF251" s="242">
        <f>IF(N251="snížená",J251,0)</f>
        <v>0</v>
      </c>
      <c r="BG251" s="242">
        <f>IF(N251="zákl. přenesená",J251,0)</f>
        <v>0</v>
      </c>
      <c r="BH251" s="242">
        <f>IF(N251="sníž. přenesená",J251,0)</f>
        <v>0</v>
      </c>
      <c r="BI251" s="242">
        <f>IF(N251="nulová",J251,0)</f>
        <v>0</v>
      </c>
      <c r="BJ251" s="18" t="s">
        <v>85</v>
      </c>
      <c r="BK251" s="242">
        <f>ROUND(I251*H251,2)</f>
        <v>0</v>
      </c>
      <c r="BL251" s="18" t="s">
        <v>100</v>
      </c>
      <c r="BM251" s="241" t="s">
        <v>1793</v>
      </c>
    </row>
    <row r="252" spans="1:47" s="2" customFormat="1" ht="12">
      <c r="A252" s="39"/>
      <c r="B252" s="40"/>
      <c r="C252" s="41"/>
      <c r="D252" s="288" t="s">
        <v>836</v>
      </c>
      <c r="E252" s="41"/>
      <c r="F252" s="289" t="s">
        <v>1794</v>
      </c>
      <c r="G252" s="41"/>
      <c r="H252" s="41"/>
      <c r="I252" s="290"/>
      <c r="J252" s="41"/>
      <c r="K252" s="41"/>
      <c r="L252" s="45"/>
      <c r="M252" s="291"/>
      <c r="N252" s="292"/>
      <c r="O252" s="92"/>
      <c r="P252" s="92"/>
      <c r="Q252" s="92"/>
      <c r="R252" s="92"/>
      <c r="S252" s="92"/>
      <c r="T252" s="93"/>
      <c r="U252" s="39"/>
      <c r="V252" s="39"/>
      <c r="W252" s="39"/>
      <c r="X252" s="39"/>
      <c r="Y252" s="39"/>
      <c r="Z252" s="39"/>
      <c r="AA252" s="39"/>
      <c r="AB252" s="39"/>
      <c r="AC252" s="39"/>
      <c r="AD252" s="39"/>
      <c r="AE252" s="39"/>
      <c r="AT252" s="18" t="s">
        <v>836</v>
      </c>
      <c r="AU252" s="18" t="s">
        <v>87</v>
      </c>
    </row>
    <row r="253" spans="1:51" s="14" customFormat="1" ht="12">
      <c r="A253" s="14"/>
      <c r="B253" s="254"/>
      <c r="C253" s="255"/>
      <c r="D253" s="245" t="s">
        <v>226</v>
      </c>
      <c r="E253" s="256" t="s">
        <v>1</v>
      </c>
      <c r="F253" s="257" t="s">
        <v>1795</v>
      </c>
      <c r="G253" s="255"/>
      <c r="H253" s="258">
        <v>0.352</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226</v>
      </c>
      <c r="AU253" s="264" t="s">
        <v>87</v>
      </c>
      <c r="AV253" s="14" t="s">
        <v>87</v>
      </c>
      <c r="AW253" s="14" t="s">
        <v>35</v>
      </c>
      <c r="AX253" s="14" t="s">
        <v>78</v>
      </c>
      <c r="AY253" s="264" t="s">
        <v>216</v>
      </c>
    </row>
    <row r="254" spans="1:51" s="15" customFormat="1" ht="12">
      <c r="A254" s="15"/>
      <c r="B254" s="265"/>
      <c r="C254" s="266"/>
      <c r="D254" s="245" t="s">
        <v>226</v>
      </c>
      <c r="E254" s="267" t="s">
        <v>1</v>
      </c>
      <c r="F254" s="268" t="s">
        <v>229</v>
      </c>
      <c r="G254" s="266"/>
      <c r="H254" s="269">
        <v>0.352</v>
      </c>
      <c r="I254" s="270"/>
      <c r="J254" s="266"/>
      <c r="K254" s="266"/>
      <c r="L254" s="271"/>
      <c r="M254" s="272"/>
      <c r="N254" s="273"/>
      <c r="O254" s="273"/>
      <c r="P254" s="273"/>
      <c r="Q254" s="273"/>
      <c r="R254" s="273"/>
      <c r="S254" s="273"/>
      <c r="T254" s="274"/>
      <c r="U254" s="15"/>
      <c r="V254" s="15"/>
      <c r="W254" s="15"/>
      <c r="X254" s="15"/>
      <c r="Y254" s="15"/>
      <c r="Z254" s="15"/>
      <c r="AA254" s="15"/>
      <c r="AB254" s="15"/>
      <c r="AC254" s="15"/>
      <c r="AD254" s="15"/>
      <c r="AE254" s="15"/>
      <c r="AT254" s="275" t="s">
        <v>226</v>
      </c>
      <c r="AU254" s="275" t="s">
        <v>87</v>
      </c>
      <c r="AV254" s="15" t="s">
        <v>100</v>
      </c>
      <c r="AW254" s="15" t="s">
        <v>35</v>
      </c>
      <c r="AX254" s="15" t="s">
        <v>85</v>
      </c>
      <c r="AY254" s="275" t="s">
        <v>216</v>
      </c>
    </row>
    <row r="255" spans="1:65" s="2" customFormat="1" ht="24.15" customHeight="1">
      <c r="A255" s="39"/>
      <c r="B255" s="40"/>
      <c r="C255" s="276" t="s">
        <v>1796</v>
      </c>
      <c r="D255" s="276" t="s">
        <v>265</v>
      </c>
      <c r="E255" s="277" t="s">
        <v>1797</v>
      </c>
      <c r="F255" s="278" t="s">
        <v>1798</v>
      </c>
      <c r="G255" s="279" t="s">
        <v>300</v>
      </c>
      <c r="H255" s="280">
        <v>0.352</v>
      </c>
      <c r="I255" s="281"/>
      <c r="J255" s="282">
        <f>ROUND(I255*H255,2)</f>
        <v>0</v>
      </c>
      <c r="K255" s="278" t="s">
        <v>1361</v>
      </c>
      <c r="L255" s="45"/>
      <c r="M255" s="283" t="s">
        <v>1</v>
      </c>
      <c r="N255" s="284" t="s">
        <v>43</v>
      </c>
      <c r="O255" s="92"/>
      <c r="P255" s="239">
        <f>O255*H255</f>
        <v>0</v>
      </c>
      <c r="Q255" s="239">
        <v>0.04858</v>
      </c>
      <c r="R255" s="239">
        <f>Q255*H255</f>
        <v>0.01710016</v>
      </c>
      <c r="S255" s="239">
        <v>0</v>
      </c>
      <c r="T255" s="240">
        <f>S255*H255</f>
        <v>0</v>
      </c>
      <c r="U255" s="39"/>
      <c r="V255" s="39"/>
      <c r="W255" s="39"/>
      <c r="X255" s="39"/>
      <c r="Y255" s="39"/>
      <c r="Z255" s="39"/>
      <c r="AA255" s="39"/>
      <c r="AB255" s="39"/>
      <c r="AC255" s="39"/>
      <c r="AD255" s="39"/>
      <c r="AE255" s="39"/>
      <c r="AR255" s="241" t="s">
        <v>100</v>
      </c>
      <c r="AT255" s="241" t="s">
        <v>265</v>
      </c>
      <c r="AU255" s="241" t="s">
        <v>87</v>
      </c>
      <c r="AY255" s="18" t="s">
        <v>216</v>
      </c>
      <c r="BE255" s="242">
        <f>IF(N255="základní",J255,0)</f>
        <v>0</v>
      </c>
      <c r="BF255" s="242">
        <f>IF(N255="snížená",J255,0)</f>
        <v>0</v>
      </c>
      <c r="BG255" s="242">
        <f>IF(N255="zákl. přenesená",J255,0)</f>
        <v>0</v>
      </c>
      <c r="BH255" s="242">
        <f>IF(N255="sníž. přenesená",J255,0)</f>
        <v>0</v>
      </c>
      <c r="BI255" s="242">
        <f>IF(N255="nulová",J255,0)</f>
        <v>0</v>
      </c>
      <c r="BJ255" s="18" t="s">
        <v>85</v>
      </c>
      <c r="BK255" s="242">
        <f>ROUND(I255*H255,2)</f>
        <v>0</v>
      </c>
      <c r="BL255" s="18" t="s">
        <v>100</v>
      </c>
      <c r="BM255" s="241" t="s">
        <v>1799</v>
      </c>
    </row>
    <row r="256" spans="1:47" s="2" customFormat="1" ht="12">
      <c r="A256" s="39"/>
      <c r="B256" s="40"/>
      <c r="C256" s="41"/>
      <c r="D256" s="288" t="s">
        <v>836</v>
      </c>
      <c r="E256" s="41"/>
      <c r="F256" s="289" t="s">
        <v>1800</v>
      </c>
      <c r="G256" s="41"/>
      <c r="H256" s="41"/>
      <c r="I256" s="290"/>
      <c r="J256" s="41"/>
      <c r="K256" s="41"/>
      <c r="L256" s="45"/>
      <c r="M256" s="291"/>
      <c r="N256" s="292"/>
      <c r="O256" s="92"/>
      <c r="P256" s="92"/>
      <c r="Q256" s="92"/>
      <c r="R256" s="92"/>
      <c r="S256" s="92"/>
      <c r="T256" s="93"/>
      <c r="U256" s="39"/>
      <c r="V256" s="39"/>
      <c r="W256" s="39"/>
      <c r="X256" s="39"/>
      <c r="Y256" s="39"/>
      <c r="Z256" s="39"/>
      <c r="AA256" s="39"/>
      <c r="AB256" s="39"/>
      <c r="AC256" s="39"/>
      <c r="AD256" s="39"/>
      <c r="AE256" s="39"/>
      <c r="AT256" s="18" t="s">
        <v>836</v>
      </c>
      <c r="AU256" s="18" t="s">
        <v>87</v>
      </c>
    </row>
    <row r="257" spans="1:65" s="2" customFormat="1" ht="16.5" customHeight="1">
      <c r="A257" s="39"/>
      <c r="B257" s="40"/>
      <c r="C257" s="276" t="s">
        <v>353</v>
      </c>
      <c r="D257" s="276" t="s">
        <v>265</v>
      </c>
      <c r="E257" s="277" t="s">
        <v>1801</v>
      </c>
      <c r="F257" s="278" t="s">
        <v>1802</v>
      </c>
      <c r="G257" s="279" t="s">
        <v>268</v>
      </c>
      <c r="H257" s="280">
        <v>2.44</v>
      </c>
      <c r="I257" s="281"/>
      <c r="J257" s="282">
        <f>ROUND(I257*H257,2)</f>
        <v>0</v>
      </c>
      <c r="K257" s="278" t="s">
        <v>1361</v>
      </c>
      <c r="L257" s="45"/>
      <c r="M257" s="283" t="s">
        <v>1</v>
      </c>
      <c r="N257" s="284" t="s">
        <v>43</v>
      </c>
      <c r="O257" s="92"/>
      <c r="P257" s="239">
        <f>O257*H257</f>
        <v>0</v>
      </c>
      <c r="Q257" s="239">
        <v>0.04174</v>
      </c>
      <c r="R257" s="239">
        <f>Q257*H257</f>
        <v>0.1018456</v>
      </c>
      <c r="S257" s="239">
        <v>0</v>
      </c>
      <c r="T257" s="240">
        <f>S257*H257</f>
        <v>0</v>
      </c>
      <c r="U257" s="39"/>
      <c r="V257" s="39"/>
      <c r="W257" s="39"/>
      <c r="X257" s="39"/>
      <c r="Y257" s="39"/>
      <c r="Z257" s="39"/>
      <c r="AA257" s="39"/>
      <c r="AB257" s="39"/>
      <c r="AC257" s="39"/>
      <c r="AD257" s="39"/>
      <c r="AE257" s="39"/>
      <c r="AR257" s="241" t="s">
        <v>100</v>
      </c>
      <c r="AT257" s="241" t="s">
        <v>265</v>
      </c>
      <c r="AU257" s="241" t="s">
        <v>87</v>
      </c>
      <c r="AY257" s="18" t="s">
        <v>216</v>
      </c>
      <c r="BE257" s="242">
        <f>IF(N257="základní",J257,0)</f>
        <v>0</v>
      </c>
      <c r="BF257" s="242">
        <f>IF(N257="snížená",J257,0)</f>
        <v>0</v>
      </c>
      <c r="BG257" s="242">
        <f>IF(N257="zákl. přenesená",J257,0)</f>
        <v>0</v>
      </c>
      <c r="BH257" s="242">
        <f>IF(N257="sníž. přenesená",J257,0)</f>
        <v>0</v>
      </c>
      <c r="BI257" s="242">
        <f>IF(N257="nulová",J257,0)</f>
        <v>0</v>
      </c>
      <c r="BJ257" s="18" t="s">
        <v>85</v>
      </c>
      <c r="BK257" s="242">
        <f>ROUND(I257*H257,2)</f>
        <v>0</v>
      </c>
      <c r="BL257" s="18" t="s">
        <v>100</v>
      </c>
      <c r="BM257" s="241" t="s">
        <v>1803</v>
      </c>
    </row>
    <row r="258" spans="1:47" s="2" customFormat="1" ht="12">
      <c r="A258" s="39"/>
      <c r="B258" s="40"/>
      <c r="C258" s="41"/>
      <c r="D258" s="288" t="s">
        <v>836</v>
      </c>
      <c r="E258" s="41"/>
      <c r="F258" s="289" t="s">
        <v>1804</v>
      </c>
      <c r="G258" s="41"/>
      <c r="H258" s="41"/>
      <c r="I258" s="290"/>
      <c r="J258" s="41"/>
      <c r="K258" s="41"/>
      <c r="L258" s="45"/>
      <c r="M258" s="291"/>
      <c r="N258" s="292"/>
      <c r="O258" s="92"/>
      <c r="P258" s="92"/>
      <c r="Q258" s="92"/>
      <c r="R258" s="92"/>
      <c r="S258" s="92"/>
      <c r="T258" s="93"/>
      <c r="U258" s="39"/>
      <c r="V258" s="39"/>
      <c r="W258" s="39"/>
      <c r="X258" s="39"/>
      <c r="Y258" s="39"/>
      <c r="Z258" s="39"/>
      <c r="AA258" s="39"/>
      <c r="AB258" s="39"/>
      <c r="AC258" s="39"/>
      <c r="AD258" s="39"/>
      <c r="AE258" s="39"/>
      <c r="AT258" s="18" t="s">
        <v>836</v>
      </c>
      <c r="AU258" s="18" t="s">
        <v>87</v>
      </c>
    </row>
    <row r="259" spans="1:51" s="13" customFormat="1" ht="12">
      <c r="A259" s="13"/>
      <c r="B259" s="243"/>
      <c r="C259" s="244"/>
      <c r="D259" s="245" t="s">
        <v>226</v>
      </c>
      <c r="E259" s="246" t="s">
        <v>1</v>
      </c>
      <c r="F259" s="247" t="s">
        <v>1805</v>
      </c>
      <c r="G259" s="244"/>
      <c r="H259" s="246" t="s">
        <v>1</v>
      </c>
      <c r="I259" s="248"/>
      <c r="J259" s="244"/>
      <c r="K259" s="244"/>
      <c r="L259" s="249"/>
      <c r="M259" s="250"/>
      <c r="N259" s="251"/>
      <c r="O259" s="251"/>
      <c r="P259" s="251"/>
      <c r="Q259" s="251"/>
      <c r="R259" s="251"/>
      <c r="S259" s="251"/>
      <c r="T259" s="252"/>
      <c r="U259" s="13"/>
      <c r="V259" s="13"/>
      <c r="W259" s="13"/>
      <c r="X259" s="13"/>
      <c r="Y259" s="13"/>
      <c r="Z259" s="13"/>
      <c r="AA259" s="13"/>
      <c r="AB259" s="13"/>
      <c r="AC259" s="13"/>
      <c r="AD259" s="13"/>
      <c r="AE259" s="13"/>
      <c r="AT259" s="253" t="s">
        <v>226</v>
      </c>
      <c r="AU259" s="253" t="s">
        <v>87</v>
      </c>
      <c r="AV259" s="13" t="s">
        <v>85</v>
      </c>
      <c r="AW259" s="13" t="s">
        <v>35</v>
      </c>
      <c r="AX259" s="13" t="s">
        <v>78</v>
      </c>
      <c r="AY259" s="253" t="s">
        <v>216</v>
      </c>
    </row>
    <row r="260" spans="1:51" s="14" customFormat="1" ht="12">
      <c r="A260" s="14"/>
      <c r="B260" s="254"/>
      <c r="C260" s="255"/>
      <c r="D260" s="245" t="s">
        <v>226</v>
      </c>
      <c r="E260" s="256" t="s">
        <v>1</v>
      </c>
      <c r="F260" s="257" t="s">
        <v>1806</v>
      </c>
      <c r="G260" s="255"/>
      <c r="H260" s="258">
        <v>2.24</v>
      </c>
      <c r="I260" s="259"/>
      <c r="J260" s="255"/>
      <c r="K260" s="255"/>
      <c r="L260" s="260"/>
      <c r="M260" s="261"/>
      <c r="N260" s="262"/>
      <c r="O260" s="262"/>
      <c r="P260" s="262"/>
      <c r="Q260" s="262"/>
      <c r="R260" s="262"/>
      <c r="S260" s="262"/>
      <c r="T260" s="263"/>
      <c r="U260" s="14"/>
      <c r="V260" s="14"/>
      <c r="W260" s="14"/>
      <c r="X260" s="14"/>
      <c r="Y260" s="14"/>
      <c r="Z260" s="14"/>
      <c r="AA260" s="14"/>
      <c r="AB260" s="14"/>
      <c r="AC260" s="14"/>
      <c r="AD260" s="14"/>
      <c r="AE260" s="14"/>
      <c r="AT260" s="264" t="s">
        <v>226</v>
      </c>
      <c r="AU260" s="264" t="s">
        <v>87</v>
      </c>
      <c r="AV260" s="14" t="s">
        <v>87</v>
      </c>
      <c r="AW260" s="14" t="s">
        <v>35</v>
      </c>
      <c r="AX260" s="14" t="s">
        <v>78</v>
      </c>
      <c r="AY260" s="264" t="s">
        <v>216</v>
      </c>
    </row>
    <row r="261" spans="1:51" s="14" customFormat="1" ht="12">
      <c r="A261" s="14"/>
      <c r="B261" s="254"/>
      <c r="C261" s="255"/>
      <c r="D261" s="245" t="s">
        <v>226</v>
      </c>
      <c r="E261" s="256" t="s">
        <v>1</v>
      </c>
      <c r="F261" s="257" t="s">
        <v>1807</v>
      </c>
      <c r="G261" s="255"/>
      <c r="H261" s="258">
        <v>0.2</v>
      </c>
      <c r="I261" s="259"/>
      <c r="J261" s="255"/>
      <c r="K261" s="255"/>
      <c r="L261" s="260"/>
      <c r="M261" s="261"/>
      <c r="N261" s="262"/>
      <c r="O261" s="262"/>
      <c r="P261" s="262"/>
      <c r="Q261" s="262"/>
      <c r="R261" s="262"/>
      <c r="S261" s="262"/>
      <c r="T261" s="263"/>
      <c r="U261" s="14"/>
      <c r="V261" s="14"/>
      <c r="W261" s="14"/>
      <c r="X261" s="14"/>
      <c r="Y261" s="14"/>
      <c r="Z261" s="14"/>
      <c r="AA261" s="14"/>
      <c r="AB261" s="14"/>
      <c r="AC261" s="14"/>
      <c r="AD261" s="14"/>
      <c r="AE261" s="14"/>
      <c r="AT261" s="264" t="s">
        <v>226</v>
      </c>
      <c r="AU261" s="264" t="s">
        <v>87</v>
      </c>
      <c r="AV261" s="14" t="s">
        <v>87</v>
      </c>
      <c r="AW261" s="14" t="s">
        <v>35</v>
      </c>
      <c r="AX261" s="14" t="s">
        <v>78</v>
      </c>
      <c r="AY261" s="264" t="s">
        <v>216</v>
      </c>
    </row>
    <row r="262" spans="1:51" s="15" customFormat="1" ht="12">
      <c r="A262" s="15"/>
      <c r="B262" s="265"/>
      <c r="C262" s="266"/>
      <c r="D262" s="245" t="s">
        <v>226</v>
      </c>
      <c r="E262" s="267" t="s">
        <v>1</v>
      </c>
      <c r="F262" s="268" t="s">
        <v>229</v>
      </c>
      <c r="G262" s="266"/>
      <c r="H262" s="269">
        <v>2.4400000000000004</v>
      </c>
      <c r="I262" s="270"/>
      <c r="J262" s="266"/>
      <c r="K262" s="266"/>
      <c r="L262" s="271"/>
      <c r="M262" s="272"/>
      <c r="N262" s="273"/>
      <c r="O262" s="273"/>
      <c r="P262" s="273"/>
      <c r="Q262" s="273"/>
      <c r="R262" s="273"/>
      <c r="S262" s="273"/>
      <c r="T262" s="274"/>
      <c r="U262" s="15"/>
      <c r="V262" s="15"/>
      <c r="W262" s="15"/>
      <c r="X262" s="15"/>
      <c r="Y262" s="15"/>
      <c r="Z262" s="15"/>
      <c r="AA262" s="15"/>
      <c r="AB262" s="15"/>
      <c r="AC262" s="15"/>
      <c r="AD262" s="15"/>
      <c r="AE262" s="15"/>
      <c r="AT262" s="275" t="s">
        <v>226</v>
      </c>
      <c r="AU262" s="275" t="s">
        <v>87</v>
      </c>
      <c r="AV262" s="15" t="s">
        <v>100</v>
      </c>
      <c r="AW262" s="15" t="s">
        <v>35</v>
      </c>
      <c r="AX262" s="15" t="s">
        <v>85</v>
      </c>
      <c r="AY262" s="275" t="s">
        <v>216</v>
      </c>
    </row>
    <row r="263" spans="1:65" s="2" customFormat="1" ht="16.5" customHeight="1">
      <c r="A263" s="39"/>
      <c r="B263" s="40"/>
      <c r="C263" s="276" t="s">
        <v>317</v>
      </c>
      <c r="D263" s="276" t="s">
        <v>265</v>
      </c>
      <c r="E263" s="277" t="s">
        <v>1808</v>
      </c>
      <c r="F263" s="278" t="s">
        <v>1809</v>
      </c>
      <c r="G263" s="279" t="s">
        <v>268</v>
      </c>
      <c r="H263" s="280">
        <v>2.44</v>
      </c>
      <c r="I263" s="281"/>
      <c r="J263" s="282">
        <f>ROUND(I263*H263,2)</f>
        <v>0</v>
      </c>
      <c r="K263" s="278" t="s">
        <v>1361</v>
      </c>
      <c r="L263" s="45"/>
      <c r="M263" s="283" t="s">
        <v>1</v>
      </c>
      <c r="N263" s="284" t="s">
        <v>43</v>
      </c>
      <c r="O263" s="92"/>
      <c r="P263" s="239">
        <f>O263*H263</f>
        <v>0</v>
      </c>
      <c r="Q263" s="239">
        <v>2E-05</v>
      </c>
      <c r="R263" s="239">
        <f>Q263*H263</f>
        <v>4.88E-05</v>
      </c>
      <c r="S263" s="239">
        <v>0</v>
      </c>
      <c r="T263" s="240">
        <f>S263*H263</f>
        <v>0</v>
      </c>
      <c r="U263" s="39"/>
      <c r="V263" s="39"/>
      <c r="W263" s="39"/>
      <c r="X263" s="39"/>
      <c r="Y263" s="39"/>
      <c r="Z263" s="39"/>
      <c r="AA263" s="39"/>
      <c r="AB263" s="39"/>
      <c r="AC263" s="39"/>
      <c r="AD263" s="39"/>
      <c r="AE263" s="39"/>
      <c r="AR263" s="241" t="s">
        <v>100</v>
      </c>
      <c r="AT263" s="241" t="s">
        <v>265</v>
      </c>
      <c r="AU263" s="241" t="s">
        <v>87</v>
      </c>
      <c r="AY263" s="18" t="s">
        <v>216</v>
      </c>
      <c r="BE263" s="242">
        <f>IF(N263="základní",J263,0)</f>
        <v>0</v>
      </c>
      <c r="BF263" s="242">
        <f>IF(N263="snížená",J263,0)</f>
        <v>0</v>
      </c>
      <c r="BG263" s="242">
        <f>IF(N263="zákl. přenesená",J263,0)</f>
        <v>0</v>
      </c>
      <c r="BH263" s="242">
        <f>IF(N263="sníž. přenesená",J263,0)</f>
        <v>0</v>
      </c>
      <c r="BI263" s="242">
        <f>IF(N263="nulová",J263,0)</f>
        <v>0</v>
      </c>
      <c r="BJ263" s="18" t="s">
        <v>85</v>
      </c>
      <c r="BK263" s="242">
        <f>ROUND(I263*H263,2)</f>
        <v>0</v>
      </c>
      <c r="BL263" s="18" t="s">
        <v>100</v>
      </c>
      <c r="BM263" s="241" t="s">
        <v>1810</v>
      </c>
    </row>
    <row r="264" spans="1:47" s="2" customFormat="1" ht="12">
      <c r="A264" s="39"/>
      <c r="B264" s="40"/>
      <c r="C264" s="41"/>
      <c r="D264" s="288" t="s">
        <v>836</v>
      </c>
      <c r="E264" s="41"/>
      <c r="F264" s="289" t="s">
        <v>1811</v>
      </c>
      <c r="G264" s="41"/>
      <c r="H264" s="41"/>
      <c r="I264" s="290"/>
      <c r="J264" s="41"/>
      <c r="K264" s="41"/>
      <c r="L264" s="45"/>
      <c r="M264" s="291"/>
      <c r="N264" s="292"/>
      <c r="O264" s="92"/>
      <c r="P264" s="92"/>
      <c r="Q264" s="92"/>
      <c r="R264" s="92"/>
      <c r="S264" s="92"/>
      <c r="T264" s="93"/>
      <c r="U264" s="39"/>
      <c r="V264" s="39"/>
      <c r="W264" s="39"/>
      <c r="X264" s="39"/>
      <c r="Y264" s="39"/>
      <c r="Z264" s="39"/>
      <c r="AA264" s="39"/>
      <c r="AB264" s="39"/>
      <c r="AC264" s="39"/>
      <c r="AD264" s="39"/>
      <c r="AE264" s="39"/>
      <c r="AT264" s="18" t="s">
        <v>836</v>
      </c>
      <c r="AU264" s="18" t="s">
        <v>87</v>
      </c>
    </row>
    <row r="265" spans="1:51" s="13" customFormat="1" ht="12">
      <c r="A265" s="13"/>
      <c r="B265" s="243"/>
      <c r="C265" s="244"/>
      <c r="D265" s="245" t="s">
        <v>226</v>
      </c>
      <c r="E265" s="246" t="s">
        <v>1</v>
      </c>
      <c r="F265" s="247" t="s">
        <v>1805</v>
      </c>
      <c r="G265" s="244"/>
      <c r="H265" s="246" t="s">
        <v>1</v>
      </c>
      <c r="I265" s="248"/>
      <c r="J265" s="244"/>
      <c r="K265" s="244"/>
      <c r="L265" s="249"/>
      <c r="M265" s="250"/>
      <c r="N265" s="251"/>
      <c r="O265" s="251"/>
      <c r="P265" s="251"/>
      <c r="Q265" s="251"/>
      <c r="R265" s="251"/>
      <c r="S265" s="251"/>
      <c r="T265" s="252"/>
      <c r="U265" s="13"/>
      <c r="V265" s="13"/>
      <c r="W265" s="13"/>
      <c r="X265" s="13"/>
      <c r="Y265" s="13"/>
      <c r="Z265" s="13"/>
      <c r="AA265" s="13"/>
      <c r="AB265" s="13"/>
      <c r="AC265" s="13"/>
      <c r="AD265" s="13"/>
      <c r="AE265" s="13"/>
      <c r="AT265" s="253" t="s">
        <v>226</v>
      </c>
      <c r="AU265" s="253" t="s">
        <v>87</v>
      </c>
      <c r="AV265" s="13" t="s">
        <v>85</v>
      </c>
      <c r="AW265" s="13" t="s">
        <v>35</v>
      </c>
      <c r="AX265" s="13" t="s">
        <v>78</v>
      </c>
      <c r="AY265" s="253" t="s">
        <v>216</v>
      </c>
    </row>
    <row r="266" spans="1:51" s="14" customFormat="1" ht="12">
      <c r="A266" s="14"/>
      <c r="B266" s="254"/>
      <c r="C266" s="255"/>
      <c r="D266" s="245" t="s">
        <v>226</v>
      </c>
      <c r="E266" s="256" t="s">
        <v>1</v>
      </c>
      <c r="F266" s="257" t="s">
        <v>1806</v>
      </c>
      <c r="G266" s="255"/>
      <c r="H266" s="258">
        <v>2.24</v>
      </c>
      <c r="I266" s="259"/>
      <c r="J266" s="255"/>
      <c r="K266" s="255"/>
      <c r="L266" s="260"/>
      <c r="M266" s="261"/>
      <c r="N266" s="262"/>
      <c r="O266" s="262"/>
      <c r="P266" s="262"/>
      <c r="Q266" s="262"/>
      <c r="R266" s="262"/>
      <c r="S266" s="262"/>
      <c r="T266" s="263"/>
      <c r="U266" s="14"/>
      <c r="V266" s="14"/>
      <c r="W266" s="14"/>
      <c r="X266" s="14"/>
      <c r="Y266" s="14"/>
      <c r="Z266" s="14"/>
      <c r="AA266" s="14"/>
      <c r="AB266" s="14"/>
      <c r="AC266" s="14"/>
      <c r="AD266" s="14"/>
      <c r="AE266" s="14"/>
      <c r="AT266" s="264" t="s">
        <v>226</v>
      </c>
      <c r="AU266" s="264" t="s">
        <v>87</v>
      </c>
      <c r="AV266" s="14" t="s">
        <v>87</v>
      </c>
      <c r="AW266" s="14" t="s">
        <v>35</v>
      </c>
      <c r="AX266" s="14" t="s">
        <v>78</v>
      </c>
      <c r="AY266" s="264" t="s">
        <v>216</v>
      </c>
    </row>
    <row r="267" spans="1:51" s="14" customFormat="1" ht="12">
      <c r="A267" s="14"/>
      <c r="B267" s="254"/>
      <c r="C267" s="255"/>
      <c r="D267" s="245" t="s">
        <v>226</v>
      </c>
      <c r="E267" s="256" t="s">
        <v>1</v>
      </c>
      <c r="F267" s="257" t="s">
        <v>1807</v>
      </c>
      <c r="G267" s="255"/>
      <c r="H267" s="258">
        <v>0.2</v>
      </c>
      <c r="I267" s="259"/>
      <c r="J267" s="255"/>
      <c r="K267" s="255"/>
      <c r="L267" s="260"/>
      <c r="M267" s="261"/>
      <c r="N267" s="262"/>
      <c r="O267" s="262"/>
      <c r="P267" s="262"/>
      <c r="Q267" s="262"/>
      <c r="R267" s="262"/>
      <c r="S267" s="262"/>
      <c r="T267" s="263"/>
      <c r="U267" s="14"/>
      <c r="V267" s="14"/>
      <c r="W267" s="14"/>
      <c r="X267" s="14"/>
      <c r="Y267" s="14"/>
      <c r="Z267" s="14"/>
      <c r="AA267" s="14"/>
      <c r="AB267" s="14"/>
      <c r="AC267" s="14"/>
      <c r="AD267" s="14"/>
      <c r="AE267" s="14"/>
      <c r="AT267" s="264" t="s">
        <v>226</v>
      </c>
      <c r="AU267" s="264" t="s">
        <v>87</v>
      </c>
      <c r="AV267" s="14" t="s">
        <v>87</v>
      </c>
      <c r="AW267" s="14" t="s">
        <v>35</v>
      </c>
      <c r="AX267" s="14" t="s">
        <v>78</v>
      </c>
      <c r="AY267" s="264" t="s">
        <v>216</v>
      </c>
    </row>
    <row r="268" spans="1:51" s="15" customFormat="1" ht="12">
      <c r="A268" s="15"/>
      <c r="B268" s="265"/>
      <c r="C268" s="266"/>
      <c r="D268" s="245" t="s">
        <v>226</v>
      </c>
      <c r="E268" s="267" t="s">
        <v>1</v>
      </c>
      <c r="F268" s="268" t="s">
        <v>229</v>
      </c>
      <c r="G268" s="266"/>
      <c r="H268" s="269">
        <v>2.4400000000000004</v>
      </c>
      <c r="I268" s="270"/>
      <c r="J268" s="266"/>
      <c r="K268" s="266"/>
      <c r="L268" s="271"/>
      <c r="M268" s="272"/>
      <c r="N268" s="273"/>
      <c r="O268" s="273"/>
      <c r="P268" s="273"/>
      <c r="Q268" s="273"/>
      <c r="R268" s="273"/>
      <c r="S268" s="273"/>
      <c r="T268" s="274"/>
      <c r="U268" s="15"/>
      <c r="V268" s="15"/>
      <c r="W268" s="15"/>
      <c r="X268" s="15"/>
      <c r="Y268" s="15"/>
      <c r="Z268" s="15"/>
      <c r="AA268" s="15"/>
      <c r="AB268" s="15"/>
      <c r="AC268" s="15"/>
      <c r="AD268" s="15"/>
      <c r="AE268" s="15"/>
      <c r="AT268" s="275" t="s">
        <v>226</v>
      </c>
      <c r="AU268" s="275" t="s">
        <v>87</v>
      </c>
      <c r="AV268" s="15" t="s">
        <v>100</v>
      </c>
      <c r="AW268" s="15" t="s">
        <v>35</v>
      </c>
      <c r="AX268" s="15" t="s">
        <v>85</v>
      </c>
      <c r="AY268" s="275" t="s">
        <v>216</v>
      </c>
    </row>
    <row r="269" spans="1:65" s="2" customFormat="1" ht="24.15" customHeight="1">
      <c r="A269" s="39"/>
      <c r="B269" s="40"/>
      <c r="C269" s="276" t="s">
        <v>361</v>
      </c>
      <c r="D269" s="276" t="s">
        <v>265</v>
      </c>
      <c r="E269" s="277" t="s">
        <v>1812</v>
      </c>
      <c r="F269" s="278" t="s">
        <v>1813</v>
      </c>
      <c r="G269" s="279" t="s">
        <v>255</v>
      </c>
      <c r="H269" s="280">
        <v>0.21</v>
      </c>
      <c r="I269" s="281"/>
      <c r="J269" s="282">
        <f>ROUND(I269*H269,2)</f>
        <v>0</v>
      </c>
      <c r="K269" s="278" t="s">
        <v>1361</v>
      </c>
      <c r="L269" s="45"/>
      <c r="M269" s="283" t="s">
        <v>1</v>
      </c>
      <c r="N269" s="284" t="s">
        <v>43</v>
      </c>
      <c r="O269" s="92"/>
      <c r="P269" s="239">
        <f>O269*H269</f>
        <v>0</v>
      </c>
      <c r="Q269" s="239">
        <v>1.04877</v>
      </c>
      <c r="R269" s="239">
        <f>Q269*H269</f>
        <v>0.22024169999999998</v>
      </c>
      <c r="S269" s="239">
        <v>0</v>
      </c>
      <c r="T269" s="240">
        <f>S269*H269</f>
        <v>0</v>
      </c>
      <c r="U269" s="39"/>
      <c r="V269" s="39"/>
      <c r="W269" s="39"/>
      <c r="X269" s="39"/>
      <c r="Y269" s="39"/>
      <c r="Z269" s="39"/>
      <c r="AA269" s="39"/>
      <c r="AB269" s="39"/>
      <c r="AC269" s="39"/>
      <c r="AD269" s="39"/>
      <c r="AE269" s="39"/>
      <c r="AR269" s="241" t="s">
        <v>100</v>
      </c>
      <c r="AT269" s="241" t="s">
        <v>265</v>
      </c>
      <c r="AU269" s="241" t="s">
        <v>87</v>
      </c>
      <c r="AY269" s="18" t="s">
        <v>216</v>
      </c>
      <c r="BE269" s="242">
        <f>IF(N269="základní",J269,0)</f>
        <v>0</v>
      </c>
      <c r="BF269" s="242">
        <f>IF(N269="snížená",J269,0)</f>
        <v>0</v>
      </c>
      <c r="BG269" s="242">
        <f>IF(N269="zákl. přenesená",J269,0)</f>
        <v>0</v>
      </c>
      <c r="BH269" s="242">
        <f>IF(N269="sníž. přenesená",J269,0)</f>
        <v>0</v>
      </c>
      <c r="BI269" s="242">
        <f>IF(N269="nulová",J269,0)</f>
        <v>0</v>
      </c>
      <c r="BJ269" s="18" t="s">
        <v>85</v>
      </c>
      <c r="BK269" s="242">
        <f>ROUND(I269*H269,2)</f>
        <v>0</v>
      </c>
      <c r="BL269" s="18" t="s">
        <v>100</v>
      </c>
      <c r="BM269" s="241" t="s">
        <v>1814</v>
      </c>
    </row>
    <row r="270" spans="1:47" s="2" customFormat="1" ht="12">
      <c r="A270" s="39"/>
      <c r="B270" s="40"/>
      <c r="C270" s="41"/>
      <c r="D270" s="288" t="s">
        <v>836</v>
      </c>
      <c r="E270" s="41"/>
      <c r="F270" s="289" t="s">
        <v>1815</v>
      </c>
      <c r="G270" s="41"/>
      <c r="H270" s="41"/>
      <c r="I270" s="290"/>
      <c r="J270" s="41"/>
      <c r="K270" s="41"/>
      <c r="L270" s="45"/>
      <c r="M270" s="291"/>
      <c r="N270" s="292"/>
      <c r="O270" s="92"/>
      <c r="P270" s="92"/>
      <c r="Q270" s="92"/>
      <c r="R270" s="92"/>
      <c r="S270" s="92"/>
      <c r="T270" s="93"/>
      <c r="U270" s="39"/>
      <c r="V270" s="39"/>
      <c r="W270" s="39"/>
      <c r="X270" s="39"/>
      <c r="Y270" s="39"/>
      <c r="Z270" s="39"/>
      <c r="AA270" s="39"/>
      <c r="AB270" s="39"/>
      <c r="AC270" s="39"/>
      <c r="AD270" s="39"/>
      <c r="AE270" s="39"/>
      <c r="AT270" s="18" t="s">
        <v>836</v>
      </c>
      <c r="AU270" s="18" t="s">
        <v>87</v>
      </c>
    </row>
    <row r="271" spans="1:51" s="14" customFormat="1" ht="12">
      <c r="A271" s="14"/>
      <c r="B271" s="254"/>
      <c r="C271" s="255"/>
      <c r="D271" s="245" t="s">
        <v>226</v>
      </c>
      <c r="E271" s="256" t="s">
        <v>1</v>
      </c>
      <c r="F271" s="257" t="s">
        <v>1816</v>
      </c>
      <c r="G271" s="255"/>
      <c r="H271" s="258">
        <v>0.21</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226</v>
      </c>
      <c r="AU271" s="264" t="s">
        <v>87</v>
      </c>
      <c r="AV271" s="14" t="s">
        <v>87</v>
      </c>
      <c r="AW271" s="14" t="s">
        <v>35</v>
      </c>
      <c r="AX271" s="14" t="s">
        <v>78</v>
      </c>
      <c r="AY271" s="264" t="s">
        <v>216</v>
      </c>
    </row>
    <row r="272" spans="1:51" s="15" customFormat="1" ht="12">
      <c r="A272" s="15"/>
      <c r="B272" s="265"/>
      <c r="C272" s="266"/>
      <c r="D272" s="245" t="s">
        <v>226</v>
      </c>
      <c r="E272" s="267" t="s">
        <v>1</v>
      </c>
      <c r="F272" s="268" t="s">
        <v>229</v>
      </c>
      <c r="G272" s="266"/>
      <c r="H272" s="269">
        <v>0.21</v>
      </c>
      <c r="I272" s="270"/>
      <c r="J272" s="266"/>
      <c r="K272" s="266"/>
      <c r="L272" s="271"/>
      <c r="M272" s="272"/>
      <c r="N272" s="273"/>
      <c r="O272" s="273"/>
      <c r="P272" s="273"/>
      <c r="Q272" s="273"/>
      <c r="R272" s="273"/>
      <c r="S272" s="273"/>
      <c r="T272" s="274"/>
      <c r="U272" s="15"/>
      <c r="V272" s="15"/>
      <c r="W272" s="15"/>
      <c r="X272" s="15"/>
      <c r="Y272" s="15"/>
      <c r="Z272" s="15"/>
      <c r="AA272" s="15"/>
      <c r="AB272" s="15"/>
      <c r="AC272" s="15"/>
      <c r="AD272" s="15"/>
      <c r="AE272" s="15"/>
      <c r="AT272" s="275" t="s">
        <v>226</v>
      </c>
      <c r="AU272" s="275" t="s">
        <v>87</v>
      </c>
      <c r="AV272" s="15" t="s">
        <v>100</v>
      </c>
      <c r="AW272" s="15" t="s">
        <v>35</v>
      </c>
      <c r="AX272" s="15" t="s">
        <v>85</v>
      </c>
      <c r="AY272" s="275" t="s">
        <v>216</v>
      </c>
    </row>
    <row r="273" spans="1:65" s="2" customFormat="1" ht="24.15" customHeight="1">
      <c r="A273" s="39"/>
      <c r="B273" s="40"/>
      <c r="C273" s="276" t="s">
        <v>365</v>
      </c>
      <c r="D273" s="276" t="s">
        <v>265</v>
      </c>
      <c r="E273" s="277" t="s">
        <v>1817</v>
      </c>
      <c r="F273" s="278" t="s">
        <v>1818</v>
      </c>
      <c r="G273" s="279" t="s">
        <v>300</v>
      </c>
      <c r="H273" s="280">
        <v>3.748</v>
      </c>
      <c r="I273" s="281"/>
      <c r="J273" s="282">
        <f>ROUND(I273*H273,2)</f>
        <v>0</v>
      </c>
      <c r="K273" s="278" t="s">
        <v>1361</v>
      </c>
      <c r="L273" s="45"/>
      <c r="M273" s="283" t="s">
        <v>1</v>
      </c>
      <c r="N273" s="284" t="s">
        <v>43</v>
      </c>
      <c r="O273" s="92"/>
      <c r="P273" s="239">
        <f>O273*H273</f>
        <v>0</v>
      </c>
      <c r="Q273" s="239">
        <v>2.50209</v>
      </c>
      <c r="R273" s="239">
        <f>Q273*H273</f>
        <v>9.37783332</v>
      </c>
      <c r="S273" s="239">
        <v>0</v>
      </c>
      <c r="T273" s="240">
        <f>S273*H273</f>
        <v>0</v>
      </c>
      <c r="U273" s="39"/>
      <c r="V273" s="39"/>
      <c r="W273" s="39"/>
      <c r="X273" s="39"/>
      <c r="Y273" s="39"/>
      <c r="Z273" s="39"/>
      <c r="AA273" s="39"/>
      <c r="AB273" s="39"/>
      <c r="AC273" s="39"/>
      <c r="AD273" s="39"/>
      <c r="AE273" s="39"/>
      <c r="AR273" s="241" t="s">
        <v>100</v>
      </c>
      <c r="AT273" s="241" t="s">
        <v>265</v>
      </c>
      <c r="AU273" s="241" t="s">
        <v>87</v>
      </c>
      <c r="AY273" s="18" t="s">
        <v>216</v>
      </c>
      <c r="BE273" s="242">
        <f>IF(N273="základní",J273,0)</f>
        <v>0</v>
      </c>
      <c r="BF273" s="242">
        <f>IF(N273="snížená",J273,0)</f>
        <v>0</v>
      </c>
      <c r="BG273" s="242">
        <f>IF(N273="zákl. přenesená",J273,0)</f>
        <v>0</v>
      </c>
      <c r="BH273" s="242">
        <f>IF(N273="sníž. přenesená",J273,0)</f>
        <v>0</v>
      </c>
      <c r="BI273" s="242">
        <f>IF(N273="nulová",J273,0)</f>
        <v>0</v>
      </c>
      <c r="BJ273" s="18" t="s">
        <v>85</v>
      </c>
      <c r="BK273" s="242">
        <f>ROUND(I273*H273,2)</f>
        <v>0</v>
      </c>
      <c r="BL273" s="18" t="s">
        <v>100</v>
      </c>
      <c r="BM273" s="241" t="s">
        <v>1819</v>
      </c>
    </row>
    <row r="274" spans="1:47" s="2" customFormat="1" ht="12">
      <c r="A274" s="39"/>
      <c r="B274" s="40"/>
      <c r="C274" s="41"/>
      <c r="D274" s="288" t="s">
        <v>836</v>
      </c>
      <c r="E274" s="41"/>
      <c r="F274" s="289" t="s">
        <v>1820</v>
      </c>
      <c r="G274" s="41"/>
      <c r="H274" s="41"/>
      <c r="I274" s="290"/>
      <c r="J274" s="41"/>
      <c r="K274" s="41"/>
      <c r="L274" s="45"/>
      <c r="M274" s="291"/>
      <c r="N274" s="292"/>
      <c r="O274" s="92"/>
      <c r="P274" s="92"/>
      <c r="Q274" s="92"/>
      <c r="R274" s="92"/>
      <c r="S274" s="92"/>
      <c r="T274" s="93"/>
      <c r="U274" s="39"/>
      <c r="V274" s="39"/>
      <c r="W274" s="39"/>
      <c r="X274" s="39"/>
      <c r="Y274" s="39"/>
      <c r="Z274" s="39"/>
      <c r="AA274" s="39"/>
      <c r="AB274" s="39"/>
      <c r="AC274" s="39"/>
      <c r="AD274" s="39"/>
      <c r="AE274" s="39"/>
      <c r="AT274" s="18" t="s">
        <v>836</v>
      </c>
      <c r="AU274" s="18" t="s">
        <v>87</v>
      </c>
    </row>
    <row r="275" spans="1:51" s="13" customFormat="1" ht="12">
      <c r="A275" s="13"/>
      <c r="B275" s="243"/>
      <c r="C275" s="244"/>
      <c r="D275" s="245" t="s">
        <v>226</v>
      </c>
      <c r="E275" s="246" t="s">
        <v>1</v>
      </c>
      <c r="F275" s="247" t="s">
        <v>1821</v>
      </c>
      <c r="G275" s="244"/>
      <c r="H275" s="246" t="s">
        <v>1</v>
      </c>
      <c r="I275" s="248"/>
      <c r="J275" s="244"/>
      <c r="K275" s="244"/>
      <c r="L275" s="249"/>
      <c r="M275" s="250"/>
      <c r="N275" s="251"/>
      <c r="O275" s="251"/>
      <c r="P275" s="251"/>
      <c r="Q275" s="251"/>
      <c r="R275" s="251"/>
      <c r="S275" s="251"/>
      <c r="T275" s="252"/>
      <c r="U275" s="13"/>
      <c r="V275" s="13"/>
      <c r="W275" s="13"/>
      <c r="X275" s="13"/>
      <c r="Y275" s="13"/>
      <c r="Z275" s="13"/>
      <c r="AA275" s="13"/>
      <c r="AB275" s="13"/>
      <c r="AC275" s="13"/>
      <c r="AD275" s="13"/>
      <c r="AE275" s="13"/>
      <c r="AT275" s="253" t="s">
        <v>226</v>
      </c>
      <c r="AU275" s="253" t="s">
        <v>87</v>
      </c>
      <c r="AV275" s="13" t="s">
        <v>85</v>
      </c>
      <c r="AW275" s="13" t="s">
        <v>35</v>
      </c>
      <c r="AX275" s="13" t="s">
        <v>78</v>
      </c>
      <c r="AY275" s="253" t="s">
        <v>216</v>
      </c>
    </row>
    <row r="276" spans="1:51" s="14" customFormat="1" ht="12">
      <c r="A276" s="14"/>
      <c r="B276" s="254"/>
      <c r="C276" s="255"/>
      <c r="D276" s="245" t="s">
        <v>226</v>
      </c>
      <c r="E276" s="256" t="s">
        <v>1</v>
      </c>
      <c r="F276" s="257" t="s">
        <v>1822</v>
      </c>
      <c r="G276" s="255"/>
      <c r="H276" s="258">
        <v>4.16</v>
      </c>
      <c r="I276" s="259"/>
      <c r="J276" s="255"/>
      <c r="K276" s="255"/>
      <c r="L276" s="260"/>
      <c r="M276" s="261"/>
      <c r="N276" s="262"/>
      <c r="O276" s="262"/>
      <c r="P276" s="262"/>
      <c r="Q276" s="262"/>
      <c r="R276" s="262"/>
      <c r="S276" s="262"/>
      <c r="T276" s="263"/>
      <c r="U276" s="14"/>
      <c r="V276" s="14"/>
      <c r="W276" s="14"/>
      <c r="X276" s="14"/>
      <c r="Y276" s="14"/>
      <c r="Z276" s="14"/>
      <c r="AA276" s="14"/>
      <c r="AB276" s="14"/>
      <c r="AC276" s="14"/>
      <c r="AD276" s="14"/>
      <c r="AE276" s="14"/>
      <c r="AT276" s="264" t="s">
        <v>226</v>
      </c>
      <c r="AU276" s="264" t="s">
        <v>87</v>
      </c>
      <c r="AV276" s="14" t="s">
        <v>87</v>
      </c>
      <c r="AW276" s="14" t="s">
        <v>35</v>
      </c>
      <c r="AX276" s="14" t="s">
        <v>78</v>
      </c>
      <c r="AY276" s="264" t="s">
        <v>216</v>
      </c>
    </row>
    <row r="277" spans="1:51" s="13" customFormat="1" ht="12">
      <c r="A277" s="13"/>
      <c r="B277" s="243"/>
      <c r="C277" s="244"/>
      <c r="D277" s="245" t="s">
        <v>226</v>
      </c>
      <c r="E277" s="246" t="s">
        <v>1</v>
      </c>
      <c r="F277" s="247" t="s">
        <v>1823</v>
      </c>
      <c r="G277" s="244"/>
      <c r="H277" s="246" t="s">
        <v>1</v>
      </c>
      <c r="I277" s="248"/>
      <c r="J277" s="244"/>
      <c r="K277" s="244"/>
      <c r="L277" s="249"/>
      <c r="M277" s="250"/>
      <c r="N277" s="251"/>
      <c r="O277" s="251"/>
      <c r="P277" s="251"/>
      <c r="Q277" s="251"/>
      <c r="R277" s="251"/>
      <c r="S277" s="251"/>
      <c r="T277" s="252"/>
      <c r="U277" s="13"/>
      <c r="V277" s="13"/>
      <c r="W277" s="13"/>
      <c r="X277" s="13"/>
      <c r="Y277" s="13"/>
      <c r="Z277" s="13"/>
      <c r="AA277" s="13"/>
      <c r="AB277" s="13"/>
      <c r="AC277" s="13"/>
      <c r="AD277" s="13"/>
      <c r="AE277" s="13"/>
      <c r="AT277" s="253" t="s">
        <v>226</v>
      </c>
      <c r="AU277" s="253" t="s">
        <v>87</v>
      </c>
      <c r="AV277" s="13" t="s">
        <v>85</v>
      </c>
      <c r="AW277" s="13" t="s">
        <v>35</v>
      </c>
      <c r="AX277" s="13" t="s">
        <v>78</v>
      </c>
      <c r="AY277" s="253" t="s">
        <v>216</v>
      </c>
    </row>
    <row r="278" spans="1:51" s="14" customFormat="1" ht="12">
      <c r="A278" s="14"/>
      <c r="B278" s="254"/>
      <c r="C278" s="255"/>
      <c r="D278" s="245" t="s">
        <v>226</v>
      </c>
      <c r="E278" s="256" t="s">
        <v>1</v>
      </c>
      <c r="F278" s="257" t="s">
        <v>1824</v>
      </c>
      <c r="G278" s="255"/>
      <c r="H278" s="258">
        <v>-0.412</v>
      </c>
      <c r="I278" s="259"/>
      <c r="J278" s="255"/>
      <c r="K278" s="255"/>
      <c r="L278" s="260"/>
      <c r="M278" s="261"/>
      <c r="N278" s="262"/>
      <c r="O278" s="262"/>
      <c r="P278" s="262"/>
      <c r="Q278" s="262"/>
      <c r="R278" s="262"/>
      <c r="S278" s="262"/>
      <c r="T278" s="263"/>
      <c r="U278" s="14"/>
      <c r="V278" s="14"/>
      <c r="W278" s="14"/>
      <c r="X278" s="14"/>
      <c r="Y278" s="14"/>
      <c r="Z278" s="14"/>
      <c r="AA278" s="14"/>
      <c r="AB278" s="14"/>
      <c r="AC278" s="14"/>
      <c r="AD278" s="14"/>
      <c r="AE278" s="14"/>
      <c r="AT278" s="264" t="s">
        <v>226</v>
      </c>
      <c r="AU278" s="264" t="s">
        <v>87</v>
      </c>
      <c r="AV278" s="14" t="s">
        <v>87</v>
      </c>
      <c r="AW278" s="14" t="s">
        <v>35</v>
      </c>
      <c r="AX278" s="14" t="s">
        <v>78</v>
      </c>
      <c r="AY278" s="264" t="s">
        <v>216</v>
      </c>
    </row>
    <row r="279" spans="1:51" s="15" customFormat="1" ht="12">
      <c r="A279" s="15"/>
      <c r="B279" s="265"/>
      <c r="C279" s="266"/>
      <c r="D279" s="245" t="s">
        <v>226</v>
      </c>
      <c r="E279" s="267" t="s">
        <v>1</v>
      </c>
      <c r="F279" s="268" t="s">
        <v>229</v>
      </c>
      <c r="G279" s="266"/>
      <c r="H279" s="269">
        <v>3.748</v>
      </c>
      <c r="I279" s="270"/>
      <c r="J279" s="266"/>
      <c r="K279" s="266"/>
      <c r="L279" s="271"/>
      <c r="M279" s="272"/>
      <c r="N279" s="273"/>
      <c r="O279" s="273"/>
      <c r="P279" s="273"/>
      <c r="Q279" s="273"/>
      <c r="R279" s="273"/>
      <c r="S279" s="273"/>
      <c r="T279" s="274"/>
      <c r="U279" s="15"/>
      <c r="V279" s="15"/>
      <c r="W279" s="15"/>
      <c r="X279" s="15"/>
      <c r="Y279" s="15"/>
      <c r="Z279" s="15"/>
      <c r="AA279" s="15"/>
      <c r="AB279" s="15"/>
      <c r="AC279" s="15"/>
      <c r="AD279" s="15"/>
      <c r="AE279" s="15"/>
      <c r="AT279" s="275" t="s">
        <v>226</v>
      </c>
      <c r="AU279" s="275" t="s">
        <v>87</v>
      </c>
      <c r="AV279" s="15" t="s">
        <v>100</v>
      </c>
      <c r="AW279" s="15" t="s">
        <v>35</v>
      </c>
      <c r="AX279" s="15" t="s">
        <v>85</v>
      </c>
      <c r="AY279" s="275" t="s">
        <v>216</v>
      </c>
    </row>
    <row r="280" spans="1:65" s="2" customFormat="1" ht="33" customHeight="1">
      <c r="A280" s="39"/>
      <c r="B280" s="40"/>
      <c r="C280" s="276" t="s">
        <v>1825</v>
      </c>
      <c r="D280" s="276" t="s">
        <v>265</v>
      </c>
      <c r="E280" s="277" t="s">
        <v>1826</v>
      </c>
      <c r="F280" s="278" t="s">
        <v>1827</v>
      </c>
      <c r="G280" s="279" t="s">
        <v>300</v>
      </c>
      <c r="H280" s="280">
        <v>3.748</v>
      </c>
      <c r="I280" s="281"/>
      <c r="J280" s="282">
        <f>ROUND(I280*H280,2)</f>
        <v>0</v>
      </c>
      <c r="K280" s="278" t="s">
        <v>1361</v>
      </c>
      <c r="L280" s="45"/>
      <c r="M280" s="283" t="s">
        <v>1</v>
      </c>
      <c r="N280" s="284" t="s">
        <v>43</v>
      </c>
      <c r="O280" s="92"/>
      <c r="P280" s="239">
        <f>O280*H280</f>
        <v>0</v>
      </c>
      <c r="Q280" s="239">
        <v>0</v>
      </c>
      <c r="R280" s="239">
        <f>Q280*H280</f>
        <v>0</v>
      </c>
      <c r="S280" s="239">
        <v>0</v>
      </c>
      <c r="T280" s="240">
        <f>S280*H280</f>
        <v>0</v>
      </c>
      <c r="U280" s="39"/>
      <c r="V280" s="39"/>
      <c r="W280" s="39"/>
      <c r="X280" s="39"/>
      <c r="Y280" s="39"/>
      <c r="Z280" s="39"/>
      <c r="AA280" s="39"/>
      <c r="AB280" s="39"/>
      <c r="AC280" s="39"/>
      <c r="AD280" s="39"/>
      <c r="AE280" s="39"/>
      <c r="AR280" s="241" t="s">
        <v>100</v>
      </c>
      <c r="AT280" s="241" t="s">
        <v>265</v>
      </c>
      <c r="AU280" s="241" t="s">
        <v>87</v>
      </c>
      <c r="AY280" s="18" t="s">
        <v>216</v>
      </c>
      <c r="BE280" s="242">
        <f>IF(N280="základní",J280,0)</f>
        <v>0</v>
      </c>
      <c r="BF280" s="242">
        <f>IF(N280="snížená",J280,0)</f>
        <v>0</v>
      </c>
      <c r="BG280" s="242">
        <f>IF(N280="zákl. přenesená",J280,0)</f>
        <v>0</v>
      </c>
      <c r="BH280" s="242">
        <f>IF(N280="sníž. přenesená",J280,0)</f>
        <v>0</v>
      </c>
      <c r="BI280" s="242">
        <f>IF(N280="nulová",J280,0)</f>
        <v>0</v>
      </c>
      <c r="BJ280" s="18" t="s">
        <v>85</v>
      </c>
      <c r="BK280" s="242">
        <f>ROUND(I280*H280,2)</f>
        <v>0</v>
      </c>
      <c r="BL280" s="18" t="s">
        <v>100</v>
      </c>
      <c r="BM280" s="241" t="s">
        <v>1828</v>
      </c>
    </row>
    <row r="281" spans="1:47" s="2" customFormat="1" ht="12">
      <c r="A281" s="39"/>
      <c r="B281" s="40"/>
      <c r="C281" s="41"/>
      <c r="D281" s="288" t="s">
        <v>836</v>
      </c>
      <c r="E281" s="41"/>
      <c r="F281" s="289" t="s">
        <v>1829</v>
      </c>
      <c r="G281" s="41"/>
      <c r="H281" s="41"/>
      <c r="I281" s="290"/>
      <c r="J281" s="41"/>
      <c r="K281" s="41"/>
      <c r="L281" s="45"/>
      <c r="M281" s="291"/>
      <c r="N281" s="292"/>
      <c r="O281" s="92"/>
      <c r="P281" s="92"/>
      <c r="Q281" s="92"/>
      <c r="R281" s="92"/>
      <c r="S281" s="92"/>
      <c r="T281" s="93"/>
      <c r="U281" s="39"/>
      <c r="V281" s="39"/>
      <c r="W281" s="39"/>
      <c r="X281" s="39"/>
      <c r="Y281" s="39"/>
      <c r="Z281" s="39"/>
      <c r="AA281" s="39"/>
      <c r="AB281" s="39"/>
      <c r="AC281" s="39"/>
      <c r="AD281" s="39"/>
      <c r="AE281" s="39"/>
      <c r="AT281" s="18" t="s">
        <v>836</v>
      </c>
      <c r="AU281" s="18" t="s">
        <v>87</v>
      </c>
    </row>
    <row r="282" spans="1:65" s="2" customFormat="1" ht="37.8" customHeight="1">
      <c r="A282" s="39"/>
      <c r="B282" s="40"/>
      <c r="C282" s="276" t="s">
        <v>369</v>
      </c>
      <c r="D282" s="276" t="s">
        <v>265</v>
      </c>
      <c r="E282" s="277" t="s">
        <v>1830</v>
      </c>
      <c r="F282" s="278" t="s">
        <v>1831</v>
      </c>
      <c r="G282" s="279" t="s">
        <v>268</v>
      </c>
      <c r="H282" s="280">
        <v>14.22</v>
      </c>
      <c r="I282" s="281"/>
      <c r="J282" s="282">
        <f>ROUND(I282*H282,2)</f>
        <v>0</v>
      </c>
      <c r="K282" s="278" t="s">
        <v>1361</v>
      </c>
      <c r="L282" s="45"/>
      <c r="M282" s="283" t="s">
        <v>1</v>
      </c>
      <c r="N282" s="284" t="s">
        <v>43</v>
      </c>
      <c r="O282" s="92"/>
      <c r="P282" s="239">
        <f>O282*H282</f>
        <v>0</v>
      </c>
      <c r="Q282" s="239">
        <v>0.00182</v>
      </c>
      <c r="R282" s="239">
        <f>Q282*H282</f>
        <v>0.0258804</v>
      </c>
      <c r="S282" s="239">
        <v>0</v>
      </c>
      <c r="T282" s="240">
        <f>S282*H282</f>
        <v>0</v>
      </c>
      <c r="U282" s="39"/>
      <c r="V282" s="39"/>
      <c r="W282" s="39"/>
      <c r="X282" s="39"/>
      <c r="Y282" s="39"/>
      <c r="Z282" s="39"/>
      <c r="AA282" s="39"/>
      <c r="AB282" s="39"/>
      <c r="AC282" s="39"/>
      <c r="AD282" s="39"/>
      <c r="AE282" s="39"/>
      <c r="AR282" s="241" t="s">
        <v>100</v>
      </c>
      <c r="AT282" s="241" t="s">
        <v>265</v>
      </c>
      <c r="AU282" s="241" t="s">
        <v>87</v>
      </c>
      <c r="AY282" s="18" t="s">
        <v>216</v>
      </c>
      <c r="BE282" s="242">
        <f>IF(N282="základní",J282,0)</f>
        <v>0</v>
      </c>
      <c r="BF282" s="242">
        <f>IF(N282="snížená",J282,0)</f>
        <v>0</v>
      </c>
      <c r="BG282" s="242">
        <f>IF(N282="zákl. přenesená",J282,0)</f>
        <v>0</v>
      </c>
      <c r="BH282" s="242">
        <f>IF(N282="sníž. přenesená",J282,0)</f>
        <v>0</v>
      </c>
      <c r="BI282" s="242">
        <f>IF(N282="nulová",J282,0)</f>
        <v>0</v>
      </c>
      <c r="BJ282" s="18" t="s">
        <v>85</v>
      </c>
      <c r="BK282" s="242">
        <f>ROUND(I282*H282,2)</f>
        <v>0</v>
      </c>
      <c r="BL282" s="18" t="s">
        <v>100</v>
      </c>
      <c r="BM282" s="241" t="s">
        <v>1832</v>
      </c>
    </row>
    <row r="283" spans="1:47" s="2" customFormat="1" ht="12">
      <c r="A283" s="39"/>
      <c r="B283" s="40"/>
      <c r="C283" s="41"/>
      <c r="D283" s="288" t="s">
        <v>836</v>
      </c>
      <c r="E283" s="41"/>
      <c r="F283" s="289" t="s">
        <v>1833</v>
      </c>
      <c r="G283" s="41"/>
      <c r="H283" s="41"/>
      <c r="I283" s="290"/>
      <c r="J283" s="41"/>
      <c r="K283" s="41"/>
      <c r="L283" s="45"/>
      <c r="M283" s="291"/>
      <c r="N283" s="292"/>
      <c r="O283" s="92"/>
      <c r="P283" s="92"/>
      <c r="Q283" s="92"/>
      <c r="R283" s="92"/>
      <c r="S283" s="92"/>
      <c r="T283" s="93"/>
      <c r="U283" s="39"/>
      <c r="V283" s="39"/>
      <c r="W283" s="39"/>
      <c r="X283" s="39"/>
      <c r="Y283" s="39"/>
      <c r="Z283" s="39"/>
      <c r="AA283" s="39"/>
      <c r="AB283" s="39"/>
      <c r="AC283" s="39"/>
      <c r="AD283" s="39"/>
      <c r="AE283" s="39"/>
      <c r="AT283" s="18" t="s">
        <v>836</v>
      </c>
      <c r="AU283" s="18" t="s">
        <v>87</v>
      </c>
    </row>
    <row r="284" spans="1:51" s="13" customFormat="1" ht="12">
      <c r="A284" s="13"/>
      <c r="B284" s="243"/>
      <c r="C284" s="244"/>
      <c r="D284" s="245" t="s">
        <v>226</v>
      </c>
      <c r="E284" s="246" t="s">
        <v>1</v>
      </c>
      <c r="F284" s="247" t="s">
        <v>1834</v>
      </c>
      <c r="G284" s="244"/>
      <c r="H284" s="246" t="s">
        <v>1</v>
      </c>
      <c r="I284" s="248"/>
      <c r="J284" s="244"/>
      <c r="K284" s="244"/>
      <c r="L284" s="249"/>
      <c r="M284" s="250"/>
      <c r="N284" s="251"/>
      <c r="O284" s="251"/>
      <c r="P284" s="251"/>
      <c r="Q284" s="251"/>
      <c r="R284" s="251"/>
      <c r="S284" s="251"/>
      <c r="T284" s="252"/>
      <c r="U284" s="13"/>
      <c r="V284" s="13"/>
      <c r="W284" s="13"/>
      <c r="X284" s="13"/>
      <c r="Y284" s="13"/>
      <c r="Z284" s="13"/>
      <c r="AA284" s="13"/>
      <c r="AB284" s="13"/>
      <c r="AC284" s="13"/>
      <c r="AD284" s="13"/>
      <c r="AE284" s="13"/>
      <c r="AT284" s="253" t="s">
        <v>226</v>
      </c>
      <c r="AU284" s="253" t="s">
        <v>87</v>
      </c>
      <c r="AV284" s="13" t="s">
        <v>85</v>
      </c>
      <c r="AW284" s="13" t="s">
        <v>35</v>
      </c>
      <c r="AX284" s="13" t="s">
        <v>78</v>
      </c>
      <c r="AY284" s="253" t="s">
        <v>216</v>
      </c>
    </row>
    <row r="285" spans="1:51" s="14" customFormat="1" ht="12">
      <c r="A285" s="14"/>
      <c r="B285" s="254"/>
      <c r="C285" s="255"/>
      <c r="D285" s="245" t="s">
        <v>226</v>
      </c>
      <c r="E285" s="256" t="s">
        <v>1</v>
      </c>
      <c r="F285" s="257" t="s">
        <v>1835</v>
      </c>
      <c r="G285" s="255"/>
      <c r="H285" s="258">
        <v>5.2</v>
      </c>
      <c r="I285" s="259"/>
      <c r="J285" s="255"/>
      <c r="K285" s="255"/>
      <c r="L285" s="260"/>
      <c r="M285" s="261"/>
      <c r="N285" s="262"/>
      <c r="O285" s="262"/>
      <c r="P285" s="262"/>
      <c r="Q285" s="262"/>
      <c r="R285" s="262"/>
      <c r="S285" s="262"/>
      <c r="T285" s="263"/>
      <c r="U285" s="14"/>
      <c r="V285" s="14"/>
      <c r="W285" s="14"/>
      <c r="X285" s="14"/>
      <c r="Y285" s="14"/>
      <c r="Z285" s="14"/>
      <c r="AA285" s="14"/>
      <c r="AB285" s="14"/>
      <c r="AC285" s="14"/>
      <c r="AD285" s="14"/>
      <c r="AE285" s="14"/>
      <c r="AT285" s="264" t="s">
        <v>226</v>
      </c>
      <c r="AU285" s="264" t="s">
        <v>87</v>
      </c>
      <c r="AV285" s="14" t="s">
        <v>87</v>
      </c>
      <c r="AW285" s="14" t="s">
        <v>35</v>
      </c>
      <c r="AX285" s="14" t="s">
        <v>78</v>
      </c>
      <c r="AY285" s="264" t="s">
        <v>216</v>
      </c>
    </row>
    <row r="286" spans="1:51" s="14" customFormat="1" ht="12">
      <c r="A286" s="14"/>
      <c r="B286" s="254"/>
      <c r="C286" s="255"/>
      <c r="D286" s="245" t="s">
        <v>226</v>
      </c>
      <c r="E286" s="256" t="s">
        <v>1</v>
      </c>
      <c r="F286" s="257" t="s">
        <v>1836</v>
      </c>
      <c r="G286" s="255"/>
      <c r="H286" s="258">
        <v>6.94</v>
      </c>
      <c r="I286" s="259"/>
      <c r="J286" s="255"/>
      <c r="K286" s="255"/>
      <c r="L286" s="260"/>
      <c r="M286" s="261"/>
      <c r="N286" s="262"/>
      <c r="O286" s="262"/>
      <c r="P286" s="262"/>
      <c r="Q286" s="262"/>
      <c r="R286" s="262"/>
      <c r="S286" s="262"/>
      <c r="T286" s="263"/>
      <c r="U286" s="14"/>
      <c r="V286" s="14"/>
      <c r="W286" s="14"/>
      <c r="X286" s="14"/>
      <c r="Y286" s="14"/>
      <c r="Z286" s="14"/>
      <c r="AA286" s="14"/>
      <c r="AB286" s="14"/>
      <c r="AC286" s="14"/>
      <c r="AD286" s="14"/>
      <c r="AE286" s="14"/>
      <c r="AT286" s="264" t="s">
        <v>226</v>
      </c>
      <c r="AU286" s="264" t="s">
        <v>87</v>
      </c>
      <c r="AV286" s="14" t="s">
        <v>87</v>
      </c>
      <c r="AW286" s="14" t="s">
        <v>35</v>
      </c>
      <c r="AX286" s="14" t="s">
        <v>78</v>
      </c>
      <c r="AY286" s="264" t="s">
        <v>216</v>
      </c>
    </row>
    <row r="287" spans="1:51" s="14" customFormat="1" ht="12">
      <c r="A287" s="14"/>
      <c r="B287" s="254"/>
      <c r="C287" s="255"/>
      <c r="D287" s="245" t="s">
        <v>226</v>
      </c>
      <c r="E287" s="256" t="s">
        <v>1</v>
      </c>
      <c r="F287" s="257" t="s">
        <v>1837</v>
      </c>
      <c r="G287" s="255"/>
      <c r="H287" s="258">
        <v>2.08</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226</v>
      </c>
      <c r="AU287" s="264" t="s">
        <v>87</v>
      </c>
      <c r="AV287" s="14" t="s">
        <v>87</v>
      </c>
      <c r="AW287" s="14" t="s">
        <v>35</v>
      </c>
      <c r="AX287" s="14" t="s">
        <v>78</v>
      </c>
      <c r="AY287" s="264" t="s">
        <v>216</v>
      </c>
    </row>
    <row r="288" spans="1:51" s="15" customFormat="1" ht="12">
      <c r="A288" s="15"/>
      <c r="B288" s="265"/>
      <c r="C288" s="266"/>
      <c r="D288" s="245" t="s">
        <v>226</v>
      </c>
      <c r="E288" s="267" t="s">
        <v>1</v>
      </c>
      <c r="F288" s="268" t="s">
        <v>229</v>
      </c>
      <c r="G288" s="266"/>
      <c r="H288" s="269">
        <v>14.22</v>
      </c>
      <c r="I288" s="270"/>
      <c r="J288" s="266"/>
      <c r="K288" s="266"/>
      <c r="L288" s="271"/>
      <c r="M288" s="272"/>
      <c r="N288" s="273"/>
      <c r="O288" s="273"/>
      <c r="P288" s="273"/>
      <c r="Q288" s="273"/>
      <c r="R288" s="273"/>
      <c r="S288" s="273"/>
      <c r="T288" s="274"/>
      <c r="U288" s="15"/>
      <c r="V288" s="15"/>
      <c r="W288" s="15"/>
      <c r="X288" s="15"/>
      <c r="Y288" s="15"/>
      <c r="Z288" s="15"/>
      <c r="AA288" s="15"/>
      <c r="AB288" s="15"/>
      <c r="AC288" s="15"/>
      <c r="AD288" s="15"/>
      <c r="AE288" s="15"/>
      <c r="AT288" s="275" t="s">
        <v>226</v>
      </c>
      <c r="AU288" s="275" t="s">
        <v>87</v>
      </c>
      <c r="AV288" s="15" t="s">
        <v>100</v>
      </c>
      <c r="AW288" s="15" t="s">
        <v>35</v>
      </c>
      <c r="AX288" s="15" t="s">
        <v>85</v>
      </c>
      <c r="AY288" s="275" t="s">
        <v>216</v>
      </c>
    </row>
    <row r="289" spans="1:65" s="2" customFormat="1" ht="24.15" customHeight="1">
      <c r="A289" s="39"/>
      <c r="B289" s="40"/>
      <c r="C289" s="276" t="s">
        <v>373</v>
      </c>
      <c r="D289" s="276" t="s">
        <v>265</v>
      </c>
      <c r="E289" s="277" t="s">
        <v>1838</v>
      </c>
      <c r="F289" s="278" t="s">
        <v>1839</v>
      </c>
      <c r="G289" s="279" t="s">
        <v>268</v>
      </c>
      <c r="H289" s="280">
        <v>14.22</v>
      </c>
      <c r="I289" s="281"/>
      <c r="J289" s="282">
        <f>ROUND(I289*H289,2)</f>
        <v>0</v>
      </c>
      <c r="K289" s="278" t="s">
        <v>1361</v>
      </c>
      <c r="L289" s="45"/>
      <c r="M289" s="283" t="s">
        <v>1</v>
      </c>
      <c r="N289" s="284" t="s">
        <v>43</v>
      </c>
      <c r="O289" s="92"/>
      <c r="P289" s="239">
        <f>O289*H289</f>
        <v>0</v>
      </c>
      <c r="Q289" s="239">
        <v>4E-05</v>
      </c>
      <c r="R289" s="239">
        <f>Q289*H289</f>
        <v>0.0005688000000000001</v>
      </c>
      <c r="S289" s="239">
        <v>0</v>
      </c>
      <c r="T289" s="240">
        <f>S289*H289</f>
        <v>0</v>
      </c>
      <c r="U289" s="39"/>
      <c r="V289" s="39"/>
      <c r="W289" s="39"/>
      <c r="X289" s="39"/>
      <c r="Y289" s="39"/>
      <c r="Z289" s="39"/>
      <c r="AA289" s="39"/>
      <c r="AB289" s="39"/>
      <c r="AC289" s="39"/>
      <c r="AD289" s="39"/>
      <c r="AE289" s="39"/>
      <c r="AR289" s="241" t="s">
        <v>100</v>
      </c>
      <c r="AT289" s="241" t="s">
        <v>265</v>
      </c>
      <c r="AU289" s="241" t="s">
        <v>87</v>
      </c>
      <c r="AY289" s="18" t="s">
        <v>216</v>
      </c>
      <c r="BE289" s="242">
        <f>IF(N289="základní",J289,0)</f>
        <v>0</v>
      </c>
      <c r="BF289" s="242">
        <f>IF(N289="snížená",J289,0)</f>
        <v>0</v>
      </c>
      <c r="BG289" s="242">
        <f>IF(N289="zákl. přenesená",J289,0)</f>
        <v>0</v>
      </c>
      <c r="BH289" s="242">
        <f>IF(N289="sníž. přenesená",J289,0)</f>
        <v>0</v>
      </c>
      <c r="BI289" s="242">
        <f>IF(N289="nulová",J289,0)</f>
        <v>0</v>
      </c>
      <c r="BJ289" s="18" t="s">
        <v>85</v>
      </c>
      <c r="BK289" s="242">
        <f>ROUND(I289*H289,2)</f>
        <v>0</v>
      </c>
      <c r="BL289" s="18" t="s">
        <v>100</v>
      </c>
      <c r="BM289" s="241" t="s">
        <v>1840</v>
      </c>
    </row>
    <row r="290" spans="1:47" s="2" customFormat="1" ht="12">
      <c r="A290" s="39"/>
      <c r="B290" s="40"/>
      <c r="C290" s="41"/>
      <c r="D290" s="288" t="s">
        <v>836</v>
      </c>
      <c r="E290" s="41"/>
      <c r="F290" s="289" t="s">
        <v>1841</v>
      </c>
      <c r="G290" s="41"/>
      <c r="H290" s="41"/>
      <c r="I290" s="290"/>
      <c r="J290" s="41"/>
      <c r="K290" s="41"/>
      <c r="L290" s="45"/>
      <c r="M290" s="291"/>
      <c r="N290" s="292"/>
      <c r="O290" s="92"/>
      <c r="P290" s="92"/>
      <c r="Q290" s="92"/>
      <c r="R290" s="92"/>
      <c r="S290" s="92"/>
      <c r="T290" s="93"/>
      <c r="U290" s="39"/>
      <c r="V290" s="39"/>
      <c r="W290" s="39"/>
      <c r="X290" s="39"/>
      <c r="Y290" s="39"/>
      <c r="Z290" s="39"/>
      <c r="AA290" s="39"/>
      <c r="AB290" s="39"/>
      <c r="AC290" s="39"/>
      <c r="AD290" s="39"/>
      <c r="AE290" s="39"/>
      <c r="AT290" s="18" t="s">
        <v>836</v>
      </c>
      <c r="AU290" s="18" t="s">
        <v>87</v>
      </c>
    </row>
    <row r="291" spans="1:51" s="14" customFormat="1" ht="12">
      <c r="A291" s="14"/>
      <c r="B291" s="254"/>
      <c r="C291" s="255"/>
      <c r="D291" s="245" t="s">
        <v>226</v>
      </c>
      <c r="E291" s="256" t="s">
        <v>1</v>
      </c>
      <c r="F291" s="257" t="s">
        <v>1842</v>
      </c>
      <c r="G291" s="255"/>
      <c r="H291" s="258">
        <v>14.22</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226</v>
      </c>
      <c r="AU291" s="264" t="s">
        <v>87</v>
      </c>
      <c r="AV291" s="14" t="s">
        <v>87</v>
      </c>
      <c r="AW291" s="14" t="s">
        <v>35</v>
      </c>
      <c r="AX291" s="14" t="s">
        <v>78</v>
      </c>
      <c r="AY291" s="264" t="s">
        <v>216</v>
      </c>
    </row>
    <row r="292" spans="1:51" s="15" customFormat="1" ht="12">
      <c r="A292" s="15"/>
      <c r="B292" s="265"/>
      <c r="C292" s="266"/>
      <c r="D292" s="245" t="s">
        <v>226</v>
      </c>
      <c r="E292" s="267" t="s">
        <v>1</v>
      </c>
      <c r="F292" s="268" t="s">
        <v>229</v>
      </c>
      <c r="G292" s="266"/>
      <c r="H292" s="269">
        <v>14.22</v>
      </c>
      <c r="I292" s="270"/>
      <c r="J292" s="266"/>
      <c r="K292" s="266"/>
      <c r="L292" s="271"/>
      <c r="M292" s="272"/>
      <c r="N292" s="273"/>
      <c r="O292" s="273"/>
      <c r="P292" s="273"/>
      <c r="Q292" s="273"/>
      <c r="R292" s="273"/>
      <c r="S292" s="273"/>
      <c r="T292" s="274"/>
      <c r="U292" s="15"/>
      <c r="V292" s="15"/>
      <c r="W292" s="15"/>
      <c r="X292" s="15"/>
      <c r="Y292" s="15"/>
      <c r="Z292" s="15"/>
      <c r="AA292" s="15"/>
      <c r="AB292" s="15"/>
      <c r="AC292" s="15"/>
      <c r="AD292" s="15"/>
      <c r="AE292" s="15"/>
      <c r="AT292" s="275" t="s">
        <v>226</v>
      </c>
      <c r="AU292" s="275" t="s">
        <v>87</v>
      </c>
      <c r="AV292" s="15" t="s">
        <v>100</v>
      </c>
      <c r="AW292" s="15" t="s">
        <v>35</v>
      </c>
      <c r="AX292" s="15" t="s">
        <v>85</v>
      </c>
      <c r="AY292" s="275" t="s">
        <v>216</v>
      </c>
    </row>
    <row r="293" spans="1:65" s="2" customFormat="1" ht="44.25" customHeight="1">
      <c r="A293" s="39"/>
      <c r="B293" s="40"/>
      <c r="C293" s="276" t="s">
        <v>377</v>
      </c>
      <c r="D293" s="276" t="s">
        <v>265</v>
      </c>
      <c r="E293" s="277" t="s">
        <v>1843</v>
      </c>
      <c r="F293" s="278" t="s">
        <v>1844</v>
      </c>
      <c r="G293" s="279" t="s">
        <v>255</v>
      </c>
      <c r="H293" s="280">
        <v>0.42</v>
      </c>
      <c r="I293" s="281"/>
      <c r="J293" s="282">
        <f>ROUND(I293*H293,2)</f>
        <v>0</v>
      </c>
      <c r="K293" s="278" t="s">
        <v>1361</v>
      </c>
      <c r="L293" s="45"/>
      <c r="M293" s="283" t="s">
        <v>1</v>
      </c>
      <c r="N293" s="284" t="s">
        <v>43</v>
      </c>
      <c r="O293" s="92"/>
      <c r="P293" s="239">
        <f>O293*H293</f>
        <v>0</v>
      </c>
      <c r="Q293" s="239">
        <v>1.03845</v>
      </c>
      <c r="R293" s="239">
        <f>Q293*H293</f>
        <v>0.436149</v>
      </c>
      <c r="S293" s="239">
        <v>0</v>
      </c>
      <c r="T293" s="240">
        <f>S293*H293</f>
        <v>0</v>
      </c>
      <c r="U293" s="39"/>
      <c r="V293" s="39"/>
      <c r="W293" s="39"/>
      <c r="X293" s="39"/>
      <c r="Y293" s="39"/>
      <c r="Z293" s="39"/>
      <c r="AA293" s="39"/>
      <c r="AB293" s="39"/>
      <c r="AC293" s="39"/>
      <c r="AD293" s="39"/>
      <c r="AE293" s="39"/>
      <c r="AR293" s="241" t="s">
        <v>100</v>
      </c>
      <c r="AT293" s="241" t="s">
        <v>265</v>
      </c>
      <c r="AU293" s="241" t="s">
        <v>87</v>
      </c>
      <c r="AY293" s="18" t="s">
        <v>216</v>
      </c>
      <c r="BE293" s="242">
        <f>IF(N293="základní",J293,0)</f>
        <v>0</v>
      </c>
      <c r="BF293" s="242">
        <f>IF(N293="snížená",J293,0)</f>
        <v>0</v>
      </c>
      <c r="BG293" s="242">
        <f>IF(N293="zákl. přenesená",J293,0)</f>
        <v>0</v>
      </c>
      <c r="BH293" s="242">
        <f>IF(N293="sníž. přenesená",J293,0)</f>
        <v>0</v>
      </c>
      <c r="BI293" s="242">
        <f>IF(N293="nulová",J293,0)</f>
        <v>0</v>
      </c>
      <c r="BJ293" s="18" t="s">
        <v>85</v>
      </c>
      <c r="BK293" s="242">
        <f>ROUND(I293*H293,2)</f>
        <v>0</v>
      </c>
      <c r="BL293" s="18" t="s">
        <v>100</v>
      </c>
      <c r="BM293" s="241" t="s">
        <v>1845</v>
      </c>
    </row>
    <row r="294" spans="1:47" s="2" customFormat="1" ht="12">
      <c r="A294" s="39"/>
      <c r="B294" s="40"/>
      <c r="C294" s="41"/>
      <c r="D294" s="288" t="s">
        <v>836</v>
      </c>
      <c r="E294" s="41"/>
      <c r="F294" s="289" t="s">
        <v>1846</v>
      </c>
      <c r="G294" s="41"/>
      <c r="H294" s="41"/>
      <c r="I294" s="290"/>
      <c r="J294" s="41"/>
      <c r="K294" s="41"/>
      <c r="L294" s="45"/>
      <c r="M294" s="291"/>
      <c r="N294" s="292"/>
      <c r="O294" s="92"/>
      <c r="P294" s="92"/>
      <c r="Q294" s="92"/>
      <c r="R294" s="92"/>
      <c r="S294" s="92"/>
      <c r="T294" s="93"/>
      <c r="U294" s="39"/>
      <c r="V294" s="39"/>
      <c r="W294" s="39"/>
      <c r="X294" s="39"/>
      <c r="Y294" s="39"/>
      <c r="Z294" s="39"/>
      <c r="AA294" s="39"/>
      <c r="AB294" s="39"/>
      <c r="AC294" s="39"/>
      <c r="AD294" s="39"/>
      <c r="AE294" s="39"/>
      <c r="AT294" s="18" t="s">
        <v>836</v>
      </c>
      <c r="AU294" s="18" t="s">
        <v>87</v>
      </c>
    </row>
    <row r="295" spans="1:51" s="14" customFormat="1" ht="12">
      <c r="A295" s="14"/>
      <c r="B295" s="254"/>
      <c r="C295" s="255"/>
      <c r="D295" s="245" t="s">
        <v>226</v>
      </c>
      <c r="E295" s="256" t="s">
        <v>1</v>
      </c>
      <c r="F295" s="257" t="s">
        <v>1789</v>
      </c>
      <c r="G295" s="255"/>
      <c r="H295" s="258">
        <v>0.42</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226</v>
      </c>
      <c r="AU295" s="264" t="s">
        <v>87</v>
      </c>
      <c r="AV295" s="14" t="s">
        <v>87</v>
      </c>
      <c r="AW295" s="14" t="s">
        <v>35</v>
      </c>
      <c r="AX295" s="14" t="s">
        <v>78</v>
      </c>
      <c r="AY295" s="264" t="s">
        <v>216</v>
      </c>
    </row>
    <row r="296" spans="1:51" s="15" customFormat="1" ht="12">
      <c r="A296" s="15"/>
      <c r="B296" s="265"/>
      <c r="C296" s="266"/>
      <c r="D296" s="245" t="s">
        <v>226</v>
      </c>
      <c r="E296" s="267" t="s">
        <v>1</v>
      </c>
      <c r="F296" s="268" t="s">
        <v>229</v>
      </c>
      <c r="G296" s="266"/>
      <c r="H296" s="269">
        <v>0.42</v>
      </c>
      <c r="I296" s="270"/>
      <c r="J296" s="266"/>
      <c r="K296" s="266"/>
      <c r="L296" s="271"/>
      <c r="M296" s="272"/>
      <c r="N296" s="273"/>
      <c r="O296" s="273"/>
      <c r="P296" s="273"/>
      <c r="Q296" s="273"/>
      <c r="R296" s="273"/>
      <c r="S296" s="273"/>
      <c r="T296" s="274"/>
      <c r="U296" s="15"/>
      <c r="V296" s="15"/>
      <c r="W296" s="15"/>
      <c r="X296" s="15"/>
      <c r="Y296" s="15"/>
      <c r="Z296" s="15"/>
      <c r="AA296" s="15"/>
      <c r="AB296" s="15"/>
      <c r="AC296" s="15"/>
      <c r="AD296" s="15"/>
      <c r="AE296" s="15"/>
      <c r="AT296" s="275" t="s">
        <v>226</v>
      </c>
      <c r="AU296" s="275" t="s">
        <v>87</v>
      </c>
      <c r="AV296" s="15" t="s">
        <v>100</v>
      </c>
      <c r="AW296" s="15" t="s">
        <v>35</v>
      </c>
      <c r="AX296" s="15" t="s">
        <v>85</v>
      </c>
      <c r="AY296" s="275" t="s">
        <v>216</v>
      </c>
    </row>
    <row r="297" spans="1:63" s="12" customFormat="1" ht="22.8" customHeight="1">
      <c r="A297" s="12"/>
      <c r="B297" s="213"/>
      <c r="C297" s="214"/>
      <c r="D297" s="215" t="s">
        <v>77</v>
      </c>
      <c r="E297" s="227" t="s">
        <v>100</v>
      </c>
      <c r="F297" s="227" t="s">
        <v>1496</v>
      </c>
      <c r="G297" s="214"/>
      <c r="H297" s="214"/>
      <c r="I297" s="217"/>
      <c r="J297" s="228">
        <f>BK297</f>
        <v>0</v>
      </c>
      <c r="K297" s="214"/>
      <c r="L297" s="219"/>
      <c r="M297" s="220"/>
      <c r="N297" s="221"/>
      <c r="O297" s="221"/>
      <c r="P297" s="222">
        <f>SUM(P298:P352)</f>
        <v>0</v>
      </c>
      <c r="Q297" s="221"/>
      <c r="R297" s="222">
        <f>SUM(R298:R352)</f>
        <v>30.66088608</v>
      </c>
      <c r="S297" s="221"/>
      <c r="T297" s="223">
        <f>SUM(T298:T352)</f>
        <v>0</v>
      </c>
      <c r="U297" s="12"/>
      <c r="V297" s="12"/>
      <c r="W297" s="12"/>
      <c r="X297" s="12"/>
      <c r="Y297" s="12"/>
      <c r="Z297" s="12"/>
      <c r="AA297" s="12"/>
      <c r="AB297" s="12"/>
      <c r="AC297" s="12"/>
      <c r="AD297" s="12"/>
      <c r="AE297" s="12"/>
      <c r="AR297" s="224" t="s">
        <v>85</v>
      </c>
      <c r="AT297" s="225" t="s">
        <v>77</v>
      </c>
      <c r="AU297" s="225" t="s">
        <v>85</v>
      </c>
      <c r="AY297" s="224" t="s">
        <v>216</v>
      </c>
      <c r="BK297" s="226">
        <f>SUM(BK298:BK352)</f>
        <v>0</v>
      </c>
    </row>
    <row r="298" spans="1:65" s="2" customFormat="1" ht="78" customHeight="1">
      <c r="A298" s="39"/>
      <c r="B298" s="40"/>
      <c r="C298" s="276" t="s">
        <v>382</v>
      </c>
      <c r="D298" s="276" t="s">
        <v>265</v>
      </c>
      <c r="E298" s="277" t="s">
        <v>1847</v>
      </c>
      <c r="F298" s="278" t="s">
        <v>1848</v>
      </c>
      <c r="G298" s="279" t="s">
        <v>852</v>
      </c>
      <c r="H298" s="280">
        <v>29.461</v>
      </c>
      <c r="I298" s="281"/>
      <c r="J298" s="282">
        <f>ROUND(I298*H298,2)</f>
        <v>0</v>
      </c>
      <c r="K298" s="278" t="s">
        <v>1361</v>
      </c>
      <c r="L298" s="45"/>
      <c r="M298" s="283" t="s">
        <v>1</v>
      </c>
      <c r="N298" s="284" t="s">
        <v>43</v>
      </c>
      <c r="O298" s="92"/>
      <c r="P298" s="239">
        <f>O298*H298</f>
        <v>0</v>
      </c>
      <c r="Q298" s="239">
        <v>0</v>
      </c>
      <c r="R298" s="239">
        <f>Q298*H298</f>
        <v>0</v>
      </c>
      <c r="S298" s="239">
        <v>0</v>
      </c>
      <c r="T298" s="240">
        <f>S298*H298</f>
        <v>0</v>
      </c>
      <c r="U298" s="39"/>
      <c r="V298" s="39"/>
      <c r="W298" s="39"/>
      <c r="X298" s="39"/>
      <c r="Y298" s="39"/>
      <c r="Z298" s="39"/>
      <c r="AA298" s="39"/>
      <c r="AB298" s="39"/>
      <c r="AC298" s="39"/>
      <c r="AD298" s="39"/>
      <c r="AE298" s="39"/>
      <c r="AR298" s="241" t="s">
        <v>100</v>
      </c>
      <c r="AT298" s="241" t="s">
        <v>265</v>
      </c>
      <c r="AU298" s="241" t="s">
        <v>87</v>
      </c>
      <c r="AY298" s="18" t="s">
        <v>216</v>
      </c>
      <c r="BE298" s="242">
        <f>IF(N298="základní",J298,0)</f>
        <v>0</v>
      </c>
      <c r="BF298" s="242">
        <f>IF(N298="snížená",J298,0)</f>
        <v>0</v>
      </c>
      <c r="BG298" s="242">
        <f>IF(N298="zákl. přenesená",J298,0)</f>
        <v>0</v>
      </c>
      <c r="BH298" s="242">
        <f>IF(N298="sníž. přenesená",J298,0)</f>
        <v>0</v>
      </c>
      <c r="BI298" s="242">
        <f>IF(N298="nulová",J298,0)</f>
        <v>0</v>
      </c>
      <c r="BJ298" s="18" t="s">
        <v>85</v>
      </c>
      <c r="BK298" s="242">
        <f>ROUND(I298*H298,2)</f>
        <v>0</v>
      </c>
      <c r="BL298" s="18" t="s">
        <v>100</v>
      </c>
      <c r="BM298" s="241" t="s">
        <v>1849</v>
      </c>
    </row>
    <row r="299" spans="1:47" s="2" customFormat="1" ht="12">
      <c r="A299" s="39"/>
      <c r="B299" s="40"/>
      <c r="C299" s="41"/>
      <c r="D299" s="288" t="s">
        <v>836</v>
      </c>
      <c r="E299" s="41"/>
      <c r="F299" s="289" t="s">
        <v>1850</v>
      </c>
      <c r="G299" s="41"/>
      <c r="H299" s="41"/>
      <c r="I299" s="290"/>
      <c r="J299" s="41"/>
      <c r="K299" s="41"/>
      <c r="L299" s="45"/>
      <c r="M299" s="291"/>
      <c r="N299" s="292"/>
      <c r="O299" s="92"/>
      <c r="P299" s="92"/>
      <c r="Q299" s="92"/>
      <c r="R299" s="92"/>
      <c r="S299" s="92"/>
      <c r="T299" s="93"/>
      <c r="U299" s="39"/>
      <c r="V299" s="39"/>
      <c r="W299" s="39"/>
      <c r="X299" s="39"/>
      <c r="Y299" s="39"/>
      <c r="Z299" s="39"/>
      <c r="AA299" s="39"/>
      <c r="AB299" s="39"/>
      <c r="AC299" s="39"/>
      <c r="AD299" s="39"/>
      <c r="AE299" s="39"/>
      <c r="AT299" s="18" t="s">
        <v>836</v>
      </c>
      <c r="AU299" s="18" t="s">
        <v>87</v>
      </c>
    </row>
    <row r="300" spans="1:51" s="14" customFormat="1" ht="12">
      <c r="A300" s="14"/>
      <c r="B300" s="254"/>
      <c r="C300" s="255"/>
      <c r="D300" s="245" t="s">
        <v>226</v>
      </c>
      <c r="E300" s="256" t="s">
        <v>1</v>
      </c>
      <c r="F300" s="257" t="s">
        <v>1851</v>
      </c>
      <c r="G300" s="255"/>
      <c r="H300" s="258">
        <v>29.461</v>
      </c>
      <c r="I300" s="259"/>
      <c r="J300" s="255"/>
      <c r="K300" s="255"/>
      <c r="L300" s="260"/>
      <c r="M300" s="261"/>
      <c r="N300" s="262"/>
      <c r="O300" s="262"/>
      <c r="P300" s="262"/>
      <c r="Q300" s="262"/>
      <c r="R300" s="262"/>
      <c r="S300" s="262"/>
      <c r="T300" s="263"/>
      <c r="U300" s="14"/>
      <c r="V300" s="14"/>
      <c r="W300" s="14"/>
      <c r="X300" s="14"/>
      <c r="Y300" s="14"/>
      <c r="Z300" s="14"/>
      <c r="AA300" s="14"/>
      <c r="AB300" s="14"/>
      <c r="AC300" s="14"/>
      <c r="AD300" s="14"/>
      <c r="AE300" s="14"/>
      <c r="AT300" s="264" t="s">
        <v>226</v>
      </c>
      <c r="AU300" s="264" t="s">
        <v>87</v>
      </c>
      <c r="AV300" s="14" t="s">
        <v>87</v>
      </c>
      <c r="AW300" s="14" t="s">
        <v>35</v>
      </c>
      <c r="AX300" s="14" t="s">
        <v>78</v>
      </c>
      <c r="AY300" s="264" t="s">
        <v>216</v>
      </c>
    </row>
    <row r="301" spans="1:51" s="15" customFormat="1" ht="12">
      <c r="A301" s="15"/>
      <c r="B301" s="265"/>
      <c r="C301" s="266"/>
      <c r="D301" s="245" t="s">
        <v>226</v>
      </c>
      <c r="E301" s="267" t="s">
        <v>1</v>
      </c>
      <c r="F301" s="268" t="s">
        <v>229</v>
      </c>
      <c r="G301" s="266"/>
      <c r="H301" s="269">
        <v>29.461</v>
      </c>
      <c r="I301" s="270"/>
      <c r="J301" s="266"/>
      <c r="K301" s="266"/>
      <c r="L301" s="271"/>
      <c r="M301" s="272"/>
      <c r="N301" s="273"/>
      <c r="O301" s="273"/>
      <c r="P301" s="273"/>
      <c r="Q301" s="273"/>
      <c r="R301" s="273"/>
      <c r="S301" s="273"/>
      <c r="T301" s="274"/>
      <c r="U301" s="15"/>
      <c r="V301" s="15"/>
      <c r="W301" s="15"/>
      <c r="X301" s="15"/>
      <c r="Y301" s="15"/>
      <c r="Z301" s="15"/>
      <c r="AA301" s="15"/>
      <c r="AB301" s="15"/>
      <c r="AC301" s="15"/>
      <c r="AD301" s="15"/>
      <c r="AE301" s="15"/>
      <c r="AT301" s="275" t="s">
        <v>226</v>
      </c>
      <c r="AU301" s="275" t="s">
        <v>87</v>
      </c>
      <c r="AV301" s="15" t="s">
        <v>100</v>
      </c>
      <c r="AW301" s="15" t="s">
        <v>35</v>
      </c>
      <c r="AX301" s="15" t="s">
        <v>85</v>
      </c>
      <c r="AY301" s="275" t="s">
        <v>216</v>
      </c>
    </row>
    <row r="302" spans="1:65" s="2" customFormat="1" ht="78" customHeight="1">
      <c r="A302" s="39"/>
      <c r="B302" s="40"/>
      <c r="C302" s="276" t="s">
        <v>387</v>
      </c>
      <c r="D302" s="276" t="s">
        <v>265</v>
      </c>
      <c r="E302" s="277" t="s">
        <v>1852</v>
      </c>
      <c r="F302" s="278" t="s">
        <v>1853</v>
      </c>
      <c r="G302" s="279" t="s">
        <v>852</v>
      </c>
      <c r="H302" s="280">
        <v>29.461</v>
      </c>
      <c r="I302" s="281"/>
      <c r="J302" s="282">
        <f>ROUND(I302*H302,2)</f>
        <v>0</v>
      </c>
      <c r="K302" s="278" t="s">
        <v>1361</v>
      </c>
      <c r="L302" s="45"/>
      <c r="M302" s="283" t="s">
        <v>1</v>
      </c>
      <c r="N302" s="284" t="s">
        <v>43</v>
      </c>
      <c r="O302" s="92"/>
      <c r="P302" s="239">
        <f>O302*H302</f>
        <v>0</v>
      </c>
      <c r="Q302" s="239">
        <v>0</v>
      </c>
      <c r="R302" s="239">
        <f>Q302*H302</f>
        <v>0</v>
      </c>
      <c r="S302" s="239">
        <v>0</v>
      </c>
      <c r="T302" s="240">
        <f>S302*H302</f>
        <v>0</v>
      </c>
      <c r="U302" s="39"/>
      <c r="V302" s="39"/>
      <c r="W302" s="39"/>
      <c r="X302" s="39"/>
      <c r="Y302" s="39"/>
      <c r="Z302" s="39"/>
      <c r="AA302" s="39"/>
      <c r="AB302" s="39"/>
      <c r="AC302" s="39"/>
      <c r="AD302" s="39"/>
      <c r="AE302" s="39"/>
      <c r="AR302" s="241" t="s">
        <v>100</v>
      </c>
      <c r="AT302" s="241" t="s">
        <v>265</v>
      </c>
      <c r="AU302" s="241" t="s">
        <v>87</v>
      </c>
      <c r="AY302" s="18" t="s">
        <v>216</v>
      </c>
      <c r="BE302" s="242">
        <f>IF(N302="základní",J302,0)</f>
        <v>0</v>
      </c>
      <c r="BF302" s="242">
        <f>IF(N302="snížená",J302,0)</f>
        <v>0</v>
      </c>
      <c r="BG302" s="242">
        <f>IF(N302="zákl. přenesená",J302,0)</f>
        <v>0</v>
      </c>
      <c r="BH302" s="242">
        <f>IF(N302="sníž. přenesená",J302,0)</f>
        <v>0</v>
      </c>
      <c r="BI302" s="242">
        <f>IF(N302="nulová",J302,0)</f>
        <v>0</v>
      </c>
      <c r="BJ302" s="18" t="s">
        <v>85</v>
      </c>
      <c r="BK302" s="242">
        <f>ROUND(I302*H302,2)</f>
        <v>0</v>
      </c>
      <c r="BL302" s="18" t="s">
        <v>100</v>
      </c>
      <c r="BM302" s="241" t="s">
        <v>1854</v>
      </c>
    </row>
    <row r="303" spans="1:47" s="2" customFormat="1" ht="12">
      <c r="A303" s="39"/>
      <c r="B303" s="40"/>
      <c r="C303" s="41"/>
      <c r="D303" s="288" t="s">
        <v>836</v>
      </c>
      <c r="E303" s="41"/>
      <c r="F303" s="289" t="s">
        <v>1855</v>
      </c>
      <c r="G303" s="41"/>
      <c r="H303" s="41"/>
      <c r="I303" s="290"/>
      <c r="J303" s="41"/>
      <c r="K303" s="41"/>
      <c r="L303" s="45"/>
      <c r="M303" s="291"/>
      <c r="N303" s="292"/>
      <c r="O303" s="92"/>
      <c r="P303" s="92"/>
      <c r="Q303" s="92"/>
      <c r="R303" s="92"/>
      <c r="S303" s="92"/>
      <c r="T303" s="93"/>
      <c r="U303" s="39"/>
      <c r="V303" s="39"/>
      <c r="W303" s="39"/>
      <c r="X303" s="39"/>
      <c r="Y303" s="39"/>
      <c r="Z303" s="39"/>
      <c r="AA303" s="39"/>
      <c r="AB303" s="39"/>
      <c r="AC303" s="39"/>
      <c r="AD303" s="39"/>
      <c r="AE303" s="39"/>
      <c r="AT303" s="18" t="s">
        <v>836</v>
      </c>
      <c r="AU303" s="18" t="s">
        <v>87</v>
      </c>
    </row>
    <row r="304" spans="1:65" s="2" customFormat="1" ht="24.15" customHeight="1">
      <c r="A304" s="39"/>
      <c r="B304" s="40"/>
      <c r="C304" s="229" t="s">
        <v>392</v>
      </c>
      <c r="D304" s="229" t="s">
        <v>219</v>
      </c>
      <c r="E304" s="230" t="s">
        <v>1856</v>
      </c>
      <c r="F304" s="231" t="s">
        <v>1857</v>
      </c>
      <c r="G304" s="232" t="s">
        <v>255</v>
      </c>
      <c r="H304" s="233">
        <v>0.027</v>
      </c>
      <c r="I304" s="234"/>
      <c r="J304" s="235">
        <f>ROUND(I304*H304,2)</f>
        <v>0</v>
      </c>
      <c r="K304" s="231" t="s">
        <v>1361</v>
      </c>
      <c r="L304" s="236"/>
      <c r="M304" s="237" t="s">
        <v>1</v>
      </c>
      <c r="N304" s="238" t="s">
        <v>43</v>
      </c>
      <c r="O304" s="92"/>
      <c r="P304" s="239">
        <f>O304*H304</f>
        <v>0</v>
      </c>
      <c r="Q304" s="239">
        <v>1</v>
      </c>
      <c r="R304" s="239">
        <f>Q304*H304</f>
        <v>0.027</v>
      </c>
      <c r="S304" s="239">
        <v>0</v>
      </c>
      <c r="T304" s="240">
        <f>S304*H304</f>
        <v>0</v>
      </c>
      <c r="U304" s="39"/>
      <c r="V304" s="39"/>
      <c r="W304" s="39"/>
      <c r="X304" s="39"/>
      <c r="Y304" s="39"/>
      <c r="Z304" s="39"/>
      <c r="AA304" s="39"/>
      <c r="AB304" s="39"/>
      <c r="AC304" s="39"/>
      <c r="AD304" s="39"/>
      <c r="AE304" s="39"/>
      <c r="AR304" s="241" t="s">
        <v>224</v>
      </c>
      <c r="AT304" s="241" t="s">
        <v>219</v>
      </c>
      <c r="AU304" s="241" t="s">
        <v>87</v>
      </c>
      <c r="AY304" s="18" t="s">
        <v>216</v>
      </c>
      <c r="BE304" s="242">
        <f>IF(N304="základní",J304,0)</f>
        <v>0</v>
      </c>
      <c r="BF304" s="242">
        <f>IF(N304="snížená",J304,0)</f>
        <v>0</v>
      </c>
      <c r="BG304" s="242">
        <f>IF(N304="zákl. přenesená",J304,0)</f>
        <v>0</v>
      </c>
      <c r="BH304" s="242">
        <f>IF(N304="sníž. přenesená",J304,0)</f>
        <v>0</v>
      </c>
      <c r="BI304" s="242">
        <f>IF(N304="nulová",J304,0)</f>
        <v>0</v>
      </c>
      <c r="BJ304" s="18" t="s">
        <v>85</v>
      </c>
      <c r="BK304" s="242">
        <f>ROUND(I304*H304,2)</f>
        <v>0</v>
      </c>
      <c r="BL304" s="18" t="s">
        <v>100</v>
      </c>
      <c r="BM304" s="241" t="s">
        <v>1858</v>
      </c>
    </row>
    <row r="305" spans="1:51" s="14" customFormat="1" ht="12">
      <c r="A305" s="14"/>
      <c r="B305" s="254"/>
      <c r="C305" s="255"/>
      <c r="D305" s="245" t="s">
        <v>226</v>
      </c>
      <c r="E305" s="256" t="s">
        <v>1</v>
      </c>
      <c r="F305" s="257" t="s">
        <v>1859</v>
      </c>
      <c r="G305" s="255"/>
      <c r="H305" s="258">
        <v>0.019</v>
      </c>
      <c r="I305" s="259"/>
      <c r="J305" s="255"/>
      <c r="K305" s="255"/>
      <c r="L305" s="260"/>
      <c r="M305" s="261"/>
      <c r="N305" s="262"/>
      <c r="O305" s="262"/>
      <c r="P305" s="262"/>
      <c r="Q305" s="262"/>
      <c r="R305" s="262"/>
      <c r="S305" s="262"/>
      <c r="T305" s="263"/>
      <c r="U305" s="14"/>
      <c r="V305" s="14"/>
      <c r="W305" s="14"/>
      <c r="X305" s="14"/>
      <c r="Y305" s="14"/>
      <c r="Z305" s="14"/>
      <c r="AA305" s="14"/>
      <c r="AB305" s="14"/>
      <c r="AC305" s="14"/>
      <c r="AD305" s="14"/>
      <c r="AE305" s="14"/>
      <c r="AT305" s="264" t="s">
        <v>226</v>
      </c>
      <c r="AU305" s="264" t="s">
        <v>87</v>
      </c>
      <c r="AV305" s="14" t="s">
        <v>87</v>
      </c>
      <c r="AW305" s="14" t="s">
        <v>35</v>
      </c>
      <c r="AX305" s="14" t="s">
        <v>78</v>
      </c>
      <c r="AY305" s="264" t="s">
        <v>216</v>
      </c>
    </row>
    <row r="306" spans="1:51" s="14" customFormat="1" ht="12">
      <c r="A306" s="14"/>
      <c r="B306" s="254"/>
      <c r="C306" s="255"/>
      <c r="D306" s="245" t="s">
        <v>226</v>
      </c>
      <c r="E306" s="256" t="s">
        <v>1</v>
      </c>
      <c r="F306" s="257" t="s">
        <v>1860</v>
      </c>
      <c r="G306" s="255"/>
      <c r="H306" s="258">
        <v>0.008</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226</v>
      </c>
      <c r="AU306" s="264" t="s">
        <v>87</v>
      </c>
      <c r="AV306" s="14" t="s">
        <v>87</v>
      </c>
      <c r="AW306" s="14" t="s">
        <v>35</v>
      </c>
      <c r="AX306" s="14" t="s">
        <v>78</v>
      </c>
      <c r="AY306" s="264" t="s">
        <v>216</v>
      </c>
    </row>
    <row r="307" spans="1:51" s="15" customFormat="1" ht="12">
      <c r="A307" s="15"/>
      <c r="B307" s="265"/>
      <c r="C307" s="266"/>
      <c r="D307" s="245" t="s">
        <v>226</v>
      </c>
      <c r="E307" s="267" t="s">
        <v>1</v>
      </c>
      <c r="F307" s="268" t="s">
        <v>229</v>
      </c>
      <c r="G307" s="266"/>
      <c r="H307" s="269">
        <v>0.027</v>
      </c>
      <c r="I307" s="270"/>
      <c r="J307" s="266"/>
      <c r="K307" s="266"/>
      <c r="L307" s="271"/>
      <c r="M307" s="272"/>
      <c r="N307" s="273"/>
      <c r="O307" s="273"/>
      <c r="P307" s="273"/>
      <c r="Q307" s="273"/>
      <c r="R307" s="273"/>
      <c r="S307" s="273"/>
      <c r="T307" s="274"/>
      <c r="U307" s="15"/>
      <c r="V307" s="15"/>
      <c r="W307" s="15"/>
      <c r="X307" s="15"/>
      <c r="Y307" s="15"/>
      <c r="Z307" s="15"/>
      <c r="AA307" s="15"/>
      <c r="AB307" s="15"/>
      <c r="AC307" s="15"/>
      <c r="AD307" s="15"/>
      <c r="AE307" s="15"/>
      <c r="AT307" s="275" t="s">
        <v>226</v>
      </c>
      <c r="AU307" s="275" t="s">
        <v>87</v>
      </c>
      <c r="AV307" s="15" t="s">
        <v>100</v>
      </c>
      <c r="AW307" s="15" t="s">
        <v>35</v>
      </c>
      <c r="AX307" s="15" t="s">
        <v>85</v>
      </c>
      <c r="AY307" s="275" t="s">
        <v>216</v>
      </c>
    </row>
    <row r="308" spans="1:65" s="2" customFormat="1" ht="21.75" customHeight="1">
      <c r="A308" s="39"/>
      <c r="B308" s="40"/>
      <c r="C308" s="229" t="s">
        <v>397</v>
      </c>
      <c r="D308" s="229" t="s">
        <v>219</v>
      </c>
      <c r="E308" s="230" t="s">
        <v>1861</v>
      </c>
      <c r="F308" s="231" t="s">
        <v>1862</v>
      </c>
      <c r="G308" s="232" t="s">
        <v>255</v>
      </c>
      <c r="H308" s="233">
        <v>0.001</v>
      </c>
      <c r="I308" s="234"/>
      <c r="J308" s="235">
        <f>ROUND(I308*H308,2)</f>
        <v>0</v>
      </c>
      <c r="K308" s="231" t="s">
        <v>1361</v>
      </c>
      <c r="L308" s="236"/>
      <c r="M308" s="237" t="s">
        <v>1</v>
      </c>
      <c r="N308" s="238" t="s">
        <v>43</v>
      </c>
      <c r="O308" s="92"/>
      <c r="P308" s="239">
        <f>O308*H308</f>
        <v>0</v>
      </c>
      <c r="Q308" s="239">
        <v>1</v>
      </c>
      <c r="R308" s="239">
        <f>Q308*H308</f>
        <v>0.001</v>
      </c>
      <c r="S308" s="239">
        <v>0</v>
      </c>
      <c r="T308" s="240">
        <f>S308*H308</f>
        <v>0</v>
      </c>
      <c r="U308" s="39"/>
      <c r="V308" s="39"/>
      <c r="W308" s="39"/>
      <c r="X308" s="39"/>
      <c r="Y308" s="39"/>
      <c r="Z308" s="39"/>
      <c r="AA308" s="39"/>
      <c r="AB308" s="39"/>
      <c r="AC308" s="39"/>
      <c r="AD308" s="39"/>
      <c r="AE308" s="39"/>
      <c r="AR308" s="241" t="s">
        <v>224</v>
      </c>
      <c r="AT308" s="241" t="s">
        <v>219</v>
      </c>
      <c r="AU308" s="241" t="s">
        <v>87</v>
      </c>
      <c r="AY308" s="18" t="s">
        <v>216</v>
      </c>
      <c r="BE308" s="242">
        <f>IF(N308="základní",J308,0)</f>
        <v>0</v>
      </c>
      <c r="BF308" s="242">
        <f>IF(N308="snížená",J308,0)</f>
        <v>0</v>
      </c>
      <c r="BG308" s="242">
        <f>IF(N308="zákl. přenesená",J308,0)</f>
        <v>0</v>
      </c>
      <c r="BH308" s="242">
        <f>IF(N308="sníž. přenesená",J308,0)</f>
        <v>0</v>
      </c>
      <c r="BI308" s="242">
        <f>IF(N308="nulová",J308,0)</f>
        <v>0</v>
      </c>
      <c r="BJ308" s="18" t="s">
        <v>85</v>
      </c>
      <c r="BK308" s="242">
        <f>ROUND(I308*H308,2)</f>
        <v>0</v>
      </c>
      <c r="BL308" s="18" t="s">
        <v>100</v>
      </c>
      <c r="BM308" s="241" t="s">
        <v>1863</v>
      </c>
    </row>
    <row r="309" spans="1:51" s="14" customFormat="1" ht="12">
      <c r="A309" s="14"/>
      <c r="B309" s="254"/>
      <c r="C309" s="255"/>
      <c r="D309" s="245" t="s">
        <v>226</v>
      </c>
      <c r="E309" s="256" t="s">
        <v>1</v>
      </c>
      <c r="F309" s="257" t="s">
        <v>1864</v>
      </c>
      <c r="G309" s="255"/>
      <c r="H309" s="258">
        <v>0.001</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226</v>
      </c>
      <c r="AU309" s="264" t="s">
        <v>87</v>
      </c>
      <c r="AV309" s="14" t="s">
        <v>87</v>
      </c>
      <c r="AW309" s="14" t="s">
        <v>35</v>
      </c>
      <c r="AX309" s="14" t="s">
        <v>78</v>
      </c>
      <c r="AY309" s="264" t="s">
        <v>216</v>
      </c>
    </row>
    <row r="310" spans="1:51" s="15" customFormat="1" ht="12">
      <c r="A310" s="15"/>
      <c r="B310" s="265"/>
      <c r="C310" s="266"/>
      <c r="D310" s="245" t="s">
        <v>226</v>
      </c>
      <c r="E310" s="267" t="s">
        <v>1</v>
      </c>
      <c r="F310" s="268" t="s">
        <v>229</v>
      </c>
      <c r="G310" s="266"/>
      <c r="H310" s="269">
        <v>0.001</v>
      </c>
      <c r="I310" s="270"/>
      <c r="J310" s="266"/>
      <c r="K310" s="266"/>
      <c r="L310" s="271"/>
      <c r="M310" s="272"/>
      <c r="N310" s="273"/>
      <c r="O310" s="273"/>
      <c r="P310" s="273"/>
      <c r="Q310" s="273"/>
      <c r="R310" s="273"/>
      <c r="S310" s="273"/>
      <c r="T310" s="274"/>
      <c r="U310" s="15"/>
      <c r="V310" s="15"/>
      <c r="W310" s="15"/>
      <c r="X310" s="15"/>
      <c r="Y310" s="15"/>
      <c r="Z310" s="15"/>
      <c r="AA310" s="15"/>
      <c r="AB310" s="15"/>
      <c r="AC310" s="15"/>
      <c r="AD310" s="15"/>
      <c r="AE310" s="15"/>
      <c r="AT310" s="275" t="s">
        <v>226</v>
      </c>
      <c r="AU310" s="275" t="s">
        <v>87</v>
      </c>
      <c r="AV310" s="15" t="s">
        <v>100</v>
      </c>
      <c r="AW310" s="15" t="s">
        <v>35</v>
      </c>
      <c r="AX310" s="15" t="s">
        <v>85</v>
      </c>
      <c r="AY310" s="275" t="s">
        <v>216</v>
      </c>
    </row>
    <row r="311" spans="1:65" s="2" customFormat="1" ht="24.15" customHeight="1">
      <c r="A311" s="39"/>
      <c r="B311" s="40"/>
      <c r="C311" s="276" t="s">
        <v>402</v>
      </c>
      <c r="D311" s="276" t="s">
        <v>265</v>
      </c>
      <c r="E311" s="277" t="s">
        <v>1500</v>
      </c>
      <c r="F311" s="278" t="s">
        <v>1865</v>
      </c>
      <c r="G311" s="279" t="s">
        <v>268</v>
      </c>
      <c r="H311" s="280">
        <v>19.646</v>
      </c>
      <c r="I311" s="281"/>
      <c r="J311" s="282">
        <f>ROUND(I311*H311,2)</f>
        <v>0</v>
      </c>
      <c r="K311" s="278" t="s">
        <v>1361</v>
      </c>
      <c r="L311" s="45"/>
      <c r="M311" s="283" t="s">
        <v>1</v>
      </c>
      <c r="N311" s="284" t="s">
        <v>43</v>
      </c>
      <c r="O311" s="92"/>
      <c r="P311" s="239">
        <f>O311*H311</f>
        <v>0</v>
      </c>
      <c r="Q311" s="239">
        <v>0.22798</v>
      </c>
      <c r="R311" s="239">
        <f>Q311*H311</f>
        <v>4.47889508</v>
      </c>
      <c r="S311" s="239">
        <v>0</v>
      </c>
      <c r="T311" s="240">
        <f>S311*H311</f>
        <v>0</v>
      </c>
      <c r="U311" s="39"/>
      <c r="V311" s="39"/>
      <c r="W311" s="39"/>
      <c r="X311" s="39"/>
      <c r="Y311" s="39"/>
      <c r="Z311" s="39"/>
      <c r="AA311" s="39"/>
      <c r="AB311" s="39"/>
      <c r="AC311" s="39"/>
      <c r="AD311" s="39"/>
      <c r="AE311" s="39"/>
      <c r="AR311" s="241" t="s">
        <v>100</v>
      </c>
      <c r="AT311" s="241" t="s">
        <v>265</v>
      </c>
      <c r="AU311" s="241" t="s">
        <v>87</v>
      </c>
      <c r="AY311" s="18" t="s">
        <v>216</v>
      </c>
      <c r="BE311" s="242">
        <f>IF(N311="základní",J311,0)</f>
        <v>0</v>
      </c>
      <c r="BF311" s="242">
        <f>IF(N311="snížená",J311,0)</f>
        <v>0</v>
      </c>
      <c r="BG311" s="242">
        <f>IF(N311="zákl. přenesená",J311,0)</f>
        <v>0</v>
      </c>
      <c r="BH311" s="242">
        <f>IF(N311="sníž. přenesená",J311,0)</f>
        <v>0</v>
      </c>
      <c r="BI311" s="242">
        <f>IF(N311="nulová",J311,0)</f>
        <v>0</v>
      </c>
      <c r="BJ311" s="18" t="s">
        <v>85</v>
      </c>
      <c r="BK311" s="242">
        <f>ROUND(I311*H311,2)</f>
        <v>0</v>
      </c>
      <c r="BL311" s="18" t="s">
        <v>100</v>
      </c>
      <c r="BM311" s="241" t="s">
        <v>1866</v>
      </c>
    </row>
    <row r="312" spans="1:47" s="2" customFormat="1" ht="12">
      <c r="A312" s="39"/>
      <c r="B312" s="40"/>
      <c r="C312" s="41"/>
      <c r="D312" s="288" t="s">
        <v>836</v>
      </c>
      <c r="E312" s="41"/>
      <c r="F312" s="289" t="s">
        <v>1503</v>
      </c>
      <c r="G312" s="41"/>
      <c r="H312" s="41"/>
      <c r="I312" s="290"/>
      <c r="J312" s="41"/>
      <c r="K312" s="41"/>
      <c r="L312" s="45"/>
      <c r="M312" s="291"/>
      <c r="N312" s="292"/>
      <c r="O312" s="92"/>
      <c r="P312" s="92"/>
      <c r="Q312" s="92"/>
      <c r="R312" s="92"/>
      <c r="S312" s="92"/>
      <c r="T312" s="93"/>
      <c r="U312" s="39"/>
      <c r="V312" s="39"/>
      <c r="W312" s="39"/>
      <c r="X312" s="39"/>
      <c r="Y312" s="39"/>
      <c r="Z312" s="39"/>
      <c r="AA312" s="39"/>
      <c r="AB312" s="39"/>
      <c r="AC312" s="39"/>
      <c r="AD312" s="39"/>
      <c r="AE312" s="39"/>
      <c r="AT312" s="18" t="s">
        <v>836</v>
      </c>
      <c r="AU312" s="18" t="s">
        <v>87</v>
      </c>
    </row>
    <row r="313" spans="1:51" s="14" customFormat="1" ht="12">
      <c r="A313" s="14"/>
      <c r="B313" s="254"/>
      <c r="C313" s="255"/>
      <c r="D313" s="245" t="s">
        <v>226</v>
      </c>
      <c r="E313" s="256" t="s">
        <v>1</v>
      </c>
      <c r="F313" s="257" t="s">
        <v>1867</v>
      </c>
      <c r="G313" s="255"/>
      <c r="H313" s="258">
        <v>3.61</v>
      </c>
      <c r="I313" s="259"/>
      <c r="J313" s="255"/>
      <c r="K313" s="255"/>
      <c r="L313" s="260"/>
      <c r="M313" s="261"/>
      <c r="N313" s="262"/>
      <c r="O313" s="262"/>
      <c r="P313" s="262"/>
      <c r="Q313" s="262"/>
      <c r="R313" s="262"/>
      <c r="S313" s="262"/>
      <c r="T313" s="263"/>
      <c r="U313" s="14"/>
      <c r="V313" s="14"/>
      <c r="W313" s="14"/>
      <c r="X313" s="14"/>
      <c r="Y313" s="14"/>
      <c r="Z313" s="14"/>
      <c r="AA313" s="14"/>
      <c r="AB313" s="14"/>
      <c r="AC313" s="14"/>
      <c r="AD313" s="14"/>
      <c r="AE313" s="14"/>
      <c r="AT313" s="264" t="s">
        <v>226</v>
      </c>
      <c r="AU313" s="264" t="s">
        <v>87</v>
      </c>
      <c r="AV313" s="14" t="s">
        <v>87</v>
      </c>
      <c r="AW313" s="14" t="s">
        <v>35</v>
      </c>
      <c r="AX313" s="14" t="s">
        <v>78</v>
      </c>
      <c r="AY313" s="264" t="s">
        <v>216</v>
      </c>
    </row>
    <row r="314" spans="1:51" s="14" customFormat="1" ht="12">
      <c r="A314" s="14"/>
      <c r="B314" s="254"/>
      <c r="C314" s="255"/>
      <c r="D314" s="245" t="s">
        <v>226</v>
      </c>
      <c r="E314" s="256" t="s">
        <v>1</v>
      </c>
      <c r="F314" s="257" t="s">
        <v>1868</v>
      </c>
      <c r="G314" s="255"/>
      <c r="H314" s="258">
        <v>7.866</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226</v>
      </c>
      <c r="AU314" s="264" t="s">
        <v>87</v>
      </c>
      <c r="AV314" s="14" t="s">
        <v>87</v>
      </c>
      <c r="AW314" s="14" t="s">
        <v>35</v>
      </c>
      <c r="AX314" s="14" t="s">
        <v>78</v>
      </c>
      <c r="AY314" s="264" t="s">
        <v>216</v>
      </c>
    </row>
    <row r="315" spans="1:51" s="14" customFormat="1" ht="12">
      <c r="A315" s="14"/>
      <c r="B315" s="254"/>
      <c r="C315" s="255"/>
      <c r="D315" s="245" t="s">
        <v>226</v>
      </c>
      <c r="E315" s="256" t="s">
        <v>1</v>
      </c>
      <c r="F315" s="257" t="s">
        <v>1869</v>
      </c>
      <c r="G315" s="255"/>
      <c r="H315" s="258">
        <v>8.17</v>
      </c>
      <c r="I315" s="259"/>
      <c r="J315" s="255"/>
      <c r="K315" s="255"/>
      <c r="L315" s="260"/>
      <c r="M315" s="261"/>
      <c r="N315" s="262"/>
      <c r="O315" s="262"/>
      <c r="P315" s="262"/>
      <c r="Q315" s="262"/>
      <c r="R315" s="262"/>
      <c r="S315" s="262"/>
      <c r="T315" s="263"/>
      <c r="U315" s="14"/>
      <c r="V315" s="14"/>
      <c r="W315" s="14"/>
      <c r="X315" s="14"/>
      <c r="Y315" s="14"/>
      <c r="Z315" s="14"/>
      <c r="AA315" s="14"/>
      <c r="AB315" s="14"/>
      <c r="AC315" s="14"/>
      <c r="AD315" s="14"/>
      <c r="AE315" s="14"/>
      <c r="AT315" s="264" t="s">
        <v>226</v>
      </c>
      <c r="AU315" s="264" t="s">
        <v>87</v>
      </c>
      <c r="AV315" s="14" t="s">
        <v>87</v>
      </c>
      <c r="AW315" s="14" t="s">
        <v>35</v>
      </c>
      <c r="AX315" s="14" t="s">
        <v>78</v>
      </c>
      <c r="AY315" s="264" t="s">
        <v>216</v>
      </c>
    </row>
    <row r="316" spans="1:51" s="15" customFormat="1" ht="12">
      <c r="A316" s="15"/>
      <c r="B316" s="265"/>
      <c r="C316" s="266"/>
      <c r="D316" s="245" t="s">
        <v>226</v>
      </c>
      <c r="E316" s="267" t="s">
        <v>1</v>
      </c>
      <c r="F316" s="268" t="s">
        <v>229</v>
      </c>
      <c r="G316" s="266"/>
      <c r="H316" s="269">
        <v>19.646</v>
      </c>
      <c r="I316" s="270"/>
      <c r="J316" s="266"/>
      <c r="K316" s="266"/>
      <c r="L316" s="271"/>
      <c r="M316" s="272"/>
      <c r="N316" s="273"/>
      <c r="O316" s="273"/>
      <c r="P316" s="273"/>
      <c r="Q316" s="273"/>
      <c r="R316" s="273"/>
      <c r="S316" s="273"/>
      <c r="T316" s="274"/>
      <c r="U316" s="15"/>
      <c r="V316" s="15"/>
      <c r="W316" s="15"/>
      <c r="X316" s="15"/>
      <c r="Y316" s="15"/>
      <c r="Z316" s="15"/>
      <c r="AA316" s="15"/>
      <c r="AB316" s="15"/>
      <c r="AC316" s="15"/>
      <c r="AD316" s="15"/>
      <c r="AE316" s="15"/>
      <c r="AT316" s="275" t="s">
        <v>226</v>
      </c>
      <c r="AU316" s="275" t="s">
        <v>87</v>
      </c>
      <c r="AV316" s="15" t="s">
        <v>100</v>
      </c>
      <c r="AW316" s="15" t="s">
        <v>35</v>
      </c>
      <c r="AX316" s="15" t="s">
        <v>85</v>
      </c>
      <c r="AY316" s="275" t="s">
        <v>216</v>
      </c>
    </row>
    <row r="317" spans="1:65" s="2" customFormat="1" ht="24.15" customHeight="1">
      <c r="A317" s="39"/>
      <c r="B317" s="40"/>
      <c r="C317" s="276" t="s">
        <v>407</v>
      </c>
      <c r="D317" s="276" t="s">
        <v>265</v>
      </c>
      <c r="E317" s="277" t="s">
        <v>1870</v>
      </c>
      <c r="F317" s="278" t="s">
        <v>1871</v>
      </c>
      <c r="G317" s="279" t="s">
        <v>268</v>
      </c>
      <c r="H317" s="280">
        <v>11.521</v>
      </c>
      <c r="I317" s="281"/>
      <c r="J317" s="282">
        <f>ROUND(I317*H317,2)</f>
        <v>0</v>
      </c>
      <c r="K317" s="278" t="s">
        <v>1361</v>
      </c>
      <c r="L317" s="45"/>
      <c r="M317" s="283" t="s">
        <v>1</v>
      </c>
      <c r="N317" s="284" t="s">
        <v>43</v>
      </c>
      <c r="O317" s="92"/>
      <c r="P317" s="239">
        <f>O317*H317</f>
        <v>0</v>
      </c>
      <c r="Q317" s="239">
        <v>0.4</v>
      </c>
      <c r="R317" s="239">
        <f>Q317*H317</f>
        <v>4.6084000000000005</v>
      </c>
      <c r="S317" s="239">
        <v>0</v>
      </c>
      <c r="T317" s="240">
        <f>S317*H317</f>
        <v>0</v>
      </c>
      <c r="U317" s="39"/>
      <c r="V317" s="39"/>
      <c r="W317" s="39"/>
      <c r="X317" s="39"/>
      <c r="Y317" s="39"/>
      <c r="Z317" s="39"/>
      <c r="AA317" s="39"/>
      <c r="AB317" s="39"/>
      <c r="AC317" s="39"/>
      <c r="AD317" s="39"/>
      <c r="AE317" s="39"/>
      <c r="AR317" s="241" t="s">
        <v>100</v>
      </c>
      <c r="AT317" s="241" t="s">
        <v>265</v>
      </c>
      <c r="AU317" s="241" t="s">
        <v>87</v>
      </c>
      <c r="AY317" s="18" t="s">
        <v>216</v>
      </c>
      <c r="BE317" s="242">
        <f>IF(N317="základní",J317,0)</f>
        <v>0</v>
      </c>
      <c r="BF317" s="242">
        <f>IF(N317="snížená",J317,0)</f>
        <v>0</v>
      </c>
      <c r="BG317" s="242">
        <f>IF(N317="zákl. přenesená",J317,0)</f>
        <v>0</v>
      </c>
      <c r="BH317" s="242">
        <f>IF(N317="sníž. přenesená",J317,0)</f>
        <v>0</v>
      </c>
      <c r="BI317" s="242">
        <f>IF(N317="nulová",J317,0)</f>
        <v>0</v>
      </c>
      <c r="BJ317" s="18" t="s">
        <v>85</v>
      </c>
      <c r="BK317" s="242">
        <f>ROUND(I317*H317,2)</f>
        <v>0</v>
      </c>
      <c r="BL317" s="18" t="s">
        <v>100</v>
      </c>
      <c r="BM317" s="241" t="s">
        <v>1872</v>
      </c>
    </row>
    <row r="318" spans="1:47" s="2" customFormat="1" ht="12">
      <c r="A318" s="39"/>
      <c r="B318" s="40"/>
      <c r="C318" s="41"/>
      <c r="D318" s="288" t="s">
        <v>836</v>
      </c>
      <c r="E318" s="41"/>
      <c r="F318" s="289" t="s">
        <v>1873</v>
      </c>
      <c r="G318" s="41"/>
      <c r="H318" s="41"/>
      <c r="I318" s="290"/>
      <c r="J318" s="41"/>
      <c r="K318" s="41"/>
      <c r="L318" s="45"/>
      <c r="M318" s="291"/>
      <c r="N318" s="292"/>
      <c r="O318" s="92"/>
      <c r="P318" s="92"/>
      <c r="Q318" s="92"/>
      <c r="R318" s="92"/>
      <c r="S318" s="92"/>
      <c r="T318" s="93"/>
      <c r="U318" s="39"/>
      <c r="V318" s="39"/>
      <c r="W318" s="39"/>
      <c r="X318" s="39"/>
      <c r="Y318" s="39"/>
      <c r="Z318" s="39"/>
      <c r="AA318" s="39"/>
      <c r="AB318" s="39"/>
      <c r="AC318" s="39"/>
      <c r="AD318" s="39"/>
      <c r="AE318" s="39"/>
      <c r="AT318" s="18" t="s">
        <v>836</v>
      </c>
      <c r="AU318" s="18" t="s">
        <v>87</v>
      </c>
    </row>
    <row r="319" spans="1:51" s="14" customFormat="1" ht="12">
      <c r="A319" s="14"/>
      <c r="B319" s="254"/>
      <c r="C319" s="255"/>
      <c r="D319" s="245" t="s">
        <v>226</v>
      </c>
      <c r="E319" s="256" t="s">
        <v>1</v>
      </c>
      <c r="F319" s="257" t="s">
        <v>1874</v>
      </c>
      <c r="G319" s="255"/>
      <c r="H319" s="258">
        <v>11.521</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226</v>
      </c>
      <c r="AU319" s="264" t="s">
        <v>87</v>
      </c>
      <c r="AV319" s="14" t="s">
        <v>87</v>
      </c>
      <c r="AW319" s="14" t="s">
        <v>35</v>
      </c>
      <c r="AX319" s="14" t="s">
        <v>78</v>
      </c>
      <c r="AY319" s="264" t="s">
        <v>216</v>
      </c>
    </row>
    <row r="320" spans="1:51" s="15" customFormat="1" ht="12">
      <c r="A320" s="15"/>
      <c r="B320" s="265"/>
      <c r="C320" s="266"/>
      <c r="D320" s="245" t="s">
        <v>226</v>
      </c>
      <c r="E320" s="267" t="s">
        <v>1</v>
      </c>
      <c r="F320" s="268" t="s">
        <v>229</v>
      </c>
      <c r="G320" s="266"/>
      <c r="H320" s="269">
        <v>11.521</v>
      </c>
      <c r="I320" s="270"/>
      <c r="J320" s="266"/>
      <c r="K320" s="266"/>
      <c r="L320" s="271"/>
      <c r="M320" s="272"/>
      <c r="N320" s="273"/>
      <c r="O320" s="273"/>
      <c r="P320" s="273"/>
      <c r="Q320" s="273"/>
      <c r="R320" s="273"/>
      <c r="S320" s="273"/>
      <c r="T320" s="274"/>
      <c r="U320" s="15"/>
      <c r="V320" s="15"/>
      <c r="W320" s="15"/>
      <c r="X320" s="15"/>
      <c r="Y320" s="15"/>
      <c r="Z320" s="15"/>
      <c r="AA320" s="15"/>
      <c r="AB320" s="15"/>
      <c r="AC320" s="15"/>
      <c r="AD320" s="15"/>
      <c r="AE320" s="15"/>
      <c r="AT320" s="275" t="s">
        <v>226</v>
      </c>
      <c r="AU320" s="275" t="s">
        <v>87</v>
      </c>
      <c r="AV320" s="15" t="s">
        <v>100</v>
      </c>
      <c r="AW320" s="15" t="s">
        <v>35</v>
      </c>
      <c r="AX320" s="15" t="s">
        <v>85</v>
      </c>
      <c r="AY320" s="275" t="s">
        <v>216</v>
      </c>
    </row>
    <row r="321" spans="1:65" s="2" customFormat="1" ht="37.8" customHeight="1">
      <c r="A321" s="39"/>
      <c r="B321" s="40"/>
      <c r="C321" s="276" t="s">
        <v>411</v>
      </c>
      <c r="D321" s="276" t="s">
        <v>265</v>
      </c>
      <c r="E321" s="277" t="s">
        <v>1875</v>
      </c>
      <c r="F321" s="278" t="s">
        <v>1876</v>
      </c>
      <c r="G321" s="279" t="s">
        <v>300</v>
      </c>
      <c r="H321" s="280">
        <v>2.038</v>
      </c>
      <c r="I321" s="281"/>
      <c r="J321" s="282">
        <f>ROUND(I321*H321,2)</f>
        <v>0</v>
      </c>
      <c r="K321" s="278" t="s">
        <v>1361</v>
      </c>
      <c r="L321" s="45"/>
      <c r="M321" s="283" t="s">
        <v>1</v>
      </c>
      <c r="N321" s="284" t="s">
        <v>43</v>
      </c>
      <c r="O321" s="92"/>
      <c r="P321" s="239">
        <f>O321*H321</f>
        <v>0</v>
      </c>
      <c r="Q321" s="239">
        <v>2.50187</v>
      </c>
      <c r="R321" s="239">
        <f>Q321*H321</f>
        <v>5.098811059999999</v>
      </c>
      <c r="S321" s="239">
        <v>0</v>
      </c>
      <c r="T321" s="240">
        <f>S321*H321</f>
        <v>0</v>
      </c>
      <c r="U321" s="39"/>
      <c r="V321" s="39"/>
      <c r="W321" s="39"/>
      <c r="X321" s="39"/>
      <c r="Y321" s="39"/>
      <c r="Z321" s="39"/>
      <c r="AA321" s="39"/>
      <c r="AB321" s="39"/>
      <c r="AC321" s="39"/>
      <c r="AD321" s="39"/>
      <c r="AE321" s="39"/>
      <c r="AR321" s="241" t="s">
        <v>100</v>
      </c>
      <c r="AT321" s="241" t="s">
        <v>265</v>
      </c>
      <c r="AU321" s="241" t="s">
        <v>87</v>
      </c>
      <c r="AY321" s="18" t="s">
        <v>216</v>
      </c>
      <c r="BE321" s="242">
        <f>IF(N321="základní",J321,0)</f>
        <v>0</v>
      </c>
      <c r="BF321" s="242">
        <f>IF(N321="snížená",J321,0)</f>
        <v>0</v>
      </c>
      <c r="BG321" s="242">
        <f>IF(N321="zákl. přenesená",J321,0)</f>
        <v>0</v>
      </c>
      <c r="BH321" s="242">
        <f>IF(N321="sníž. přenesená",J321,0)</f>
        <v>0</v>
      </c>
      <c r="BI321" s="242">
        <f>IF(N321="nulová",J321,0)</f>
        <v>0</v>
      </c>
      <c r="BJ321" s="18" t="s">
        <v>85</v>
      </c>
      <c r="BK321" s="242">
        <f>ROUND(I321*H321,2)</f>
        <v>0</v>
      </c>
      <c r="BL321" s="18" t="s">
        <v>100</v>
      </c>
      <c r="BM321" s="241" t="s">
        <v>1877</v>
      </c>
    </row>
    <row r="322" spans="1:47" s="2" customFormat="1" ht="12">
      <c r="A322" s="39"/>
      <c r="B322" s="40"/>
      <c r="C322" s="41"/>
      <c r="D322" s="288" t="s">
        <v>836</v>
      </c>
      <c r="E322" s="41"/>
      <c r="F322" s="289" t="s">
        <v>1878</v>
      </c>
      <c r="G322" s="41"/>
      <c r="H322" s="41"/>
      <c r="I322" s="290"/>
      <c r="J322" s="41"/>
      <c r="K322" s="41"/>
      <c r="L322" s="45"/>
      <c r="M322" s="291"/>
      <c r="N322" s="292"/>
      <c r="O322" s="92"/>
      <c r="P322" s="92"/>
      <c r="Q322" s="92"/>
      <c r="R322" s="92"/>
      <c r="S322" s="92"/>
      <c r="T322" s="93"/>
      <c r="U322" s="39"/>
      <c r="V322" s="39"/>
      <c r="W322" s="39"/>
      <c r="X322" s="39"/>
      <c r="Y322" s="39"/>
      <c r="Z322" s="39"/>
      <c r="AA322" s="39"/>
      <c r="AB322" s="39"/>
      <c r="AC322" s="39"/>
      <c r="AD322" s="39"/>
      <c r="AE322" s="39"/>
      <c r="AT322" s="18" t="s">
        <v>836</v>
      </c>
      <c r="AU322" s="18" t="s">
        <v>87</v>
      </c>
    </row>
    <row r="323" spans="1:51" s="13" customFormat="1" ht="12">
      <c r="A323" s="13"/>
      <c r="B323" s="243"/>
      <c r="C323" s="244"/>
      <c r="D323" s="245" t="s">
        <v>226</v>
      </c>
      <c r="E323" s="246" t="s">
        <v>1</v>
      </c>
      <c r="F323" s="247" t="s">
        <v>1879</v>
      </c>
      <c r="G323" s="244"/>
      <c r="H323" s="246" t="s">
        <v>1</v>
      </c>
      <c r="I323" s="248"/>
      <c r="J323" s="244"/>
      <c r="K323" s="244"/>
      <c r="L323" s="249"/>
      <c r="M323" s="250"/>
      <c r="N323" s="251"/>
      <c r="O323" s="251"/>
      <c r="P323" s="251"/>
      <c r="Q323" s="251"/>
      <c r="R323" s="251"/>
      <c r="S323" s="251"/>
      <c r="T323" s="252"/>
      <c r="U323" s="13"/>
      <c r="V323" s="13"/>
      <c r="W323" s="13"/>
      <c r="X323" s="13"/>
      <c r="Y323" s="13"/>
      <c r="Z323" s="13"/>
      <c r="AA323" s="13"/>
      <c r="AB323" s="13"/>
      <c r="AC323" s="13"/>
      <c r="AD323" s="13"/>
      <c r="AE323" s="13"/>
      <c r="AT323" s="253" t="s">
        <v>226</v>
      </c>
      <c r="AU323" s="253" t="s">
        <v>87</v>
      </c>
      <c r="AV323" s="13" t="s">
        <v>85</v>
      </c>
      <c r="AW323" s="13" t="s">
        <v>35</v>
      </c>
      <c r="AX323" s="13" t="s">
        <v>78</v>
      </c>
      <c r="AY323" s="253" t="s">
        <v>216</v>
      </c>
    </row>
    <row r="324" spans="1:51" s="14" customFormat="1" ht="12">
      <c r="A324" s="14"/>
      <c r="B324" s="254"/>
      <c r="C324" s="255"/>
      <c r="D324" s="245" t="s">
        <v>226</v>
      </c>
      <c r="E324" s="256" t="s">
        <v>1</v>
      </c>
      <c r="F324" s="257" t="s">
        <v>1880</v>
      </c>
      <c r="G324" s="255"/>
      <c r="H324" s="258">
        <v>2.038</v>
      </c>
      <c r="I324" s="259"/>
      <c r="J324" s="255"/>
      <c r="K324" s="255"/>
      <c r="L324" s="260"/>
      <c r="M324" s="261"/>
      <c r="N324" s="262"/>
      <c r="O324" s="262"/>
      <c r="P324" s="262"/>
      <c r="Q324" s="262"/>
      <c r="R324" s="262"/>
      <c r="S324" s="262"/>
      <c r="T324" s="263"/>
      <c r="U324" s="14"/>
      <c r="V324" s="14"/>
      <c r="W324" s="14"/>
      <c r="X324" s="14"/>
      <c r="Y324" s="14"/>
      <c r="Z324" s="14"/>
      <c r="AA324" s="14"/>
      <c r="AB324" s="14"/>
      <c r="AC324" s="14"/>
      <c r="AD324" s="14"/>
      <c r="AE324" s="14"/>
      <c r="AT324" s="264" t="s">
        <v>226</v>
      </c>
      <c r="AU324" s="264" t="s">
        <v>87</v>
      </c>
      <c r="AV324" s="14" t="s">
        <v>87</v>
      </c>
      <c r="AW324" s="14" t="s">
        <v>35</v>
      </c>
      <c r="AX324" s="14" t="s">
        <v>78</v>
      </c>
      <c r="AY324" s="264" t="s">
        <v>216</v>
      </c>
    </row>
    <row r="325" spans="1:51" s="15" customFormat="1" ht="12">
      <c r="A325" s="15"/>
      <c r="B325" s="265"/>
      <c r="C325" s="266"/>
      <c r="D325" s="245" t="s">
        <v>226</v>
      </c>
      <c r="E325" s="267" t="s">
        <v>1</v>
      </c>
      <c r="F325" s="268" t="s">
        <v>229</v>
      </c>
      <c r="G325" s="266"/>
      <c r="H325" s="269">
        <v>2.038</v>
      </c>
      <c r="I325" s="270"/>
      <c r="J325" s="266"/>
      <c r="K325" s="266"/>
      <c r="L325" s="271"/>
      <c r="M325" s="272"/>
      <c r="N325" s="273"/>
      <c r="O325" s="273"/>
      <c r="P325" s="273"/>
      <c r="Q325" s="273"/>
      <c r="R325" s="273"/>
      <c r="S325" s="273"/>
      <c r="T325" s="274"/>
      <c r="U325" s="15"/>
      <c r="V325" s="15"/>
      <c r="W325" s="15"/>
      <c r="X325" s="15"/>
      <c r="Y325" s="15"/>
      <c r="Z325" s="15"/>
      <c r="AA325" s="15"/>
      <c r="AB325" s="15"/>
      <c r="AC325" s="15"/>
      <c r="AD325" s="15"/>
      <c r="AE325" s="15"/>
      <c r="AT325" s="275" t="s">
        <v>226</v>
      </c>
      <c r="AU325" s="275" t="s">
        <v>87</v>
      </c>
      <c r="AV325" s="15" t="s">
        <v>100</v>
      </c>
      <c r="AW325" s="15" t="s">
        <v>35</v>
      </c>
      <c r="AX325" s="15" t="s">
        <v>85</v>
      </c>
      <c r="AY325" s="275" t="s">
        <v>216</v>
      </c>
    </row>
    <row r="326" spans="1:65" s="2" customFormat="1" ht="37.8" customHeight="1">
      <c r="A326" s="39"/>
      <c r="B326" s="40"/>
      <c r="C326" s="276" t="s">
        <v>416</v>
      </c>
      <c r="D326" s="276" t="s">
        <v>265</v>
      </c>
      <c r="E326" s="277" t="s">
        <v>1881</v>
      </c>
      <c r="F326" s="278" t="s">
        <v>1882</v>
      </c>
      <c r="G326" s="279" t="s">
        <v>268</v>
      </c>
      <c r="H326" s="280">
        <v>3.376</v>
      </c>
      <c r="I326" s="281"/>
      <c r="J326" s="282">
        <f>ROUND(I326*H326,2)</f>
        <v>0</v>
      </c>
      <c r="K326" s="278" t="s">
        <v>1361</v>
      </c>
      <c r="L326" s="45"/>
      <c r="M326" s="283" t="s">
        <v>1</v>
      </c>
      <c r="N326" s="284" t="s">
        <v>43</v>
      </c>
      <c r="O326" s="92"/>
      <c r="P326" s="239">
        <f>O326*H326</f>
        <v>0</v>
      </c>
      <c r="Q326" s="239">
        <v>0.00632</v>
      </c>
      <c r="R326" s="239">
        <f>Q326*H326</f>
        <v>0.02133632</v>
      </c>
      <c r="S326" s="239">
        <v>0</v>
      </c>
      <c r="T326" s="240">
        <f>S326*H326</f>
        <v>0</v>
      </c>
      <c r="U326" s="39"/>
      <c r="V326" s="39"/>
      <c r="W326" s="39"/>
      <c r="X326" s="39"/>
      <c r="Y326" s="39"/>
      <c r="Z326" s="39"/>
      <c r="AA326" s="39"/>
      <c r="AB326" s="39"/>
      <c r="AC326" s="39"/>
      <c r="AD326" s="39"/>
      <c r="AE326" s="39"/>
      <c r="AR326" s="241" t="s">
        <v>100</v>
      </c>
      <c r="AT326" s="241" t="s">
        <v>265</v>
      </c>
      <c r="AU326" s="241" t="s">
        <v>87</v>
      </c>
      <c r="AY326" s="18" t="s">
        <v>216</v>
      </c>
      <c r="BE326" s="242">
        <f>IF(N326="základní",J326,0)</f>
        <v>0</v>
      </c>
      <c r="BF326" s="242">
        <f>IF(N326="snížená",J326,0)</f>
        <v>0</v>
      </c>
      <c r="BG326" s="242">
        <f>IF(N326="zákl. přenesená",J326,0)</f>
        <v>0</v>
      </c>
      <c r="BH326" s="242">
        <f>IF(N326="sníž. přenesená",J326,0)</f>
        <v>0</v>
      </c>
      <c r="BI326" s="242">
        <f>IF(N326="nulová",J326,0)</f>
        <v>0</v>
      </c>
      <c r="BJ326" s="18" t="s">
        <v>85</v>
      </c>
      <c r="BK326" s="242">
        <f>ROUND(I326*H326,2)</f>
        <v>0</v>
      </c>
      <c r="BL326" s="18" t="s">
        <v>100</v>
      </c>
      <c r="BM326" s="241" t="s">
        <v>1883</v>
      </c>
    </row>
    <row r="327" spans="1:47" s="2" customFormat="1" ht="12">
      <c r="A327" s="39"/>
      <c r="B327" s="40"/>
      <c r="C327" s="41"/>
      <c r="D327" s="288" t="s">
        <v>836</v>
      </c>
      <c r="E327" s="41"/>
      <c r="F327" s="289" t="s">
        <v>1884</v>
      </c>
      <c r="G327" s="41"/>
      <c r="H327" s="41"/>
      <c r="I327" s="290"/>
      <c r="J327" s="41"/>
      <c r="K327" s="41"/>
      <c r="L327" s="45"/>
      <c r="M327" s="291"/>
      <c r="N327" s="292"/>
      <c r="O327" s="92"/>
      <c r="P327" s="92"/>
      <c r="Q327" s="92"/>
      <c r="R327" s="92"/>
      <c r="S327" s="92"/>
      <c r="T327" s="93"/>
      <c r="U327" s="39"/>
      <c r="V327" s="39"/>
      <c r="W327" s="39"/>
      <c r="X327" s="39"/>
      <c r="Y327" s="39"/>
      <c r="Z327" s="39"/>
      <c r="AA327" s="39"/>
      <c r="AB327" s="39"/>
      <c r="AC327" s="39"/>
      <c r="AD327" s="39"/>
      <c r="AE327" s="39"/>
      <c r="AT327" s="18" t="s">
        <v>836</v>
      </c>
      <c r="AU327" s="18" t="s">
        <v>87</v>
      </c>
    </row>
    <row r="328" spans="1:51" s="14" customFormat="1" ht="12">
      <c r="A328" s="14"/>
      <c r="B328" s="254"/>
      <c r="C328" s="255"/>
      <c r="D328" s="245" t="s">
        <v>226</v>
      </c>
      <c r="E328" s="256" t="s">
        <v>1</v>
      </c>
      <c r="F328" s="257" t="s">
        <v>1885</v>
      </c>
      <c r="G328" s="255"/>
      <c r="H328" s="258">
        <v>3.376</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226</v>
      </c>
      <c r="AU328" s="264" t="s">
        <v>87</v>
      </c>
      <c r="AV328" s="14" t="s">
        <v>87</v>
      </c>
      <c r="AW328" s="14" t="s">
        <v>35</v>
      </c>
      <c r="AX328" s="14" t="s">
        <v>78</v>
      </c>
      <c r="AY328" s="264" t="s">
        <v>216</v>
      </c>
    </row>
    <row r="329" spans="1:51" s="15" customFormat="1" ht="12">
      <c r="A329" s="15"/>
      <c r="B329" s="265"/>
      <c r="C329" s="266"/>
      <c r="D329" s="245" t="s">
        <v>226</v>
      </c>
      <c r="E329" s="267" t="s">
        <v>1</v>
      </c>
      <c r="F329" s="268" t="s">
        <v>229</v>
      </c>
      <c r="G329" s="266"/>
      <c r="H329" s="269">
        <v>3.376</v>
      </c>
      <c r="I329" s="270"/>
      <c r="J329" s="266"/>
      <c r="K329" s="266"/>
      <c r="L329" s="271"/>
      <c r="M329" s="272"/>
      <c r="N329" s="273"/>
      <c r="O329" s="273"/>
      <c r="P329" s="273"/>
      <c r="Q329" s="273"/>
      <c r="R329" s="273"/>
      <c r="S329" s="273"/>
      <c r="T329" s="274"/>
      <c r="U329" s="15"/>
      <c r="V329" s="15"/>
      <c r="W329" s="15"/>
      <c r="X329" s="15"/>
      <c r="Y329" s="15"/>
      <c r="Z329" s="15"/>
      <c r="AA329" s="15"/>
      <c r="AB329" s="15"/>
      <c r="AC329" s="15"/>
      <c r="AD329" s="15"/>
      <c r="AE329" s="15"/>
      <c r="AT329" s="275" t="s">
        <v>226</v>
      </c>
      <c r="AU329" s="275" t="s">
        <v>87</v>
      </c>
      <c r="AV329" s="15" t="s">
        <v>100</v>
      </c>
      <c r="AW329" s="15" t="s">
        <v>35</v>
      </c>
      <c r="AX329" s="15" t="s">
        <v>85</v>
      </c>
      <c r="AY329" s="275" t="s">
        <v>216</v>
      </c>
    </row>
    <row r="330" spans="1:65" s="2" customFormat="1" ht="37.8" customHeight="1">
      <c r="A330" s="39"/>
      <c r="B330" s="40"/>
      <c r="C330" s="276" t="s">
        <v>420</v>
      </c>
      <c r="D330" s="276" t="s">
        <v>265</v>
      </c>
      <c r="E330" s="277" t="s">
        <v>1886</v>
      </c>
      <c r="F330" s="278" t="s">
        <v>1887</v>
      </c>
      <c r="G330" s="279" t="s">
        <v>255</v>
      </c>
      <c r="H330" s="280">
        <v>0.263</v>
      </c>
      <c r="I330" s="281"/>
      <c r="J330" s="282">
        <f>ROUND(I330*H330,2)</f>
        <v>0</v>
      </c>
      <c r="K330" s="278" t="s">
        <v>1361</v>
      </c>
      <c r="L330" s="45"/>
      <c r="M330" s="283" t="s">
        <v>1</v>
      </c>
      <c r="N330" s="284" t="s">
        <v>43</v>
      </c>
      <c r="O330" s="92"/>
      <c r="P330" s="239">
        <f>O330*H330</f>
        <v>0</v>
      </c>
      <c r="Q330" s="239">
        <v>1.0608</v>
      </c>
      <c r="R330" s="239">
        <f>Q330*H330</f>
        <v>0.2789904</v>
      </c>
      <c r="S330" s="239">
        <v>0</v>
      </c>
      <c r="T330" s="240">
        <f>S330*H330</f>
        <v>0</v>
      </c>
      <c r="U330" s="39"/>
      <c r="V330" s="39"/>
      <c r="W330" s="39"/>
      <c r="X330" s="39"/>
      <c r="Y330" s="39"/>
      <c r="Z330" s="39"/>
      <c r="AA330" s="39"/>
      <c r="AB330" s="39"/>
      <c r="AC330" s="39"/>
      <c r="AD330" s="39"/>
      <c r="AE330" s="39"/>
      <c r="AR330" s="241" t="s">
        <v>100</v>
      </c>
      <c r="AT330" s="241" t="s">
        <v>265</v>
      </c>
      <c r="AU330" s="241" t="s">
        <v>87</v>
      </c>
      <c r="AY330" s="18" t="s">
        <v>216</v>
      </c>
      <c r="BE330" s="242">
        <f>IF(N330="základní",J330,0)</f>
        <v>0</v>
      </c>
      <c r="BF330" s="242">
        <f>IF(N330="snížená",J330,0)</f>
        <v>0</v>
      </c>
      <c r="BG330" s="242">
        <f>IF(N330="zákl. přenesená",J330,0)</f>
        <v>0</v>
      </c>
      <c r="BH330" s="242">
        <f>IF(N330="sníž. přenesená",J330,0)</f>
        <v>0</v>
      </c>
      <c r="BI330" s="242">
        <f>IF(N330="nulová",J330,0)</f>
        <v>0</v>
      </c>
      <c r="BJ330" s="18" t="s">
        <v>85</v>
      </c>
      <c r="BK330" s="242">
        <f>ROUND(I330*H330,2)</f>
        <v>0</v>
      </c>
      <c r="BL330" s="18" t="s">
        <v>100</v>
      </c>
      <c r="BM330" s="241" t="s">
        <v>1888</v>
      </c>
    </row>
    <row r="331" spans="1:47" s="2" customFormat="1" ht="12">
      <c r="A331" s="39"/>
      <c r="B331" s="40"/>
      <c r="C331" s="41"/>
      <c r="D331" s="288" t="s">
        <v>836</v>
      </c>
      <c r="E331" s="41"/>
      <c r="F331" s="289" t="s">
        <v>1889</v>
      </c>
      <c r="G331" s="41"/>
      <c r="H331" s="41"/>
      <c r="I331" s="290"/>
      <c r="J331" s="41"/>
      <c r="K331" s="41"/>
      <c r="L331" s="45"/>
      <c r="M331" s="291"/>
      <c r="N331" s="292"/>
      <c r="O331" s="92"/>
      <c r="P331" s="92"/>
      <c r="Q331" s="92"/>
      <c r="R331" s="92"/>
      <c r="S331" s="92"/>
      <c r="T331" s="93"/>
      <c r="U331" s="39"/>
      <c r="V331" s="39"/>
      <c r="W331" s="39"/>
      <c r="X331" s="39"/>
      <c r="Y331" s="39"/>
      <c r="Z331" s="39"/>
      <c r="AA331" s="39"/>
      <c r="AB331" s="39"/>
      <c r="AC331" s="39"/>
      <c r="AD331" s="39"/>
      <c r="AE331" s="39"/>
      <c r="AT331" s="18" t="s">
        <v>836</v>
      </c>
      <c r="AU331" s="18" t="s">
        <v>87</v>
      </c>
    </row>
    <row r="332" spans="1:51" s="14" customFormat="1" ht="12">
      <c r="A332" s="14"/>
      <c r="B332" s="254"/>
      <c r="C332" s="255"/>
      <c r="D332" s="245" t="s">
        <v>226</v>
      </c>
      <c r="E332" s="256" t="s">
        <v>1</v>
      </c>
      <c r="F332" s="257" t="s">
        <v>1890</v>
      </c>
      <c r="G332" s="255"/>
      <c r="H332" s="258">
        <v>0.263</v>
      </c>
      <c r="I332" s="259"/>
      <c r="J332" s="255"/>
      <c r="K332" s="255"/>
      <c r="L332" s="260"/>
      <c r="M332" s="261"/>
      <c r="N332" s="262"/>
      <c r="O332" s="262"/>
      <c r="P332" s="262"/>
      <c r="Q332" s="262"/>
      <c r="R332" s="262"/>
      <c r="S332" s="262"/>
      <c r="T332" s="263"/>
      <c r="U332" s="14"/>
      <c r="V332" s="14"/>
      <c r="W332" s="14"/>
      <c r="X332" s="14"/>
      <c r="Y332" s="14"/>
      <c r="Z332" s="14"/>
      <c r="AA332" s="14"/>
      <c r="AB332" s="14"/>
      <c r="AC332" s="14"/>
      <c r="AD332" s="14"/>
      <c r="AE332" s="14"/>
      <c r="AT332" s="264" t="s">
        <v>226</v>
      </c>
      <c r="AU332" s="264" t="s">
        <v>87</v>
      </c>
      <c r="AV332" s="14" t="s">
        <v>87</v>
      </c>
      <c r="AW332" s="14" t="s">
        <v>35</v>
      </c>
      <c r="AX332" s="14" t="s">
        <v>78</v>
      </c>
      <c r="AY332" s="264" t="s">
        <v>216</v>
      </c>
    </row>
    <row r="333" spans="1:51" s="15" customFormat="1" ht="12">
      <c r="A333" s="15"/>
      <c r="B333" s="265"/>
      <c r="C333" s="266"/>
      <c r="D333" s="245" t="s">
        <v>226</v>
      </c>
      <c r="E333" s="267" t="s">
        <v>1</v>
      </c>
      <c r="F333" s="268" t="s">
        <v>229</v>
      </c>
      <c r="G333" s="266"/>
      <c r="H333" s="269">
        <v>0.263</v>
      </c>
      <c r="I333" s="270"/>
      <c r="J333" s="266"/>
      <c r="K333" s="266"/>
      <c r="L333" s="271"/>
      <c r="M333" s="272"/>
      <c r="N333" s="273"/>
      <c r="O333" s="273"/>
      <c r="P333" s="273"/>
      <c r="Q333" s="273"/>
      <c r="R333" s="273"/>
      <c r="S333" s="273"/>
      <c r="T333" s="274"/>
      <c r="U333" s="15"/>
      <c r="V333" s="15"/>
      <c r="W333" s="15"/>
      <c r="X333" s="15"/>
      <c r="Y333" s="15"/>
      <c r="Z333" s="15"/>
      <c r="AA333" s="15"/>
      <c r="AB333" s="15"/>
      <c r="AC333" s="15"/>
      <c r="AD333" s="15"/>
      <c r="AE333" s="15"/>
      <c r="AT333" s="275" t="s">
        <v>226</v>
      </c>
      <c r="AU333" s="275" t="s">
        <v>87</v>
      </c>
      <c r="AV333" s="15" t="s">
        <v>100</v>
      </c>
      <c r="AW333" s="15" t="s">
        <v>35</v>
      </c>
      <c r="AX333" s="15" t="s">
        <v>85</v>
      </c>
      <c r="AY333" s="275" t="s">
        <v>216</v>
      </c>
    </row>
    <row r="334" spans="1:65" s="2" customFormat="1" ht="24.15" customHeight="1">
      <c r="A334" s="39"/>
      <c r="B334" s="40"/>
      <c r="C334" s="276" t="s">
        <v>425</v>
      </c>
      <c r="D334" s="276" t="s">
        <v>265</v>
      </c>
      <c r="E334" s="277" t="s">
        <v>1891</v>
      </c>
      <c r="F334" s="278" t="s">
        <v>1892</v>
      </c>
      <c r="G334" s="279" t="s">
        <v>300</v>
      </c>
      <c r="H334" s="280">
        <v>0.9</v>
      </c>
      <c r="I334" s="281"/>
      <c r="J334" s="282">
        <f>ROUND(I334*H334,2)</f>
        <v>0</v>
      </c>
      <c r="K334" s="278" t="s">
        <v>1361</v>
      </c>
      <c r="L334" s="45"/>
      <c r="M334" s="283" t="s">
        <v>1</v>
      </c>
      <c r="N334" s="284" t="s">
        <v>43</v>
      </c>
      <c r="O334" s="92"/>
      <c r="P334" s="239">
        <f>O334*H334</f>
        <v>0</v>
      </c>
      <c r="Q334" s="239">
        <v>2.16</v>
      </c>
      <c r="R334" s="239">
        <f>Q334*H334</f>
        <v>1.9440000000000002</v>
      </c>
      <c r="S334" s="239">
        <v>0</v>
      </c>
      <c r="T334" s="240">
        <f>S334*H334</f>
        <v>0</v>
      </c>
      <c r="U334" s="39"/>
      <c r="V334" s="39"/>
      <c r="W334" s="39"/>
      <c r="X334" s="39"/>
      <c r="Y334" s="39"/>
      <c r="Z334" s="39"/>
      <c r="AA334" s="39"/>
      <c r="AB334" s="39"/>
      <c r="AC334" s="39"/>
      <c r="AD334" s="39"/>
      <c r="AE334" s="39"/>
      <c r="AR334" s="241" t="s">
        <v>100</v>
      </c>
      <c r="AT334" s="241" t="s">
        <v>265</v>
      </c>
      <c r="AU334" s="241" t="s">
        <v>87</v>
      </c>
      <c r="AY334" s="18" t="s">
        <v>216</v>
      </c>
      <c r="BE334" s="242">
        <f>IF(N334="základní",J334,0)</f>
        <v>0</v>
      </c>
      <c r="BF334" s="242">
        <f>IF(N334="snížená",J334,0)</f>
        <v>0</v>
      </c>
      <c r="BG334" s="242">
        <f>IF(N334="zákl. přenesená",J334,0)</f>
        <v>0</v>
      </c>
      <c r="BH334" s="242">
        <f>IF(N334="sníž. přenesená",J334,0)</f>
        <v>0</v>
      </c>
      <c r="BI334" s="242">
        <f>IF(N334="nulová",J334,0)</f>
        <v>0</v>
      </c>
      <c r="BJ334" s="18" t="s">
        <v>85</v>
      </c>
      <c r="BK334" s="242">
        <f>ROUND(I334*H334,2)</f>
        <v>0</v>
      </c>
      <c r="BL334" s="18" t="s">
        <v>100</v>
      </c>
      <c r="BM334" s="241" t="s">
        <v>1893</v>
      </c>
    </row>
    <row r="335" spans="1:47" s="2" customFormat="1" ht="12">
      <c r="A335" s="39"/>
      <c r="B335" s="40"/>
      <c r="C335" s="41"/>
      <c r="D335" s="288" t="s">
        <v>836</v>
      </c>
      <c r="E335" s="41"/>
      <c r="F335" s="289" t="s">
        <v>1894</v>
      </c>
      <c r="G335" s="41"/>
      <c r="H335" s="41"/>
      <c r="I335" s="290"/>
      <c r="J335" s="41"/>
      <c r="K335" s="41"/>
      <c r="L335" s="45"/>
      <c r="M335" s="291"/>
      <c r="N335" s="292"/>
      <c r="O335" s="92"/>
      <c r="P335" s="92"/>
      <c r="Q335" s="92"/>
      <c r="R335" s="92"/>
      <c r="S335" s="92"/>
      <c r="T335" s="93"/>
      <c r="U335" s="39"/>
      <c r="V335" s="39"/>
      <c r="W335" s="39"/>
      <c r="X335" s="39"/>
      <c r="Y335" s="39"/>
      <c r="Z335" s="39"/>
      <c r="AA335" s="39"/>
      <c r="AB335" s="39"/>
      <c r="AC335" s="39"/>
      <c r="AD335" s="39"/>
      <c r="AE335" s="39"/>
      <c r="AT335" s="18" t="s">
        <v>836</v>
      </c>
      <c r="AU335" s="18" t="s">
        <v>87</v>
      </c>
    </row>
    <row r="336" spans="1:51" s="14" customFormat="1" ht="12">
      <c r="A336" s="14"/>
      <c r="B336" s="254"/>
      <c r="C336" s="255"/>
      <c r="D336" s="245" t="s">
        <v>226</v>
      </c>
      <c r="E336" s="256" t="s">
        <v>1</v>
      </c>
      <c r="F336" s="257" t="s">
        <v>1895</v>
      </c>
      <c r="G336" s="255"/>
      <c r="H336" s="258">
        <v>0.9</v>
      </c>
      <c r="I336" s="259"/>
      <c r="J336" s="255"/>
      <c r="K336" s="255"/>
      <c r="L336" s="260"/>
      <c r="M336" s="261"/>
      <c r="N336" s="262"/>
      <c r="O336" s="262"/>
      <c r="P336" s="262"/>
      <c r="Q336" s="262"/>
      <c r="R336" s="262"/>
      <c r="S336" s="262"/>
      <c r="T336" s="263"/>
      <c r="U336" s="14"/>
      <c r="V336" s="14"/>
      <c r="W336" s="14"/>
      <c r="X336" s="14"/>
      <c r="Y336" s="14"/>
      <c r="Z336" s="14"/>
      <c r="AA336" s="14"/>
      <c r="AB336" s="14"/>
      <c r="AC336" s="14"/>
      <c r="AD336" s="14"/>
      <c r="AE336" s="14"/>
      <c r="AT336" s="264" t="s">
        <v>226</v>
      </c>
      <c r="AU336" s="264" t="s">
        <v>87</v>
      </c>
      <c r="AV336" s="14" t="s">
        <v>87</v>
      </c>
      <c r="AW336" s="14" t="s">
        <v>35</v>
      </c>
      <c r="AX336" s="14" t="s">
        <v>78</v>
      </c>
      <c r="AY336" s="264" t="s">
        <v>216</v>
      </c>
    </row>
    <row r="337" spans="1:51" s="15" customFormat="1" ht="12">
      <c r="A337" s="15"/>
      <c r="B337" s="265"/>
      <c r="C337" s="266"/>
      <c r="D337" s="245" t="s">
        <v>226</v>
      </c>
      <c r="E337" s="267" t="s">
        <v>1</v>
      </c>
      <c r="F337" s="268" t="s">
        <v>229</v>
      </c>
      <c r="G337" s="266"/>
      <c r="H337" s="269">
        <v>0.9</v>
      </c>
      <c r="I337" s="270"/>
      <c r="J337" s="266"/>
      <c r="K337" s="266"/>
      <c r="L337" s="271"/>
      <c r="M337" s="272"/>
      <c r="N337" s="273"/>
      <c r="O337" s="273"/>
      <c r="P337" s="273"/>
      <c r="Q337" s="273"/>
      <c r="R337" s="273"/>
      <c r="S337" s="273"/>
      <c r="T337" s="274"/>
      <c r="U337" s="15"/>
      <c r="V337" s="15"/>
      <c r="W337" s="15"/>
      <c r="X337" s="15"/>
      <c r="Y337" s="15"/>
      <c r="Z337" s="15"/>
      <c r="AA337" s="15"/>
      <c r="AB337" s="15"/>
      <c r="AC337" s="15"/>
      <c r="AD337" s="15"/>
      <c r="AE337" s="15"/>
      <c r="AT337" s="275" t="s">
        <v>226</v>
      </c>
      <c r="AU337" s="275" t="s">
        <v>87</v>
      </c>
      <c r="AV337" s="15" t="s">
        <v>100</v>
      </c>
      <c r="AW337" s="15" t="s">
        <v>35</v>
      </c>
      <c r="AX337" s="15" t="s">
        <v>85</v>
      </c>
      <c r="AY337" s="275" t="s">
        <v>216</v>
      </c>
    </row>
    <row r="338" spans="1:65" s="2" customFormat="1" ht="55.5" customHeight="1">
      <c r="A338" s="39"/>
      <c r="B338" s="40"/>
      <c r="C338" s="276" t="s">
        <v>432</v>
      </c>
      <c r="D338" s="276" t="s">
        <v>265</v>
      </c>
      <c r="E338" s="277" t="s">
        <v>1896</v>
      </c>
      <c r="F338" s="278" t="s">
        <v>1897</v>
      </c>
      <c r="G338" s="279" t="s">
        <v>268</v>
      </c>
      <c r="H338" s="280">
        <v>13.708</v>
      </c>
      <c r="I338" s="281"/>
      <c r="J338" s="282">
        <f>ROUND(I338*H338,2)</f>
        <v>0</v>
      </c>
      <c r="K338" s="278" t="s">
        <v>1361</v>
      </c>
      <c r="L338" s="45"/>
      <c r="M338" s="283" t="s">
        <v>1</v>
      </c>
      <c r="N338" s="284" t="s">
        <v>43</v>
      </c>
      <c r="O338" s="92"/>
      <c r="P338" s="239">
        <f>O338*H338</f>
        <v>0</v>
      </c>
      <c r="Q338" s="239">
        <v>1.0312</v>
      </c>
      <c r="R338" s="239">
        <f>Q338*H338</f>
        <v>14.1356896</v>
      </c>
      <c r="S338" s="239">
        <v>0</v>
      </c>
      <c r="T338" s="240">
        <f>S338*H338</f>
        <v>0</v>
      </c>
      <c r="U338" s="39"/>
      <c r="V338" s="39"/>
      <c r="W338" s="39"/>
      <c r="X338" s="39"/>
      <c r="Y338" s="39"/>
      <c r="Z338" s="39"/>
      <c r="AA338" s="39"/>
      <c r="AB338" s="39"/>
      <c r="AC338" s="39"/>
      <c r="AD338" s="39"/>
      <c r="AE338" s="39"/>
      <c r="AR338" s="241" t="s">
        <v>100</v>
      </c>
      <c r="AT338" s="241" t="s">
        <v>265</v>
      </c>
      <c r="AU338" s="241" t="s">
        <v>87</v>
      </c>
      <c r="AY338" s="18" t="s">
        <v>216</v>
      </c>
      <c r="BE338" s="242">
        <f>IF(N338="základní",J338,0)</f>
        <v>0</v>
      </c>
      <c r="BF338" s="242">
        <f>IF(N338="snížená",J338,0)</f>
        <v>0</v>
      </c>
      <c r="BG338" s="242">
        <f>IF(N338="zákl. přenesená",J338,0)</f>
        <v>0</v>
      </c>
      <c r="BH338" s="242">
        <f>IF(N338="sníž. přenesená",J338,0)</f>
        <v>0</v>
      </c>
      <c r="BI338" s="242">
        <f>IF(N338="nulová",J338,0)</f>
        <v>0</v>
      </c>
      <c r="BJ338" s="18" t="s">
        <v>85</v>
      </c>
      <c r="BK338" s="242">
        <f>ROUND(I338*H338,2)</f>
        <v>0</v>
      </c>
      <c r="BL338" s="18" t="s">
        <v>100</v>
      </c>
      <c r="BM338" s="241" t="s">
        <v>1898</v>
      </c>
    </row>
    <row r="339" spans="1:47" s="2" customFormat="1" ht="12">
      <c r="A339" s="39"/>
      <c r="B339" s="40"/>
      <c r="C339" s="41"/>
      <c r="D339" s="288" t="s">
        <v>836</v>
      </c>
      <c r="E339" s="41"/>
      <c r="F339" s="289" t="s">
        <v>1899</v>
      </c>
      <c r="G339" s="41"/>
      <c r="H339" s="41"/>
      <c r="I339" s="290"/>
      <c r="J339" s="41"/>
      <c r="K339" s="41"/>
      <c r="L339" s="45"/>
      <c r="M339" s="291"/>
      <c r="N339" s="292"/>
      <c r="O339" s="92"/>
      <c r="P339" s="92"/>
      <c r="Q339" s="92"/>
      <c r="R339" s="92"/>
      <c r="S339" s="92"/>
      <c r="T339" s="93"/>
      <c r="U339" s="39"/>
      <c r="V339" s="39"/>
      <c r="W339" s="39"/>
      <c r="X339" s="39"/>
      <c r="Y339" s="39"/>
      <c r="Z339" s="39"/>
      <c r="AA339" s="39"/>
      <c r="AB339" s="39"/>
      <c r="AC339" s="39"/>
      <c r="AD339" s="39"/>
      <c r="AE339" s="39"/>
      <c r="AT339" s="18" t="s">
        <v>836</v>
      </c>
      <c r="AU339" s="18" t="s">
        <v>87</v>
      </c>
    </row>
    <row r="340" spans="1:51" s="13" customFormat="1" ht="12">
      <c r="A340" s="13"/>
      <c r="B340" s="243"/>
      <c r="C340" s="244"/>
      <c r="D340" s="245" t="s">
        <v>226</v>
      </c>
      <c r="E340" s="246" t="s">
        <v>1</v>
      </c>
      <c r="F340" s="247" t="s">
        <v>1900</v>
      </c>
      <c r="G340" s="244"/>
      <c r="H340" s="246" t="s">
        <v>1</v>
      </c>
      <c r="I340" s="248"/>
      <c r="J340" s="244"/>
      <c r="K340" s="244"/>
      <c r="L340" s="249"/>
      <c r="M340" s="250"/>
      <c r="N340" s="251"/>
      <c r="O340" s="251"/>
      <c r="P340" s="251"/>
      <c r="Q340" s="251"/>
      <c r="R340" s="251"/>
      <c r="S340" s="251"/>
      <c r="T340" s="252"/>
      <c r="U340" s="13"/>
      <c r="V340" s="13"/>
      <c r="W340" s="13"/>
      <c r="X340" s="13"/>
      <c r="Y340" s="13"/>
      <c r="Z340" s="13"/>
      <c r="AA340" s="13"/>
      <c r="AB340" s="13"/>
      <c r="AC340" s="13"/>
      <c r="AD340" s="13"/>
      <c r="AE340" s="13"/>
      <c r="AT340" s="253" t="s">
        <v>226</v>
      </c>
      <c r="AU340" s="253" t="s">
        <v>87</v>
      </c>
      <c r="AV340" s="13" t="s">
        <v>85</v>
      </c>
      <c r="AW340" s="13" t="s">
        <v>35</v>
      </c>
      <c r="AX340" s="13" t="s">
        <v>78</v>
      </c>
      <c r="AY340" s="253" t="s">
        <v>216</v>
      </c>
    </row>
    <row r="341" spans="1:51" s="13" customFormat="1" ht="12">
      <c r="A341" s="13"/>
      <c r="B341" s="243"/>
      <c r="C341" s="244"/>
      <c r="D341" s="245" t="s">
        <v>226</v>
      </c>
      <c r="E341" s="246" t="s">
        <v>1</v>
      </c>
      <c r="F341" s="247" t="s">
        <v>1901</v>
      </c>
      <c r="G341" s="244"/>
      <c r="H341" s="246" t="s">
        <v>1</v>
      </c>
      <c r="I341" s="248"/>
      <c r="J341" s="244"/>
      <c r="K341" s="244"/>
      <c r="L341" s="249"/>
      <c r="M341" s="250"/>
      <c r="N341" s="251"/>
      <c r="O341" s="251"/>
      <c r="P341" s="251"/>
      <c r="Q341" s="251"/>
      <c r="R341" s="251"/>
      <c r="S341" s="251"/>
      <c r="T341" s="252"/>
      <c r="U341" s="13"/>
      <c r="V341" s="13"/>
      <c r="W341" s="13"/>
      <c r="X341" s="13"/>
      <c r="Y341" s="13"/>
      <c r="Z341" s="13"/>
      <c r="AA341" s="13"/>
      <c r="AB341" s="13"/>
      <c r="AC341" s="13"/>
      <c r="AD341" s="13"/>
      <c r="AE341" s="13"/>
      <c r="AT341" s="253" t="s">
        <v>226</v>
      </c>
      <c r="AU341" s="253" t="s">
        <v>87</v>
      </c>
      <c r="AV341" s="13" t="s">
        <v>85</v>
      </c>
      <c r="AW341" s="13" t="s">
        <v>35</v>
      </c>
      <c r="AX341" s="13" t="s">
        <v>78</v>
      </c>
      <c r="AY341" s="253" t="s">
        <v>216</v>
      </c>
    </row>
    <row r="342" spans="1:51" s="14" customFormat="1" ht="12">
      <c r="A342" s="14"/>
      <c r="B342" s="254"/>
      <c r="C342" s="255"/>
      <c r="D342" s="245" t="s">
        <v>226</v>
      </c>
      <c r="E342" s="256" t="s">
        <v>1</v>
      </c>
      <c r="F342" s="257" t="s">
        <v>1902</v>
      </c>
      <c r="G342" s="255"/>
      <c r="H342" s="258">
        <v>12.961</v>
      </c>
      <c r="I342" s="259"/>
      <c r="J342" s="255"/>
      <c r="K342" s="255"/>
      <c r="L342" s="260"/>
      <c r="M342" s="261"/>
      <c r="N342" s="262"/>
      <c r="O342" s="262"/>
      <c r="P342" s="262"/>
      <c r="Q342" s="262"/>
      <c r="R342" s="262"/>
      <c r="S342" s="262"/>
      <c r="T342" s="263"/>
      <c r="U342" s="14"/>
      <c r="V342" s="14"/>
      <c r="W342" s="14"/>
      <c r="X342" s="14"/>
      <c r="Y342" s="14"/>
      <c r="Z342" s="14"/>
      <c r="AA342" s="14"/>
      <c r="AB342" s="14"/>
      <c r="AC342" s="14"/>
      <c r="AD342" s="14"/>
      <c r="AE342" s="14"/>
      <c r="AT342" s="264" t="s">
        <v>226</v>
      </c>
      <c r="AU342" s="264" t="s">
        <v>87</v>
      </c>
      <c r="AV342" s="14" t="s">
        <v>87</v>
      </c>
      <c r="AW342" s="14" t="s">
        <v>35</v>
      </c>
      <c r="AX342" s="14" t="s">
        <v>78</v>
      </c>
      <c r="AY342" s="264" t="s">
        <v>216</v>
      </c>
    </row>
    <row r="343" spans="1:51" s="14" customFormat="1" ht="12">
      <c r="A343" s="14"/>
      <c r="B343" s="254"/>
      <c r="C343" s="255"/>
      <c r="D343" s="245" t="s">
        <v>226</v>
      </c>
      <c r="E343" s="256" t="s">
        <v>1</v>
      </c>
      <c r="F343" s="257" t="s">
        <v>1903</v>
      </c>
      <c r="G343" s="255"/>
      <c r="H343" s="258">
        <v>0.747</v>
      </c>
      <c r="I343" s="259"/>
      <c r="J343" s="255"/>
      <c r="K343" s="255"/>
      <c r="L343" s="260"/>
      <c r="M343" s="261"/>
      <c r="N343" s="262"/>
      <c r="O343" s="262"/>
      <c r="P343" s="262"/>
      <c r="Q343" s="262"/>
      <c r="R343" s="262"/>
      <c r="S343" s="262"/>
      <c r="T343" s="263"/>
      <c r="U343" s="14"/>
      <c r="V343" s="14"/>
      <c r="W343" s="14"/>
      <c r="X343" s="14"/>
      <c r="Y343" s="14"/>
      <c r="Z343" s="14"/>
      <c r="AA343" s="14"/>
      <c r="AB343" s="14"/>
      <c r="AC343" s="14"/>
      <c r="AD343" s="14"/>
      <c r="AE343" s="14"/>
      <c r="AT343" s="264" t="s">
        <v>226</v>
      </c>
      <c r="AU343" s="264" t="s">
        <v>87</v>
      </c>
      <c r="AV343" s="14" t="s">
        <v>87</v>
      </c>
      <c r="AW343" s="14" t="s">
        <v>35</v>
      </c>
      <c r="AX343" s="14" t="s">
        <v>78</v>
      </c>
      <c r="AY343" s="264" t="s">
        <v>216</v>
      </c>
    </row>
    <row r="344" spans="1:51" s="15" customFormat="1" ht="12">
      <c r="A344" s="15"/>
      <c r="B344" s="265"/>
      <c r="C344" s="266"/>
      <c r="D344" s="245" t="s">
        <v>226</v>
      </c>
      <c r="E344" s="267" t="s">
        <v>1</v>
      </c>
      <c r="F344" s="268" t="s">
        <v>229</v>
      </c>
      <c r="G344" s="266"/>
      <c r="H344" s="269">
        <v>13.708</v>
      </c>
      <c r="I344" s="270"/>
      <c r="J344" s="266"/>
      <c r="K344" s="266"/>
      <c r="L344" s="271"/>
      <c r="M344" s="272"/>
      <c r="N344" s="273"/>
      <c r="O344" s="273"/>
      <c r="P344" s="273"/>
      <c r="Q344" s="273"/>
      <c r="R344" s="273"/>
      <c r="S344" s="273"/>
      <c r="T344" s="274"/>
      <c r="U344" s="15"/>
      <c r="V344" s="15"/>
      <c r="W344" s="15"/>
      <c r="X344" s="15"/>
      <c r="Y344" s="15"/>
      <c r="Z344" s="15"/>
      <c r="AA344" s="15"/>
      <c r="AB344" s="15"/>
      <c r="AC344" s="15"/>
      <c r="AD344" s="15"/>
      <c r="AE344" s="15"/>
      <c r="AT344" s="275" t="s">
        <v>226</v>
      </c>
      <c r="AU344" s="275" t="s">
        <v>87</v>
      </c>
      <c r="AV344" s="15" t="s">
        <v>100</v>
      </c>
      <c r="AW344" s="15" t="s">
        <v>35</v>
      </c>
      <c r="AX344" s="15" t="s">
        <v>85</v>
      </c>
      <c r="AY344" s="275" t="s">
        <v>216</v>
      </c>
    </row>
    <row r="345" spans="1:65" s="2" customFormat="1" ht="24.15" customHeight="1">
      <c r="A345" s="39"/>
      <c r="B345" s="40"/>
      <c r="C345" s="276" t="s">
        <v>436</v>
      </c>
      <c r="D345" s="276" t="s">
        <v>265</v>
      </c>
      <c r="E345" s="277" t="s">
        <v>1467</v>
      </c>
      <c r="F345" s="278" t="s">
        <v>1468</v>
      </c>
      <c r="G345" s="279" t="s">
        <v>255</v>
      </c>
      <c r="H345" s="280">
        <v>0.063</v>
      </c>
      <c r="I345" s="281"/>
      <c r="J345" s="282">
        <f>ROUND(I345*H345,2)</f>
        <v>0</v>
      </c>
      <c r="K345" s="278" t="s">
        <v>1361</v>
      </c>
      <c r="L345" s="45"/>
      <c r="M345" s="283" t="s">
        <v>1</v>
      </c>
      <c r="N345" s="284" t="s">
        <v>43</v>
      </c>
      <c r="O345" s="92"/>
      <c r="P345" s="239">
        <f>O345*H345</f>
        <v>0</v>
      </c>
      <c r="Q345" s="239">
        <v>1.05974</v>
      </c>
      <c r="R345" s="239">
        <f>Q345*H345</f>
        <v>0.06676362</v>
      </c>
      <c r="S345" s="239">
        <v>0</v>
      </c>
      <c r="T345" s="240">
        <f>S345*H345</f>
        <v>0</v>
      </c>
      <c r="U345" s="39"/>
      <c r="V345" s="39"/>
      <c r="W345" s="39"/>
      <c r="X345" s="39"/>
      <c r="Y345" s="39"/>
      <c r="Z345" s="39"/>
      <c r="AA345" s="39"/>
      <c r="AB345" s="39"/>
      <c r="AC345" s="39"/>
      <c r="AD345" s="39"/>
      <c r="AE345" s="39"/>
      <c r="AR345" s="241" t="s">
        <v>100</v>
      </c>
      <c r="AT345" s="241" t="s">
        <v>265</v>
      </c>
      <c r="AU345" s="241" t="s">
        <v>87</v>
      </c>
      <c r="AY345" s="18" t="s">
        <v>216</v>
      </c>
      <c r="BE345" s="242">
        <f>IF(N345="základní",J345,0)</f>
        <v>0</v>
      </c>
      <c r="BF345" s="242">
        <f>IF(N345="snížená",J345,0)</f>
        <v>0</v>
      </c>
      <c r="BG345" s="242">
        <f>IF(N345="zákl. přenesená",J345,0)</f>
        <v>0</v>
      </c>
      <c r="BH345" s="242">
        <f>IF(N345="sníž. přenesená",J345,0)</f>
        <v>0</v>
      </c>
      <c r="BI345" s="242">
        <f>IF(N345="nulová",J345,0)</f>
        <v>0</v>
      </c>
      <c r="BJ345" s="18" t="s">
        <v>85</v>
      </c>
      <c r="BK345" s="242">
        <f>ROUND(I345*H345,2)</f>
        <v>0</v>
      </c>
      <c r="BL345" s="18" t="s">
        <v>100</v>
      </c>
      <c r="BM345" s="241" t="s">
        <v>1904</v>
      </c>
    </row>
    <row r="346" spans="1:47" s="2" customFormat="1" ht="12">
      <c r="A346" s="39"/>
      <c r="B346" s="40"/>
      <c r="C346" s="41"/>
      <c r="D346" s="288" t="s">
        <v>836</v>
      </c>
      <c r="E346" s="41"/>
      <c r="F346" s="289" t="s">
        <v>1470</v>
      </c>
      <c r="G346" s="41"/>
      <c r="H346" s="41"/>
      <c r="I346" s="290"/>
      <c r="J346" s="41"/>
      <c r="K346" s="41"/>
      <c r="L346" s="45"/>
      <c r="M346" s="291"/>
      <c r="N346" s="292"/>
      <c r="O346" s="92"/>
      <c r="P346" s="92"/>
      <c r="Q346" s="92"/>
      <c r="R346" s="92"/>
      <c r="S346" s="92"/>
      <c r="T346" s="93"/>
      <c r="U346" s="39"/>
      <c r="V346" s="39"/>
      <c r="W346" s="39"/>
      <c r="X346" s="39"/>
      <c r="Y346" s="39"/>
      <c r="Z346" s="39"/>
      <c r="AA346" s="39"/>
      <c r="AB346" s="39"/>
      <c r="AC346" s="39"/>
      <c r="AD346" s="39"/>
      <c r="AE346" s="39"/>
      <c r="AT346" s="18" t="s">
        <v>836</v>
      </c>
      <c r="AU346" s="18" t="s">
        <v>87</v>
      </c>
    </row>
    <row r="347" spans="1:51" s="13" customFormat="1" ht="12">
      <c r="A347" s="13"/>
      <c r="B347" s="243"/>
      <c r="C347" s="244"/>
      <c r="D347" s="245" t="s">
        <v>226</v>
      </c>
      <c r="E347" s="246" t="s">
        <v>1</v>
      </c>
      <c r="F347" s="247" t="s">
        <v>1905</v>
      </c>
      <c r="G347" s="244"/>
      <c r="H347" s="246" t="s">
        <v>1</v>
      </c>
      <c r="I347" s="248"/>
      <c r="J347" s="244"/>
      <c r="K347" s="244"/>
      <c r="L347" s="249"/>
      <c r="M347" s="250"/>
      <c r="N347" s="251"/>
      <c r="O347" s="251"/>
      <c r="P347" s="251"/>
      <c r="Q347" s="251"/>
      <c r="R347" s="251"/>
      <c r="S347" s="251"/>
      <c r="T347" s="252"/>
      <c r="U347" s="13"/>
      <c r="V347" s="13"/>
      <c r="W347" s="13"/>
      <c r="X347" s="13"/>
      <c r="Y347" s="13"/>
      <c r="Z347" s="13"/>
      <c r="AA347" s="13"/>
      <c r="AB347" s="13"/>
      <c r="AC347" s="13"/>
      <c r="AD347" s="13"/>
      <c r="AE347" s="13"/>
      <c r="AT347" s="253" t="s">
        <v>226</v>
      </c>
      <c r="AU347" s="253" t="s">
        <v>87</v>
      </c>
      <c r="AV347" s="13" t="s">
        <v>85</v>
      </c>
      <c r="AW347" s="13" t="s">
        <v>35</v>
      </c>
      <c r="AX347" s="13" t="s">
        <v>78</v>
      </c>
      <c r="AY347" s="253" t="s">
        <v>216</v>
      </c>
    </row>
    <row r="348" spans="1:51" s="14" customFormat="1" ht="12">
      <c r="A348" s="14"/>
      <c r="B348" s="254"/>
      <c r="C348" s="255"/>
      <c r="D348" s="245" t="s">
        <v>226</v>
      </c>
      <c r="E348" s="256" t="s">
        <v>1</v>
      </c>
      <c r="F348" s="257" t="s">
        <v>1906</v>
      </c>
      <c r="G348" s="255"/>
      <c r="H348" s="258">
        <v>0.063</v>
      </c>
      <c r="I348" s="259"/>
      <c r="J348" s="255"/>
      <c r="K348" s="255"/>
      <c r="L348" s="260"/>
      <c r="M348" s="261"/>
      <c r="N348" s="262"/>
      <c r="O348" s="262"/>
      <c r="P348" s="262"/>
      <c r="Q348" s="262"/>
      <c r="R348" s="262"/>
      <c r="S348" s="262"/>
      <c r="T348" s="263"/>
      <c r="U348" s="14"/>
      <c r="V348" s="14"/>
      <c r="W348" s="14"/>
      <c r="X348" s="14"/>
      <c r="Y348" s="14"/>
      <c r="Z348" s="14"/>
      <c r="AA348" s="14"/>
      <c r="AB348" s="14"/>
      <c r="AC348" s="14"/>
      <c r="AD348" s="14"/>
      <c r="AE348" s="14"/>
      <c r="AT348" s="264" t="s">
        <v>226</v>
      </c>
      <c r="AU348" s="264" t="s">
        <v>87</v>
      </c>
      <c r="AV348" s="14" t="s">
        <v>87</v>
      </c>
      <c r="AW348" s="14" t="s">
        <v>35</v>
      </c>
      <c r="AX348" s="14" t="s">
        <v>78</v>
      </c>
      <c r="AY348" s="264" t="s">
        <v>216</v>
      </c>
    </row>
    <row r="349" spans="1:51" s="15" customFormat="1" ht="12">
      <c r="A349" s="15"/>
      <c r="B349" s="265"/>
      <c r="C349" s="266"/>
      <c r="D349" s="245" t="s">
        <v>226</v>
      </c>
      <c r="E349" s="267" t="s">
        <v>1</v>
      </c>
      <c r="F349" s="268" t="s">
        <v>229</v>
      </c>
      <c r="G349" s="266"/>
      <c r="H349" s="269">
        <v>0.063</v>
      </c>
      <c r="I349" s="270"/>
      <c r="J349" s="266"/>
      <c r="K349" s="266"/>
      <c r="L349" s="271"/>
      <c r="M349" s="272"/>
      <c r="N349" s="273"/>
      <c r="O349" s="273"/>
      <c r="P349" s="273"/>
      <c r="Q349" s="273"/>
      <c r="R349" s="273"/>
      <c r="S349" s="273"/>
      <c r="T349" s="274"/>
      <c r="U349" s="15"/>
      <c r="V349" s="15"/>
      <c r="W349" s="15"/>
      <c r="X349" s="15"/>
      <c r="Y349" s="15"/>
      <c r="Z349" s="15"/>
      <c r="AA349" s="15"/>
      <c r="AB349" s="15"/>
      <c r="AC349" s="15"/>
      <c r="AD349" s="15"/>
      <c r="AE349" s="15"/>
      <c r="AT349" s="275" t="s">
        <v>226</v>
      </c>
      <c r="AU349" s="275" t="s">
        <v>87</v>
      </c>
      <c r="AV349" s="15" t="s">
        <v>100</v>
      </c>
      <c r="AW349" s="15" t="s">
        <v>35</v>
      </c>
      <c r="AX349" s="15" t="s">
        <v>85</v>
      </c>
      <c r="AY349" s="275" t="s">
        <v>216</v>
      </c>
    </row>
    <row r="350" spans="1:65" s="2" customFormat="1" ht="16.5" customHeight="1">
      <c r="A350" s="39"/>
      <c r="B350" s="40"/>
      <c r="C350" s="276" t="s">
        <v>441</v>
      </c>
      <c r="D350" s="276" t="s">
        <v>265</v>
      </c>
      <c r="E350" s="277" t="s">
        <v>1907</v>
      </c>
      <c r="F350" s="278" t="s">
        <v>1908</v>
      </c>
      <c r="G350" s="279" t="s">
        <v>268</v>
      </c>
      <c r="H350" s="280">
        <v>1.72</v>
      </c>
      <c r="I350" s="281"/>
      <c r="J350" s="282">
        <f>ROUND(I350*H350,2)</f>
        <v>0</v>
      </c>
      <c r="K350" s="278" t="s">
        <v>1</v>
      </c>
      <c r="L350" s="45"/>
      <c r="M350" s="283" t="s">
        <v>1</v>
      </c>
      <c r="N350" s="284" t="s">
        <v>43</v>
      </c>
      <c r="O350" s="92"/>
      <c r="P350" s="239">
        <f>O350*H350</f>
        <v>0</v>
      </c>
      <c r="Q350" s="239">
        <v>0</v>
      </c>
      <c r="R350" s="239">
        <f>Q350*H350</f>
        <v>0</v>
      </c>
      <c r="S350" s="239">
        <v>0</v>
      </c>
      <c r="T350" s="240">
        <f>S350*H350</f>
        <v>0</v>
      </c>
      <c r="U350" s="39"/>
      <c r="V350" s="39"/>
      <c r="W350" s="39"/>
      <c r="X350" s="39"/>
      <c r="Y350" s="39"/>
      <c r="Z350" s="39"/>
      <c r="AA350" s="39"/>
      <c r="AB350" s="39"/>
      <c r="AC350" s="39"/>
      <c r="AD350" s="39"/>
      <c r="AE350" s="39"/>
      <c r="AR350" s="241" t="s">
        <v>100</v>
      </c>
      <c r="AT350" s="241" t="s">
        <v>265</v>
      </c>
      <c r="AU350" s="241" t="s">
        <v>87</v>
      </c>
      <c r="AY350" s="18" t="s">
        <v>216</v>
      </c>
      <c r="BE350" s="242">
        <f>IF(N350="základní",J350,0)</f>
        <v>0</v>
      </c>
      <c r="BF350" s="242">
        <f>IF(N350="snížená",J350,0)</f>
        <v>0</v>
      </c>
      <c r="BG350" s="242">
        <f>IF(N350="zákl. přenesená",J350,0)</f>
        <v>0</v>
      </c>
      <c r="BH350" s="242">
        <f>IF(N350="sníž. přenesená",J350,0)</f>
        <v>0</v>
      </c>
      <c r="BI350" s="242">
        <f>IF(N350="nulová",J350,0)</f>
        <v>0</v>
      </c>
      <c r="BJ350" s="18" t="s">
        <v>85</v>
      </c>
      <c r="BK350" s="242">
        <f>ROUND(I350*H350,2)</f>
        <v>0</v>
      </c>
      <c r="BL350" s="18" t="s">
        <v>100</v>
      </c>
      <c r="BM350" s="241" t="s">
        <v>1909</v>
      </c>
    </row>
    <row r="351" spans="1:51" s="14" customFormat="1" ht="12">
      <c r="A351" s="14"/>
      <c r="B351" s="254"/>
      <c r="C351" s="255"/>
      <c r="D351" s="245" t="s">
        <v>226</v>
      </c>
      <c r="E351" s="256" t="s">
        <v>1</v>
      </c>
      <c r="F351" s="257" t="s">
        <v>1910</v>
      </c>
      <c r="G351" s="255"/>
      <c r="H351" s="258">
        <v>1.72</v>
      </c>
      <c r="I351" s="259"/>
      <c r="J351" s="255"/>
      <c r="K351" s="255"/>
      <c r="L351" s="260"/>
      <c r="M351" s="261"/>
      <c r="N351" s="262"/>
      <c r="O351" s="262"/>
      <c r="P351" s="262"/>
      <c r="Q351" s="262"/>
      <c r="R351" s="262"/>
      <c r="S351" s="262"/>
      <c r="T351" s="263"/>
      <c r="U351" s="14"/>
      <c r="V351" s="14"/>
      <c r="W351" s="14"/>
      <c r="X351" s="14"/>
      <c r="Y351" s="14"/>
      <c r="Z351" s="14"/>
      <c r="AA351" s="14"/>
      <c r="AB351" s="14"/>
      <c r="AC351" s="14"/>
      <c r="AD351" s="14"/>
      <c r="AE351" s="14"/>
      <c r="AT351" s="264" t="s">
        <v>226</v>
      </c>
      <c r="AU351" s="264" t="s">
        <v>87</v>
      </c>
      <c r="AV351" s="14" t="s">
        <v>87</v>
      </c>
      <c r="AW351" s="14" t="s">
        <v>35</v>
      </c>
      <c r="AX351" s="14" t="s">
        <v>78</v>
      </c>
      <c r="AY351" s="264" t="s">
        <v>216</v>
      </c>
    </row>
    <row r="352" spans="1:51" s="15" customFormat="1" ht="12">
      <c r="A352" s="15"/>
      <c r="B352" s="265"/>
      <c r="C352" s="266"/>
      <c r="D352" s="245" t="s">
        <v>226</v>
      </c>
      <c r="E352" s="267" t="s">
        <v>1</v>
      </c>
      <c r="F352" s="268" t="s">
        <v>229</v>
      </c>
      <c r="G352" s="266"/>
      <c r="H352" s="269">
        <v>1.72</v>
      </c>
      <c r="I352" s="270"/>
      <c r="J352" s="266"/>
      <c r="K352" s="266"/>
      <c r="L352" s="271"/>
      <c r="M352" s="272"/>
      <c r="N352" s="273"/>
      <c r="O352" s="273"/>
      <c r="P352" s="273"/>
      <c r="Q352" s="273"/>
      <c r="R352" s="273"/>
      <c r="S352" s="273"/>
      <c r="T352" s="274"/>
      <c r="U352" s="15"/>
      <c r="V352" s="15"/>
      <c r="W352" s="15"/>
      <c r="X352" s="15"/>
      <c r="Y352" s="15"/>
      <c r="Z352" s="15"/>
      <c r="AA352" s="15"/>
      <c r="AB352" s="15"/>
      <c r="AC352" s="15"/>
      <c r="AD352" s="15"/>
      <c r="AE352" s="15"/>
      <c r="AT352" s="275" t="s">
        <v>226</v>
      </c>
      <c r="AU352" s="275" t="s">
        <v>87</v>
      </c>
      <c r="AV352" s="15" t="s">
        <v>100</v>
      </c>
      <c r="AW352" s="15" t="s">
        <v>35</v>
      </c>
      <c r="AX352" s="15" t="s">
        <v>85</v>
      </c>
      <c r="AY352" s="275" t="s">
        <v>216</v>
      </c>
    </row>
    <row r="353" spans="1:63" s="12" customFormat="1" ht="22.8" customHeight="1">
      <c r="A353" s="12"/>
      <c r="B353" s="213"/>
      <c r="C353" s="214"/>
      <c r="D353" s="215" t="s">
        <v>77</v>
      </c>
      <c r="E353" s="227" t="s">
        <v>241</v>
      </c>
      <c r="F353" s="227" t="s">
        <v>1911</v>
      </c>
      <c r="G353" s="214"/>
      <c r="H353" s="214"/>
      <c r="I353" s="217"/>
      <c r="J353" s="228">
        <f>BK353</f>
        <v>0</v>
      </c>
      <c r="K353" s="214"/>
      <c r="L353" s="219"/>
      <c r="M353" s="220"/>
      <c r="N353" s="221"/>
      <c r="O353" s="221"/>
      <c r="P353" s="222">
        <f>SUM(P354:P366)</f>
        <v>0</v>
      </c>
      <c r="Q353" s="221"/>
      <c r="R353" s="222">
        <f>SUM(R354:R366)</f>
        <v>0.08689724</v>
      </c>
      <c r="S353" s="221"/>
      <c r="T353" s="223">
        <f>SUM(T354:T366)</f>
        <v>0.095175</v>
      </c>
      <c r="U353" s="12"/>
      <c r="V353" s="12"/>
      <c r="W353" s="12"/>
      <c r="X353" s="12"/>
      <c r="Y353" s="12"/>
      <c r="Z353" s="12"/>
      <c r="AA353" s="12"/>
      <c r="AB353" s="12"/>
      <c r="AC353" s="12"/>
      <c r="AD353" s="12"/>
      <c r="AE353" s="12"/>
      <c r="AR353" s="224" t="s">
        <v>85</v>
      </c>
      <c r="AT353" s="225" t="s">
        <v>77</v>
      </c>
      <c r="AU353" s="225" t="s">
        <v>85</v>
      </c>
      <c r="AY353" s="224" t="s">
        <v>216</v>
      </c>
      <c r="BK353" s="226">
        <f>SUM(BK354:BK366)</f>
        <v>0</v>
      </c>
    </row>
    <row r="354" spans="1:65" s="2" customFormat="1" ht="16.5" customHeight="1">
      <c r="A354" s="39"/>
      <c r="B354" s="40"/>
      <c r="C354" s="276" t="s">
        <v>445</v>
      </c>
      <c r="D354" s="276" t="s">
        <v>265</v>
      </c>
      <c r="E354" s="277" t="s">
        <v>1912</v>
      </c>
      <c r="F354" s="278" t="s">
        <v>1913</v>
      </c>
      <c r="G354" s="279" t="s">
        <v>268</v>
      </c>
      <c r="H354" s="280">
        <v>0.8</v>
      </c>
      <c r="I354" s="281"/>
      <c r="J354" s="282">
        <f>ROUND(I354*H354,2)</f>
        <v>0</v>
      </c>
      <c r="K354" s="278" t="s">
        <v>1</v>
      </c>
      <c r="L354" s="45"/>
      <c r="M354" s="283" t="s">
        <v>1</v>
      </c>
      <c r="N354" s="284" t="s">
        <v>43</v>
      </c>
      <c r="O354" s="92"/>
      <c r="P354" s="239">
        <f>O354*H354</f>
        <v>0</v>
      </c>
      <c r="Q354" s="239">
        <v>0</v>
      </c>
      <c r="R354" s="239">
        <f>Q354*H354</f>
        <v>0</v>
      </c>
      <c r="S354" s="239">
        <v>0</v>
      </c>
      <c r="T354" s="240">
        <f>S354*H354</f>
        <v>0</v>
      </c>
      <c r="U354" s="39"/>
      <c r="V354" s="39"/>
      <c r="W354" s="39"/>
      <c r="X354" s="39"/>
      <c r="Y354" s="39"/>
      <c r="Z354" s="39"/>
      <c r="AA354" s="39"/>
      <c r="AB354" s="39"/>
      <c r="AC354" s="39"/>
      <c r="AD354" s="39"/>
      <c r="AE354" s="39"/>
      <c r="AR354" s="241" t="s">
        <v>100</v>
      </c>
      <c r="AT354" s="241" t="s">
        <v>265</v>
      </c>
      <c r="AU354" s="241" t="s">
        <v>87</v>
      </c>
      <c r="AY354" s="18" t="s">
        <v>216</v>
      </c>
      <c r="BE354" s="242">
        <f>IF(N354="základní",J354,0)</f>
        <v>0</v>
      </c>
      <c r="BF354" s="242">
        <f>IF(N354="snížená",J354,0)</f>
        <v>0</v>
      </c>
      <c r="BG354" s="242">
        <f>IF(N354="zákl. přenesená",J354,0)</f>
        <v>0</v>
      </c>
      <c r="BH354" s="242">
        <f>IF(N354="sníž. přenesená",J354,0)</f>
        <v>0</v>
      </c>
      <c r="BI354" s="242">
        <f>IF(N354="nulová",J354,0)</f>
        <v>0</v>
      </c>
      <c r="BJ354" s="18" t="s">
        <v>85</v>
      </c>
      <c r="BK354" s="242">
        <f>ROUND(I354*H354,2)</f>
        <v>0</v>
      </c>
      <c r="BL354" s="18" t="s">
        <v>100</v>
      </c>
      <c r="BM354" s="241" t="s">
        <v>1914</v>
      </c>
    </row>
    <row r="355" spans="1:51" s="14" customFormat="1" ht="12">
      <c r="A355" s="14"/>
      <c r="B355" s="254"/>
      <c r="C355" s="255"/>
      <c r="D355" s="245" t="s">
        <v>226</v>
      </c>
      <c r="E355" s="256" t="s">
        <v>1</v>
      </c>
      <c r="F355" s="257" t="s">
        <v>1915</v>
      </c>
      <c r="G355" s="255"/>
      <c r="H355" s="258">
        <v>0.8</v>
      </c>
      <c r="I355" s="259"/>
      <c r="J355" s="255"/>
      <c r="K355" s="255"/>
      <c r="L355" s="260"/>
      <c r="M355" s="261"/>
      <c r="N355" s="262"/>
      <c r="O355" s="262"/>
      <c r="P355" s="262"/>
      <c r="Q355" s="262"/>
      <c r="R355" s="262"/>
      <c r="S355" s="262"/>
      <c r="T355" s="263"/>
      <c r="U355" s="14"/>
      <c r="V355" s="14"/>
      <c r="W355" s="14"/>
      <c r="X355" s="14"/>
      <c r="Y355" s="14"/>
      <c r="Z355" s="14"/>
      <c r="AA355" s="14"/>
      <c r="AB355" s="14"/>
      <c r="AC355" s="14"/>
      <c r="AD355" s="14"/>
      <c r="AE355" s="14"/>
      <c r="AT355" s="264" t="s">
        <v>226</v>
      </c>
      <c r="AU355" s="264" t="s">
        <v>87</v>
      </c>
      <c r="AV355" s="14" t="s">
        <v>87</v>
      </c>
      <c r="AW355" s="14" t="s">
        <v>35</v>
      </c>
      <c r="AX355" s="14" t="s">
        <v>78</v>
      </c>
      <c r="AY355" s="264" t="s">
        <v>216</v>
      </c>
    </row>
    <row r="356" spans="1:51" s="15" customFormat="1" ht="12">
      <c r="A356" s="15"/>
      <c r="B356" s="265"/>
      <c r="C356" s="266"/>
      <c r="D356" s="245" t="s">
        <v>226</v>
      </c>
      <c r="E356" s="267" t="s">
        <v>1</v>
      </c>
      <c r="F356" s="268" t="s">
        <v>229</v>
      </c>
      <c r="G356" s="266"/>
      <c r="H356" s="269">
        <v>0.8</v>
      </c>
      <c r="I356" s="270"/>
      <c r="J356" s="266"/>
      <c r="K356" s="266"/>
      <c r="L356" s="271"/>
      <c r="M356" s="272"/>
      <c r="N356" s="273"/>
      <c r="O356" s="273"/>
      <c r="P356" s="273"/>
      <c r="Q356" s="273"/>
      <c r="R356" s="273"/>
      <c r="S356" s="273"/>
      <c r="T356" s="274"/>
      <c r="U356" s="15"/>
      <c r="V356" s="15"/>
      <c r="W356" s="15"/>
      <c r="X356" s="15"/>
      <c r="Y356" s="15"/>
      <c r="Z356" s="15"/>
      <c r="AA356" s="15"/>
      <c r="AB356" s="15"/>
      <c r="AC356" s="15"/>
      <c r="AD356" s="15"/>
      <c r="AE356" s="15"/>
      <c r="AT356" s="275" t="s">
        <v>226</v>
      </c>
      <c r="AU356" s="275" t="s">
        <v>87</v>
      </c>
      <c r="AV356" s="15" t="s">
        <v>100</v>
      </c>
      <c r="AW356" s="15" t="s">
        <v>35</v>
      </c>
      <c r="AX356" s="15" t="s">
        <v>85</v>
      </c>
      <c r="AY356" s="275" t="s">
        <v>216</v>
      </c>
    </row>
    <row r="357" spans="1:65" s="2" customFormat="1" ht="49.05" customHeight="1">
      <c r="A357" s="39"/>
      <c r="B357" s="40"/>
      <c r="C357" s="276" t="s">
        <v>450</v>
      </c>
      <c r="D357" s="276" t="s">
        <v>265</v>
      </c>
      <c r="E357" s="277" t="s">
        <v>1916</v>
      </c>
      <c r="F357" s="278" t="s">
        <v>1917</v>
      </c>
      <c r="G357" s="279" t="s">
        <v>268</v>
      </c>
      <c r="H357" s="280">
        <v>1.269</v>
      </c>
      <c r="I357" s="281"/>
      <c r="J357" s="282">
        <f>ROUND(I357*H357,2)</f>
        <v>0</v>
      </c>
      <c r="K357" s="278" t="s">
        <v>1361</v>
      </c>
      <c r="L357" s="45"/>
      <c r="M357" s="283" t="s">
        <v>1</v>
      </c>
      <c r="N357" s="284" t="s">
        <v>43</v>
      </c>
      <c r="O357" s="92"/>
      <c r="P357" s="239">
        <f>O357*H357</f>
        <v>0</v>
      </c>
      <c r="Q357" s="239">
        <v>0.06696</v>
      </c>
      <c r="R357" s="239">
        <f>Q357*H357</f>
        <v>0.08497224</v>
      </c>
      <c r="S357" s="239">
        <v>0.075</v>
      </c>
      <c r="T357" s="240">
        <f>S357*H357</f>
        <v>0.095175</v>
      </c>
      <c r="U357" s="39"/>
      <c r="V357" s="39"/>
      <c r="W357" s="39"/>
      <c r="X357" s="39"/>
      <c r="Y357" s="39"/>
      <c r="Z357" s="39"/>
      <c r="AA357" s="39"/>
      <c r="AB357" s="39"/>
      <c r="AC357" s="39"/>
      <c r="AD357" s="39"/>
      <c r="AE357" s="39"/>
      <c r="AR357" s="241" t="s">
        <v>100</v>
      </c>
      <c r="AT357" s="241" t="s">
        <v>265</v>
      </c>
      <c r="AU357" s="241" t="s">
        <v>87</v>
      </c>
      <c r="AY357" s="18" t="s">
        <v>216</v>
      </c>
      <c r="BE357" s="242">
        <f>IF(N357="základní",J357,0)</f>
        <v>0</v>
      </c>
      <c r="BF357" s="242">
        <f>IF(N357="snížená",J357,0)</f>
        <v>0</v>
      </c>
      <c r="BG357" s="242">
        <f>IF(N357="zákl. přenesená",J357,0)</f>
        <v>0</v>
      </c>
      <c r="BH357" s="242">
        <f>IF(N357="sníž. přenesená",J357,0)</f>
        <v>0</v>
      </c>
      <c r="BI357" s="242">
        <f>IF(N357="nulová",J357,0)</f>
        <v>0</v>
      </c>
      <c r="BJ357" s="18" t="s">
        <v>85</v>
      </c>
      <c r="BK357" s="242">
        <f>ROUND(I357*H357,2)</f>
        <v>0</v>
      </c>
      <c r="BL357" s="18" t="s">
        <v>100</v>
      </c>
      <c r="BM357" s="241" t="s">
        <v>1918</v>
      </c>
    </row>
    <row r="358" spans="1:47" s="2" customFormat="1" ht="12">
      <c r="A358" s="39"/>
      <c r="B358" s="40"/>
      <c r="C358" s="41"/>
      <c r="D358" s="288" t="s">
        <v>836</v>
      </c>
      <c r="E358" s="41"/>
      <c r="F358" s="289" t="s">
        <v>1919</v>
      </c>
      <c r="G358" s="41"/>
      <c r="H358" s="41"/>
      <c r="I358" s="290"/>
      <c r="J358" s="41"/>
      <c r="K358" s="41"/>
      <c r="L358" s="45"/>
      <c r="M358" s="291"/>
      <c r="N358" s="292"/>
      <c r="O358" s="92"/>
      <c r="P358" s="92"/>
      <c r="Q358" s="92"/>
      <c r="R358" s="92"/>
      <c r="S358" s="92"/>
      <c r="T358" s="93"/>
      <c r="U358" s="39"/>
      <c r="V358" s="39"/>
      <c r="W358" s="39"/>
      <c r="X358" s="39"/>
      <c r="Y358" s="39"/>
      <c r="Z358" s="39"/>
      <c r="AA358" s="39"/>
      <c r="AB358" s="39"/>
      <c r="AC358" s="39"/>
      <c r="AD358" s="39"/>
      <c r="AE358" s="39"/>
      <c r="AT358" s="18" t="s">
        <v>836</v>
      </c>
      <c r="AU358" s="18" t="s">
        <v>87</v>
      </c>
    </row>
    <row r="359" spans="1:51" s="13" customFormat="1" ht="12">
      <c r="A359" s="13"/>
      <c r="B359" s="243"/>
      <c r="C359" s="244"/>
      <c r="D359" s="245" t="s">
        <v>226</v>
      </c>
      <c r="E359" s="246" t="s">
        <v>1</v>
      </c>
      <c r="F359" s="247" t="s">
        <v>1920</v>
      </c>
      <c r="G359" s="244"/>
      <c r="H359" s="246" t="s">
        <v>1</v>
      </c>
      <c r="I359" s="248"/>
      <c r="J359" s="244"/>
      <c r="K359" s="244"/>
      <c r="L359" s="249"/>
      <c r="M359" s="250"/>
      <c r="N359" s="251"/>
      <c r="O359" s="251"/>
      <c r="P359" s="251"/>
      <c r="Q359" s="251"/>
      <c r="R359" s="251"/>
      <c r="S359" s="251"/>
      <c r="T359" s="252"/>
      <c r="U359" s="13"/>
      <c r="V359" s="13"/>
      <c r="W359" s="13"/>
      <c r="X359" s="13"/>
      <c r="Y359" s="13"/>
      <c r="Z359" s="13"/>
      <c r="AA359" s="13"/>
      <c r="AB359" s="13"/>
      <c r="AC359" s="13"/>
      <c r="AD359" s="13"/>
      <c r="AE359" s="13"/>
      <c r="AT359" s="253" t="s">
        <v>226</v>
      </c>
      <c r="AU359" s="253" t="s">
        <v>87</v>
      </c>
      <c r="AV359" s="13" t="s">
        <v>85</v>
      </c>
      <c r="AW359" s="13" t="s">
        <v>35</v>
      </c>
      <c r="AX359" s="13" t="s">
        <v>78</v>
      </c>
      <c r="AY359" s="253" t="s">
        <v>216</v>
      </c>
    </row>
    <row r="360" spans="1:51" s="14" customFormat="1" ht="12">
      <c r="A360" s="14"/>
      <c r="B360" s="254"/>
      <c r="C360" s="255"/>
      <c r="D360" s="245" t="s">
        <v>226</v>
      </c>
      <c r="E360" s="256" t="s">
        <v>1</v>
      </c>
      <c r="F360" s="257" t="s">
        <v>1921</v>
      </c>
      <c r="G360" s="255"/>
      <c r="H360" s="258">
        <v>1.188</v>
      </c>
      <c r="I360" s="259"/>
      <c r="J360" s="255"/>
      <c r="K360" s="255"/>
      <c r="L360" s="260"/>
      <c r="M360" s="261"/>
      <c r="N360" s="262"/>
      <c r="O360" s="262"/>
      <c r="P360" s="262"/>
      <c r="Q360" s="262"/>
      <c r="R360" s="262"/>
      <c r="S360" s="262"/>
      <c r="T360" s="263"/>
      <c r="U360" s="14"/>
      <c r="V360" s="14"/>
      <c r="W360" s="14"/>
      <c r="X360" s="14"/>
      <c r="Y360" s="14"/>
      <c r="Z360" s="14"/>
      <c r="AA360" s="14"/>
      <c r="AB360" s="14"/>
      <c r="AC360" s="14"/>
      <c r="AD360" s="14"/>
      <c r="AE360" s="14"/>
      <c r="AT360" s="264" t="s">
        <v>226</v>
      </c>
      <c r="AU360" s="264" t="s">
        <v>87</v>
      </c>
      <c r="AV360" s="14" t="s">
        <v>87</v>
      </c>
      <c r="AW360" s="14" t="s">
        <v>35</v>
      </c>
      <c r="AX360" s="14" t="s">
        <v>78</v>
      </c>
      <c r="AY360" s="264" t="s">
        <v>216</v>
      </c>
    </row>
    <row r="361" spans="1:51" s="13" customFormat="1" ht="12">
      <c r="A361" s="13"/>
      <c r="B361" s="243"/>
      <c r="C361" s="244"/>
      <c r="D361" s="245" t="s">
        <v>226</v>
      </c>
      <c r="E361" s="246" t="s">
        <v>1</v>
      </c>
      <c r="F361" s="247" t="s">
        <v>1922</v>
      </c>
      <c r="G361" s="244"/>
      <c r="H361" s="246" t="s">
        <v>1</v>
      </c>
      <c r="I361" s="248"/>
      <c r="J361" s="244"/>
      <c r="K361" s="244"/>
      <c r="L361" s="249"/>
      <c r="M361" s="250"/>
      <c r="N361" s="251"/>
      <c r="O361" s="251"/>
      <c r="P361" s="251"/>
      <c r="Q361" s="251"/>
      <c r="R361" s="251"/>
      <c r="S361" s="251"/>
      <c r="T361" s="252"/>
      <c r="U361" s="13"/>
      <c r="V361" s="13"/>
      <c r="W361" s="13"/>
      <c r="X361" s="13"/>
      <c r="Y361" s="13"/>
      <c r="Z361" s="13"/>
      <c r="AA361" s="13"/>
      <c r="AB361" s="13"/>
      <c r="AC361" s="13"/>
      <c r="AD361" s="13"/>
      <c r="AE361" s="13"/>
      <c r="AT361" s="253" t="s">
        <v>226</v>
      </c>
      <c r="AU361" s="253" t="s">
        <v>87</v>
      </c>
      <c r="AV361" s="13" t="s">
        <v>85</v>
      </c>
      <c r="AW361" s="13" t="s">
        <v>35</v>
      </c>
      <c r="AX361" s="13" t="s">
        <v>78</v>
      </c>
      <c r="AY361" s="253" t="s">
        <v>216</v>
      </c>
    </row>
    <row r="362" spans="1:51" s="14" customFormat="1" ht="12">
      <c r="A362" s="14"/>
      <c r="B362" s="254"/>
      <c r="C362" s="255"/>
      <c r="D362" s="245" t="s">
        <v>226</v>
      </c>
      <c r="E362" s="256" t="s">
        <v>1</v>
      </c>
      <c r="F362" s="257" t="s">
        <v>1923</v>
      </c>
      <c r="G362" s="255"/>
      <c r="H362" s="258">
        <v>0.081</v>
      </c>
      <c r="I362" s="259"/>
      <c r="J362" s="255"/>
      <c r="K362" s="255"/>
      <c r="L362" s="260"/>
      <c r="M362" s="261"/>
      <c r="N362" s="262"/>
      <c r="O362" s="262"/>
      <c r="P362" s="262"/>
      <c r="Q362" s="262"/>
      <c r="R362" s="262"/>
      <c r="S362" s="262"/>
      <c r="T362" s="263"/>
      <c r="U362" s="14"/>
      <c r="V362" s="14"/>
      <c r="W362" s="14"/>
      <c r="X362" s="14"/>
      <c r="Y362" s="14"/>
      <c r="Z362" s="14"/>
      <c r="AA362" s="14"/>
      <c r="AB362" s="14"/>
      <c r="AC362" s="14"/>
      <c r="AD362" s="14"/>
      <c r="AE362" s="14"/>
      <c r="AT362" s="264" t="s">
        <v>226</v>
      </c>
      <c r="AU362" s="264" t="s">
        <v>87</v>
      </c>
      <c r="AV362" s="14" t="s">
        <v>87</v>
      </c>
      <c r="AW362" s="14" t="s">
        <v>35</v>
      </c>
      <c r="AX362" s="14" t="s">
        <v>78</v>
      </c>
      <c r="AY362" s="264" t="s">
        <v>216</v>
      </c>
    </row>
    <row r="363" spans="1:51" s="15" customFormat="1" ht="12">
      <c r="A363" s="15"/>
      <c r="B363" s="265"/>
      <c r="C363" s="266"/>
      <c r="D363" s="245" t="s">
        <v>226</v>
      </c>
      <c r="E363" s="267" t="s">
        <v>1</v>
      </c>
      <c r="F363" s="268" t="s">
        <v>229</v>
      </c>
      <c r="G363" s="266"/>
      <c r="H363" s="269">
        <v>1.269</v>
      </c>
      <c r="I363" s="270"/>
      <c r="J363" s="266"/>
      <c r="K363" s="266"/>
      <c r="L363" s="271"/>
      <c r="M363" s="272"/>
      <c r="N363" s="273"/>
      <c r="O363" s="273"/>
      <c r="P363" s="273"/>
      <c r="Q363" s="273"/>
      <c r="R363" s="273"/>
      <c r="S363" s="273"/>
      <c r="T363" s="274"/>
      <c r="U363" s="15"/>
      <c r="V363" s="15"/>
      <c r="W363" s="15"/>
      <c r="X363" s="15"/>
      <c r="Y363" s="15"/>
      <c r="Z363" s="15"/>
      <c r="AA363" s="15"/>
      <c r="AB363" s="15"/>
      <c r="AC363" s="15"/>
      <c r="AD363" s="15"/>
      <c r="AE363" s="15"/>
      <c r="AT363" s="275" t="s">
        <v>226</v>
      </c>
      <c r="AU363" s="275" t="s">
        <v>87</v>
      </c>
      <c r="AV363" s="15" t="s">
        <v>100</v>
      </c>
      <c r="AW363" s="15" t="s">
        <v>35</v>
      </c>
      <c r="AX363" s="15" t="s">
        <v>85</v>
      </c>
      <c r="AY363" s="275" t="s">
        <v>216</v>
      </c>
    </row>
    <row r="364" spans="1:65" s="2" customFormat="1" ht="16.5" customHeight="1">
      <c r="A364" s="39"/>
      <c r="B364" s="40"/>
      <c r="C364" s="229" t="s">
        <v>455</v>
      </c>
      <c r="D364" s="229" t="s">
        <v>219</v>
      </c>
      <c r="E364" s="230" t="s">
        <v>1924</v>
      </c>
      <c r="F364" s="231" t="s">
        <v>1925</v>
      </c>
      <c r="G364" s="232" t="s">
        <v>852</v>
      </c>
      <c r="H364" s="233">
        <v>1.925</v>
      </c>
      <c r="I364" s="234"/>
      <c r="J364" s="235">
        <f>ROUND(I364*H364,2)</f>
        <v>0</v>
      </c>
      <c r="K364" s="231" t="s">
        <v>1361</v>
      </c>
      <c r="L364" s="236"/>
      <c r="M364" s="237" t="s">
        <v>1</v>
      </c>
      <c r="N364" s="238" t="s">
        <v>43</v>
      </c>
      <c r="O364" s="92"/>
      <c r="P364" s="239">
        <f>O364*H364</f>
        <v>0</v>
      </c>
      <c r="Q364" s="239">
        <v>0.001</v>
      </c>
      <c r="R364" s="239">
        <f>Q364*H364</f>
        <v>0.001925</v>
      </c>
      <c r="S364" s="239">
        <v>0</v>
      </c>
      <c r="T364" s="240">
        <f>S364*H364</f>
        <v>0</v>
      </c>
      <c r="U364" s="39"/>
      <c r="V364" s="39"/>
      <c r="W364" s="39"/>
      <c r="X364" s="39"/>
      <c r="Y364" s="39"/>
      <c r="Z364" s="39"/>
      <c r="AA364" s="39"/>
      <c r="AB364" s="39"/>
      <c r="AC364" s="39"/>
      <c r="AD364" s="39"/>
      <c r="AE364" s="39"/>
      <c r="AR364" s="241" t="s">
        <v>224</v>
      </c>
      <c r="AT364" s="241" t="s">
        <v>219</v>
      </c>
      <c r="AU364" s="241" t="s">
        <v>87</v>
      </c>
      <c r="AY364" s="18" t="s">
        <v>216</v>
      </c>
      <c r="BE364" s="242">
        <f>IF(N364="základní",J364,0)</f>
        <v>0</v>
      </c>
      <c r="BF364" s="242">
        <f>IF(N364="snížená",J364,0)</f>
        <v>0</v>
      </c>
      <c r="BG364" s="242">
        <f>IF(N364="zákl. přenesená",J364,0)</f>
        <v>0</v>
      </c>
      <c r="BH364" s="242">
        <f>IF(N364="sníž. přenesená",J364,0)</f>
        <v>0</v>
      </c>
      <c r="BI364" s="242">
        <f>IF(N364="nulová",J364,0)</f>
        <v>0</v>
      </c>
      <c r="BJ364" s="18" t="s">
        <v>85</v>
      </c>
      <c r="BK364" s="242">
        <f>ROUND(I364*H364,2)</f>
        <v>0</v>
      </c>
      <c r="BL364" s="18" t="s">
        <v>100</v>
      </c>
      <c r="BM364" s="241" t="s">
        <v>1926</v>
      </c>
    </row>
    <row r="365" spans="1:51" s="14" customFormat="1" ht="12">
      <c r="A365" s="14"/>
      <c r="B365" s="254"/>
      <c r="C365" s="255"/>
      <c r="D365" s="245" t="s">
        <v>226</v>
      </c>
      <c r="E365" s="256" t="s">
        <v>1</v>
      </c>
      <c r="F365" s="257" t="s">
        <v>1927</v>
      </c>
      <c r="G365" s="255"/>
      <c r="H365" s="258">
        <v>1.925</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226</v>
      </c>
      <c r="AU365" s="264" t="s">
        <v>87</v>
      </c>
      <c r="AV365" s="14" t="s">
        <v>87</v>
      </c>
      <c r="AW365" s="14" t="s">
        <v>35</v>
      </c>
      <c r="AX365" s="14" t="s">
        <v>78</v>
      </c>
      <c r="AY365" s="264" t="s">
        <v>216</v>
      </c>
    </row>
    <row r="366" spans="1:51" s="15" customFormat="1" ht="12">
      <c r="A366" s="15"/>
      <c r="B366" s="265"/>
      <c r="C366" s="266"/>
      <c r="D366" s="245" t="s">
        <v>226</v>
      </c>
      <c r="E366" s="267" t="s">
        <v>1</v>
      </c>
      <c r="F366" s="268" t="s">
        <v>229</v>
      </c>
      <c r="G366" s="266"/>
      <c r="H366" s="269">
        <v>1.925</v>
      </c>
      <c r="I366" s="270"/>
      <c r="J366" s="266"/>
      <c r="K366" s="266"/>
      <c r="L366" s="271"/>
      <c r="M366" s="272"/>
      <c r="N366" s="273"/>
      <c r="O366" s="273"/>
      <c r="P366" s="273"/>
      <c r="Q366" s="273"/>
      <c r="R366" s="273"/>
      <c r="S366" s="273"/>
      <c r="T366" s="274"/>
      <c r="U366" s="15"/>
      <c r="V366" s="15"/>
      <c r="W366" s="15"/>
      <c r="X366" s="15"/>
      <c r="Y366" s="15"/>
      <c r="Z366" s="15"/>
      <c r="AA366" s="15"/>
      <c r="AB366" s="15"/>
      <c r="AC366" s="15"/>
      <c r="AD366" s="15"/>
      <c r="AE366" s="15"/>
      <c r="AT366" s="275" t="s">
        <v>226</v>
      </c>
      <c r="AU366" s="275" t="s">
        <v>87</v>
      </c>
      <c r="AV366" s="15" t="s">
        <v>100</v>
      </c>
      <c r="AW366" s="15" t="s">
        <v>35</v>
      </c>
      <c r="AX366" s="15" t="s">
        <v>85</v>
      </c>
      <c r="AY366" s="275" t="s">
        <v>216</v>
      </c>
    </row>
    <row r="367" spans="1:63" s="12" customFormat="1" ht="22.8" customHeight="1">
      <c r="A367" s="12"/>
      <c r="B367" s="213"/>
      <c r="C367" s="214"/>
      <c r="D367" s="215" t="s">
        <v>77</v>
      </c>
      <c r="E367" s="227" t="s">
        <v>224</v>
      </c>
      <c r="F367" s="227" t="s">
        <v>1524</v>
      </c>
      <c r="G367" s="214"/>
      <c r="H367" s="214"/>
      <c r="I367" s="217"/>
      <c r="J367" s="228">
        <f>BK367</f>
        <v>0</v>
      </c>
      <c r="K367" s="214"/>
      <c r="L367" s="219"/>
      <c r="M367" s="220"/>
      <c r="N367" s="221"/>
      <c r="O367" s="221"/>
      <c r="P367" s="222">
        <f>SUM(P368:P405)</f>
        <v>0</v>
      </c>
      <c r="Q367" s="221"/>
      <c r="R367" s="222">
        <f>SUM(R368:R405)</f>
        <v>6.887578099999999</v>
      </c>
      <c r="S367" s="221"/>
      <c r="T367" s="223">
        <f>SUM(T368:T405)</f>
        <v>0</v>
      </c>
      <c r="U367" s="12"/>
      <c r="V367" s="12"/>
      <c r="W367" s="12"/>
      <c r="X367" s="12"/>
      <c r="Y367" s="12"/>
      <c r="Z367" s="12"/>
      <c r="AA367" s="12"/>
      <c r="AB367" s="12"/>
      <c r="AC367" s="12"/>
      <c r="AD367" s="12"/>
      <c r="AE367" s="12"/>
      <c r="AR367" s="224" t="s">
        <v>85</v>
      </c>
      <c r="AT367" s="225" t="s">
        <v>77</v>
      </c>
      <c r="AU367" s="225" t="s">
        <v>85</v>
      </c>
      <c r="AY367" s="224" t="s">
        <v>216</v>
      </c>
      <c r="BK367" s="226">
        <f>SUM(BK368:BK405)</f>
        <v>0</v>
      </c>
    </row>
    <row r="368" spans="1:65" s="2" customFormat="1" ht="37.8" customHeight="1">
      <c r="A368" s="39"/>
      <c r="B368" s="40"/>
      <c r="C368" s="276" t="s">
        <v>463</v>
      </c>
      <c r="D368" s="276" t="s">
        <v>265</v>
      </c>
      <c r="E368" s="277" t="s">
        <v>1525</v>
      </c>
      <c r="F368" s="278" t="s">
        <v>1928</v>
      </c>
      <c r="G368" s="279" t="s">
        <v>222</v>
      </c>
      <c r="H368" s="280">
        <v>5.715</v>
      </c>
      <c r="I368" s="281"/>
      <c r="J368" s="282">
        <f>ROUND(I368*H368,2)</f>
        <v>0</v>
      </c>
      <c r="K368" s="278" t="s">
        <v>1361</v>
      </c>
      <c r="L368" s="45"/>
      <c r="M368" s="283" t="s">
        <v>1</v>
      </c>
      <c r="N368" s="284" t="s">
        <v>43</v>
      </c>
      <c r="O368" s="92"/>
      <c r="P368" s="239">
        <f>O368*H368</f>
        <v>0</v>
      </c>
      <c r="Q368" s="239">
        <v>0.00025</v>
      </c>
      <c r="R368" s="239">
        <f>Q368*H368</f>
        <v>0.00142875</v>
      </c>
      <c r="S368" s="239">
        <v>0</v>
      </c>
      <c r="T368" s="240">
        <f>S368*H368</f>
        <v>0</v>
      </c>
      <c r="U368" s="39"/>
      <c r="V368" s="39"/>
      <c r="W368" s="39"/>
      <c r="X368" s="39"/>
      <c r="Y368" s="39"/>
      <c r="Z368" s="39"/>
      <c r="AA368" s="39"/>
      <c r="AB368" s="39"/>
      <c r="AC368" s="39"/>
      <c r="AD368" s="39"/>
      <c r="AE368" s="39"/>
      <c r="AR368" s="241" t="s">
        <v>100</v>
      </c>
      <c r="AT368" s="241" t="s">
        <v>265</v>
      </c>
      <c r="AU368" s="241" t="s">
        <v>87</v>
      </c>
      <c r="AY368" s="18" t="s">
        <v>216</v>
      </c>
      <c r="BE368" s="242">
        <f>IF(N368="základní",J368,0)</f>
        <v>0</v>
      </c>
      <c r="BF368" s="242">
        <f>IF(N368="snížená",J368,0)</f>
        <v>0</v>
      </c>
      <c r="BG368" s="242">
        <f>IF(N368="zákl. přenesená",J368,0)</f>
        <v>0</v>
      </c>
      <c r="BH368" s="242">
        <f>IF(N368="sníž. přenesená",J368,0)</f>
        <v>0</v>
      </c>
      <c r="BI368" s="242">
        <f>IF(N368="nulová",J368,0)</f>
        <v>0</v>
      </c>
      <c r="BJ368" s="18" t="s">
        <v>85</v>
      </c>
      <c r="BK368" s="242">
        <f>ROUND(I368*H368,2)</f>
        <v>0</v>
      </c>
      <c r="BL368" s="18" t="s">
        <v>100</v>
      </c>
      <c r="BM368" s="241" t="s">
        <v>1929</v>
      </c>
    </row>
    <row r="369" spans="1:47" s="2" customFormat="1" ht="12">
      <c r="A369" s="39"/>
      <c r="B369" s="40"/>
      <c r="C369" s="41"/>
      <c r="D369" s="288" t="s">
        <v>836</v>
      </c>
      <c r="E369" s="41"/>
      <c r="F369" s="289" t="s">
        <v>1528</v>
      </c>
      <c r="G369" s="41"/>
      <c r="H369" s="41"/>
      <c r="I369" s="290"/>
      <c r="J369" s="41"/>
      <c r="K369" s="41"/>
      <c r="L369" s="45"/>
      <c r="M369" s="291"/>
      <c r="N369" s="292"/>
      <c r="O369" s="92"/>
      <c r="P369" s="92"/>
      <c r="Q369" s="92"/>
      <c r="R369" s="92"/>
      <c r="S369" s="92"/>
      <c r="T369" s="93"/>
      <c r="U369" s="39"/>
      <c r="V369" s="39"/>
      <c r="W369" s="39"/>
      <c r="X369" s="39"/>
      <c r="Y369" s="39"/>
      <c r="Z369" s="39"/>
      <c r="AA369" s="39"/>
      <c r="AB369" s="39"/>
      <c r="AC369" s="39"/>
      <c r="AD369" s="39"/>
      <c r="AE369" s="39"/>
      <c r="AT369" s="18" t="s">
        <v>836</v>
      </c>
      <c r="AU369" s="18" t="s">
        <v>87</v>
      </c>
    </row>
    <row r="370" spans="1:51" s="14" customFormat="1" ht="12">
      <c r="A370" s="14"/>
      <c r="B370" s="254"/>
      <c r="C370" s="255"/>
      <c r="D370" s="245" t="s">
        <v>226</v>
      </c>
      <c r="E370" s="256" t="s">
        <v>1</v>
      </c>
      <c r="F370" s="257" t="s">
        <v>1930</v>
      </c>
      <c r="G370" s="255"/>
      <c r="H370" s="258">
        <v>5.715</v>
      </c>
      <c r="I370" s="259"/>
      <c r="J370" s="255"/>
      <c r="K370" s="255"/>
      <c r="L370" s="260"/>
      <c r="M370" s="261"/>
      <c r="N370" s="262"/>
      <c r="O370" s="262"/>
      <c r="P370" s="262"/>
      <c r="Q370" s="262"/>
      <c r="R370" s="262"/>
      <c r="S370" s="262"/>
      <c r="T370" s="263"/>
      <c r="U370" s="14"/>
      <c r="V370" s="14"/>
      <c r="W370" s="14"/>
      <c r="X370" s="14"/>
      <c r="Y370" s="14"/>
      <c r="Z370" s="14"/>
      <c r="AA370" s="14"/>
      <c r="AB370" s="14"/>
      <c r="AC370" s="14"/>
      <c r="AD370" s="14"/>
      <c r="AE370" s="14"/>
      <c r="AT370" s="264" t="s">
        <v>226</v>
      </c>
      <c r="AU370" s="264" t="s">
        <v>87</v>
      </c>
      <c r="AV370" s="14" t="s">
        <v>87</v>
      </c>
      <c r="AW370" s="14" t="s">
        <v>35</v>
      </c>
      <c r="AX370" s="14" t="s">
        <v>78</v>
      </c>
      <c r="AY370" s="264" t="s">
        <v>216</v>
      </c>
    </row>
    <row r="371" spans="1:51" s="15" customFormat="1" ht="12">
      <c r="A371" s="15"/>
      <c r="B371" s="265"/>
      <c r="C371" s="266"/>
      <c r="D371" s="245" t="s">
        <v>226</v>
      </c>
      <c r="E371" s="267" t="s">
        <v>1</v>
      </c>
      <c r="F371" s="268" t="s">
        <v>229</v>
      </c>
      <c r="G371" s="266"/>
      <c r="H371" s="269">
        <v>5.715</v>
      </c>
      <c r="I371" s="270"/>
      <c r="J371" s="266"/>
      <c r="K371" s="266"/>
      <c r="L371" s="271"/>
      <c r="M371" s="272"/>
      <c r="N371" s="273"/>
      <c r="O371" s="273"/>
      <c r="P371" s="273"/>
      <c r="Q371" s="273"/>
      <c r="R371" s="273"/>
      <c r="S371" s="273"/>
      <c r="T371" s="274"/>
      <c r="U371" s="15"/>
      <c r="V371" s="15"/>
      <c r="W371" s="15"/>
      <c r="X371" s="15"/>
      <c r="Y371" s="15"/>
      <c r="Z371" s="15"/>
      <c r="AA371" s="15"/>
      <c r="AB371" s="15"/>
      <c r="AC371" s="15"/>
      <c r="AD371" s="15"/>
      <c r="AE371" s="15"/>
      <c r="AT371" s="275" t="s">
        <v>226</v>
      </c>
      <c r="AU371" s="275" t="s">
        <v>87</v>
      </c>
      <c r="AV371" s="15" t="s">
        <v>100</v>
      </c>
      <c r="AW371" s="15" t="s">
        <v>35</v>
      </c>
      <c r="AX371" s="15" t="s">
        <v>85</v>
      </c>
      <c r="AY371" s="275" t="s">
        <v>216</v>
      </c>
    </row>
    <row r="372" spans="1:65" s="2" customFormat="1" ht="16.5" customHeight="1">
      <c r="A372" s="39"/>
      <c r="B372" s="40"/>
      <c r="C372" s="229" t="s">
        <v>468</v>
      </c>
      <c r="D372" s="229" t="s">
        <v>219</v>
      </c>
      <c r="E372" s="230" t="s">
        <v>1931</v>
      </c>
      <c r="F372" s="231" t="s">
        <v>1932</v>
      </c>
      <c r="G372" s="232" t="s">
        <v>232</v>
      </c>
      <c r="H372" s="233">
        <v>1</v>
      </c>
      <c r="I372" s="234"/>
      <c r="J372" s="235">
        <f>ROUND(I372*H372,2)</f>
        <v>0</v>
      </c>
      <c r="K372" s="231" t="s">
        <v>1</v>
      </c>
      <c r="L372" s="236"/>
      <c r="M372" s="237" t="s">
        <v>1</v>
      </c>
      <c r="N372" s="238" t="s">
        <v>43</v>
      </c>
      <c r="O372" s="92"/>
      <c r="P372" s="239">
        <f>O372*H372</f>
        <v>0</v>
      </c>
      <c r="Q372" s="239">
        <v>0</v>
      </c>
      <c r="R372" s="239">
        <f>Q372*H372</f>
        <v>0</v>
      </c>
      <c r="S372" s="239">
        <v>0</v>
      </c>
      <c r="T372" s="240">
        <f>S372*H372</f>
        <v>0</v>
      </c>
      <c r="U372" s="39"/>
      <c r="V372" s="39"/>
      <c r="W372" s="39"/>
      <c r="X372" s="39"/>
      <c r="Y372" s="39"/>
      <c r="Z372" s="39"/>
      <c r="AA372" s="39"/>
      <c r="AB372" s="39"/>
      <c r="AC372" s="39"/>
      <c r="AD372" s="39"/>
      <c r="AE372" s="39"/>
      <c r="AR372" s="241" t="s">
        <v>224</v>
      </c>
      <c r="AT372" s="241" t="s">
        <v>219</v>
      </c>
      <c r="AU372" s="241" t="s">
        <v>87</v>
      </c>
      <c r="AY372" s="18" t="s">
        <v>216</v>
      </c>
      <c r="BE372" s="242">
        <f>IF(N372="základní",J372,0)</f>
        <v>0</v>
      </c>
      <c r="BF372" s="242">
        <f>IF(N372="snížená",J372,0)</f>
        <v>0</v>
      </c>
      <c r="BG372" s="242">
        <f>IF(N372="zákl. přenesená",J372,0)</f>
        <v>0</v>
      </c>
      <c r="BH372" s="242">
        <f>IF(N372="sníž. přenesená",J372,0)</f>
        <v>0</v>
      </c>
      <c r="BI372" s="242">
        <f>IF(N372="nulová",J372,0)</f>
        <v>0</v>
      </c>
      <c r="BJ372" s="18" t="s">
        <v>85</v>
      </c>
      <c r="BK372" s="242">
        <f>ROUND(I372*H372,2)</f>
        <v>0</v>
      </c>
      <c r="BL372" s="18" t="s">
        <v>100</v>
      </c>
      <c r="BM372" s="241" t="s">
        <v>1933</v>
      </c>
    </row>
    <row r="373" spans="1:51" s="13" customFormat="1" ht="12">
      <c r="A373" s="13"/>
      <c r="B373" s="243"/>
      <c r="C373" s="244"/>
      <c r="D373" s="245" t="s">
        <v>226</v>
      </c>
      <c r="E373" s="246" t="s">
        <v>1</v>
      </c>
      <c r="F373" s="247" t="s">
        <v>1934</v>
      </c>
      <c r="G373" s="244"/>
      <c r="H373" s="246" t="s">
        <v>1</v>
      </c>
      <c r="I373" s="248"/>
      <c r="J373" s="244"/>
      <c r="K373" s="244"/>
      <c r="L373" s="249"/>
      <c r="M373" s="250"/>
      <c r="N373" s="251"/>
      <c r="O373" s="251"/>
      <c r="P373" s="251"/>
      <c r="Q373" s="251"/>
      <c r="R373" s="251"/>
      <c r="S373" s="251"/>
      <c r="T373" s="252"/>
      <c r="U373" s="13"/>
      <c r="V373" s="13"/>
      <c r="W373" s="13"/>
      <c r="X373" s="13"/>
      <c r="Y373" s="13"/>
      <c r="Z373" s="13"/>
      <c r="AA373" s="13"/>
      <c r="AB373" s="13"/>
      <c r="AC373" s="13"/>
      <c r="AD373" s="13"/>
      <c r="AE373" s="13"/>
      <c r="AT373" s="253" t="s">
        <v>226</v>
      </c>
      <c r="AU373" s="253" t="s">
        <v>87</v>
      </c>
      <c r="AV373" s="13" t="s">
        <v>85</v>
      </c>
      <c r="AW373" s="13" t="s">
        <v>35</v>
      </c>
      <c r="AX373" s="13" t="s">
        <v>78</v>
      </c>
      <c r="AY373" s="253" t="s">
        <v>216</v>
      </c>
    </row>
    <row r="374" spans="1:51" s="14" customFormat="1" ht="12">
      <c r="A374" s="14"/>
      <c r="B374" s="254"/>
      <c r="C374" s="255"/>
      <c r="D374" s="245" t="s">
        <v>226</v>
      </c>
      <c r="E374" s="256" t="s">
        <v>1</v>
      </c>
      <c r="F374" s="257" t="s">
        <v>85</v>
      </c>
      <c r="G374" s="255"/>
      <c r="H374" s="258">
        <v>1</v>
      </c>
      <c r="I374" s="259"/>
      <c r="J374" s="255"/>
      <c r="K374" s="255"/>
      <c r="L374" s="260"/>
      <c r="M374" s="261"/>
      <c r="N374" s="262"/>
      <c r="O374" s="262"/>
      <c r="P374" s="262"/>
      <c r="Q374" s="262"/>
      <c r="R374" s="262"/>
      <c r="S374" s="262"/>
      <c r="T374" s="263"/>
      <c r="U374" s="14"/>
      <c r="V374" s="14"/>
      <c r="W374" s="14"/>
      <c r="X374" s="14"/>
      <c r="Y374" s="14"/>
      <c r="Z374" s="14"/>
      <c r="AA374" s="14"/>
      <c r="AB374" s="14"/>
      <c r="AC374" s="14"/>
      <c r="AD374" s="14"/>
      <c r="AE374" s="14"/>
      <c r="AT374" s="264" t="s">
        <v>226</v>
      </c>
      <c r="AU374" s="264" t="s">
        <v>87</v>
      </c>
      <c r="AV374" s="14" t="s">
        <v>87</v>
      </c>
      <c r="AW374" s="14" t="s">
        <v>35</v>
      </c>
      <c r="AX374" s="14" t="s">
        <v>78</v>
      </c>
      <c r="AY374" s="264" t="s">
        <v>216</v>
      </c>
    </row>
    <row r="375" spans="1:51" s="15" customFormat="1" ht="12">
      <c r="A375" s="15"/>
      <c r="B375" s="265"/>
      <c r="C375" s="266"/>
      <c r="D375" s="245" t="s">
        <v>226</v>
      </c>
      <c r="E375" s="267" t="s">
        <v>1</v>
      </c>
      <c r="F375" s="268" t="s">
        <v>229</v>
      </c>
      <c r="G375" s="266"/>
      <c r="H375" s="269">
        <v>1</v>
      </c>
      <c r="I375" s="270"/>
      <c r="J375" s="266"/>
      <c r="K375" s="266"/>
      <c r="L375" s="271"/>
      <c r="M375" s="272"/>
      <c r="N375" s="273"/>
      <c r="O375" s="273"/>
      <c r="P375" s="273"/>
      <c r="Q375" s="273"/>
      <c r="R375" s="273"/>
      <c r="S375" s="273"/>
      <c r="T375" s="274"/>
      <c r="U375" s="15"/>
      <c r="V375" s="15"/>
      <c r="W375" s="15"/>
      <c r="X375" s="15"/>
      <c r="Y375" s="15"/>
      <c r="Z375" s="15"/>
      <c r="AA375" s="15"/>
      <c r="AB375" s="15"/>
      <c r="AC375" s="15"/>
      <c r="AD375" s="15"/>
      <c r="AE375" s="15"/>
      <c r="AT375" s="275" t="s">
        <v>226</v>
      </c>
      <c r="AU375" s="275" t="s">
        <v>87</v>
      </c>
      <c r="AV375" s="15" t="s">
        <v>100</v>
      </c>
      <c r="AW375" s="15" t="s">
        <v>35</v>
      </c>
      <c r="AX375" s="15" t="s">
        <v>85</v>
      </c>
      <c r="AY375" s="275" t="s">
        <v>216</v>
      </c>
    </row>
    <row r="376" spans="1:65" s="2" customFormat="1" ht="24.15" customHeight="1">
      <c r="A376" s="39"/>
      <c r="B376" s="40"/>
      <c r="C376" s="229" t="s">
        <v>477</v>
      </c>
      <c r="D376" s="229" t="s">
        <v>219</v>
      </c>
      <c r="E376" s="230" t="s">
        <v>1530</v>
      </c>
      <c r="F376" s="231" t="s">
        <v>1531</v>
      </c>
      <c r="G376" s="232" t="s">
        <v>232</v>
      </c>
      <c r="H376" s="233">
        <v>1</v>
      </c>
      <c r="I376" s="234"/>
      <c r="J376" s="235">
        <f>ROUND(I376*H376,2)</f>
        <v>0</v>
      </c>
      <c r="K376" s="231" t="s">
        <v>1</v>
      </c>
      <c r="L376" s="236"/>
      <c r="M376" s="237" t="s">
        <v>1</v>
      </c>
      <c r="N376" s="238" t="s">
        <v>43</v>
      </c>
      <c r="O376" s="92"/>
      <c r="P376" s="239">
        <f>O376*H376</f>
        <v>0</v>
      </c>
      <c r="Q376" s="239">
        <v>0</v>
      </c>
      <c r="R376" s="239">
        <f>Q376*H376</f>
        <v>0</v>
      </c>
      <c r="S376" s="239">
        <v>0</v>
      </c>
      <c r="T376" s="240">
        <f>S376*H376</f>
        <v>0</v>
      </c>
      <c r="U376" s="39"/>
      <c r="V376" s="39"/>
      <c r="W376" s="39"/>
      <c r="X376" s="39"/>
      <c r="Y376" s="39"/>
      <c r="Z376" s="39"/>
      <c r="AA376" s="39"/>
      <c r="AB376" s="39"/>
      <c r="AC376" s="39"/>
      <c r="AD376" s="39"/>
      <c r="AE376" s="39"/>
      <c r="AR376" s="241" t="s">
        <v>224</v>
      </c>
      <c r="AT376" s="241" t="s">
        <v>219</v>
      </c>
      <c r="AU376" s="241" t="s">
        <v>87</v>
      </c>
      <c r="AY376" s="18" t="s">
        <v>216</v>
      </c>
      <c r="BE376" s="242">
        <f>IF(N376="základní",J376,0)</f>
        <v>0</v>
      </c>
      <c r="BF376" s="242">
        <f>IF(N376="snížená",J376,0)</f>
        <v>0</v>
      </c>
      <c r="BG376" s="242">
        <f>IF(N376="zákl. přenesená",J376,0)</f>
        <v>0</v>
      </c>
      <c r="BH376" s="242">
        <f>IF(N376="sníž. přenesená",J376,0)</f>
        <v>0</v>
      </c>
      <c r="BI376" s="242">
        <f>IF(N376="nulová",J376,0)</f>
        <v>0</v>
      </c>
      <c r="BJ376" s="18" t="s">
        <v>85</v>
      </c>
      <c r="BK376" s="242">
        <f>ROUND(I376*H376,2)</f>
        <v>0</v>
      </c>
      <c r="BL376" s="18" t="s">
        <v>100</v>
      </c>
      <c r="BM376" s="241" t="s">
        <v>1935</v>
      </c>
    </row>
    <row r="377" spans="1:51" s="13" customFormat="1" ht="12">
      <c r="A377" s="13"/>
      <c r="B377" s="243"/>
      <c r="C377" s="244"/>
      <c r="D377" s="245" t="s">
        <v>226</v>
      </c>
      <c r="E377" s="246" t="s">
        <v>1</v>
      </c>
      <c r="F377" s="247" t="s">
        <v>1936</v>
      </c>
      <c r="G377" s="244"/>
      <c r="H377" s="246" t="s">
        <v>1</v>
      </c>
      <c r="I377" s="248"/>
      <c r="J377" s="244"/>
      <c r="K377" s="244"/>
      <c r="L377" s="249"/>
      <c r="M377" s="250"/>
      <c r="N377" s="251"/>
      <c r="O377" s="251"/>
      <c r="P377" s="251"/>
      <c r="Q377" s="251"/>
      <c r="R377" s="251"/>
      <c r="S377" s="251"/>
      <c r="T377" s="252"/>
      <c r="U377" s="13"/>
      <c r="V377" s="13"/>
      <c r="W377" s="13"/>
      <c r="X377" s="13"/>
      <c r="Y377" s="13"/>
      <c r="Z377" s="13"/>
      <c r="AA377" s="13"/>
      <c r="AB377" s="13"/>
      <c r="AC377" s="13"/>
      <c r="AD377" s="13"/>
      <c r="AE377" s="13"/>
      <c r="AT377" s="253" t="s">
        <v>226</v>
      </c>
      <c r="AU377" s="253" t="s">
        <v>87</v>
      </c>
      <c r="AV377" s="13" t="s">
        <v>85</v>
      </c>
      <c r="AW377" s="13" t="s">
        <v>35</v>
      </c>
      <c r="AX377" s="13" t="s">
        <v>78</v>
      </c>
      <c r="AY377" s="253" t="s">
        <v>216</v>
      </c>
    </row>
    <row r="378" spans="1:51" s="14" customFormat="1" ht="12">
      <c r="A378" s="14"/>
      <c r="B378" s="254"/>
      <c r="C378" s="255"/>
      <c r="D378" s="245" t="s">
        <v>226</v>
      </c>
      <c r="E378" s="256" t="s">
        <v>1</v>
      </c>
      <c r="F378" s="257" t="s">
        <v>85</v>
      </c>
      <c r="G378" s="255"/>
      <c r="H378" s="258">
        <v>1</v>
      </c>
      <c r="I378" s="259"/>
      <c r="J378" s="255"/>
      <c r="K378" s="255"/>
      <c r="L378" s="260"/>
      <c r="M378" s="261"/>
      <c r="N378" s="262"/>
      <c r="O378" s="262"/>
      <c r="P378" s="262"/>
      <c r="Q378" s="262"/>
      <c r="R378" s="262"/>
      <c r="S378" s="262"/>
      <c r="T378" s="263"/>
      <c r="U378" s="14"/>
      <c r="V378" s="14"/>
      <c r="W378" s="14"/>
      <c r="X378" s="14"/>
      <c r="Y378" s="14"/>
      <c r="Z378" s="14"/>
      <c r="AA378" s="14"/>
      <c r="AB378" s="14"/>
      <c r="AC378" s="14"/>
      <c r="AD378" s="14"/>
      <c r="AE378" s="14"/>
      <c r="AT378" s="264" t="s">
        <v>226</v>
      </c>
      <c r="AU378" s="264" t="s">
        <v>87</v>
      </c>
      <c r="AV378" s="14" t="s">
        <v>87</v>
      </c>
      <c r="AW378" s="14" t="s">
        <v>35</v>
      </c>
      <c r="AX378" s="14" t="s">
        <v>78</v>
      </c>
      <c r="AY378" s="264" t="s">
        <v>216</v>
      </c>
    </row>
    <row r="379" spans="1:51" s="15" customFormat="1" ht="12">
      <c r="A379" s="15"/>
      <c r="B379" s="265"/>
      <c r="C379" s="266"/>
      <c r="D379" s="245" t="s">
        <v>226</v>
      </c>
      <c r="E379" s="267" t="s">
        <v>1</v>
      </c>
      <c r="F379" s="268" t="s">
        <v>229</v>
      </c>
      <c r="G379" s="266"/>
      <c r="H379" s="269">
        <v>1</v>
      </c>
      <c r="I379" s="270"/>
      <c r="J379" s="266"/>
      <c r="K379" s="266"/>
      <c r="L379" s="271"/>
      <c r="M379" s="272"/>
      <c r="N379" s="273"/>
      <c r="O379" s="273"/>
      <c r="P379" s="273"/>
      <c r="Q379" s="273"/>
      <c r="R379" s="273"/>
      <c r="S379" s="273"/>
      <c r="T379" s="274"/>
      <c r="U379" s="15"/>
      <c r="V379" s="15"/>
      <c r="W379" s="15"/>
      <c r="X379" s="15"/>
      <c r="Y379" s="15"/>
      <c r="Z379" s="15"/>
      <c r="AA379" s="15"/>
      <c r="AB379" s="15"/>
      <c r="AC379" s="15"/>
      <c r="AD379" s="15"/>
      <c r="AE379" s="15"/>
      <c r="AT379" s="275" t="s">
        <v>226</v>
      </c>
      <c r="AU379" s="275" t="s">
        <v>87</v>
      </c>
      <c r="AV379" s="15" t="s">
        <v>100</v>
      </c>
      <c r="AW379" s="15" t="s">
        <v>35</v>
      </c>
      <c r="AX379" s="15" t="s">
        <v>85</v>
      </c>
      <c r="AY379" s="275" t="s">
        <v>216</v>
      </c>
    </row>
    <row r="380" spans="1:65" s="2" customFormat="1" ht="24.15" customHeight="1">
      <c r="A380" s="39"/>
      <c r="B380" s="40"/>
      <c r="C380" s="229" t="s">
        <v>483</v>
      </c>
      <c r="D380" s="229" t="s">
        <v>219</v>
      </c>
      <c r="E380" s="230" t="s">
        <v>1937</v>
      </c>
      <c r="F380" s="231" t="s">
        <v>1531</v>
      </c>
      <c r="G380" s="232" t="s">
        <v>232</v>
      </c>
      <c r="H380" s="233">
        <v>1</v>
      </c>
      <c r="I380" s="234"/>
      <c r="J380" s="235">
        <f>ROUND(I380*H380,2)</f>
        <v>0</v>
      </c>
      <c r="K380" s="231" t="s">
        <v>1</v>
      </c>
      <c r="L380" s="236"/>
      <c r="M380" s="237" t="s">
        <v>1</v>
      </c>
      <c r="N380" s="238" t="s">
        <v>43</v>
      </c>
      <c r="O380" s="92"/>
      <c r="P380" s="239">
        <f>O380*H380</f>
        <v>0</v>
      </c>
      <c r="Q380" s="239">
        <v>0</v>
      </c>
      <c r="R380" s="239">
        <f>Q380*H380</f>
        <v>0</v>
      </c>
      <c r="S380" s="239">
        <v>0</v>
      </c>
      <c r="T380" s="240">
        <f>S380*H380</f>
        <v>0</v>
      </c>
      <c r="U380" s="39"/>
      <c r="V380" s="39"/>
      <c r="W380" s="39"/>
      <c r="X380" s="39"/>
      <c r="Y380" s="39"/>
      <c r="Z380" s="39"/>
      <c r="AA380" s="39"/>
      <c r="AB380" s="39"/>
      <c r="AC380" s="39"/>
      <c r="AD380" s="39"/>
      <c r="AE380" s="39"/>
      <c r="AR380" s="241" t="s">
        <v>224</v>
      </c>
      <c r="AT380" s="241" t="s">
        <v>219</v>
      </c>
      <c r="AU380" s="241" t="s">
        <v>87</v>
      </c>
      <c r="AY380" s="18" t="s">
        <v>216</v>
      </c>
      <c r="BE380" s="242">
        <f>IF(N380="základní",J380,0)</f>
        <v>0</v>
      </c>
      <c r="BF380" s="242">
        <f>IF(N380="snížená",J380,0)</f>
        <v>0</v>
      </c>
      <c r="BG380" s="242">
        <f>IF(N380="zákl. přenesená",J380,0)</f>
        <v>0</v>
      </c>
      <c r="BH380" s="242">
        <f>IF(N380="sníž. přenesená",J380,0)</f>
        <v>0</v>
      </c>
      <c r="BI380" s="242">
        <f>IF(N380="nulová",J380,0)</f>
        <v>0</v>
      </c>
      <c r="BJ380" s="18" t="s">
        <v>85</v>
      </c>
      <c r="BK380" s="242">
        <f>ROUND(I380*H380,2)</f>
        <v>0</v>
      </c>
      <c r="BL380" s="18" t="s">
        <v>100</v>
      </c>
      <c r="BM380" s="241" t="s">
        <v>1938</v>
      </c>
    </row>
    <row r="381" spans="1:51" s="13" customFormat="1" ht="12">
      <c r="A381" s="13"/>
      <c r="B381" s="243"/>
      <c r="C381" s="244"/>
      <c r="D381" s="245" t="s">
        <v>226</v>
      </c>
      <c r="E381" s="246" t="s">
        <v>1</v>
      </c>
      <c r="F381" s="247" t="s">
        <v>1939</v>
      </c>
      <c r="G381" s="244"/>
      <c r="H381" s="246" t="s">
        <v>1</v>
      </c>
      <c r="I381" s="248"/>
      <c r="J381" s="244"/>
      <c r="K381" s="244"/>
      <c r="L381" s="249"/>
      <c r="M381" s="250"/>
      <c r="N381" s="251"/>
      <c r="O381" s="251"/>
      <c r="P381" s="251"/>
      <c r="Q381" s="251"/>
      <c r="R381" s="251"/>
      <c r="S381" s="251"/>
      <c r="T381" s="252"/>
      <c r="U381" s="13"/>
      <c r="V381" s="13"/>
      <c r="W381" s="13"/>
      <c r="X381" s="13"/>
      <c r="Y381" s="13"/>
      <c r="Z381" s="13"/>
      <c r="AA381" s="13"/>
      <c r="AB381" s="13"/>
      <c r="AC381" s="13"/>
      <c r="AD381" s="13"/>
      <c r="AE381" s="13"/>
      <c r="AT381" s="253" t="s">
        <v>226</v>
      </c>
      <c r="AU381" s="253" t="s">
        <v>87</v>
      </c>
      <c r="AV381" s="13" t="s">
        <v>85</v>
      </c>
      <c r="AW381" s="13" t="s">
        <v>35</v>
      </c>
      <c r="AX381" s="13" t="s">
        <v>78</v>
      </c>
      <c r="AY381" s="253" t="s">
        <v>216</v>
      </c>
    </row>
    <row r="382" spans="1:51" s="14" customFormat="1" ht="12">
      <c r="A382" s="14"/>
      <c r="B382" s="254"/>
      <c r="C382" s="255"/>
      <c r="D382" s="245" t="s">
        <v>226</v>
      </c>
      <c r="E382" s="256" t="s">
        <v>1</v>
      </c>
      <c r="F382" s="257" t="s">
        <v>85</v>
      </c>
      <c r="G382" s="255"/>
      <c r="H382" s="258">
        <v>1</v>
      </c>
      <c r="I382" s="259"/>
      <c r="J382" s="255"/>
      <c r="K382" s="255"/>
      <c r="L382" s="260"/>
      <c r="M382" s="261"/>
      <c r="N382" s="262"/>
      <c r="O382" s="262"/>
      <c r="P382" s="262"/>
      <c r="Q382" s="262"/>
      <c r="R382" s="262"/>
      <c r="S382" s="262"/>
      <c r="T382" s="263"/>
      <c r="U382" s="14"/>
      <c r="V382" s="14"/>
      <c r="W382" s="14"/>
      <c r="X382" s="14"/>
      <c r="Y382" s="14"/>
      <c r="Z382" s="14"/>
      <c r="AA382" s="14"/>
      <c r="AB382" s="14"/>
      <c r="AC382" s="14"/>
      <c r="AD382" s="14"/>
      <c r="AE382" s="14"/>
      <c r="AT382" s="264" t="s">
        <v>226</v>
      </c>
      <c r="AU382" s="264" t="s">
        <v>87</v>
      </c>
      <c r="AV382" s="14" t="s">
        <v>87</v>
      </c>
      <c r="AW382" s="14" t="s">
        <v>35</v>
      </c>
      <c r="AX382" s="14" t="s">
        <v>78</v>
      </c>
      <c r="AY382" s="264" t="s">
        <v>216</v>
      </c>
    </row>
    <row r="383" spans="1:51" s="15" customFormat="1" ht="12">
      <c r="A383" s="15"/>
      <c r="B383" s="265"/>
      <c r="C383" s="266"/>
      <c r="D383" s="245" t="s">
        <v>226</v>
      </c>
      <c r="E383" s="267" t="s">
        <v>1</v>
      </c>
      <c r="F383" s="268" t="s">
        <v>229</v>
      </c>
      <c r="G383" s="266"/>
      <c r="H383" s="269">
        <v>1</v>
      </c>
      <c r="I383" s="270"/>
      <c r="J383" s="266"/>
      <c r="K383" s="266"/>
      <c r="L383" s="271"/>
      <c r="M383" s="272"/>
      <c r="N383" s="273"/>
      <c r="O383" s="273"/>
      <c r="P383" s="273"/>
      <c r="Q383" s="273"/>
      <c r="R383" s="273"/>
      <c r="S383" s="273"/>
      <c r="T383" s="274"/>
      <c r="U383" s="15"/>
      <c r="V383" s="15"/>
      <c r="W383" s="15"/>
      <c r="X383" s="15"/>
      <c r="Y383" s="15"/>
      <c r="Z383" s="15"/>
      <c r="AA383" s="15"/>
      <c r="AB383" s="15"/>
      <c r="AC383" s="15"/>
      <c r="AD383" s="15"/>
      <c r="AE383" s="15"/>
      <c r="AT383" s="275" t="s">
        <v>226</v>
      </c>
      <c r="AU383" s="275" t="s">
        <v>87</v>
      </c>
      <c r="AV383" s="15" t="s">
        <v>100</v>
      </c>
      <c r="AW383" s="15" t="s">
        <v>35</v>
      </c>
      <c r="AX383" s="15" t="s">
        <v>85</v>
      </c>
      <c r="AY383" s="275" t="s">
        <v>216</v>
      </c>
    </row>
    <row r="384" spans="1:65" s="2" customFormat="1" ht="16.5" customHeight="1">
      <c r="A384" s="39"/>
      <c r="B384" s="40"/>
      <c r="C384" s="229" t="s">
        <v>491</v>
      </c>
      <c r="D384" s="229" t="s">
        <v>219</v>
      </c>
      <c r="E384" s="230" t="s">
        <v>1533</v>
      </c>
      <c r="F384" s="231" t="s">
        <v>1534</v>
      </c>
      <c r="G384" s="232" t="s">
        <v>232</v>
      </c>
      <c r="H384" s="233">
        <v>8</v>
      </c>
      <c r="I384" s="234"/>
      <c r="J384" s="235">
        <f>ROUND(I384*H384,2)</f>
        <v>0</v>
      </c>
      <c r="K384" s="231" t="s">
        <v>1</v>
      </c>
      <c r="L384" s="236"/>
      <c r="M384" s="237" t="s">
        <v>1</v>
      </c>
      <c r="N384" s="238" t="s">
        <v>43</v>
      </c>
      <c r="O384" s="92"/>
      <c r="P384" s="239">
        <f>O384*H384</f>
        <v>0</v>
      </c>
      <c r="Q384" s="239">
        <v>0</v>
      </c>
      <c r="R384" s="239">
        <f>Q384*H384</f>
        <v>0</v>
      </c>
      <c r="S384" s="239">
        <v>0</v>
      </c>
      <c r="T384" s="240">
        <f>S384*H384</f>
        <v>0</v>
      </c>
      <c r="U384" s="39"/>
      <c r="V384" s="39"/>
      <c r="W384" s="39"/>
      <c r="X384" s="39"/>
      <c r="Y384" s="39"/>
      <c r="Z384" s="39"/>
      <c r="AA384" s="39"/>
      <c r="AB384" s="39"/>
      <c r="AC384" s="39"/>
      <c r="AD384" s="39"/>
      <c r="AE384" s="39"/>
      <c r="AR384" s="241" t="s">
        <v>224</v>
      </c>
      <c r="AT384" s="241" t="s">
        <v>219</v>
      </c>
      <c r="AU384" s="241" t="s">
        <v>87</v>
      </c>
      <c r="AY384" s="18" t="s">
        <v>216</v>
      </c>
      <c r="BE384" s="242">
        <f>IF(N384="základní",J384,0)</f>
        <v>0</v>
      </c>
      <c r="BF384" s="242">
        <f>IF(N384="snížená",J384,0)</f>
        <v>0</v>
      </c>
      <c r="BG384" s="242">
        <f>IF(N384="zákl. přenesená",J384,0)</f>
        <v>0</v>
      </c>
      <c r="BH384" s="242">
        <f>IF(N384="sníž. přenesená",J384,0)</f>
        <v>0</v>
      </c>
      <c r="BI384" s="242">
        <f>IF(N384="nulová",J384,0)</f>
        <v>0</v>
      </c>
      <c r="BJ384" s="18" t="s">
        <v>85</v>
      </c>
      <c r="BK384" s="242">
        <f>ROUND(I384*H384,2)</f>
        <v>0</v>
      </c>
      <c r="BL384" s="18" t="s">
        <v>100</v>
      </c>
      <c r="BM384" s="241" t="s">
        <v>1940</v>
      </c>
    </row>
    <row r="385" spans="1:65" s="2" customFormat="1" ht="44.25" customHeight="1">
      <c r="A385" s="39"/>
      <c r="B385" s="40"/>
      <c r="C385" s="276" t="s">
        <v>495</v>
      </c>
      <c r="D385" s="276" t="s">
        <v>265</v>
      </c>
      <c r="E385" s="277" t="s">
        <v>1941</v>
      </c>
      <c r="F385" s="278" t="s">
        <v>1942</v>
      </c>
      <c r="G385" s="279" t="s">
        <v>300</v>
      </c>
      <c r="H385" s="280">
        <v>0.768</v>
      </c>
      <c r="I385" s="281"/>
      <c r="J385" s="282">
        <f>ROUND(I385*H385,2)</f>
        <v>0</v>
      </c>
      <c r="K385" s="278" t="s">
        <v>1361</v>
      </c>
      <c r="L385" s="45"/>
      <c r="M385" s="283" t="s">
        <v>1</v>
      </c>
      <c r="N385" s="284" t="s">
        <v>43</v>
      </c>
      <c r="O385" s="92"/>
      <c r="P385" s="239">
        <f>O385*H385</f>
        <v>0</v>
      </c>
      <c r="Q385" s="239">
        <v>2.50187</v>
      </c>
      <c r="R385" s="239">
        <f>Q385*H385</f>
        <v>1.9214361599999998</v>
      </c>
      <c r="S385" s="239">
        <v>0</v>
      </c>
      <c r="T385" s="240">
        <f>S385*H385</f>
        <v>0</v>
      </c>
      <c r="U385" s="39"/>
      <c r="V385" s="39"/>
      <c r="W385" s="39"/>
      <c r="X385" s="39"/>
      <c r="Y385" s="39"/>
      <c r="Z385" s="39"/>
      <c r="AA385" s="39"/>
      <c r="AB385" s="39"/>
      <c r="AC385" s="39"/>
      <c r="AD385" s="39"/>
      <c r="AE385" s="39"/>
      <c r="AR385" s="241" t="s">
        <v>100</v>
      </c>
      <c r="AT385" s="241" t="s">
        <v>265</v>
      </c>
      <c r="AU385" s="241" t="s">
        <v>87</v>
      </c>
      <c r="AY385" s="18" t="s">
        <v>216</v>
      </c>
      <c r="BE385" s="242">
        <f>IF(N385="základní",J385,0)</f>
        <v>0</v>
      </c>
      <c r="BF385" s="242">
        <f>IF(N385="snížená",J385,0)</f>
        <v>0</v>
      </c>
      <c r="BG385" s="242">
        <f>IF(N385="zákl. přenesená",J385,0)</f>
        <v>0</v>
      </c>
      <c r="BH385" s="242">
        <f>IF(N385="sníž. přenesená",J385,0)</f>
        <v>0</v>
      </c>
      <c r="BI385" s="242">
        <f>IF(N385="nulová",J385,0)</f>
        <v>0</v>
      </c>
      <c r="BJ385" s="18" t="s">
        <v>85</v>
      </c>
      <c r="BK385" s="242">
        <f>ROUND(I385*H385,2)</f>
        <v>0</v>
      </c>
      <c r="BL385" s="18" t="s">
        <v>100</v>
      </c>
      <c r="BM385" s="241" t="s">
        <v>1943</v>
      </c>
    </row>
    <row r="386" spans="1:47" s="2" customFormat="1" ht="12">
      <c r="A386" s="39"/>
      <c r="B386" s="40"/>
      <c r="C386" s="41"/>
      <c r="D386" s="288" t="s">
        <v>836</v>
      </c>
      <c r="E386" s="41"/>
      <c r="F386" s="289" t="s">
        <v>1944</v>
      </c>
      <c r="G386" s="41"/>
      <c r="H386" s="41"/>
      <c r="I386" s="290"/>
      <c r="J386" s="41"/>
      <c r="K386" s="41"/>
      <c r="L386" s="45"/>
      <c r="M386" s="291"/>
      <c r="N386" s="292"/>
      <c r="O386" s="92"/>
      <c r="P386" s="92"/>
      <c r="Q386" s="92"/>
      <c r="R386" s="92"/>
      <c r="S386" s="92"/>
      <c r="T386" s="93"/>
      <c r="U386" s="39"/>
      <c r="V386" s="39"/>
      <c r="W386" s="39"/>
      <c r="X386" s="39"/>
      <c r="Y386" s="39"/>
      <c r="Z386" s="39"/>
      <c r="AA386" s="39"/>
      <c r="AB386" s="39"/>
      <c r="AC386" s="39"/>
      <c r="AD386" s="39"/>
      <c r="AE386" s="39"/>
      <c r="AT386" s="18" t="s">
        <v>836</v>
      </c>
      <c r="AU386" s="18" t="s">
        <v>87</v>
      </c>
    </row>
    <row r="387" spans="1:51" s="14" customFormat="1" ht="12">
      <c r="A387" s="14"/>
      <c r="B387" s="254"/>
      <c r="C387" s="255"/>
      <c r="D387" s="245" t="s">
        <v>226</v>
      </c>
      <c r="E387" s="256" t="s">
        <v>1</v>
      </c>
      <c r="F387" s="257" t="s">
        <v>1945</v>
      </c>
      <c r="G387" s="255"/>
      <c r="H387" s="258">
        <v>0.768</v>
      </c>
      <c r="I387" s="259"/>
      <c r="J387" s="255"/>
      <c r="K387" s="255"/>
      <c r="L387" s="260"/>
      <c r="M387" s="261"/>
      <c r="N387" s="262"/>
      <c r="O387" s="262"/>
      <c r="P387" s="262"/>
      <c r="Q387" s="262"/>
      <c r="R387" s="262"/>
      <c r="S387" s="262"/>
      <c r="T387" s="263"/>
      <c r="U387" s="14"/>
      <c r="V387" s="14"/>
      <c r="W387" s="14"/>
      <c r="X387" s="14"/>
      <c r="Y387" s="14"/>
      <c r="Z387" s="14"/>
      <c r="AA387" s="14"/>
      <c r="AB387" s="14"/>
      <c r="AC387" s="14"/>
      <c r="AD387" s="14"/>
      <c r="AE387" s="14"/>
      <c r="AT387" s="264" t="s">
        <v>226</v>
      </c>
      <c r="AU387" s="264" t="s">
        <v>87</v>
      </c>
      <c r="AV387" s="14" t="s">
        <v>87</v>
      </c>
      <c r="AW387" s="14" t="s">
        <v>35</v>
      </c>
      <c r="AX387" s="14" t="s">
        <v>78</v>
      </c>
      <c r="AY387" s="264" t="s">
        <v>216</v>
      </c>
    </row>
    <row r="388" spans="1:51" s="15" customFormat="1" ht="12">
      <c r="A388" s="15"/>
      <c r="B388" s="265"/>
      <c r="C388" s="266"/>
      <c r="D388" s="245" t="s">
        <v>226</v>
      </c>
      <c r="E388" s="267" t="s">
        <v>1</v>
      </c>
      <c r="F388" s="268" t="s">
        <v>229</v>
      </c>
      <c r="G388" s="266"/>
      <c r="H388" s="269">
        <v>0.768</v>
      </c>
      <c r="I388" s="270"/>
      <c r="J388" s="266"/>
      <c r="K388" s="266"/>
      <c r="L388" s="271"/>
      <c r="M388" s="272"/>
      <c r="N388" s="273"/>
      <c r="O388" s="273"/>
      <c r="P388" s="273"/>
      <c r="Q388" s="273"/>
      <c r="R388" s="273"/>
      <c r="S388" s="273"/>
      <c r="T388" s="274"/>
      <c r="U388" s="15"/>
      <c r="V388" s="15"/>
      <c r="W388" s="15"/>
      <c r="X388" s="15"/>
      <c r="Y388" s="15"/>
      <c r="Z388" s="15"/>
      <c r="AA388" s="15"/>
      <c r="AB388" s="15"/>
      <c r="AC388" s="15"/>
      <c r="AD388" s="15"/>
      <c r="AE388" s="15"/>
      <c r="AT388" s="275" t="s">
        <v>226</v>
      </c>
      <c r="AU388" s="275" t="s">
        <v>87</v>
      </c>
      <c r="AV388" s="15" t="s">
        <v>100</v>
      </c>
      <c r="AW388" s="15" t="s">
        <v>35</v>
      </c>
      <c r="AX388" s="15" t="s">
        <v>85</v>
      </c>
      <c r="AY388" s="275" t="s">
        <v>216</v>
      </c>
    </row>
    <row r="389" spans="1:65" s="2" customFormat="1" ht="44.25" customHeight="1">
      <c r="A389" s="39"/>
      <c r="B389" s="40"/>
      <c r="C389" s="276" t="s">
        <v>501</v>
      </c>
      <c r="D389" s="276" t="s">
        <v>265</v>
      </c>
      <c r="E389" s="277" t="s">
        <v>1946</v>
      </c>
      <c r="F389" s="278" t="s">
        <v>1947</v>
      </c>
      <c r="G389" s="279" t="s">
        <v>300</v>
      </c>
      <c r="H389" s="280">
        <v>1.789</v>
      </c>
      <c r="I389" s="281"/>
      <c r="J389" s="282">
        <f>ROUND(I389*H389,2)</f>
        <v>0</v>
      </c>
      <c r="K389" s="278" t="s">
        <v>1361</v>
      </c>
      <c r="L389" s="45"/>
      <c r="M389" s="283" t="s">
        <v>1</v>
      </c>
      <c r="N389" s="284" t="s">
        <v>43</v>
      </c>
      <c r="O389" s="92"/>
      <c r="P389" s="239">
        <f>O389*H389</f>
        <v>0</v>
      </c>
      <c r="Q389" s="239">
        <v>2.50187</v>
      </c>
      <c r="R389" s="239">
        <f>Q389*H389</f>
        <v>4.47584543</v>
      </c>
      <c r="S389" s="239">
        <v>0</v>
      </c>
      <c r="T389" s="240">
        <f>S389*H389</f>
        <v>0</v>
      </c>
      <c r="U389" s="39"/>
      <c r="V389" s="39"/>
      <c r="W389" s="39"/>
      <c r="X389" s="39"/>
      <c r="Y389" s="39"/>
      <c r="Z389" s="39"/>
      <c r="AA389" s="39"/>
      <c r="AB389" s="39"/>
      <c r="AC389" s="39"/>
      <c r="AD389" s="39"/>
      <c r="AE389" s="39"/>
      <c r="AR389" s="241" t="s">
        <v>100</v>
      </c>
      <c r="AT389" s="241" t="s">
        <v>265</v>
      </c>
      <c r="AU389" s="241" t="s">
        <v>87</v>
      </c>
      <c r="AY389" s="18" t="s">
        <v>216</v>
      </c>
      <c r="BE389" s="242">
        <f>IF(N389="základní",J389,0)</f>
        <v>0</v>
      </c>
      <c r="BF389" s="242">
        <f>IF(N389="snížená",J389,0)</f>
        <v>0</v>
      </c>
      <c r="BG389" s="242">
        <f>IF(N389="zákl. přenesená",J389,0)</f>
        <v>0</v>
      </c>
      <c r="BH389" s="242">
        <f>IF(N389="sníž. přenesená",J389,0)</f>
        <v>0</v>
      </c>
      <c r="BI389" s="242">
        <f>IF(N389="nulová",J389,0)</f>
        <v>0</v>
      </c>
      <c r="BJ389" s="18" t="s">
        <v>85</v>
      </c>
      <c r="BK389" s="242">
        <f>ROUND(I389*H389,2)</f>
        <v>0</v>
      </c>
      <c r="BL389" s="18" t="s">
        <v>100</v>
      </c>
      <c r="BM389" s="241" t="s">
        <v>1948</v>
      </c>
    </row>
    <row r="390" spans="1:47" s="2" customFormat="1" ht="12">
      <c r="A390" s="39"/>
      <c r="B390" s="40"/>
      <c r="C390" s="41"/>
      <c r="D390" s="288" t="s">
        <v>836</v>
      </c>
      <c r="E390" s="41"/>
      <c r="F390" s="289" t="s">
        <v>1949</v>
      </c>
      <c r="G390" s="41"/>
      <c r="H390" s="41"/>
      <c r="I390" s="290"/>
      <c r="J390" s="41"/>
      <c r="K390" s="41"/>
      <c r="L390" s="45"/>
      <c r="M390" s="291"/>
      <c r="N390" s="292"/>
      <c r="O390" s="92"/>
      <c r="P390" s="92"/>
      <c r="Q390" s="92"/>
      <c r="R390" s="92"/>
      <c r="S390" s="92"/>
      <c r="T390" s="93"/>
      <c r="U390" s="39"/>
      <c r="V390" s="39"/>
      <c r="W390" s="39"/>
      <c r="X390" s="39"/>
      <c r="Y390" s="39"/>
      <c r="Z390" s="39"/>
      <c r="AA390" s="39"/>
      <c r="AB390" s="39"/>
      <c r="AC390" s="39"/>
      <c r="AD390" s="39"/>
      <c r="AE390" s="39"/>
      <c r="AT390" s="18" t="s">
        <v>836</v>
      </c>
      <c r="AU390" s="18" t="s">
        <v>87</v>
      </c>
    </row>
    <row r="391" spans="1:51" s="14" customFormat="1" ht="12">
      <c r="A391" s="14"/>
      <c r="B391" s="254"/>
      <c r="C391" s="255"/>
      <c r="D391" s="245" t="s">
        <v>226</v>
      </c>
      <c r="E391" s="256" t="s">
        <v>1</v>
      </c>
      <c r="F391" s="257" t="s">
        <v>1950</v>
      </c>
      <c r="G391" s="255"/>
      <c r="H391" s="258">
        <v>0.56</v>
      </c>
      <c r="I391" s="259"/>
      <c r="J391" s="255"/>
      <c r="K391" s="255"/>
      <c r="L391" s="260"/>
      <c r="M391" s="261"/>
      <c r="N391" s="262"/>
      <c r="O391" s="262"/>
      <c r="P391" s="262"/>
      <c r="Q391" s="262"/>
      <c r="R391" s="262"/>
      <c r="S391" s="262"/>
      <c r="T391" s="263"/>
      <c r="U391" s="14"/>
      <c r="V391" s="14"/>
      <c r="W391" s="14"/>
      <c r="X391" s="14"/>
      <c r="Y391" s="14"/>
      <c r="Z391" s="14"/>
      <c r="AA391" s="14"/>
      <c r="AB391" s="14"/>
      <c r="AC391" s="14"/>
      <c r="AD391" s="14"/>
      <c r="AE391" s="14"/>
      <c r="AT391" s="264" t="s">
        <v>226</v>
      </c>
      <c r="AU391" s="264" t="s">
        <v>87</v>
      </c>
      <c r="AV391" s="14" t="s">
        <v>87</v>
      </c>
      <c r="AW391" s="14" t="s">
        <v>35</v>
      </c>
      <c r="AX391" s="14" t="s">
        <v>78</v>
      </c>
      <c r="AY391" s="264" t="s">
        <v>216</v>
      </c>
    </row>
    <row r="392" spans="1:51" s="14" customFormat="1" ht="12">
      <c r="A392" s="14"/>
      <c r="B392" s="254"/>
      <c r="C392" s="255"/>
      <c r="D392" s="245" t="s">
        <v>226</v>
      </c>
      <c r="E392" s="256" t="s">
        <v>1</v>
      </c>
      <c r="F392" s="257" t="s">
        <v>1951</v>
      </c>
      <c r="G392" s="255"/>
      <c r="H392" s="258">
        <v>0.385</v>
      </c>
      <c r="I392" s="259"/>
      <c r="J392" s="255"/>
      <c r="K392" s="255"/>
      <c r="L392" s="260"/>
      <c r="M392" s="261"/>
      <c r="N392" s="262"/>
      <c r="O392" s="262"/>
      <c r="P392" s="262"/>
      <c r="Q392" s="262"/>
      <c r="R392" s="262"/>
      <c r="S392" s="262"/>
      <c r="T392" s="263"/>
      <c r="U392" s="14"/>
      <c r="V392" s="14"/>
      <c r="W392" s="14"/>
      <c r="X392" s="14"/>
      <c r="Y392" s="14"/>
      <c r="Z392" s="14"/>
      <c r="AA392" s="14"/>
      <c r="AB392" s="14"/>
      <c r="AC392" s="14"/>
      <c r="AD392" s="14"/>
      <c r="AE392" s="14"/>
      <c r="AT392" s="264" t="s">
        <v>226</v>
      </c>
      <c r="AU392" s="264" t="s">
        <v>87</v>
      </c>
      <c r="AV392" s="14" t="s">
        <v>87</v>
      </c>
      <c r="AW392" s="14" t="s">
        <v>35</v>
      </c>
      <c r="AX392" s="14" t="s">
        <v>78</v>
      </c>
      <c r="AY392" s="264" t="s">
        <v>216</v>
      </c>
    </row>
    <row r="393" spans="1:51" s="14" customFormat="1" ht="12">
      <c r="A393" s="14"/>
      <c r="B393" s="254"/>
      <c r="C393" s="255"/>
      <c r="D393" s="245" t="s">
        <v>226</v>
      </c>
      <c r="E393" s="256" t="s">
        <v>1</v>
      </c>
      <c r="F393" s="257" t="s">
        <v>1952</v>
      </c>
      <c r="G393" s="255"/>
      <c r="H393" s="258">
        <v>0.56</v>
      </c>
      <c r="I393" s="259"/>
      <c r="J393" s="255"/>
      <c r="K393" s="255"/>
      <c r="L393" s="260"/>
      <c r="M393" s="261"/>
      <c r="N393" s="262"/>
      <c r="O393" s="262"/>
      <c r="P393" s="262"/>
      <c r="Q393" s="262"/>
      <c r="R393" s="262"/>
      <c r="S393" s="262"/>
      <c r="T393" s="263"/>
      <c r="U393" s="14"/>
      <c r="V393" s="14"/>
      <c r="W393" s="14"/>
      <c r="X393" s="14"/>
      <c r="Y393" s="14"/>
      <c r="Z393" s="14"/>
      <c r="AA393" s="14"/>
      <c r="AB393" s="14"/>
      <c r="AC393" s="14"/>
      <c r="AD393" s="14"/>
      <c r="AE393" s="14"/>
      <c r="AT393" s="264" t="s">
        <v>226</v>
      </c>
      <c r="AU393" s="264" t="s">
        <v>87</v>
      </c>
      <c r="AV393" s="14" t="s">
        <v>87</v>
      </c>
      <c r="AW393" s="14" t="s">
        <v>35</v>
      </c>
      <c r="AX393" s="14" t="s">
        <v>78</v>
      </c>
      <c r="AY393" s="264" t="s">
        <v>216</v>
      </c>
    </row>
    <row r="394" spans="1:51" s="14" customFormat="1" ht="12">
      <c r="A394" s="14"/>
      <c r="B394" s="254"/>
      <c r="C394" s="255"/>
      <c r="D394" s="245" t="s">
        <v>226</v>
      </c>
      <c r="E394" s="256" t="s">
        <v>1</v>
      </c>
      <c r="F394" s="257" t="s">
        <v>1953</v>
      </c>
      <c r="G394" s="255"/>
      <c r="H394" s="258">
        <v>0.284</v>
      </c>
      <c r="I394" s="259"/>
      <c r="J394" s="255"/>
      <c r="K394" s="255"/>
      <c r="L394" s="260"/>
      <c r="M394" s="261"/>
      <c r="N394" s="262"/>
      <c r="O394" s="262"/>
      <c r="P394" s="262"/>
      <c r="Q394" s="262"/>
      <c r="R394" s="262"/>
      <c r="S394" s="262"/>
      <c r="T394" s="263"/>
      <c r="U394" s="14"/>
      <c r="V394" s="14"/>
      <c r="W394" s="14"/>
      <c r="X394" s="14"/>
      <c r="Y394" s="14"/>
      <c r="Z394" s="14"/>
      <c r="AA394" s="14"/>
      <c r="AB394" s="14"/>
      <c r="AC394" s="14"/>
      <c r="AD394" s="14"/>
      <c r="AE394" s="14"/>
      <c r="AT394" s="264" t="s">
        <v>226</v>
      </c>
      <c r="AU394" s="264" t="s">
        <v>87</v>
      </c>
      <c r="AV394" s="14" t="s">
        <v>87</v>
      </c>
      <c r="AW394" s="14" t="s">
        <v>35</v>
      </c>
      <c r="AX394" s="14" t="s">
        <v>78</v>
      </c>
      <c r="AY394" s="264" t="s">
        <v>216</v>
      </c>
    </row>
    <row r="395" spans="1:51" s="15" customFormat="1" ht="12">
      <c r="A395" s="15"/>
      <c r="B395" s="265"/>
      <c r="C395" s="266"/>
      <c r="D395" s="245" t="s">
        <v>226</v>
      </c>
      <c r="E395" s="267" t="s">
        <v>1</v>
      </c>
      <c r="F395" s="268" t="s">
        <v>229</v>
      </c>
      <c r="G395" s="266"/>
      <c r="H395" s="269">
        <v>1.7890000000000001</v>
      </c>
      <c r="I395" s="270"/>
      <c r="J395" s="266"/>
      <c r="K395" s="266"/>
      <c r="L395" s="271"/>
      <c r="M395" s="272"/>
      <c r="N395" s="273"/>
      <c r="O395" s="273"/>
      <c r="P395" s="273"/>
      <c r="Q395" s="273"/>
      <c r="R395" s="273"/>
      <c r="S395" s="273"/>
      <c r="T395" s="274"/>
      <c r="U395" s="15"/>
      <c r="V395" s="15"/>
      <c r="W395" s="15"/>
      <c r="X395" s="15"/>
      <c r="Y395" s="15"/>
      <c r="Z395" s="15"/>
      <c r="AA395" s="15"/>
      <c r="AB395" s="15"/>
      <c r="AC395" s="15"/>
      <c r="AD395" s="15"/>
      <c r="AE395" s="15"/>
      <c r="AT395" s="275" t="s">
        <v>226</v>
      </c>
      <c r="AU395" s="275" t="s">
        <v>87</v>
      </c>
      <c r="AV395" s="15" t="s">
        <v>100</v>
      </c>
      <c r="AW395" s="15" t="s">
        <v>35</v>
      </c>
      <c r="AX395" s="15" t="s">
        <v>85</v>
      </c>
      <c r="AY395" s="275" t="s">
        <v>216</v>
      </c>
    </row>
    <row r="396" spans="1:65" s="2" customFormat="1" ht="33" customHeight="1">
      <c r="A396" s="39"/>
      <c r="B396" s="40"/>
      <c r="C396" s="276" t="s">
        <v>507</v>
      </c>
      <c r="D396" s="276" t="s">
        <v>265</v>
      </c>
      <c r="E396" s="277" t="s">
        <v>1954</v>
      </c>
      <c r="F396" s="278" t="s">
        <v>1955</v>
      </c>
      <c r="G396" s="279" t="s">
        <v>268</v>
      </c>
      <c r="H396" s="280">
        <v>17.04</v>
      </c>
      <c r="I396" s="281"/>
      <c r="J396" s="282">
        <f>ROUND(I396*H396,2)</f>
        <v>0</v>
      </c>
      <c r="K396" s="278" t="s">
        <v>1361</v>
      </c>
      <c r="L396" s="45"/>
      <c r="M396" s="283" t="s">
        <v>1</v>
      </c>
      <c r="N396" s="284" t="s">
        <v>43</v>
      </c>
      <c r="O396" s="92"/>
      <c r="P396" s="239">
        <f>O396*H396</f>
        <v>0</v>
      </c>
      <c r="Q396" s="239">
        <v>0.00465</v>
      </c>
      <c r="R396" s="239">
        <f>Q396*H396</f>
        <v>0.07923599999999999</v>
      </c>
      <c r="S396" s="239">
        <v>0</v>
      </c>
      <c r="T396" s="240">
        <f>S396*H396</f>
        <v>0</v>
      </c>
      <c r="U396" s="39"/>
      <c r="V396" s="39"/>
      <c r="W396" s="39"/>
      <c r="X396" s="39"/>
      <c r="Y396" s="39"/>
      <c r="Z396" s="39"/>
      <c r="AA396" s="39"/>
      <c r="AB396" s="39"/>
      <c r="AC396" s="39"/>
      <c r="AD396" s="39"/>
      <c r="AE396" s="39"/>
      <c r="AR396" s="241" t="s">
        <v>100</v>
      </c>
      <c r="AT396" s="241" t="s">
        <v>265</v>
      </c>
      <c r="AU396" s="241" t="s">
        <v>87</v>
      </c>
      <c r="AY396" s="18" t="s">
        <v>216</v>
      </c>
      <c r="BE396" s="242">
        <f>IF(N396="základní",J396,0)</f>
        <v>0</v>
      </c>
      <c r="BF396" s="242">
        <f>IF(N396="snížená",J396,0)</f>
        <v>0</v>
      </c>
      <c r="BG396" s="242">
        <f>IF(N396="zákl. přenesená",J396,0)</f>
        <v>0</v>
      </c>
      <c r="BH396" s="242">
        <f>IF(N396="sníž. přenesená",J396,0)</f>
        <v>0</v>
      </c>
      <c r="BI396" s="242">
        <f>IF(N396="nulová",J396,0)</f>
        <v>0</v>
      </c>
      <c r="BJ396" s="18" t="s">
        <v>85</v>
      </c>
      <c r="BK396" s="242">
        <f>ROUND(I396*H396,2)</f>
        <v>0</v>
      </c>
      <c r="BL396" s="18" t="s">
        <v>100</v>
      </c>
      <c r="BM396" s="241" t="s">
        <v>1956</v>
      </c>
    </row>
    <row r="397" spans="1:47" s="2" customFormat="1" ht="12">
      <c r="A397" s="39"/>
      <c r="B397" s="40"/>
      <c r="C397" s="41"/>
      <c r="D397" s="288" t="s">
        <v>836</v>
      </c>
      <c r="E397" s="41"/>
      <c r="F397" s="289" t="s">
        <v>1957</v>
      </c>
      <c r="G397" s="41"/>
      <c r="H397" s="41"/>
      <c r="I397" s="290"/>
      <c r="J397" s="41"/>
      <c r="K397" s="41"/>
      <c r="L397" s="45"/>
      <c r="M397" s="291"/>
      <c r="N397" s="292"/>
      <c r="O397" s="92"/>
      <c r="P397" s="92"/>
      <c r="Q397" s="92"/>
      <c r="R397" s="92"/>
      <c r="S397" s="92"/>
      <c r="T397" s="93"/>
      <c r="U397" s="39"/>
      <c r="V397" s="39"/>
      <c r="W397" s="39"/>
      <c r="X397" s="39"/>
      <c r="Y397" s="39"/>
      <c r="Z397" s="39"/>
      <c r="AA397" s="39"/>
      <c r="AB397" s="39"/>
      <c r="AC397" s="39"/>
      <c r="AD397" s="39"/>
      <c r="AE397" s="39"/>
      <c r="AT397" s="18" t="s">
        <v>836</v>
      </c>
      <c r="AU397" s="18" t="s">
        <v>87</v>
      </c>
    </row>
    <row r="398" spans="1:51" s="13" customFormat="1" ht="12">
      <c r="A398" s="13"/>
      <c r="B398" s="243"/>
      <c r="C398" s="244"/>
      <c r="D398" s="245" t="s">
        <v>226</v>
      </c>
      <c r="E398" s="246" t="s">
        <v>1</v>
      </c>
      <c r="F398" s="247" t="s">
        <v>1958</v>
      </c>
      <c r="G398" s="244"/>
      <c r="H398" s="246" t="s">
        <v>1</v>
      </c>
      <c r="I398" s="248"/>
      <c r="J398" s="244"/>
      <c r="K398" s="244"/>
      <c r="L398" s="249"/>
      <c r="M398" s="250"/>
      <c r="N398" s="251"/>
      <c r="O398" s="251"/>
      <c r="P398" s="251"/>
      <c r="Q398" s="251"/>
      <c r="R398" s="251"/>
      <c r="S398" s="251"/>
      <c r="T398" s="252"/>
      <c r="U398" s="13"/>
      <c r="V398" s="13"/>
      <c r="W398" s="13"/>
      <c r="X398" s="13"/>
      <c r="Y398" s="13"/>
      <c r="Z398" s="13"/>
      <c r="AA398" s="13"/>
      <c r="AB398" s="13"/>
      <c r="AC398" s="13"/>
      <c r="AD398" s="13"/>
      <c r="AE398" s="13"/>
      <c r="AT398" s="253" t="s">
        <v>226</v>
      </c>
      <c r="AU398" s="253" t="s">
        <v>87</v>
      </c>
      <c r="AV398" s="13" t="s">
        <v>85</v>
      </c>
      <c r="AW398" s="13" t="s">
        <v>35</v>
      </c>
      <c r="AX398" s="13" t="s">
        <v>78</v>
      </c>
      <c r="AY398" s="253" t="s">
        <v>216</v>
      </c>
    </row>
    <row r="399" spans="1:51" s="14" customFormat="1" ht="12">
      <c r="A399" s="14"/>
      <c r="B399" s="254"/>
      <c r="C399" s="255"/>
      <c r="D399" s="245" t="s">
        <v>226</v>
      </c>
      <c r="E399" s="256" t="s">
        <v>1</v>
      </c>
      <c r="F399" s="257" t="s">
        <v>1959</v>
      </c>
      <c r="G399" s="255"/>
      <c r="H399" s="258">
        <v>10.88</v>
      </c>
      <c r="I399" s="259"/>
      <c r="J399" s="255"/>
      <c r="K399" s="255"/>
      <c r="L399" s="260"/>
      <c r="M399" s="261"/>
      <c r="N399" s="262"/>
      <c r="O399" s="262"/>
      <c r="P399" s="262"/>
      <c r="Q399" s="262"/>
      <c r="R399" s="262"/>
      <c r="S399" s="262"/>
      <c r="T399" s="263"/>
      <c r="U399" s="14"/>
      <c r="V399" s="14"/>
      <c r="W399" s="14"/>
      <c r="X399" s="14"/>
      <c r="Y399" s="14"/>
      <c r="Z399" s="14"/>
      <c r="AA399" s="14"/>
      <c r="AB399" s="14"/>
      <c r="AC399" s="14"/>
      <c r="AD399" s="14"/>
      <c r="AE399" s="14"/>
      <c r="AT399" s="264" t="s">
        <v>226</v>
      </c>
      <c r="AU399" s="264" t="s">
        <v>87</v>
      </c>
      <c r="AV399" s="14" t="s">
        <v>87</v>
      </c>
      <c r="AW399" s="14" t="s">
        <v>35</v>
      </c>
      <c r="AX399" s="14" t="s">
        <v>78</v>
      </c>
      <c r="AY399" s="264" t="s">
        <v>216</v>
      </c>
    </row>
    <row r="400" spans="1:51" s="14" customFormat="1" ht="12">
      <c r="A400" s="14"/>
      <c r="B400" s="254"/>
      <c r="C400" s="255"/>
      <c r="D400" s="245" t="s">
        <v>226</v>
      </c>
      <c r="E400" s="256" t="s">
        <v>1</v>
      </c>
      <c r="F400" s="257" t="s">
        <v>1960</v>
      </c>
      <c r="G400" s="255"/>
      <c r="H400" s="258">
        <v>6.16</v>
      </c>
      <c r="I400" s="259"/>
      <c r="J400" s="255"/>
      <c r="K400" s="255"/>
      <c r="L400" s="260"/>
      <c r="M400" s="261"/>
      <c r="N400" s="262"/>
      <c r="O400" s="262"/>
      <c r="P400" s="262"/>
      <c r="Q400" s="262"/>
      <c r="R400" s="262"/>
      <c r="S400" s="262"/>
      <c r="T400" s="263"/>
      <c r="U400" s="14"/>
      <c r="V400" s="14"/>
      <c r="W400" s="14"/>
      <c r="X400" s="14"/>
      <c r="Y400" s="14"/>
      <c r="Z400" s="14"/>
      <c r="AA400" s="14"/>
      <c r="AB400" s="14"/>
      <c r="AC400" s="14"/>
      <c r="AD400" s="14"/>
      <c r="AE400" s="14"/>
      <c r="AT400" s="264" t="s">
        <v>226</v>
      </c>
      <c r="AU400" s="264" t="s">
        <v>87</v>
      </c>
      <c r="AV400" s="14" t="s">
        <v>87</v>
      </c>
      <c r="AW400" s="14" t="s">
        <v>35</v>
      </c>
      <c r="AX400" s="14" t="s">
        <v>78</v>
      </c>
      <c r="AY400" s="264" t="s">
        <v>216</v>
      </c>
    </row>
    <row r="401" spans="1:51" s="15" customFormat="1" ht="12">
      <c r="A401" s="15"/>
      <c r="B401" s="265"/>
      <c r="C401" s="266"/>
      <c r="D401" s="245" t="s">
        <v>226</v>
      </c>
      <c r="E401" s="267" t="s">
        <v>1</v>
      </c>
      <c r="F401" s="268" t="s">
        <v>229</v>
      </c>
      <c r="G401" s="266"/>
      <c r="H401" s="269">
        <v>17.04</v>
      </c>
      <c r="I401" s="270"/>
      <c r="J401" s="266"/>
      <c r="K401" s="266"/>
      <c r="L401" s="271"/>
      <c r="M401" s="272"/>
      <c r="N401" s="273"/>
      <c r="O401" s="273"/>
      <c r="P401" s="273"/>
      <c r="Q401" s="273"/>
      <c r="R401" s="273"/>
      <c r="S401" s="273"/>
      <c r="T401" s="274"/>
      <c r="U401" s="15"/>
      <c r="V401" s="15"/>
      <c r="W401" s="15"/>
      <c r="X401" s="15"/>
      <c r="Y401" s="15"/>
      <c r="Z401" s="15"/>
      <c r="AA401" s="15"/>
      <c r="AB401" s="15"/>
      <c r="AC401" s="15"/>
      <c r="AD401" s="15"/>
      <c r="AE401" s="15"/>
      <c r="AT401" s="275" t="s">
        <v>226</v>
      </c>
      <c r="AU401" s="275" t="s">
        <v>87</v>
      </c>
      <c r="AV401" s="15" t="s">
        <v>100</v>
      </c>
      <c r="AW401" s="15" t="s">
        <v>35</v>
      </c>
      <c r="AX401" s="15" t="s">
        <v>85</v>
      </c>
      <c r="AY401" s="275" t="s">
        <v>216</v>
      </c>
    </row>
    <row r="402" spans="1:65" s="2" customFormat="1" ht="24.15" customHeight="1">
      <c r="A402" s="39"/>
      <c r="B402" s="40"/>
      <c r="C402" s="276" t="s">
        <v>513</v>
      </c>
      <c r="D402" s="276" t="s">
        <v>265</v>
      </c>
      <c r="E402" s="277" t="s">
        <v>1961</v>
      </c>
      <c r="F402" s="278" t="s">
        <v>1962</v>
      </c>
      <c r="G402" s="279" t="s">
        <v>255</v>
      </c>
      <c r="H402" s="280">
        <v>0.393</v>
      </c>
      <c r="I402" s="281"/>
      <c r="J402" s="282">
        <f>ROUND(I402*H402,2)</f>
        <v>0</v>
      </c>
      <c r="K402" s="278" t="s">
        <v>1361</v>
      </c>
      <c r="L402" s="45"/>
      <c r="M402" s="283" t="s">
        <v>1</v>
      </c>
      <c r="N402" s="284" t="s">
        <v>43</v>
      </c>
      <c r="O402" s="92"/>
      <c r="P402" s="239">
        <f>O402*H402</f>
        <v>0</v>
      </c>
      <c r="Q402" s="239">
        <v>1.04232</v>
      </c>
      <c r="R402" s="239">
        <f>Q402*H402</f>
        <v>0.40963175999999996</v>
      </c>
      <c r="S402" s="239">
        <v>0</v>
      </c>
      <c r="T402" s="240">
        <f>S402*H402</f>
        <v>0</v>
      </c>
      <c r="U402" s="39"/>
      <c r="V402" s="39"/>
      <c r="W402" s="39"/>
      <c r="X402" s="39"/>
      <c r="Y402" s="39"/>
      <c r="Z402" s="39"/>
      <c r="AA402" s="39"/>
      <c r="AB402" s="39"/>
      <c r="AC402" s="39"/>
      <c r="AD402" s="39"/>
      <c r="AE402" s="39"/>
      <c r="AR402" s="241" t="s">
        <v>100</v>
      </c>
      <c r="AT402" s="241" t="s">
        <v>265</v>
      </c>
      <c r="AU402" s="241" t="s">
        <v>87</v>
      </c>
      <c r="AY402" s="18" t="s">
        <v>216</v>
      </c>
      <c r="BE402" s="242">
        <f>IF(N402="základní",J402,0)</f>
        <v>0</v>
      </c>
      <c r="BF402" s="242">
        <f>IF(N402="snížená",J402,0)</f>
        <v>0</v>
      </c>
      <c r="BG402" s="242">
        <f>IF(N402="zákl. přenesená",J402,0)</f>
        <v>0</v>
      </c>
      <c r="BH402" s="242">
        <f>IF(N402="sníž. přenesená",J402,0)</f>
        <v>0</v>
      </c>
      <c r="BI402" s="242">
        <f>IF(N402="nulová",J402,0)</f>
        <v>0</v>
      </c>
      <c r="BJ402" s="18" t="s">
        <v>85</v>
      </c>
      <c r="BK402" s="242">
        <f>ROUND(I402*H402,2)</f>
        <v>0</v>
      </c>
      <c r="BL402" s="18" t="s">
        <v>100</v>
      </c>
      <c r="BM402" s="241" t="s">
        <v>1963</v>
      </c>
    </row>
    <row r="403" spans="1:47" s="2" customFormat="1" ht="12">
      <c r="A403" s="39"/>
      <c r="B403" s="40"/>
      <c r="C403" s="41"/>
      <c r="D403" s="288" t="s">
        <v>836</v>
      </c>
      <c r="E403" s="41"/>
      <c r="F403" s="289" t="s">
        <v>1964</v>
      </c>
      <c r="G403" s="41"/>
      <c r="H403" s="41"/>
      <c r="I403" s="290"/>
      <c r="J403" s="41"/>
      <c r="K403" s="41"/>
      <c r="L403" s="45"/>
      <c r="M403" s="291"/>
      <c r="N403" s="292"/>
      <c r="O403" s="92"/>
      <c r="P403" s="92"/>
      <c r="Q403" s="92"/>
      <c r="R403" s="92"/>
      <c r="S403" s="92"/>
      <c r="T403" s="93"/>
      <c r="U403" s="39"/>
      <c r="V403" s="39"/>
      <c r="W403" s="39"/>
      <c r="X403" s="39"/>
      <c r="Y403" s="39"/>
      <c r="Z403" s="39"/>
      <c r="AA403" s="39"/>
      <c r="AB403" s="39"/>
      <c r="AC403" s="39"/>
      <c r="AD403" s="39"/>
      <c r="AE403" s="39"/>
      <c r="AT403" s="18" t="s">
        <v>836</v>
      </c>
      <c r="AU403" s="18" t="s">
        <v>87</v>
      </c>
    </row>
    <row r="404" spans="1:51" s="14" customFormat="1" ht="12">
      <c r="A404" s="14"/>
      <c r="B404" s="254"/>
      <c r="C404" s="255"/>
      <c r="D404" s="245" t="s">
        <v>226</v>
      </c>
      <c r="E404" s="256" t="s">
        <v>1</v>
      </c>
      <c r="F404" s="257" t="s">
        <v>1965</v>
      </c>
      <c r="G404" s="255"/>
      <c r="H404" s="258">
        <v>0.393</v>
      </c>
      <c r="I404" s="259"/>
      <c r="J404" s="255"/>
      <c r="K404" s="255"/>
      <c r="L404" s="260"/>
      <c r="M404" s="261"/>
      <c r="N404" s="262"/>
      <c r="O404" s="262"/>
      <c r="P404" s="262"/>
      <c r="Q404" s="262"/>
      <c r="R404" s="262"/>
      <c r="S404" s="262"/>
      <c r="T404" s="263"/>
      <c r="U404" s="14"/>
      <c r="V404" s="14"/>
      <c r="W404" s="14"/>
      <c r="X404" s="14"/>
      <c r="Y404" s="14"/>
      <c r="Z404" s="14"/>
      <c r="AA404" s="14"/>
      <c r="AB404" s="14"/>
      <c r="AC404" s="14"/>
      <c r="AD404" s="14"/>
      <c r="AE404" s="14"/>
      <c r="AT404" s="264" t="s">
        <v>226</v>
      </c>
      <c r="AU404" s="264" t="s">
        <v>87</v>
      </c>
      <c r="AV404" s="14" t="s">
        <v>87</v>
      </c>
      <c r="AW404" s="14" t="s">
        <v>35</v>
      </c>
      <c r="AX404" s="14" t="s">
        <v>78</v>
      </c>
      <c r="AY404" s="264" t="s">
        <v>216</v>
      </c>
    </row>
    <row r="405" spans="1:51" s="15" customFormat="1" ht="12">
      <c r="A405" s="15"/>
      <c r="B405" s="265"/>
      <c r="C405" s="266"/>
      <c r="D405" s="245" t="s">
        <v>226</v>
      </c>
      <c r="E405" s="267" t="s">
        <v>1</v>
      </c>
      <c r="F405" s="268" t="s">
        <v>229</v>
      </c>
      <c r="G405" s="266"/>
      <c r="H405" s="269">
        <v>0.393</v>
      </c>
      <c r="I405" s="270"/>
      <c r="J405" s="266"/>
      <c r="K405" s="266"/>
      <c r="L405" s="271"/>
      <c r="M405" s="272"/>
      <c r="N405" s="273"/>
      <c r="O405" s="273"/>
      <c r="P405" s="273"/>
      <c r="Q405" s="273"/>
      <c r="R405" s="273"/>
      <c r="S405" s="273"/>
      <c r="T405" s="274"/>
      <c r="U405" s="15"/>
      <c r="V405" s="15"/>
      <c r="W405" s="15"/>
      <c r="X405" s="15"/>
      <c r="Y405" s="15"/>
      <c r="Z405" s="15"/>
      <c r="AA405" s="15"/>
      <c r="AB405" s="15"/>
      <c r="AC405" s="15"/>
      <c r="AD405" s="15"/>
      <c r="AE405" s="15"/>
      <c r="AT405" s="275" t="s">
        <v>226</v>
      </c>
      <c r="AU405" s="275" t="s">
        <v>87</v>
      </c>
      <c r="AV405" s="15" t="s">
        <v>100</v>
      </c>
      <c r="AW405" s="15" t="s">
        <v>35</v>
      </c>
      <c r="AX405" s="15" t="s">
        <v>85</v>
      </c>
      <c r="AY405" s="275" t="s">
        <v>216</v>
      </c>
    </row>
    <row r="406" spans="1:63" s="12" customFormat="1" ht="22.8" customHeight="1">
      <c r="A406" s="12"/>
      <c r="B406" s="213"/>
      <c r="C406" s="214"/>
      <c r="D406" s="215" t="s">
        <v>77</v>
      </c>
      <c r="E406" s="227" t="s">
        <v>252</v>
      </c>
      <c r="F406" s="227" t="s">
        <v>888</v>
      </c>
      <c r="G406" s="214"/>
      <c r="H406" s="214"/>
      <c r="I406" s="217"/>
      <c r="J406" s="228">
        <f>BK406</f>
        <v>0</v>
      </c>
      <c r="K406" s="214"/>
      <c r="L406" s="219"/>
      <c r="M406" s="220"/>
      <c r="N406" s="221"/>
      <c r="O406" s="221"/>
      <c r="P406" s="222">
        <f>SUM(P407:P438)</f>
        <v>0</v>
      </c>
      <c r="Q406" s="221"/>
      <c r="R406" s="222">
        <f>SUM(R407:R438)</f>
        <v>1.17991633</v>
      </c>
      <c r="S406" s="221"/>
      <c r="T406" s="223">
        <f>SUM(T407:T438)</f>
        <v>28.765200000000004</v>
      </c>
      <c r="U406" s="12"/>
      <c r="V406" s="12"/>
      <c r="W406" s="12"/>
      <c r="X406" s="12"/>
      <c r="Y406" s="12"/>
      <c r="Z406" s="12"/>
      <c r="AA406" s="12"/>
      <c r="AB406" s="12"/>
      <c r="AC406" s="12"/>
      <c r="AD406" s="12"/>
      <c r="AE406" s="12"/>
      <c r="AR406" s="224" t="s">
        <v>85</v>
      </c>
      <c r="AT406" s="225" t="s">
        <v>77</v>
      </c>
      <c r="AU406" s="225" t="s">
        <v>85</v>
      </c>
      <c r="AY406" s="224" t="s">
        <v>216</v>
      </c>
      <c r="BK406" s="226">
        <f>SUM(BK407:BK438)</f>
        <v>0</v>
      </c>
    </row>
    <row r="407" spans="1:65" s="2" customFormat="1" ht="24.15" customHeight="1">
      <c r="A407" s="39"/>
      <c r="B407" s="40"/>
      <c r="C407" s="276" t="s">
        <v>1966</v>
      </c>
      <c r="D407" s="276" t="s">
        <v>265</v>
      </c>
      <c r="E407" s="277" t="s">
        <v>1541</v>
      </c>
      <c r="F407" s="278" t="s">
        <v>1542</v>
      </c>
      <c r="G407" s="279" t="s">
        <v>268</v>
      </c>
      <c r="H407" s="280">
        <v>2.061</v>
      </c>
      <c r="I407" s="281"/>
      <c r="J407" s="282">
        <f>ROUND(I407*H407,2)</f>
        <v>0</v>
      </c>
      <c r="K407" s="278" t="s">
        <v>1361</v>
      </c>
      <c r="L407" s="45"/>
      <c r="M407" s="283" t="s">
        <v>1</v>
      </c>
      <c r="N407" s="284" t="s">
        <v>43</v>
      </c>
      <c r="O407" s="92"/>
      <c r="P407" s="239">
        <f>O407*H407</f>
        <v>0</v>
      </c>
      <c r="Q407" s="239">
        <v>0.00063</v>
      </c>
      <c r="R407" s="239">
        <f>Q407*H407</f>
        <v>0.00129843</v>
      </c>
      <c r="S407" s="239">
        <v>0</v>
      </c>
      <c r="T407" s="240">
        <f>S407*H407</f>
        <v>0</v>
      </c>
      <c r="U407" s="39"/>
      <c r="V407" s="39"/>
      <c r="W407" s="39"/>
      <c r="X407" s="39"/>
      <c r="Y407" s="39"/>
      <c r="Z407" s="39"/>
      <c r="AA407" s="39"/>
      <c r="AB407" s="39"/>
      <c r="AC407" s="39"/>
      <c r="AD407" s="39"/>
      <c r="AE407" s="39"/>
      <c r="AR407" s="241" t="s">
        <v>100</v>
      </c>
      <c r="AT407" s="241" t="s">
        <v>265</v>
      </c>
      <c r="AU407" s="241" t="s">
        <v>87</v>
      </c>
      <c r="AY407" s="18" t="s">
        <v>216</v>
      </c>
      <c r="BE407" s="242">
        <f>IF(N407="základní",J407,0)</f>
        <v>0</v>
      </c>
      <c r="BF407" s="242">
        <f>IF(N407="snížená",J407,0)</f>
        <v>0</v>
      </c>
      <c r="BG407" s="242">
        <f>IF(N407="zákl. přenesená",J407,0)</f>
        <v>0</v>
      </c>
      <c r="BH407" s="242">
        <f>IF(N407="sníž. přenesená",J407,0)</f>
        <v>0</v>
      </c>
      <c r="BI407" s="242">
        <f>IF(N407="nulová",J407,0)</f>
        <v>0</v>
      </c>
      <c r="BJ407" s="18" t="s">
        <v>85</v>
      </c>
      <c r="BK407" s="242">
        <f>ROUND(I407*H407,2)</f>
        <v>0</v>
      </c>
      <c r="BL407" s="18" t="s">
        <v>100</v>
      </c>
      <c r="BM407" s="241" t="s">
        <v>1967</v>
      </c>
    </row>
    <row r="408" spans="1:47" s="2" customFormat="1" ht="12">
      <c r="A408" s="39"/>
      <c r="B408" s="40"/>
      <c r="C408" s="41"/>
      <c r="D408" s="288" t="s">
        <v>836</v>
      </c>
      <c r="E408" s="41"/>
      <c r="F408" s="289" t="s">
        <v>1544</v>
      </c>
      <c r="G408" s="41"/>
      <c r="H408" s="41"/>
      <c r="I408" s="290"/>
      <c r="J408" s="41"/>
      <c r="K408" s="41"/>
      <c r="L408" s="45"/>
      <c r="M408" s="291"/>
      <c r="N408" s="292"/>
      <c r="O408" s="92"/>
      <c r="P408" s="92"/>
      <c r="Q408" s="92"/>
      <c r="R408" s="92"/>
      <c r="S408" s="92"/>
      <c r="T408" s="93"/>
      <c r="U408" s="39"/>
      <c r="V408" s="39"/>
      <c r="W408" s="39"/>
      <c r="X408" s="39"/>
      <c r="Y408" s="39"/>
      <c r="Z408" s="39"/>
      <c r="AA408" s="39"/>
      <c r="AB408" s="39"/>
      <c r="AC408" s="39"/>
      <c r="AD408" s="39"/>
      <c r="AE408" s="39"/>
      <c r="AT408" s="18" t="s">
        <v>836</v>
      </c>
      <c r="AU408" s="18" t="s">
        <v>87</v>
      </c>
    </row>
    <row r="409" spans="1:51" s="14" customFormat="1" ht="12">
      <c r="A409" s="14"/>
      <c r="B409" s="254"/>
      <c r="C409" s="255"/>
      <c r="D409" s="245" t="s">
        <v>226</v>
      </c>
      <c r="E409" s="256" t="s">
        <v>1</v>
      </c>
      <c r="F409" s="257" t="s">
        <v>1968</v>
      </c>
      <c r="G409" s="255"/>
      <c r="H409" s="258">
        <v>2.061</v>
      </c>
      <c r="I409" s="259"/>
      <c r="J409" s="255"/>
      <c r="K409" s="255"/>
      <c r="L409" s="260"/>
      <c r="M409" s="261"/>
      <c r="N409" s="262"/>
      <c r="O409" s="262"/>
      <c r="P409" s="262"/>
      <c r="Q409" s="262"/>
      <c r="R409" s="262"/>
      <c r="S409" s="262"/>
      <c r="T409" s="263"/>
      <c r="U409" s="14"/>
      <c r="V409" s="14"/>
      <c r="W409" s="14"/>
      <c r="X409" s="14"/>
      <c r="Y409" s="14"/>
      <c r="Z409" s="14"/>
      <c r="AA409" s="14"/>
      <c r="AB409" s="14"/>
      <c r="AC409" s="14"/>
      <c r="AD409" s="14"/>
      <c r="AE409" s="14"/>
      <c r="AT409" s="264" t="s">
        <v>226</v>
      </c>
      <c r="AU409" s="264" t="s">
        <v>87</v>
      </c>
      <c r="AV409" s="14" t="s">
        <v>87</v>
      </c>
      <c r="AW409" s="14" t="s">
        <v>35</v>
      </c>
      <c r="AX409" s="14" t="s">
        <v>85</v>
      </c>
      <c r="AY409" s="264" t="s">
        <v>216</v>
      </c>
    </row>
    <row r="410" spans="1:65" s="2" customFormat="1" ht="33" customHeight="1">
      <c r="A410" s="39"/>
      <c r="B410" s="40"/>
      <c r="C410" s="276" t="s">
        <v>521</v>
      </c>
      <c r="D410" s="276" t="s">
        <v>265</v>
      </c>
      <c r="E410" s="277" t="s">
        <v>1547</v>
      </c>
      <c r="F410" s="278" t="s">
        <v>1969</v>
      </c>
      <c r="G410" s="279" t="s">
        <v>222</v>
      </c>
      <c r="H410" s="280">
        <v>6.87</v>
      </c>
      <c r="I410" s="281"/>
      <c r="J410" s="282">
        <f>ROUND(I410*H410,2)</f>
        <v>0</v>
      </c>
      <c r="K410" s="278" t="s">
        <v>1361</v>
      </c>
      <c r="L410" s="45"/>
      <c r="M410" s="283" t="s">
        <v>1</v>
      </c>
      <c r="N410" s="284" t="s">
        <v>43</v>
      </c>
      <c r="O410" s="92"/>
      <c r="P410" s="239">
        <f>O410*H410</f>
        <v>0</v>
      </c>
      <c r="Q410" s="239">
        <v>0.00017</v>
      </c>
      <c r="R410" s="239">
        <f>Q410*H410</f>
        <v>0.0011679000000000001</v>
      </c>
      <c r="S410" s="239">
        <v>0</v>
      </c>
      <c r="T410" s="240">
        <f>S410*H410</f>
        <v>0</v>
      </c>
      <c r="U410" s="39"/>
      <c r="V410" s="39"/>
      <c r="W410" s="39"/>
      <c r="X410" s="39"/>
      <c r="Y410" s="39"/>
      <c r="Z410" s="39"/>
      <c r="AA410" s="39"/>
      <c r="AB410" s="39"/>
      <c r="AC410" s="39"/>
      <c r="AD410" s="39"/>
      <c r="AE410" s="39"/>
      <c r="AR410" s="241" t="s">
        <v>100</v>
      </c>
      <c r="AT410" s="241" t="s">
        <v>265</v>
      </c>
      <c r="AU410" s="241" t="s">
        <v>87</v>
      </c>
      <c r="AY410" s="18" t="s">
        <v>216</v>
      </c>
      <c r="BE410" s="242">
        <f>IF(N410="základní",J410,0)</f>
        <v>0</v>
      </c>
      <c r="BF410" s="242">
        <f>IF(N410="snížená",J410,0)</f>
        <v>0</v>
      </c>
      <c r="BG410" s="242">
        <f>IF(N410="zákl. přenesená",J410,0)</f>
        <v>0</v>
      </c>
      <c r="BH410" s="242">
        <f>IF(N410="sníž. přenesená",J410,0)</f>
        <v>0</v>
      </c>
      <c r="BI410" s="242">
        <f>IF(N410="nulová",J410,0)</f>
        <v>0</v>
      </c>
      <c r="BJ410" s="18" t="s">
        <v>85</v>
      </c>
      <c r="BK410" s="242">
        <f>ROUND(I410*H410,2)</f>
        <v>0</v>
      </c>
      <c r="BL410" s="18" t="s">
        <v>100</v>
      </c>
      <c r="BM410" s="241" t="s">
        <v>1970</v>
      </c>
    </row>
    <row r="411" spans="1:47" s="2" customFormat="1" ht="12">
      <c r="A411" s="39"/>
      <c r="B411" s="40"/>
      <c r="C411" s="41"/>
      <c r="D411" s="288" t="s">
        <v>836</v>
      </c>
      <c r="E411" s="41"/>
      <c r="F411" s="289" t="s">
        <v>1550</v>
      </c>
      <c r="G411" s="41"/>
      <c r="H411" s="41"/>
      <c r="I411" s="290"/>
      <c r="J411" s="41"/>
      <c r="K411" s="41"/>
      <c r="L411" s="45"/>
      <c r="M411" s="291"/>
      <c r="N411" s="292"/>
      <c r="O411" s="92"/>
      <c r="P411" s="92"/>
      <c r="Q411" s="92"/>
      <c r="R411" s="92"/>
      <c r="S411" s="92"/>
      <c r="T411" s="93"/>
      <c r="U411" s="39"/>
      <c r="V411" s="39"/>
      <c r="W411" s="39"/>
      <c r="X411" s="39"/>
      <c r="Y411" s="39"/>
      <c r="Z411" s="39"/>
      <c r="AA411" s="39"/>
      <c r="AB411" s="39"/>
      <c r="AC411" s="39"/>
      <c r="AD411" s="39"/>
      <c r="AE411" s="39"/>
      <c r="AT411" s="18" t="s">
        <v>836</v>
      </c>
      <c r="AU411" s="18" t="s">
        <v>87</v>
      </c>
    </row>
    <row r="412" spans="1:51" s="14" customFormat="1" ht="12">
      <c r="A412" s="14"/>
      <c r="B412" s="254"/>
      <c r="C412" s="255"/>
      <c r="D412" s="245" t="s">
        <v>226</v>
      </c>
      <c r="E412" s="256" t="s">
        <v>1</v>
      </c>
      <c r="F412" s="257" t="s">
        <v>1971</v>
      </c>
      <c r="G412" s="255"/>
      <c r="H412" s="258">
        <v>6.87</v>
      </c>
      <c r="I412" s="259"/>
      <c r="J412" s="255"/>
      <c r="K412" s="255"/>
      <c r="L412" s="260"/>
      <c r="M412" s="261"/>
      <c r="N412" s="262"/>
      <c r="O412" s="262"/>
      <c r="P412" s="262"/>
      <c r="Q412" s="262"/>
      <c r="R412" s="262"/>
      <c r="S412" s="262"/>
      <c r="T412" s="263"/>
      <c r="U412" s="14"/>
      <c r="V412" s="14"/>
      <c r="W412" s="14"/>
      <c r="X412" s="14"/>
      <c r="Y412" s="14"/>
      <c r="Z412" s="14"/>
      <c r="AA412" s="14"/>
      <c r="AB412" s="14"/>
      <c r="AC412" s="14"/>
      <c r="AD412" s="14"/>
      <c r="AE412" s="14"/>
      <c r="AT412" s="264" t="s">
        <v>226</v>
      </c>
      <c r="AU412" s="264" t="s">
        <v>87</v>
      </c>
      <c r="AV412" s="14" t="s">
        <v>87</v>
      </c>
      <c r="AW412" s="14" t="s">
        <v>35</v>
      </c>
      <c r="AX412" s="14" t="s">
        <v>78</v>
      </c>
      <c r="AY412" s="264" t="s">
        <v>216</v>
      </c>
    </row>
    <row r="413" spans="1:51" s="15" customFormat="1" ht="12">
      <c r="A413" s="15"/>
      <c r="B413" s="265"/>
      <c r="C413" s="266"/>
      <c r="D413" s="245" t="s">
        <v>226</v>
      </c>
      <c r="E413" s="267" t="s">
        <v>1</v>
      </c>
      <c r="F413" s="268" t="s">
        <v>229</v>
      </c>
      <c r="G413" s="266"/>
      <c r="H413" s="269">
        <v>6.87</v>
      </c>
      <c r="I413" s="270"/>
      <c r="J413" s="266"/>
      <c r="K413" s="266"/>
      <c r="L413" s="271"/>
      <c r="M413" s="272"/>
      <c r="N413" s="273"/>
      <c r="O413" s="273"/>
      <c r="P413" s="273"/>
      <c r="Q413" s="273"/>
      <c r="R413" s="273"/>
      <c r="S413" s="273"/>
      <c r="T413" s="274"/>
      <c r="U413" s="15"/>
      <c r="V413" s="15"/>
      <c r="W413" s="15"/>
      <c r="X413" s="15"/>
      <c r="Y413" s="15"/>
      <c r="Z413" s="15"/>
      <c r="AA413" s="15"/>
      <c r="AB413" s="15"/>
      <c r="AC413" s="15"/>
      <c r="AD413" s="15"/>
      <c r="AE413" s="15"/>
      <c r="AT413" s="275" t="s">
        <v>226</v>
      </c>
      <c r="AU413" s="275" t="s">
        <v>87</v>
      </c>
      <c r="AV413" s="15" t="s">
        <v>100</v>
      </c>
      <c r="AW413" s="15" t="s">
        <v>35</v>
      </c>
      <c r="AX413" s="15" t="s">
        <v>85</v>
      </c>
      <c r="AY413" s="275" t="s">
        <v>216</v>
      </c>
    </row>
    <row r="414" spans="1:65" s="2" customFormat="1" ht="24.15" customHeight="1">
      <c r="A414" s="39"/>
      <c r="B414" s="40"/>
      <c r="C414" s="276" t="s">
        <v>527</v>
      </c>
      <c r="D414" s="276" t="s">
        <v>265</v>
      </c>
      <c r="E414" s="277" t="s">
        <v>1972</v>
      </c>
      <c r="F414" s="278" t="s">
        <v>1973</v>
      </c>
      <c r="G414" s="279" t="s">
        <v>232</v>
      </c>
      <c r="H414" s="280">
        <v>1</v>
      </c>
      <c r="I414" s="281"/>
      <c r="J414" s="282">
        <f>ROUND(I414*H414,2)</f>
        <v>0</v>
      </c>
      <c r="K414" s="278" t="s">
        <v>1361</v>
      </c>
      <c r="L414" s="45"/>
      <c r="M414" s="283" t="s">
        <v>1</v>
      </c>
      <c r="N414" s="284" t="s">
        <v>43</v>
      </c>
      <c r="O414" s="92"/>
      <c r="P414" s="239">
        <f>O414*H414</f>
        <v>0</v>
      </c>
      <c r="Q414" s="239">
        <v>0.00649</v>
      </c>
      <c r="R414" s="239">
        <f>Q414*H414</f>
        <v>0.00649</v>
      </c>
      <c r="S414" s="239">
        <v>0</v>
      </c>
      <c r="T414" s="240">
        <f>S414*H414</f>
        <v>0</v>
      </c>
      <c r="U414" s="39"/>
      <c r="V414" s="39"/>
      <c r="W414" s="39"/>
      <c r="X414" s="39"/>
      <c r="Y414" s="39"/>
      <c r="Z414" s="39"/>
      <c r="AA414" s="39"/>
      <c r="AB414" s="39"/>
      <c r="AC414" s="39"/>
      <c r="AD414" s="39"/>
      <c r="AE414" s="39"/>
      <c r="AR414" s="241" t="s">
        <v>100</v>
      </c>
      <c r="AT414" s="241" t="s">
        <v>265</v>
      </c>
      <c r="AU414" s="241" t="s">
        <v>87</v>
      </c>
      <c r="AY414" s="18" t="s">
        <v>216</v>
      </c>
      <c r="BE414" s="242">
        <f>IF(N414="základní",J414,0)</f>
        <v>0</v>
      </c>
      <c r="BF414" s="242">
        <f>IF(N414="snížená",J414,0)</f>
        <v>0</v>
      </c>
      <c r="BG414" s="242">
        <f>IF(N414="zákl. přenesená",J414,0)</f>
        <v>0</v>
      </c>
      <c r="BH414" s="242">
        <f>IF(N414="sníž. přenesená",J414,0)</f>
        <v>0</v>
      </c>
      <c r="BI414" s="242">
        <f>IF(N414="nulová",J414,0)</f>
        <v>0</v>
      </c>
      <c r="BJ414" s="18" t="s">
        <v>85</v>
      </c>
      <c r="BK414" s="242">
        <f>ROUND(I414*H414,2)</f>
        <v>0</v>
      </c>
      <c r="BL414" s="18" t="s">
        <v>100</v>
      </c>
      <c r="BM414" s="241" t="s">
        <v>1974</v>
      </c>
    </row>
    <row r="415" spans="1:47" s="2" customFormat="1" ht="12">
      <c r="A415" s="39"/>
      <c r="B415" s="40"/>
      <c r="C415" s="41"/>
      <c r="D415" s="288" t="s">
        <v>836</v>
      </c>
      <c r="E415" s="41"/>
      <c r="F415" s="289" t="s">
        <v>1975</v>
      </c>
      <c r="G415" s="41"/>
      <c r="H415" s="41"/>
      <c r="I415" s="290"/>
      <c r="J415" s="41"/>
      <c r="K415" s="41"/>
      <c r="L415" s="45"/>
      <c r="M415" s="291"/>
      <c r="N415" s="292"/>
      <c r="O415" s="92"/>
      <c r="P415" s="92"/>
      <c r="Q415" s="92"/>
      <c r="R415" s="92"/>
      <c r="S415" s="92"/>
      <c r="T415" s="93"/>
      <c r="U415" s="39"/>
      <c r="V415" s="39"/>
      <c r="W415" s="39"/>
      <c r="X415" s="39"/>
      <c r="Y415" s="39"/>
      <c r="Z415" s="39"/>
      <c r="AA415" s="39"/>
      <c r="AB415" s="39"/>
      <c r="AC415" s="39"/>
      <c r="AD415" s="39"/>
      <c r="AE415" s="39"/>
      <c r="AT415" s="18" t="s">
        <v>836</v>
      </c>
      <c r="AU415" s="18" t="s">
        <v>87</v>
      </c>
    </row>
    <row r="416" spans="1:51" s="13" customFormat="1" ht="12">
      <c r="A416" s="13"/>
      <c r="B416" s="243"/>
      <c r="C416" s="244"/>
      <c r="D416" s="245" t="s">
        <v>226</v>
      </c>
      <c r="E416" s="246" t="s">
        <v>1</v>
      </c>
      <c r="F416" s="247" t="s">
        <v>1976</v>
      </c>
      <c r="G416" s="244"/>
      <c r="H416" s="246" t="s">
        <v>1</v>
      </c>
      <c r="I416" s="248"/>
      <c r="J416" s="244"/>
      <c r="K416" s="244"/>
      <c r="L416" s="249"/>
      <c r="M416" s="250"/>
      <c r="N416" s="251"/>
      <c r="O416" s="251"/>
      <c r="P416" s="251"/>
      <c r="Q416" s="251"/>
      <c r="R416" s="251"/>
      <c r="S416" s="251"/>
      <c r="T416" s="252"/>
      <c r="U416" s="13"/>
      <c r="V416" s="13"/>
      <c r="W416" s="13"/>
      <c r="X416" s="13"/>
      <c r="Y416" s="13"/>
      <c r="Z416" s="13"/>
      <c r="AA416" s="13"/>
      <c r="AB416" s="13"/>
      <c r="AC416" s="13"/>
      <c r="AD416" s="13"/>
      <c r="AE416" s="13"/>
      <c r="AT416" s="253" t="s">
        <v>226</v>
      </c>
      <c r="AU416" s="253" t="s">
        <v>87</v>
      </c>
      <c r="AV416" s="13" t="s">
        <v>85</v>
      </c>
      <c r="AW416" s="13" t="s">
        <v>35</v>
      </c>
      <c r="AX416" s="13" t="s">
        <v>78</v>
      </c>
      <c r="AY416" s="253" t="s">
        <v>216</v>
      </c>
    </row>
    <row r="417" spans="1:51" s="14" customFormat="1" ht="12">
      <c r="A417" s="14"/>
      <c r="B417" s="254"/>
      <c r="C417" s="255"/>
      <c r="D417" s="245" t="s">
        <v>226</v>
      </c>
      <c r="E417" s="256" t="s">
        <v>1</v>
      </c>
      <c r="F417" s="257" t="s">
        <v>85</v>
      </c>
      <c r="G417" s="255"/>
      <c r="H417" s="258">
        <v>1</v>
      </c>
      <c r="I417" s="259"/>
      <c r="J417" s="255"/>
      <c r="K417" s="255"/>
      <c r="L417" s="260"/>
      <c r="M417" s="261"/>
      <c r="N417" s="262"/>
      <c r="O417" s="262"/>
      <c r="P417" s="262"/>
      <c r="Q417" s="262"/>
      <c r="R417" s="262"/>
      <c r="S417" s="262"/>
      <c r="T417" s="263"/>
      <c r="U417" s="14"/>
      <c r="V417" s="14"/>
      <c r="W417" s="14"/>
      <c r="X417" s="14"/>
      <c r="Y417" s="14"/>
      <c r="Z417" s="14"/>
      <c r="AA417" s="14"/>
      <c r="AB417" s="14"/>
      <c r="AC417" s="14"/>
      <c r="AD417" s="14"/>
      <c r="AE417" s="14"/>
      <c r="AT417" s="264" t="s">
        <v>226</v>
      </c>
      <c r="AU417" s="264" t="s">
        <v>87</v>
      </c>
      <c r="AV417" s="14" t="s">
        <v>87</v>
      </c>
      <c r="AW417" s="14" t="s">
        <v>35</v>
      </c>
      <c r="AX417" s="14" t="s">
        <v>78</v>
      </c>
      <c r="AY417" s="264" t="s">
        <v>216</v>
      </c>
    </row>
    <row r="418" spans="1:51" s="15" customFormat="1" ht="12">
      <c r="A418" s="15"/>
      <c r="B418" s="265"/>
      <c r="C418" s="266"/>
      <c r="D418" s="245" t="s">
        <v>226</v>
      </c>
      <c r="E418" s="267" t="s">
        <v>1</v>
      </c>
      <c r="F418" s="268" t="s">
        <v>229</v>
      </c>
      <c r="G418" s="266"/>
      <c r="H418" s="269">
        <v>1</v>
      </c>
      <c r="I418" s="270"/>
      <c r="J418" s="266"/>
      <c r="K418" s="266"/>
      <c r="L418" s="271"/>
      <c r="M418" s="272"/>
      <c r="N418" s="273"/>
      <c r="O418" s="273"/>
      <c r="P418" s="273"/>
      <c r="Q418" s="273"/>
      <c r="R418" s="273"/>
      <c r="S418" s="273"/>
      <c r="T418" s="274"/>
      <c r="U418" s="15"/>
      <c r="V418" s="15"/>
      <c r="W418" s="15"/>
      <c r="X418" s="15"/>
      <c r="Y418" s="15"/>
      <c r="Z418" s="15"/>
      <c r="AA418" s="15"/>
      <c r="AB418" s="15"/>
      <c r="AC418" s="15"/>
      <c r="AD418" s="15"/>
      <c r="AE418" s="15"/>
      <c r="AT418" s="275" t="s">
        <v>226</v>
      </c>
      <c r="AU418" s="275" t="s">
        <v>87</v>
      </c>
      <c r="AV418" s="15" t="s">
        <v>100</v>
      </c>
      <c r="AW418" s="15" t="s">
        <v>35</v>
      </c>
      <c r="AX418" s="15" t="s">
        <v>85</v>
      </c>
      <c r="AY418" s="275" t="s">
        <v>216</v>
      </c>
    </row>
    <row r="419" spans="1:65" s="2" customFormat="1" ht="66.75" customHeight="1">
      <c r="A419" s="39"/>
      <c r="B419" s="40"/>
      <c r="C419" s="276" t="s">
        <v>532</v>
      </c>
      <c r="D419" s="276" t="s">
        <v>265</v>
      </c>
      <c r="E419" s="277" t="s">
        <v>1977</v>
      </c>
      <c r="F419" s="278" t="s">
        <v>1978</v>
      </c>
      <c r="G419" s="279" t="s">
        <v>222</v>
      </c>
      <c r="H419" s="280">
        <v>6</v>
      </c>
      <c r="I419" s="281"/>
      <c r="J419" s="282">
        <f>ROUND(I419*H419,2)</f>
        <v>0</v>
      </c>
      <c r="K419" s="278" t="s">
        <v>1361</v>
      </c>
      <c r="L419" s="45"/>
      <c r="M419" s="283" t="s">
        <v>1</v>
      </c>
      <c r="N419" s="284" t="s">
        <v>43</v>
      </c>
      <c r="O419" s="92"/>
      <c r="P419" s="239">
        <f>O419*H419</f>
        <v>0</v>
      </c>
      <c r="Q419" s="239">
        <v>0</v>
      </c>
      <c r="R419" s="239">
        <f>Q419*H419</f>
        <v>0</v>
      </c>
      <c r="S419" s="239">
        <v>0.086</v>
      </c>
      <c r="T419" s="240">
        <f>S419*H419</f>
        <v>0.516</v>
      </c>
      <c r="U419" s="39"/>
      <c r="V419" s="39"/>
      <c r="W419" s="39"/>
      <c r="X419" s="39"/>
      <c r="Y419" s="39"/>
      <c r="Z419" s="39"/>
      <c r="AA419" s="39"/>
      <c r="AB419" s="39"/>
      <c r="AC419" s="39"/>
      <c r="AD419" s="39"/>
      <c r="AE419" s="39"/>
      <c r="AR419" s="241" t="s">
        <v>100</v>
      </c>
      <c r="AT419" s="241" t="s">
        <v>265</v>
      </c>
      <c r="AU419" s="241" t="s">
        <v>87</v>
      </c>
      <c r="AY419" s="18" t="s">
        <v>216</v>
      </c>
      <c r="BE419" s="242">
        <f>IF(N419="základní",J419,0)</f>
        <v>0</v>
      </c>
      <c r="BF419" s="242">
        <f>IF(N419="snížená",J419,0)</f>
        <v>0</v>
      </c>
      <c r="BG419" s="242">
        <f>IF(N419="zákl. přenesená",J419,0)</f>
        <v>0</v>
      </c>
      <c r="BH419" s="242">
        <f>IF(N419="sníž. přenesená",J419,0)</f>
        <v>0</v>
      </c>
      <c r="BI419" s="242">
        <f>IF(N419="nulová",J419,0)</f>
        <v>0</v>
      </c>
      <c r="BJ419" s="18" t="s">
        <v>85</v>
      </c>
      <c r="BK419" s="242">
        <f>ROUND(I419*H419,2)</f>
        <v>0</v>
      </c>
      <c r="BL419" s="18" t="s">
        <v>100</v>
      </c>
      <c r="BM419" s="241" t="s">
        <v>1979</v>
      </c>
    </row>
    <row r="420" spans="1:47" s="2" customFormat="1" ht="12">
      <c r="A420" s="39"/>
      <c r="B420" s="40"/>
      <c r="C420" s="41"/>
      <c r="D420" s="288" t="s">
        <v>836</v>
      </c>
      <c r="E420" s="41"/>
      <c r="F420" s="289" t="s">
        <v>1980</v>
      </c>
      <c r="G420" s="41"/>
      <c r="H420" s="41"/>
      <c r="I420" s="290"/>
      <c r="J420" s="41"/>
      <c r="K420" s="41"/>
      <c r="L420" s="45"/>
      <c r="M420" s="291"/>
      <c r="N420" s="292"/>
      <c r="O420" s="92"/>
      <c r="P420" s="92"/>
      <c r="Q420" s="92"/>
      <c r="R420" s="92"/>
      <c r="S420" s="92"/>
      <c r="T420" s="93"/>
      <c r="U420" s="39"/>
      <c r="V420" s="39"/>
      <c r="W420" s="39"/>
      <c r="X420" s="39"/>
      <c r="Y420" s="39"/>
      <c r="Z420" s="39"/>
      <c r="AA420" s="39"/>
      <c r="AB420" s="39"/>
      <c r="AC420" s="39"/>
      <c r="AD420" s="39"/>
      <c r="AE420" s="39"/>
      <c r="AT420" s="18" t="s">
        <v>836</v>
      </c>
      <c r="AU420" s="18" t="s">
        <v>87</v>
      </c>
    </row>
    <row r="421" spans="1:51" s="14" customFormat="1" ht="12">
      <c r="A421" s="14"/>
      <c r="B421" s="254"/>
      <c r="C421" s="255"/>
      <c r="D421" s="245" t="s">
        <v>226</v>
      </c>
      <c r="E421" s="256" t="s">
        <v>1</v>
      </c>
      <c r="F421" s="257" t="s">
        <v>1981</v>
      </c>
      <c r="G421" s="255"/>
      <c r="H421" s="258">
        <v>6</v>
      </c>
      <c r="I421" s="259"/>
      <c r="J421" s="255"/>
      <c r="K421" s="255"/>
      <c r="L421" s="260"/>
      <c r="M421" s="261"/>
      <c r="N421" s="262"/>
      <c r="O421" s="262"/>
      <c r="P421" s="262"/>
      <c r="Q421" s="262"/>
      <c r="R421" s="262"/>
      <c r="S421" s="262"/>
      <c r="T421" s="263"/>
      <c r="U421" s="14"/>
      <c r="V421" s="14"/>
      <c r="W421" s="14"/>
      <c r="X421" s="14"/>
      <c r="Y421" s="14"/>
      <c r="Z421" s="14"/>
      <c r="AA421" s="14"/>
      <c r="AB421" s="14"/>
      <c r="AC421" s="14"/>
      <c r="AD421" s="14"/>
      <c r="AE421" s="14"/>
      <c r="AT421" s="264" t="s">
        <v>226</v>
      </c>
      <c r="AU421" s="264" t="s">
        <v>87</v>
      </c>
      <c r="AV421" s="14" t="s">
        <v>87</v>
      </c>
      <c r="AW421" s="14" t="s">
        <v>35</v>
      </c>
      <c r="AX421" s="14" t="s">
        <v>78</v>
      </c>
      <c r="AY421" s="264" t="s">
        <v>216</v>
      </c>
    </row>
    <row r="422" spans="1:51" s="15" customFormat="1" ht="12">
      <c r="A422" s="15"/>
      <c r="B422" s="265"/>
      <c r="C422" s="266"/>
      <c r="D422" s="245" t="s">
        <v>226</v>
      </c>
      <c r="E422" s="267" t="s">
        <v>1</v>
      </c>
      <c r="F422" s="268" t="s">
        <v>229</v>
      </c>
      <c r="G422" s="266"/>
      <c r="H422" s="269">
        <v>6</v>
      </c>
      <c r="I422" s="270"/>
      <c r="J422" s="266"/>
      <c r="K422" s="266"/>
      <c r="L422" s="271"/>
      <c r="M422" s="272"/>
      <c r="N422" s="273"/>
      <c r="O422" s="273"/>
      <c r="P422" s="273"/>
      <c r="Q422" s="273"/>
      <c r="R422" s="273"/>
      <c r="S422" s="273"/>
      <c r="T422" s="274"/>
      <c r="U422" s="15"/>
      <c r="V422" s="15"/>
      <c r="W422" s="15"/>
      <c r="X422" s="15"/>
      <c r="Y422" s="15"/>
      <c r="Z422" s="15"/>
      <c r="AA422" s="15"/>
      <c r="AB422" s="15"/>
      <c r="AC422" s="15"/>
      <c r="AD422" s="15"/>
      <c r="AE422" s="15"/>
      <c r="AT422" s="275" t="s">
        <v>226</v>
      </c>
      <c r="AU422" s="275" t="s">
        <v>87</v>
      </c>
      <c r="AV422" s="15" t="s">
        <v>100</v>
      </c>
      <c r="AW422" s="15" t="s">
        <v>35</v>
      </c>
      <c r="AX422" s="15" t="s">
        <v>85</v>
      </c>
      <c r="AY422" s="275" t="s">
        <v>216</v>
      </c>
    </row>
    <row r="423" spans="1:65" s="2" customFormat="1" ht="24.15" customHeight="1">
      <c r="A423" s="39"/>
      <c r="B423" s="40"/>
      <c r="C423" s="276" t="s">
        <v>537</v>
      </c>
      <c r="D423" s="276" t="s">
        <v>265</v>
      </c>
      <c r="E423" s="277" t="s">
        <v>889</v>
      </c>
      <c r="F423" s="278" t="s">
        <v>890</v>
      </c>
      <c r="G423" s="279" t="s">
        <v>300</v>
      </c>
      <c r="H423" s="280">
        <v>7.84</v>
      </c>
      <c r="I423" s="281"/>
      <c r="J423" s="282">
        <f>ROUND(I423*H423,2)</f>
        <v>0</v>
      </c>
      <c r="K423" s="278" t="s">
        <v>1361</v>
      </c>
      <c r="L423" s="45"/>
      <c r="M423" s="283" t="s">
        <v>1</v>
      </c>
      <c r="N423" s="284" t="s">
        <v>43</v>
      </c>
      <c r="O423" s="92"/>
      <c r="P423" s="239">
        <f>O423*H423</f>
        <v>0</v>
      </c>
      <c r="Q423" s="239">
        <v>0.12</v>
      </c>
      <c r="R423" s="239">
        <f>Q423*H423</f>
        <v>0.9408</v>
      </c>
      <c r="S423" s="239">
        <v>2.49</v>
      </c>
      <c r="T423" s="240">
        <f>S423*H423</f>
        <v>19.521600000000003</v>
      </c>
      <c r="U423" s="39"/>
      <c r="V423" s="39"/>
      <c r="W423" s="39"/>
      <c r="X423" s="39"/>
      <c r="Y423" s="39"/>
      <c r="Z423" s="39"/>
      <c r="AA423" s="39"/>
      <c r="AB423" s="39"/>
      <c r="AC423" s="39"/>
      <c r="AD423" s="39"/>
      <c r="AE423" s="39"/>
      <c r="AR423" s="241" t="s">
        <v>100</v>
      </c>
      <c r="AT423" s="241" t="s">
        <v>265</v>
      </c>
      <c r="AU423" s="241" t="s">
        <v>87</v>
      </c>
      <c r="AY423" s="18" t="s">
        <v>216</v>
      </c>
      <c r="BE423" s="242">
        <f>IF(N423="základní",J423,0)</f>
        <v>0</v>
      </c>
      <c r="BF423" s="242">
        <f>IF(N423="snížená",J423,0)</f>
        <v>0</v>
      </c>
      <c r="BG423" s="242">
        <f>IF(N423="zákl. přenesená",J423,0)</f>
        <v>0</v>
      </c>
      <c r="BH423" s="242">
        <f>IF(N423="sníž. přenesená",J423,0)</f>
        <v>0</v>
      </c>
      <c r="BI423" s="242">
        <f>IF(N423="nulová",J423,0)</f>
        <v>0</v>
      </c>
      <c r="BJ423" s="18" t="s">
        <v>85</v>
      </c>
      <c r="BK423" s="242">
        <f>ROUND(I423*H423,2)</f>
        <v>0</v>
      </c>
      <c r="BL423" s="18" t="s">
        <v>100</v>
      </c>
      <c r="BM423" s="241" t="s">
        <v>1982</v>
      </c>
    </row>
    <row r="424" spans="1:47" s="2" customFormat="1" ht="12">
      <c r="A424" s="39"/>
      <c r="B424" s="40"/>
      <c r="C424" s="41"/>
      <c r="D424" s="288" t="s">
        <v>836</v>
      </c>
      <c r="E424" s="41"/>
      <c r="F424" s="289" t="s">
        <v>1983</v>
      </c>
      <c r="G424" s="41"/>
      <c r="H424" s="41"/>
      <c r="I424" s="290"/>
      <c r="J424" s="41"/>
      <c r="K424" s="41"/>
      <c r="L424" s="45"/>
      <c r="M424" s="291"/>
      <c r="N424" s="292"/>
      <c r="O424" s="92"/>
      <c r="P424" s="92"/>
      <c r="Q424" s="92"/>
      <c r="R424" s="92"/>
      <c r="S424" s="92"/>
      <c r="T424" s="93"/>
      <c r="U424" s="39"/>
      <c r="V424" s="39"/>
      <c r="W424" s="39"/>
      <c r="X424" s="39"/>
      <c r="Y424" s="39"/>
      <c r="Z424" s="39"/>
      <c r="AA424" s="39"/>
      <c r="AB424" s="39"/>
      <c r="AC424" s="39"/>
      <c r="AD424" s="39"/>
      <c r="AE424" s="39"/>
      <c r="AT424" s="18" t="s">
        <v>836</v>
      </c>
      <c r="AU424" s="18" t="s">
        <v>87</v>
      </c>
    </row>
    <row r="425" spans="1:51" s="14" customFormat="1" ht="12">
      <c r="A425" s="14"/>
      <c r="B425" s="254"/>
      <c r="C425" s="255"/>
      <c r="D425" s="245" t="s">
        <v>226</v>
      </c>
      <c r="E425" s="256" t="s">
        <v>1</v>
      </c>
      <c r="F425" s="257" t="s">
        <v>1984</v>
      </c>
      <c r="G425" s="255"/>
      <c r="H425" s="258">
        <v>7.84</v>
      </c>
      <c r="I425" s="259"/>
      <c r="J425" s="255"/>
      <c r="K425" s="255"/>
      <c r="L425" s="260"/>
      <c r="M425" s="261"/>
      <c r="N425" s="262"/>
      <c r="O425" s="262"/>
      <c r="P425" s="262"/>
      <c r="Q425" s="262"/>
      <c r="R425" s="262"/>
      <c r="S425" s="262"/>
      <c r="T425" s="263"/>
      <c r="U425" s="14"/>
      <c r="V425" s="14"/>
      <c r="W425" s="14"/>
      <c r="X425" s="14"/>
      <c r="Y425" s="14"/>
      <c r="Z425" s="14"/>
      <c r="AA425" s="14"/>
      <c r="AB425" s="14"/>
      <c r="AC425" s="14"/>
      <c r="AD425" s="14"/>
      <c r="AE425" s="14"/>
      <c r="AT425" s="264" t="s">
        <v>226</v>
      </c>
      <c r="AU425" s="264" t="s">
        <v>87</v>
      </c>
      <c r="AV425" s="14" t="s">
        <v>87</v>
      </c>
      <c r="AW425" s="14" t="s">
        <v>35</v>
      </c>
      <c r="AX425" s="14" t="s">
        <v>78</v>
      </c>
      <c r="AY425" s="264" t="s">
        <v>216</v>
      </c>
    </row>
    <row r="426" spans="1:51" s="15" customFormat="1" ht="12">
      <c r="A426" s="15"/>
      <c r="B426" s="265"/>
      <c r="C426" s="266"/>
      <c r="D426" s="245" t="s">
        <v>226</v>
      </c>
      <c r="E426" s="267" t="s">
        <v>1</v>
      </c>
      <c r="F426" s="268" t="s">
        <v>229</v>
      </c>
      <c r="G426" s="266"/>
      <c r="H426" s="269">
        <v>7.84</v>
      </c>
      <c r="I426" s="270"/>
      <c r="J426" s="266"/>
      <c r="K426" s="266"/>
      <c r="L426" s="271"/>
      <c r="M426" s="272"/>
      <c r="N426" s="273"/>
      <c r="O426" s="273"/>
      <c r="P426" s="273"/>
      <c r="Q426" s="273"/>
      <c r="R426" s="273"/>
      <c r="S426" s="273"/>
      <c r="T426" s="274"/>
      <c r="U426" s="15"/>
      <c r="V426" s="15"/>
      <c r="W426" s="15"/>
      <c r="X426" s="15"/>
      <c r="Y426" s="15"/>
      <c r="Z426" s="15"/>
      <c r="AA426" s="15"/>
      <c r="AB426" s="15"/>
      <c r="AC426" s="15"/>
      <c r="AD426" s="15"/>
      <c r="AE426" s="15"/>
      <c r="AT426" s="275" t="s">
        <v>226</v>
      </c>
      <c r="AU426" s="275" t="s">
        <v>87</v>
      </c>
      <c r="AV426" s="15" t="s">
        <v>100</v>
      </c>
      <c r="AW426" s="15" t="s">
        <v>35</v>
      </c>
      <c r="AX426" s="15" t="s">
        <v>85</v>
      </c>
      <c r="AY426" s="275" t="s">
        <v>216</v>
      </c>
    </row>
    <row r="427" spans="1:65" s="2" customFormat="1" ht="21.75" customHeight="1">
      <c r="A427" s="39"/>
      <c r="B427" s="40"/>
      <c r="C427" s="276" t="s">
        <v>545</v>
      </c>
      <c r="D427" s="276" t="s">
        <v>265</v>
      </c>
      <c r="E427" s="277" t="s">
        <v>1551</v>
      </c>
      <c r="F427" s="278" t="s">
        <v>1552</v>
      </c>
      <c r="G427" s="279" t="s">
        <v>300</v>
      </c>
      <c r="H427" s="280">
        <v>1.918</v>
      </c>
      <c r="I427" s="281"/>
      <c r="J427" s="282">
        <f>ROUND(I427*H427,2)</f>
        <v>0</v>
      </c>
      <c r="K427" s="278" t="s">
        <v>1361</v>
      </c>
      <c r="L427" s="45"/>
      <c r="M427" s="283" t="s">
        <v>1</v>
      </c>
      <c r="N427" s="284" t="s">
        <v>43</v>
      </c>
      <c r="O427" s="92"/>
      <c r="P427" s="239">
        <f>O427*H427</f>
        <v>0</v>
      </c>
      <c r="Q427" s="239">
        <v>0.12</v>
      </c>
      <c r="R427" s="239">
        <f>Q427*H427</f>
        <v>0.23015999999999998</v>
      </c>
      <c r="S427" s="239">
        <v>2.2</v>
      </c>
      <c r="T427" s="240">
        <f>S427*H427</f>
        <v>4.2196</v>
      </c>
      <c r="U427" s="39"/>
      <c r="V427" s="39"/>
      <c r="W427" s="39"/>
      <c r="X427" s="39"/>
      <c r="Y427" s="39"/>
      <c r="Z427" s="39"/>
      <c r="AA427" s="39"/>
      <c r="AB427" s="39"/>
      <c r="AC427" s="39"/>
      <c r="AD427" s="39"/>
      <c r="AE427" s="39"/>
      <c r="AR427" s="241" t="s">
        <v>100</v>
      </c>
      <c r="AT427" s="241" t="s">
        <v>265</v>
      </c>
      <c r="AU427" s="241" t="s">
        <v>87</v>
      </c>
      <c r="AY427" s="18" t="s">
        <v>216</v>
      </c>
      <c r="BE427" s="242">
        <f>IF(N427="základní",J427,0)</f>
        <v>0</v>
      </c>
      <c r="BF427" s="242">
        <f>IF(N427="snížená",J427,0)</f>
        <v>0</v>
      </c>
      <c r="BG427" s="242">
        <f>IF(N427="zákl. přenesená",J427,0)</f>
        <v>0</v>
      </c>
      <c r="BH427" s="242">
        <f>IF(N427="sníž. přenesená",J427,0)</f>
        <v>0</v>
      </c>
      <c r="BI427" s="242">
        <f>IF(N427="nulová",J427,0)</f>
        <v>0</v>
      </c>
      <c r="BJ427" s="18" t="s">
        <v>85</v>
      </c>
      <c r="BK427" s="242">
        <f>ROUND(I427*H427,2)</f>
        <v>0</v>
      </c>
      <c r="BL427" s="18" t="s">
        <v>100</v>
      </c>
      <c r="BM427" s="241" t="s">
        <v>1985</v>
      </c>
    </row>
    <row r="428" spans="1:47" s="2" customFormat="1" ht="12">
      <c r="A428" s="39"/>
      <c r="B428" s="40"/>
      <c r="C428" s="41"/>
      <c r="D428" s="288" t="s">
        <v>836</v>
      </c>
      <c r="E428" s="41"/>
      <c r="F428" s="289" t="s">
        <v>1554</v>
      </c>
      <c r="G428" s="41"/>
      <c r="H428" s="41"/>
      <c r="I428" s="290"/>
      <c r="J428" s="41"/>
      <c r="K428" s="41"/>
      <c r="L428" s="45"/>
      <c r="M428" s="291"/>
      <c r="N428" s="292"/>
      <c r="O428" s="92"/>
      <c r="P428" s="92"/>
      <c r="Q428" s="92"/>
      <c r="R428" s="92"/>
      <c r="S428" s="92"/>
      <c r="T428" s="93"/>
      <c r="U428" s="39"/>
      <c r="V428" s="39"/>
      <c r="W428" s="39"/>
      <c r="X428" s="39"/>
      <c r="Y428" s="39"/>
      <c r="Z428" s="39"/>
      <c r="AA428" s="39"/>
      <c r="AB428" s="39"/>
      <c r="AC428" s="39"/>
      <c r="AD428" s="39"/>
      <c r="AE428" s="39"/>
      <c r="AT428" s="18" t="s">
        <v>836</v>
      </c>
      <c r="AU428" s="18" t="s">
        <v>87</v>
      </c>
    </row>
    <row r="429" spans="1:51" s="14" customFormat="1" ht="12">
      <c r="A429" s="14"/>
      <c r="B429" s="254"/>
      <c r="C429" s="255"/>
      <c r="D429" s="245" t="s">
        <v>226</v>
      </c>
      <c r="E429" s="256" t="s">
        <v>1</v>
      </c>
      <c r="F429" s="257" t="s">
        <v>1986</v>
      </c>
      <c r="G429" s="255"/>
      <c r="H429" s="258">
        <v>0.418</v>
      </c>
      <c r="I429" s="259"/>
      <c r="J429" s="255"/>
      <c r="K429" s="255"/>
      <c r="L429" s="260"/>
      <c r="M429" s="261"/>
      <c r="N429" s="262"/>
      <c r="O429" s="262"/>
      <c r="P429" s="262"/>
      <c r="Q429" s="262"/>
      <c r="R429" s="262"/>
      <c r="S429" s="262"/>
      <c r="T429" s="263"/>
      <c r="U429" s="14"/>
      <c r="V429" s="14"/>
      <c r="W429" s="14"/>
      <c r="X429" s="14"/>
      <c r="Y429" s="14"/>
      <c r="Z429" s="14"/>
      <c r="AA429" s="14"/>
      <c r="AB429" s="14"/>
      <c r="AC429" s="14"/>
      <c r="AD429" s="14"/>
      <c r="AE429" s="14"/>
      <c r="AT429" s="264" t="s">
        <v>226</v>
      </c>
      <c r="AU429" s="264" t="s">
        <v>87</v>
      </c>
      <c r="AV429" s="14" t="s">
        <v>87</v>
      </c>
      <c r="AW429" s="14" t="s">
        <v>35</v>
      </c>
      <c r="AX429" s="14" t="s">
        <v>78</v>
      </c>
      <c r="AY429" s="264" t="s">
        <v>216</v>
      </c>
    </row>
    <row r="430" spans="1:51" s="14" customFormat="1" ht="12">
      <c r="A430" s="14"/>
      <c r="B430" s="254"/>
      <c r="C430" s="255"/>
      <c r="D430" s="245" t="s">
        <v>226</v>
      </c>
      <c r="E430" s="256" t="s">
        <v>1</v>
      </c>
      <c r="F430" s="257" t="s">
        <v>1987</v>
      </c>
      <c r="G430" s="255"/>
      <c r="H430" s="258">
        <v>0.549</v>
      </c>
      <c r="I430" s="259"/>
      <c r="J430" s="255"/>
      <c r="K430" s="255"/>
      <c r="L430" s="260"/>
      <c r="M430" s="261"/>
      <c r="N430" s="262"/>
      <c r="O430" s="262"/>
      <c r="P430" s="262"/>
      <c r="Q430" s="262"/>
      <c r="R430" s="262"/>
      <c r="S430" s="262"/>
      <c r="T430" s="263"/>
      <c r="U430" s="14"/>
      <c r="V430" s="14"/>
      <c r="W430" s="14"/>
      <c r="X430" s="14"/>
      <c r="Y430" s="14"/>
      <c r="Z430" s="14"/>
      <c r="AA430" s="14"/>
      <c r="AB430" s="14"/>
      <c r="AC430" s="14"/>
      <c r="AD430" s="14"/>
      <c r="AE430" s="14"/>
      <c r="AT430" s="264" t="s">
        <v>226</v>
      </c>
      <c r="AU430" s="264" t="s">
        <v>87</v>
      </c>
      <c r="AV430" s="14" t="s">
        <v>87</v>
      </c>
      <c r="AW430" s="14" t="s">
        <v>35</v>
      </c>
      <c r="AX430" s="14" t="s">
        <v>78</v>
      </c>
      <c r="AY430" s="264" t="s">
        <v>216</v>
      </c>
    </row>
    <row r="431" spans="1:51" s="14" customFormat="1" ht="12">
      <c r="A431" s="14"/>
      <c r="B431" s="254"/>
      <c r="C431" s="255"/>
      <c r="D431" s="245" t="s">
        <v>226</v>
      </c>
      <c r="E431" s="256" t="s">
        <v>1</v>
      </c>
      <c r="F431" s="257" t="s">
        <v>1988</v>
      </c>
      <c r="G431" s="255"/>
      <c r="H431" s="258">
        <v>0.415</v>
      </c>
      <c r="I431" s="259"/>
      <c r="J431" s="255"/>
      <c r="K431" s="255"/>
      <c r="L431" s="260"/>
      <c r="M431" s="261"/>
      <c r="N431" s="262"/>
      <c r="O431" s="262"/>
      <c r="P431" s="262"/>
      <c r="Q431" s="262"/>
      <c r="R431" s="262"/>
      <c r="S431" s="262"/>
      <c r="T431" s="263"/>
      <c r="U431" s="14"/>
      <c r="V431" s="14"/>
      <c r="W431" s="14"/>
      <c r="X431" s="14"/>
      <c r="Y431" s="14"/>
      <c r="Z431" s="14"/>
      <c r="AA431" s="14"/>
      <c r="AB431" s="14"/>
      <c r="AC431" s="14"/>
      <c r="AD431" s="14"/>
      <c r="AE431" s="14"/>
      <c r="AT431" s="264" t="s">
        <v>226</v>
      </c>
      <c r="AU431" s="264" t="s">
        <v>87</v>
      </c>
      <c r="AV431" s="14" t="s">
        <v>87</v>
      </c>
      <c r="AW431" s="14" t="s">
        <v>35</v>
      </c>
      <c r="AX431" s="14" t="s">
        <v>78</v>
      </c>
      <c r="AY431" s="264" t="s">
        <v>216</v>
      </c>
    </row>
    <row r="432" spans="1:51" s="14" customFormat="1" ht="12">
      <c r="A432" s="14"/>
      <c r="B432" s="254"/>
      <c r="C432" s="255"/>
      <c r="D432" s="245" t="s">
        <v>226</v>
      </c>
      <c r="E432" s="256" t="s">
        <v>1</v>
      </c>
      <c r="F432" s="257" t="s">
        <v>1989</v>
      </c>
      <c r="G432" s="255"/>
      <c r="H432" s="258">
        <v>0.536</v>
      </c>
      <c r="I432" s="259"/>
      <c r="J432" s="255"/>
      <c r="K432" s="255"/>
      <c r="L432" s="260"/>
      <c r="M432" s="261"/>
      <c r="N432" s="262"/>
      <c r="O432" s="262"/>
      <c r="P432" s="262"/>
      <c r="Q432" s="262"/>
      <c r="R432" s="262"/>
      <c r="S432" s="262"/>
      <c r="T432" s="263"/>
      <c r="U432" s="14"/>
      <c r="V432" s="14"/>
      <c r="W432" s="14"/>
      <c r="X432" s="14"/>
      <c r="Y432" s="14"/>
      <c r="Z432" s="14"/>
      <c r="AA432" s="14"/>
      <c r="AB432" s="14"/>
      <c r="AC432" s="14"/>
      <c r="AD432" s="14"/>
      <c r="AE432" s="14"/>
      <c r="AT432" s="264" t="s">
        <v>226</v>
      </c>
      <c r="AU432" s="264" t="s">
        <v>87</v>
      </c>
      <c r="AV432" s="14" t="s">
        <v>87</v>
      </c>
      <c r="AW432" s="14" t="s">
        <v>35</v>
      </c>
      <c r="AX432" s="14" t="s">
        <v>78</v>
      </c>
      <c r="AY432" s="264" t="s">
        <v>216</v>
      </c>
    </row>
    <row r="433" spans="1:51" s="15" customFormat="1" ht="12">
      <c r="A433" s="15"/>
      <c r="B433" s="265"/>
      <c r="C433" s="266"/>
      <c r="D433" s="245" t="s">
        <v>226</v>
      </c>
      <c r="E433" s="267" t="s">
        <v>1</v>
      </c>
      <c r="F433" s="268" t="s">
        <v>229</v>
      </c>
      <c r="G433" s="266"/>
      <c r="H433" s="269">
        <v>1.9180000000000001</v>
      </c>
      <c r="I433" s="270"/>
      <c r="J433" s="266"/>
      <c r="K433" s="266"/>
      <c r="L433" s="271"/>
      <c r="M433" s="272"/>
      <c r="N433" s="273"/>
      <c r="O433" s="273"/>
      <c r="P433" s="273"/>
      <c r="Q433" s="273"/>
      <c r="R433" s="273"/>
      <c r="S433" s="273"/>
      <c r="T433" s="274"/>
      <c r="U433" s="15"/>
      <c r="V433" s="15"/>
      <c r="W433" s="15"/>
      <c r="X433" s="15"/>
      <c r="Y433" s="15"/>
      <c r="Z433" s="15"/>
      <c r="AA433" s="15"/>
      <c r="AB433" s="15"/>
      <c r="AC433" s="15"/>
      <c r="AD433" s="15"/>
      <c r="AE433" s="15"/>
      <c r="AT433" s="275" t="s">
        <v>226</v>
      </c>
      <c r="AU433" s="275" t="s">
        <v>87</v>
      </c>
      <c r="AV433" s="15" t="s">
        <v>100</v>
      </c>
      <c r="AW433" s="15" t="s">
        <v>35</v>
      </c>
      <c r="AX433" s="15" t="s">
        <v>85</v>
      </c>
      <c r="AY433" s="275" t="s">
        <v>216</v>
      </c>
    </row>
    <row r="434" spans="1:65" s="2" customFormat="1" ht="55.5" customHeight="1">
      <c r="A434" s="39"/>
      <c r="B434" s="40"/>
      <c r="C434" s="276" t="s">
        <v>1990</v>
      </c>
      <c r="D434" s="276" t="s">
        <v>265</v>
      </c>
      <c r="E434" s="277" t="s">
        <v>1991</v>
      </c>
      <c r="F434" s="278" t="s">
        <v>1992</v>
      </c>
      <c r="G434" s="279" t="s">
        <v>222</v>
      </c>
      <c r="H434" s="280">
        <v>4.6</v>
      </c>
      <c r="I434" s="281"/>
      <c r="J434" s="282">
        <f>ROUND(I434*H434,2)</f>
        <v>0</v>
      </c>
      <c r="K434" s="278" t="s">
        <v>1361</v>
      </c>
      <c r="L434" s="45"/>
      <c r="M434" s="283" t="s">
        <v>1</v>
      </c>
      <c r="N434" s="284" t="s">
        <v>43</v>
      </c>
      <c r="O434" s="92"/>
      <c r="P434" s="239">
        <f>O434*H434</f>
        <v>0</v>
      </c>
      <c r="Q434" s="239">
        <v>0</v>
      </c>
      <c r="R434" s="239">
        <f>Q434*H434</f>
        <v>0</v>
      </c>
      <c r="S434" s="239">
        <v>0.98</v>
      </c>
      <c r="T434" s="240">
        <f>S434*H434</f>
        <v>4.508</v>
      </c>
      <c r="U434" s="39"/>
      <c r="V434" s="39"/>
      <c r="W434" s="39"/>
      <c r="X434" s="39"/>
      <c r="Y434" s="39"/>
      <c r="Z434" s="39"/>
      <c r="AA434" s="39"/>
      <c r="AB434" s="39"/>
      <c r="AC434" s="39"/>
      <c r="AD434" s="39"/>
      <c r="AE434" s="39"/>
      <c r="AR434" s="241" t="s">
        <v>100</v>
      </c>
      <c r="AT434" s="241" t="s">
        <v>265</v>
      </c>
      <c r="AU434" s="241" t="s">
        <v>87</v>
      </c>
      <c r="AY434" s="18" t="s">
        <v>216</v>
      </c>
      <c r="BE434" s="242">
        <f>IF(N434="základní",J434,0)</f>
        <v>0</v>
      </c>
      <c r="BF434" s="242">
        <f>IF(N434="snížená",J434,0)</f>
        <v>0</v>
      </c>
      <c r="BG434" s="242">
        <f>IF(N434="zákl. přenesená",J434,0)</f>
        <v>0</v>
      </c>
      <c r="BH434" s="242">
        <f>IF(N434="sníž. přenesená",J434,0)</f>
        <v>0</v>
      </c>
      <c r="BI434" s="242">
        <f>IF(N434="nulová",J434,0)</f>
        <v>0</v>
      </c>
      <c r="BJ434" s="18" t="s">
        <v>85</v>
      </c>
      <c r="BK434" s="242">
        <f>ROUND(I434*H434,2)</f>
        <v>0</v>
      </c>
      <c r="BL434" s="18" t="s">
        <v>100</v>
      </c>
      <c r="BM434" s="241" t="s">
        <v>1993</v>
      </c>
    </row>
    <row r="435" spans="1:47" s="2" customFormat="1" ht="12">
      <c r="A435" s="39"/>
      <c r="B435" s="40"/>
      <c r="C435" s="41"/>
      <c r="D435" s="288" t="s">
        <v>836</v>
      </c>
      <c r="E435" s="41"/>
      <c r="F435" s="289" t="s">
        <v>1994</v>
      </c>
      <c r="G435" s="41"/>
      <c r="H435" s="41"/>
      <c r="I435" s="290"/>
      <c r="J435" s="41"/>
      <c r="K435" s="41"/>
      <c r="L435" s="45"/>
      <c r="M435" s="291"/>
      <c r="N435" s="292"/>
      <c r="O435" s="92"/>
      <c r="P435" s="92"/>
      <c r="Q435" s="92"/>
      <c r="R435" s="92"/>
      <c r="S435" s="92"/>
      <c r="T435" s="93"/>
      <c r="U435" s="39"/>
      <c r="V435" s="39"/>
      <c r="W435" s="39"/>
      <c r="X435" s="39"/>
      <c r="Y435" s="39"/>
      <c r="Z435" s="39"/>
      <c r="AA435" s="39"/>
      <c r="AB435" s="39"/>
      <c r="AC435" s="39"/>
      <c r="AD435" s="39"/>
      <c r="AE435" s="39"/>
      <c r="AT435" s="18" t="s">
        <v>836</v>
      </c>
      <c r="AU435" s="18" t="s">
        <v>87</v>
      </c>
    </row>
    <row r="436" spans="1:51" s="13" customFormat="1" ht="12">
      <c r="A436" s="13"/>
      <c r="B436" s="243"/>
      <c r="C436" s="244"/>
      <c r="D436" s="245" t="s">
        <v>226</v>
      </c>
      <c r="E436" s="246" t="s">
        <v>1</v>
      </c>
      <c r="F436" s="247" t="s">
        <v>1995</v>
      </c>
      <c r="G436" s="244"/>
      <c r="H436" s="246" t="s">
        <v>1</v>
      </c>
      <c r="I436" s="248"/>
      <c r="J436" s="244"/>
      <c r="K436" s="244"/>
      <c r="L436" s="249"/>
      <c r="M436" s="250"/>
      <c r="N436" s="251"/>
      <c r="O436" s="251"/>
      <c r="P436" s="251"/>
      <c r="Q436" s="251"/>
      <c r="R436" s="251"/>
      <c r="S436" s="251"/>
      <c r="T436" s="252"/>
      <c r="U436" s="13"/>
      <c r="V436" s="13"/>
      <c r="W436" s="13"/>
      <c r="X436" s="13"/>
      <c r="Y436" s="13"/>
      <c r="Z436" s="13"/>
      <c r="AA436" s="13"/>
      <c r="AB436" s="13"/>
      <c r="AC436" s="13"/>
      <c r="AD436" s="13"/>
      <c r="AE436" s="13"/>
      <c r="AT436" s="253" t="s">
        <v>226</v>
      </c>
      <c r="AU436" s="253" t="s">
        <v>87</v>
      </c>
      <c r="AV436" s="13" t="s">
        <v>85</v>
      </c>
      <c r="AW436" s="13" t="s">
        <v>35</v>
      </c>
      <c r="AX436" s="13" t="s">
        <v>78</v>
      </c>
      <c r="AY436" s="253" t="s">
        <v>216</v>
      </c>
    </row>
    <row r="437" spans="1:51" s="14" customFormat="1" ht="12">
      <c r="A437" s="14"/>
      <c r="B437" s="254"/>
      <c r="C437" s="255"/>
      <c r="D437" s="245" t="s">
        <v>226</v>
      </c>
      <c r="E437" s="256" t="s">
        <v>1</v>
      </c>
      <c r="F437" s="257" t="s">
        <v>1996</v>
      </c>
      <c r="G437" s="255"/>
      <c r="H437" s="258">
        <v>4.6</v>
      </c>
      <c r="I437" s="259"/>
      <c r="J437" s="255"/>
      <c r="K437" s="255"/>
      <c r="L437" s="260"/>
      <c r="M437" s="261"/>
      <c r="N437" s="262"/>
      <c r="O437" s="262"/>
      <c r="P437" s="262"/>
      <c r="Q437" s="262"/>
      <c r="R437" s="262"/>
      <c r="S437" s="262"/>
      <c r="T437" s="263"/>
      <c r="U437" s="14"/>
      <c r="V437" s="14"/>
      <c r="W437" s="14"/>
      <c r="X437" s="14"/>
      <c r="Y437" s="14"/>
      <c r="Z437" s="14"/>
      <c r="AA437" s="14"/>
      <c r="AB437" s="14"/>
      <c r="AC437" s="14"/>
      <c r="AD437" s="14"/>
      <c r="AE437" s="14"/>
      <c r="AT437" s="264" t="s">
        <v>226</v>
      </c>
      <c r="AU437" s="264" t="s">
        <v>87</v>
      </c>
      <c r="AV437" s="14" t="s">
        <v>87</v>
      </c>
      <c r="AW437" s="14" t="s">
        <v>35</v>
      </c>
      <c r="AX437" s="14" t="s">
        <v>78</v>
      </c>
      <c r="AY437" s="264" t="s">
        <v>216</v>
      </c>
    </row>
    <row r="438" spans="1:51" s="15" customFormat="1" ht="12">
      <c r="A438" s="15"/>
      <c r="B438" s="265"/>
      <c r="C438" s="266"/>
      <c r="D438" s="245" t="s">
        <v>226</v>
      </c>
      <c r="E438" s="267" t="s">
        <v>1</v>
      </c>
      <c r="F438" s="268" t="s">
        <v>229</v>
      </c>
      <c r="G438" s="266"/>
      <c r="H438" s="269">
        <v>4.6</v>
      </c>
      <c r="I438" s="270"/>
      <c r="J438" s="266"/>
      <c r="K438" s="266"/>
      <c r="L438" s="271"/>
      <c r="M438" s="272"/>
      <c r="N438" s="273"/>
      <c r="O438" s="273"/>
      <c r="P438" s="273"/>
      <c r="Q438" s="273"/>
      <c r="R438" s="273"/>
      <c r="S438" s="273"/>
      <c r="T438" s="274"/>
      <c r="U438" s="15"/>
      <c r="V438" s="15"/>
      <c r="W438" s="15"/>
      <c r="X438" s="15"/>
      <c r="Y438" s="15"/>
      <c r="Z438" s="15"/>
      <c r="AA438" s="15"/>
      <c r="AB438" s="15"/>
      <c r="AC438" s="15"/>
      <c r="AD438" s="15"/>
      <c r="AE438" s="15"/>
      <c r="AT438" s="275" t="s">
        <v>226</v>
      </c>
      <c r="AU438" s="275" t="s">
        <v>87</v>
      </c>
      <c r="AV438" s="15" t="s">
        <v>100</v>
      </c>
      <c r="AW438" s="15" t="s">
        <v>35</v>
      </c>
      <c r="AX438" s="15" t="s">
        <v>85</v>
      </c>
      <c r="AY438" s="275" t="s">
        <v>216</v>
      </c>
    </row>
    <row r="439" spans="1:63" s="12" customFormat="1" ht="22.8" customHeight="1">
      <c r="A439" s="12"/>
      <c r="B439" s="213"/>
      <c r="C439" s="214"/>
      <c r="D439" s="215" t="s">
        <v>77</v>
      </c>
      <c r="E439" s="227" t="s">
        <v>1583</v>
      </c>
      <c r="F439" s="227" t="s">
        <v>1584</v>
      </c>
      <c r="G439" s="214"/>
      <c r="H439" s="214"/>
      <c r="I439" s="217"/>
      <c r="J439" s="228">
        <f>BK439</f>
        <v>0</v>
      </c>
      <c r="K439" s="214"/>
      <c r="L439" s="219"/>
      <c r="M439" s="220"/>
      <c r="N439" s="221"/>
      <c r="O439" s="221"/>
      <c r="P439" s="222">
        <f>SUM(P440:P457)</f>
        <v>0</v>
      </c>
      <c r="Q439" s="221"/>
      <c r="R439" s="222">
        <f>SUM(R440:R457)</f>
        <v>0</v>
      </c>
      <c r="S439" s="221"/>
      <c r="T439" s="223">
        <f>SUM(T440:T457)</f>
        <v>0</v>
      </c>
      <c r="U439" s="12"/>
      <c r="V439" s="12"/>
      <c r="W439" s="12"/>
      <c r="X439" s="12"/>
      <c r="Y439" s="12"/>
      <c r="Z439" s="12"/>
      <c r="AA439" s="12"/>
      <c r="AB439" s="12"/>
      <c r="AC439" s="12"/>
      <c r="AD439" s="12"/>
      <c r="AE439" s="12"/>
      <c r="AR439" s="224" t="s">
        <v>85</v>
      </c>
      <c r="AT439" s="225" t="s">
        <v>77</v>
      </c>
      <c r="AU439" s="225" t="s">
        <v>85</v>
      </c>
      <c r="AY439" s="224" t="s">
        <v>216</v>
      </c>
      <c r="BK439" s="226">
        <f>SUM(BK440:BK457)</f>
        <v>0</v>
      </c>
    </row>
    <row r="440" spans="1:65" s="2" customFormat="1" ht="37.8" customHeight="1">
      <c r="A440" s="39"/>
      <c r="B440" s="40"/>
      <c r="C440" s="276" t="s">
        <v>1997</v>
      </c>
      <c r="D440" s="276" t="s">
        <v>265</v>
      </c>
      <c r="E440" s="277" t="s">
        <v>1585</v>
      </c>
      <c r="F440" s="278" t="s">
        <v>1998</v>
      </c>
      <c r="G440" s="279" t="s">
        <v>255</v>
      </c>
      <c r="H440" s="280">
        <v>42.773</v>
      </c>
      <c r="I440" s="281"/>
      <c r="J440" s="282">
        <f>ROUND(I440*H440,2)</f>
        <v>0</v>
      </c>
      <c r="K440" s="278" t="s">
        <v>1361</v>
      </c>
      <c r="L440" s="45"/>
      <c r="M440" s="283" t="s">
        <v>1</v>
      </c>
      <c r="N440" s="284" t="s">
        <v>43</v>
      </c>
      <c r="O440" s="92"/>
      <c r="P440" s="239">
        <f>O440*H440</f>
        <v>0</v>
      </c>
      <c r="Q440" s="239">
        <v>0</v>
      </c>
      <c r="R440" s="239">
        <f>Q440*H440</f>
        <v>0</v>
      </c>
      <c r="S440" s="239">
        <v>0</v>
      </c>
      <c r="T440" s="240">
        <f>S440*H440</f>
        <v>0</v>
      </c>
      <c r="U440" s="39"/>
      <c r="V440" s="39"/>
      <c r="W440" s="39"/>
      <c r="X440" s="39"/>
      <c r="Y440" s="39"/>
      <c r="Z440" s="39"/>
      <c r="AA440" s="39"/>
      <c r="AB440" s="39"/>
      <c r="AC440" s="39"/>
      <c r="AD440" s="39"/>
      <c r="AE440" s="39"/>
      <c r="AR440" s="241" t="s">
        <v>100</v>
      </c>
      <c r="AT440" s="241" t="s">
        <v>265</v>
      </c>
      <c r="AU440" s="241" t="s">
        <v>87</v>
      </c>
      <c r="AY440" s="18" t="s">
        <v>216</v>
      </c>
      <c r="BE440" s="242">
        <f>IF(N440="základní",J440,0)</f>
        <v>0</v>
      </c>
      <c r="BF440" s="242">
        <f>IF(N440="snížená",J440,0)</f>
        <v>0</v>
      </c>
      <c r="BG440" s="242">
        <f>IF(N440="zákl. přenesená",J440,0)</f>
        <v>0</v>
      </c>
      <c r="BH440" s="242">
        <f>IF(N440="sníž. přenesená",J440,0)</f>
        <v>0</v>
      </c>
      <c r="BI440" s="242">
        <f>IF(N440="nulová",J440,0)</f>
        <v>0</v>
      </c>
      <c r="BJ440" s="18" t="s">
        <v>85</v>
      </c>
      <c r="BK440" s="242">
        <f>ROUND(I440*H440,2)</f>
        <v>0</v>
      </c>
      <c r="BL440" s="18" t="s">
        <v>100</v>
      </c>
      <c r="BM440" s="241" t="s">
        <v>1999</v>
      </c>
    </row>
    <row r="441" spans="1:47" s="2" customFormat="1" ht="12">
      <c r="A441" s="39"/>
      <c r="B441" s="40"/>
      <c r="C441" s="41"/>
      <c r="D441" s="288" t="s">
        <v>836</v>
      </c>
      <c r="E441" s="41"/>
      <c r="F441" s="289" t="s">
        <v>1588</v>
      </c>
      <c r="G441" s="41"/>
      <c r="H441" s="41"/>
      <c r="I441" s="290"/>
      <c r="J441" s="41"/>
      <c r="K441" s="41"/>
      <c r="L441" s="45"/>
      <c r="M441" s="291"/>
      <c r="N441" s="292"/>
      <c r="O441" s="92"/>
      <c r="P441" s="92"/>
      <c r="Q441" s="92"/>
      <c r="R441" s="92"/>
      <c r="S441" s="92"/>
      <c r="T441" s="93"/>
      <c r="U441" s="39"/>
      <c r="V441" s="39"/>
      <c r="W441" s="39"/>
      <c r="X441" s="39"/>
      <c r="Y441" s="39"/>
      <c r="Z441" s="39"/>
      <c r="AA441" s="39"/>
      <c r="AB441" s="39"/>
      <c r="AC441" s="39"/>
      <c r="AD441" s="39"/>
      <c r="AE441" s="39"/>
      <c r="AT441" s="18" t="s">
        <v>836</v>
      </c>
      <c r="AU441" s="18" t="s">
        <v>87</v>
      </c>
    </row>
    <row r="442" spans="1:65" s="2" customFormat="1" ht="49.05" customHeight="1">
      <c r="A442" s="39"/>
      <c r="B442" s="40"/>
      <c r="C442" s="276" t="s">
        <v>2000</v>
      </c>
      <c r="D442" s="276" t="s">
        <v>265</v>
      </c>
      <c r="E442" s="277" t="s">
        <v>1589</v>
      </c>
      <c r="F442" s="278" t="s">
        <v>2001</v>
      </c>
      <c r="G442" s="279" t="s">
        <v>255</v>
      </c>
      <c r="H442" s="280">
        <v>299.593</v>
      </c>
      <c r="I442" s="281"/>
      <c r="J442" s="282">
        <f>ROUND(I442*H442,2)</f>
        <v>0</v>
      </c>
      <c r="K442" s="278" t="s">
        <v>1361</v>
      </c>
      <c r="L442" s="45"/>
      <c r="M442" s="283" t="s">
        <v>1</v>
      </c>
      <c r="N442" s="284" t="s">
        <v>43</v>
      </c>
      <c r="O442" s="92"/>
      <c r="P442" s="239">
        <f>O442*H442</f>
        <v>0</v>
      </c>
      <c r="Q442" s="239">
        <v>0</v>
      </c>
      <c r="R442" s="239">
        <f>Q442*H442</f>
        <v>0</v>
      </c>
      <c r="S442" s="239">
        <v>0</v>
      </c>
      <c r="T442" s="240">
        <f>S442*H442</f>
        <v>0</v>
      </c>
      <c r="U442" s="39"/>
      <c r="V442" s="39"/>
      <c r="W442" s="39"/>
      <c r="X442" s="39"/>
      <c r="Y442" s="39"/>
      <c r="Z442" s="39"/>
      <c r="AA442" s="39"/>
      <c r="AB442" s="39"/>
      <c r="AC442" s="39"/>
      <c r="AD442" s="39"/>
      <c r="AE442" s="39"/>
      <c r="AR442" s="241" t="s">
        <v>100</v>
      </c>
      <c r="AT442" s="241" t="s">
        <v>265</v>
      </c>
      <c r="AU442" s="241" t="s">
        <v>87</v>
      </c>
      <c r="AY442" s="18" t="s">
        <v>216</v>
      </c>
      <c r="BE442" s="242">
        <f>IF(N442="základní",J442,0)</f>
        <v>0</v>
      </c>
      <c r="BF442" s="242">
        <f>IF(N442="snížená",J442,0)</f>
        <v>0</v>
      </c>
      <c r="BG442" s="242">
        <f>IF(N442="zákl. přenesená",J442,0)</f>
        <v>0</v>
      </c>
      <c r="BH442" s="242">
        <f>IF(N442="sníž. přenesená",J442,0)</f>
        <v>0</v>
      </c>
      <c r="BI442" s="242">
        <f>IF(N442="nulová",J442,0)</f>
        <v>0</v>
      </c>
      <c r="BJ442" s="18" t="s">
        <v>85</v>
      </c>
      <c r="BK442" s="242">
        <f>ROUND(I442*H442,2)</f>
        <v>0</v>
      </c>
      <c r="BL442" s="18" t="s">
        <v>100</v>
      </c>
      <c r="BM442" s="241" t="s">
        <v>2002</v>
      </c>
    </row>
    <row r="443" spans="1:47" s="2" customFormat="1" ht="12">
      <c r="A443" s="39"/>
      <c r="B443" s="40"/>
      <c r="C443" s="41"/>
      <c r="D443" s="288" t="s">
        <v>836</v>
      </c>
      <c r="E443" s="41"/>
      <c r="F443" s="289" t="s">
        <v>1592</v>
      </c>
      <c r="G443" s="41"/>
      <c r="H443" s="41"/>
      <c r="I443" s="290"/>
      <c r="J443" s="41"/>
      <c r="K443" s="41"/>
      <c r="L443" s="45"/>
      <c r="M443" s="291"/>
      <c r="N443" s="292"/>
      <c r="O443" s="92"/>
      <c r="P443" s="92"/>
      <c r="Q443" s="92"/>
      <c r="R443" s="92"/>
      <c r="S443" s="92"/>
      <c r="T443" s="93"/>
      <c r="U443" s="39"/>
      <c r="V443" s="39"/>
      <c r="W443" s="39"/>
      <c r="X443" s="39"/>
      <c r="Y443" s="39"/>
      <c r="Z443" s="39"/>
      <c r="AA443" s="39"/>
      <c r="AB443" s="39"/>
      <c r="AC443" s="39"/>
      <c r="AD443" s="39"/>
      <c r="AE443" s="39"/>
      <c r="AT443" s="18" t="s">
        <v>836</v>
      </c>
      <c r="AU443" s="18" t="s">
        <v>87</v>
      </c>
    </row>
    <row r="444" spans="1:51" s="14" customFormat="1" ht="12">
      <c r="A444" s="14"/>
      <c r="B444" s="254"/>
      <c r="C444" s="255"/>
      <c r="D444" s="245" t="s">
        <v>226</v>
      </c>
      <c r="E444" s="256" t="s">
        <v>1</v>
      </c>
      <c r="F444" s="257" t="s">
        <v>2003</v>
      </c>
      <c r="G444" s="255"/>
      <c r="H444" s="258">
        <v>299.593</v>
      </c>
      <c r="I444" s="259"/>
      <c r="J444" s="255"/>
      <c r="K444" s="255"/>
      <c r="L444" s="260"/>
      <c r="M444" s="261"/>
      <c r="N444" s="262"/>
      <c r="O444" s="262"/>
      <c r="P444" s="262"/>
      <c r="Q444" s="262"/>
      <c r="R444" s="262"/>
      <c r="S444" s="262"/>
      <c r="T444" s="263"/>
      <c r="U444" s="14"/>
      <c r="V444" s="14"/>
      <c r="W444" s="14"/>
      <c r="X444" s="14"/>
      <c r="Y444" s="14"/>
      <c r="Z444" s="14"/>
      <c r="AA444" s="14"/>
      <c r="AB444" s="14"/>
      <c r="AC444" s="14"/>
      <c r="AD444" s="14"/>
      <c r="AE444" s="14"/>
      <c r="AT444" s="264" t="s">
        <v>226</v>
      </c>
      <c r="AU444" s="264" t="s">
        <v>87</v>
      </c>
      <c r="AV444" s="14" t="s">
        <v>87</v>
      </c>
      <c r="AW444" s="14" t="s">
        <v>35</v>
      </c>
      <c r="AX444" s="14" t="s">
        <v>78</v>
      </c>
      <c r="AY444" s="264" t="s">
        <v>216</v>
      </c>
    </row>
    <row r="445" spans="1:51" s="15" customFormat="1" ht="12">
      <c r="A445" s="15"/>
      <c r="B445" s="265"/>
      <c r="C445" s="266"/>
      <c r="D445" s="245" t="s">
        <v>226</v>
      </c>
      <c r="E445" s="267" t="s">
        <v>1</v>
      </c>
      <c r="F445" s="268" t="s">
        <v>229</v>
      </c>
      <c r="G445" s="266"/>
      <c r="H445" s="269">
        <v>299.593</v>
      </c>
      <c r="I445" s="270"/>
      <c r="J445" s="266"/>
      <c r="K445" s="266"/>
      <c r="L445" s="271"/>
      <c r="M445" s="272"/>
      <c r="N445" s="273"/>
      <c r="O445" s="273"/>
      <c r="P445" s="273"/>
      <c r="Q445" s="273"/>
      <c r="R445" s="273"/>
      <c r="S445" s="273"/>
      <c r="T445" s="274"/>
      <c r="U445" s="15"/>
      <c r="V445" s="15"/>
      <c r="W445" s="15"/>
      <c r="X445" s="15"/>
      <c r="Y445" s="15"/>
      <c r="Z445" s="15"/>
      <c r="AA445" s="15"/>
      <c r="AB445" s="15"/>
      <c r="AC445" s="15"/>
      <c r="AD445" s="15"/>
      <c r="AE445" s="15"/>
      <c r="AT445" s="275" t="s">
        <v>226</v>
      </c>
      <c r="AU445" s="275" t="s">
        <v>87</v>
      </c>
      <c r="AV445" s="15" t="s">
        <v>100</v>
      </c>
      <c r="AW445" s="15" t="s">
        <v>35</v>
      </c>
      <c r="AX445" s="15" t="s">
        <v>85</v>
      </c>
      <c r="AY445" s="275" t="s">
        <v>216</v>
      </c>
    </row>
    <row r="446" spans="1:65" s="2" customFormat="1" ht="24.15" customHeight="1">
      <c r="A446" s="39"/>
      <c r="B446" s="40"/>
      <c r="C446" s="276" t="s">
        <v>2004</v>
      </c>
      <c r="D446" s="276" t="s">
        <v>265</v>
      </c>
      <c r="E446" s="277" t="s">
        <v>1594</v>
      </c>
      <c r="F446" s="278" t="s">
        <v>2005</v>
      </c>
      <c r="G446" s="279" t="s">
        <v>255</v>
      </c>
      <c r="H446" s="280">
        <v>85.598</v>
      </c>
      <c r="I446" s="281"/>
      <c r="J446" s="282">
        <f>ROUND(I446*H446,2)</f>
        <v>0</v>
      </c>
      <c r="K446" s="278" t="s">
        <v>1361</v>
      </c>
      <c r="L446" s="45"/>
      <c r="M446" s="283" t="s">
        <v>1</v>
      </c>
      <c r="N446" s="284" t="s">
        <v>43</v>
      </c>
      <c r="O446" s="92"/>
      <c r="P446" s="239">
        <f>O446*H446</f>
        <v>0</v>
      </c>
      <c r="Q446" s="239">
        <v>0</v>
      </c>
      <c r="R446" s="239">
        <f>Q446*H446</f>
        <v>0</v>
      </c>
      <c r="S446" s="239">
        <v>0</v>
      </c>
      <c r="T446" s="240">
        <f>S446*H446</f>
        <v>0</v>
      </c>
      <c r="U446" s="39"/>
      <c r="V446" s="39"/>
      <c r="W446" s="39"/>
      <c r="X446" s="39"/>
      <c r="Y446" s="39"/>
      <c r="Z446" s="39"/>
      <c r="AA446" s="39"/>
      <c r="AB446" s="39"/>
      <c r="AC446" s="39"/>
      <c r="AD446" s="39"/>
      <c r="AE446" s="39"/>
      <c r="AR446" s="241" t="s">
        <v>100</v>
      </c>
      <c r="AT446" s="241" t="s">
        <v>265</v>
      </c>
      <c r="AU446" s="241" t="s">
        <v>87</v>
      </c>
      <c r="AY446" s="18" t="s">
        <v>216</v>
      </c>
      <c r="BE446" s="242">
        <f>IF(N446="základní",J446,0)</f>
        <v>0</v>
      </c>
      <c r="BF446" s="242">
        <f>IF(N446="snížená",J446,0)</f>
        <v>0</v>
      </c>
      <c r="BG446" s="242">
        <f>IF(N446="zákl. přenesená",J446,0)</f>
        <v>0</v>
      </c>
      <c r="BH446" s="242">
        <f>IF(N446="sníž. přenesená",J446,0)</f>
        <v>0</v>
      </c>
      <c r="BI446" s="242">
        <f>IF(N446="nulová",J446,0)</f>
        <v>0</v>
      </c>
      <c r="BJ446" s="18" t="s">
        <v>85</v>
      </c>
      <c r="BK446" s="242">
        <f>ROUND(I446*H446,2)</f>
        <v>0</v>
      </c>
      <c r="BL446" s="18" t="s">
        <v>100</v>
      </c>
      <c r="BM446" s="241" t="s">
        <v>2006</v>
      </c>
    </row>
    <row r="447" spans="1:47" s="2" customFormat="1" ht="12">
      <c r="A447" s="39"/>
      <c r="B447" s="40"/>
      <c r="C447" s="41"/>
      <c r="D447" s="288" t="s">
        <v>836</v>
      </c>
      <c r="E447" s="41"/>
      <c r="F447" s="289" t="s">
        <v>1597</v>
      </c>
      <c r="G447" s="41"/>
      <c r="H447" s="41"/>
      <c r="I447" s="290"/>
      <c r="J447" s="41"/>
      <c r="K447" s="41"/>
      <c r="L447" s="45"/>
      <c r="M447" s="291"/>
      <c r="N447" s="292"/>
      <c r="O447" s="92"/>
      <c r="P447" s="92"/>
      <c r="Q447" s="92"/>
      <c r="R447" s="92"/>
      <c r="S447" s="92"/>
      <c r="T447" s="93"/>
      <c r="U447" s="39"/>
      <c r="V447" s="39"/>
      <c r="W447" s="39"/>
      <c r="X447" s="39"/>
      <c r="Y447" s="39"/>
      <c r="Z447" s="39"/>
      <c r="AA447" s="39"/>
      <c r="AB447" s="39"/>
      <c r="AC447" s="39"/>
      <c r="AD447" s="39"/>
      <c r="AE447" s="39"/>
      <c r="AT447" s="18" t="s">
        <v>836</v>
      </c>
      <c r="AU447" s="18" t="s">
        <v>87</v>
      </c>
    </row>
    <row r="448" spans="1:51" s="14" customFormat="1" ht="12">
      <c r="A448" s="14"/>
      <c r="B448" s="254"/>
      <c r="C448" s="255"/>
      <c r="D448" s="245" t="s">
        <v>226</v>
      </c>
      <c r="E448" s="256" t="s">
        <v>1</v>
      </c>
      <c r="F448" s="257" t="s">
        <v>2007</v>
      </c>
      <c r="G448" s="255"/>
      <c r="H448" s="258">
        <v>85.598</v>
      </c>
      <c r="I448" s="259"/>
      <c r="J448" s="255"/>
      <c r="K448" s="255"/>
      <c r="L448" s="260"/>
      <c r="M448" s="261"/>
      <c r="N448" s="262"/>
      <c r="O448" s="262"/>
      <c r="P448" s="262"/>
      <c r="Q448" s="262"/>
      <c r="R448" s="262"/>
      <c r="S448" s="262"/>
      <c r="T448" s="263"/>
      <c r="U448" s="14"/>
      <c r="V448" s="14"/>
      <c r="W448" s="14"/>
      <c r="X448" s="14"/>
      <c r="Y448" s="14"/>
      <c r="Z448" s="14"/>
      <c r="AA448" s="14"/>
      <c r="AB448" s="14"/>
      <c r="AC448" s="14"/>
      <c r="AD448" s="14"/>
      <c r="AE448" s="14"/>
      <c r="AT448" s="264" t="s">
        <v>226</v>
      </c>
      <c r="AU448" s="264" t="s">
        <v>87</v>
      </c>
      <c r="AV448" s="14" t="s">
        <v>87</v>
      </c>
      <c r="AW448" s="14" t="s">
        <v>35</v>
      </c>
      <c r="AX448" s="14" t="s">
        <v>78</v>
      </c>
      <c r="AY448" s="264" t="s">
        <v>216</v>
      </c>
    </row>
    <row r="449" spans="1:51" s="15" customFormat="1" ht="12">
      <c r="A449" s="15"/>
      <c r="B449" s="265"/>
      <c r="C449" s="266"/>
      <c r="D449" s="245" t="s">
        <v>226</v>
      </c>
      <c r="E449" s="267" t="s">
        <v>1</v>
      </c>
      <c r="F449" s="268" t="s">
        <v>229</v>
      </c>
      <c r="G449" s="266"/>
      <c r="H449" s="269">
        <v>85.598</v>
      </c>
      <c r="I449" s="270"/>
      <c r="J449" s="266"/>
      <c r="K449" s="266"/>
      <c r="L449" s="271"/>
      <c r="M449" s="272"/>
      <c r="N449" s="273"/>
      <c r="O449" s="273"/>
      <c r="P449" s="273"/>
      <c r="Q449" s="273"/>
      <c r="R449" s="273"/>
      <c r="S449" s="273"/>
      <c r="T449" s="274"/>
      <c r="U449" s="15"/>
      <c r="V449" s="15"/>
      <c r="W449" s="15"/>
      <c r="X449" s="15"/>
      <c r="Y449" s="15"/>
      <c r="Z449" s="15"/>
      <c r="AA449" s="15"/>
      <c r="AB449" s="15"/>
      <c r="AC449" s="15"/>
      <c r="AD449" s="15"/>
      <c r="AE449" s="15"/>
      <c r="AT449" s="275" t="s">
        <v>226</v>
      </c>
      <c r="AU449" s="275" t="s">
        <v>87</v>
      </c>
      <c r="AV449" s="15" t="s">
        <v>100</v>
      </c>
      <c r="AW449" s="15" t="s">
        <v>35</v>
      </c>
      <c r="AX449" s="15" t="s">
        <v>85</v>
      </c>
      <c r="AY449" s="275" t="s">
        <v>216</v>
      </c>
    </row>
    <row r="450" spans="1:65" s="2" customFormat="1" ht="44.25" customHeight="1">
      <c r="A450" s="39"/>
      <c r="B450" s="40"/>
      <c r="C450" s="276" t="s">
        <v>2008</v>
      </c>
      <c r="D450" s="276" t="s">
        <v>265</v>
      </c>
      <c r="E450" s="277" t="s">
        <v>1608</v>
      </c>
      <c r="F450" s="278" t="s">
        <v>1425</v>
      </c>
      <c r="G450" s="279" t="s">
        <v>255</v>
      </c>
      <c r="H450" s="280">
        <v>8.728</v>
      </c>
      <c r="I450" s="281"/>
      <c r="J450" s="282">
        <f>ROUND(I450*H450,2)</f>
        <v>0</v>
      </c>
      <c r="K450" s="278" t="s">
        <v>1361</v>
      </c>
      <c r="L450" s="45"/>
      <c r="M450" s="283" t="s">
        <v>1</v>
      </c>
      <c r="N450" s="284" t="s">
        <v>43</v>
      </c>
      <c r="O450" s="92"/>
      <c r="P450" s="239">
        <f>O450*H450</f>
        <v>0</v>
      </c>
      <c r="Q450" s="239">
        <v>0</v>
      </c>
      <c r="R450" s="239">
        <f>Q450*H450</f>
        <v>0</v>
      </c>
      <c r="S450" s="239">
        <v>0</v>
      </c>
      <c r="T450" s="240">
        <f>S450*H450</f>
        <v>0</v>
      </c>
      <c r="U450" s="39"/>
      <c r="V450" s="39"/>
      <c r="W450" s="39"/>
      <c r="X450" s="39"/>
      <c r="Y450" s="39"/>
      <c r="Z450" s="39"/>
      <c r="AA450" s="39"/>
      <c r="AB450" s="39"/>
      <c r="AC450" s="39"/>
      <c r="AD450" s="39"/>
      <c r="AE450" s="39"/>
      <c r="AR450" s="241" t="s">
        <v>100</v>
      </c>
      <c r="AT450" s="241" t="s">
        <v>265</v>
      </c>
      <c r="AU450" s="241" t="s">
        <v>87</v>
      </c>
      <c r="AY450" s="18" t="s">
        <v>216</v>
      </c>
      <c r="BE450" s="242">
        <f>IF(N450="základní",J450,0)</f>
        <v>0</v>
      </c>
      <c r="BF450" s="242">
        <f>IF(N450="snížená",J450,0)</f>
        <v>0</v>
      </c>
      <c r="BG450" s="242">
        <f>IF(N450="zákl. přenesená",J450,0)</f>
        <v>0</v>
      </c>
      <c r="BH450" s="242">
        <f>IF(N450="sníž. přenesená",J450,0)</f>
        <v>0</v>
      </c>
      <c r="BI450" s="242">
        <f>IF(N450="nulová",J450,0)</f>
        <v>0</v>
      </c>
      <c r="BJ450" s="18" t="s">
        <v>85</v>
      </c>
      <c r="BK450" s="242">
        <f>ROUND(I450*H450,2)</f>
        <v>0</v>
      </c>
      <c r="BL450" s="18" t="s">
        <v>100</v>
      </c>
      <c r="BM450" s="241" t="s">
        <v>2009</v>
      </c>
    </row>
    <row r="451" spans="1:47" s="2" customFormat="1" ht="12">
      <c r="A451" s="39"/>
      <c r="B451" s="40"/>
      <c r="C451" s="41"/>
      <c r="D451" s="288" t="s">
        <v>836</v>
      </c>
      <c r="E451" s="41"/>
      <c r="F451" s="289" t="s">
        <v>1610</v>
      </c>
      <c r="G451" s="41"/>
      <c r="H451" s="41"/>
      <c r="I451" s="290"/>
      <c r="J451" s="41"/>
      <c r="K451" s="41"/>
      <c r="L451" s="45"/>
      <c r="M451" s="291"/>
      <c r="N451" s="292"/>
      <c r="O451" s="92"/>
      <c r="P451" s="92"/>
      <c r="Q451" s="92"/>
      <c r="R451" s="92"/>
      <c r="S451" s="92"/>
      <c r="T451" s="93"/>
      <c r="U451" s="39"/>
      <c r="V451" s="39"/>
      <c r="W451" s="39"/>
      <c r="X451" s="39"/>
      <c r="Y451" s="39"/>
      <c r="Z451" s="39"/>
      <c r="AA451" s="39"/>
      <c r="AB451" s="39"/>
      <c r="AC451" s="39"/>
      <c r="AD451" s="39"/>
      <c r="AE451" s="39"/>
      <c r="AT451" s="18" t="s">
        <v>836</v>
      </c>
      <c r="AU451" s="18" t="s">
        <v>87</v>
      </c>
    </row>
    <row r="452" spans="1:51" s="14" customFormat="1" ht="12">
      <c r="A452" s="14"/>
      <c r="B452" s="254"/>
      <c r="C452" s="255"/>
      <c r="D452" s="245" t="s">
        <v>226</v>
      </c>
      <c r="E452" s="256" t="s">
        <v>1</v>
      </c>
      <c r="F452" s="257" t="s">
        <v>2010</v>
      </c>
      <c r="G452" s="255"/>
      <c r="H452" s="258">
        <v>8.728</v>
      </c>
      <c r="I452" s="259"/>
      <c r="J452" s="255"/>
      <c r="K452" s="255"/>
      <c r="L452" s="260"/>
      <c r="M452" s="261"/>
      <c r="N452" s="262"/>
      <c r="O452" s="262"/>
      <c r="P452" s="262"/>
      <c r="Q452" s="262"/>
      <c r="R452" s="262"/>
      <c r="S452" s="262"/>
      <c r="T452" s="263"/>
      <c r="U452" s="14"/>
      <c r="V452" s="14"/>
      <c r="W452" s="14"/>
      <c r="X452" s="14"/>
      <c r="Y452" s="14"/>
      <c r="Z452" s="14"/>
      <c r="AA452" s="14"/>
      <c r="AB452" s="14"/>
      <c r="AC452" s="14"/>
      <c r="AD452" s="14"/>
      <c r="AE452" s="14"/>
      <c r="AT452" s="264" t="s">
        <v>226</v>
      </c>
      <c r="AU452" s="264" t="s">
        <v>87</v>
      </c>
      <c r="AV452" s="14" t="s">
        <v>87</v>
      </c>
      <c r="AW452" s="14" t="s">
        <v>35</v>
      </c>
      <c r="AX452" s="14" t="s">
        <v>78</v>
      </c>
      <c r="AY452" s="264" t="s">
        <v>216</v>
      </c>
    </row>
    <row r="453" spans="1:51" s="15" customFormat="1" ht="12">
      <c r="A453" s="15"/>
      <c r="B453" s="265"/>
      <c r="C453" s="266"/>
      <c r="D453" s="245" t="s">
        <v>226</v>
      </c>
      <c r="E453" s="267" t="s">
        <v>1</v>
      </c>
      <c r="F453" s="268" t="s">
        <v>229</v>
      </c>
      <c r="G453" s="266"/>
      <c r="H453" s="269">
        <v>8.728</v>
      </c>
      <c r="I453" s="270"/>
      <c r="J453" s="266"/>
      <c r="K453" s="266"/>
      <c r="L453" s="271"/>
      <c r="M453" s="272"/>
      <c r="N453" s="273"/>
      <c r="O453" s="273"/>
      <c r="P453" s="273"/>
      <c r="Q453" s="273"/>
      <c r="R453" s="273"/>
      <c r="S453" s="273"/>
      <c r="T453" s="274"/>
      <c r="U453" s="15"/>
      <c r="V453" s="15"/>
      <c r="W453" s="15"/>
      <c r="X453" s="15"/>
      <c r="Y453" s="15"/>
      <c r="Z453" s="15"/>
      <c r="AA453" s="15"/>
      <c r="AB453" s="15"/>
      <c r="AC453" s="15"/>
      <c r="AD453" s="15"/>
      <c r="AE453" s="15"/>
      <c r="AT453" s="275" t="s">
        <v>226</v>
      </c>
      <c r="AU453" s="275" t="s">
        <v>87</v>
      </c>
      <c r="AV453" s="15" t="s">
        <v>100</v>
      </c>
      <c r="AW453" s="15" t="s">
        <v>35</v>
      </c>
      <c r="AX453" s="15" t="s">
        <v>85</v>
      </c>
      <c r="AY453" s="275" t="s">
        <v>216</v>
      </c>
    </row>
    <row r="454" spans="1:65" s="2" customFormat="1" ht="44.25" customHeight="1">
      <c r="A454" s="39"/>
      <c r="B454" s="40"/>
      <c r="C454" s="276" t="s">
        <v>2011</v>
      </c>
      <c r="D454" s="276" t="s">
        <v>265</v>
      </c>
      <c r="E454" s="277" t="s">
        <v>2012</v>
      </c>
      <c r="F454" s="278" t="s">
        <v>1600</v>
      </c>
      <c r="G454" s="279" t="s">
        <v>255</v>
      </c>
      <c r="H454" s="280">
        <v>34.071</v>
      </c>
      <c r="I454" s="281"/>
      <c r="J454" s="282">
        <f>ROUND(I454*H454,2)</f>
        <v>0</v>
      </c>
      <c r="K454" s="278" t="s">
        <v>1361</v>
      </c>
      <c r="L454" s="45"/>
      <c r="M454" s="283" t="s">
        <v>1</v>
      </c>
      <c r="N454" s="284" t="s">
        <v>43</v>
      </c>
      <c r="O454" s="92"/>
      <c r="P454" s="239">
        <f>O454*H454</f>
        <v>0</v>
      </c>
      <c r="Q454" s="239">
        <v>0</v>
      </c>
      <c r="R454" s="239">
        <f>Q454*H454</f>
        <v>0</v>
      </c>
      <c r="S454" s="239">
        <v>0</v>
      </c>
      <c r="T454" s="240">
        <f>S454*H454</f>
        <v>0</v>
      </c>
      <c r="U454" s="39"/>
      <c r="V454" s="39"/>
      <c r="W454" s="39"/>
      <c r="X454" s="39"/>
      <c r="Y454" s="39"/>
      <c r="Z454" s="39"/>
      <c r="AA454" s="39"/>
      <c r="AB454" s="39"/>
      <c r="AC454" s="39"/>
      <c r="AD454" s="39"/>
      <c r="AE454" s="39"/>
      <c r="AR454" s="241" t="s">
        <v>100</v>
      </c>
      <c r="AT454" s="241" t="s">
        <v>265</v>
      </c>
      <c r="AU454" s="241" t="s">
        <v>87</v>
      </c>
      <c r="AY454" s="18" t="s">
        <v>216</v>
      </c>
      <c r="BE454" s="242">
        <f>IF(N454="základní",J454,0)</f>
        <v>0</v>
      </c>
      <c r="BF454" s="242">
        <f>IF(N454="snížená",J454,0)</f>
        <v>0</v>
      </c>
      <c r="BG454" s="242">
        <f>IF(N454="zákl. přenesená",J454,0)</f>
        <v>0</v>
      </c>
      <c r="BH454" s="242">
        <f>IF(N454="sníž. přenesená",J454,0)</f>
        <v>0</v>
      </c>
      <c r="BI454" s="242">
        <f>IF(N454="nulová",J454,0)</f>
        <v>0</v>
      </c>
      <c r="BJ454" s="18" t="s">
        <v>85</v>
      </c>
      <c r="BK454" s="242">
        <f>ROUND(I454*H454,2)</f>
        <v>0</v>
      </c>
      <c r="BL454" s="18" t="s">
        <v>100</v>
      </c>
      <c r="BM454" s="241" t="s">
        <v>2013</v>
      </c>
    </row>
    <row r="455" spans="1:47" s="2" customFormat="1" ht="12">
      <c r="A455" s="39"/>
      <c r="B455" s="40"/>
      <c r="C455" s="41"/>
      <c r="D455" s="288" t="s">
        <v>836</v>
      </c>
      <c r="E455" s="41"/>
      <c r="F455" s="289" t="s">
        <v>2014</v>
      </c>
      <c r="G455" s="41"/>
      <c r="H455" s="41"/>
      <c r="I455" s="290"/>
      <c r="J455" s="41"/>
      <c r="K455" s="41"/>
      <c r="L455" s="45"/>
      <c r="M455" s="291"/>
      <c r="N455" s="292"/>
      <c r="O455" s="92"/>
      <c r="P455" s="92"/>
      <c r="Q455" s="92"/>
      <c r="R455" s="92"/>
      <c r="S455" s="92"/>
      <c r="T455" s="93"/>
      <c r="U455" s="39"/>
      <c r="V455" s="39"/>
      <c r="W455" s="39"/>
      <c r="X455" s="39"/>
      <c r="Y455" s="39"/>
      <c r="Z455" s="39"/>
      <c r="AA455" s="39"/>
      <c r="AB455" s="39"/>
      <c r="AC455" s="39"/>
      <c r="AD455" s="39"/>
      <c r="AE455" s="39"/>
      <c r="AT455" s="18" t="s">
        <v>836</v>
      </c>
      <c r="AU455" s="18" t="s">
        <v>87</v>
      </c>
    </row>
    <row r="456" spans="1:51" s="14" customFormat="1" ht="12">
      <c r="A456" s="14"/>
      <c r="B456" s="254"/>
      <c r="C456" s="255"/>
      <c r="D456" s="245" t="s">
        <v>226</v>
      </c>
      <c r="E456" s="256" t="s">
        <v>1</v>
      </c>
      <c r="F456" s="257" t="s">
        <v>2015</v>
      </c>
      <c r="G456" s="255"/>
      <c r="H456" s="258">
        <v>34.071</v>
      </c>
      <c r="I456" s="259"/>
      <c r="J456" s="255"/>
      <c r="K456" s="255"/>
      <c r="L456" s="260"/>
      <c r="M456" s="261"/>
      <c r="N456" s="262"/>
      <c r="O456" s="262"/>
      <c r="P456" s="262"/>
      <c r="Q456" s="262"/>
      <c r="R456" s="262"/>
      <c r="S456" s="262"/>
      <c r="T456" s="263"/>
      <c r="U456" s="14"/>
      <c r="V456" s="14"/>
      <c r="W456" s="14"/>
      <c r="X456" s="14"/>
      <c r="Y456" s="14"/>
      <c r="Z456" s="14"/>
      <c r="AA456" s="14"/>
      <c r="AB456" s="14"/>
      <c r="AC456" s="14"/>
      <c r="AD456" s="14"/>
      <c r="AE456" s="14"/>
      <c r="AT456" s="264" t="s">
        <v>226</v>
      </c>
      <c r="AU456" s="264" t="s">
        <v>87</v>
      </c>
      <c r="AV456" s="14" t="s">
        <v>87</v>
      </c>
      <c r="AW456" s="14" t="s">
        <v>35</v>
      </c>
      <c r="AX456" s="14" t="s">
        <v>78</v>
      </c>
      <c r="AY456" s="264" t="s">
        <v>216</v>
      </c>
    </row>
    <row r="457" spans="1:51" s="15" customFormat="1" ht="12">
      <c r="A457" s="15"/>
      <c r="B457" s="265"/>
      <c r="C457" s="266"/>
      <c r="D457" s="245" t="s">
        <v>226</v>
      </c>
      <c r="E457" s="267" t="s">
        <v>1</v>
      </c>
      <c r="F457" s="268" t="s">
        <v>229</v>
      </c>
      <c r="G457" s="266"/>
      <c r="H457" s="269">
        <v>34.071</v>
      </c>
      <c r="I457" s="270"/>
      <c r="J457" s="266"/>
      <c r="K457" s="266"/>
      <c r="L457" s="271"/>
      <c r="M457" s="272"/>
      <c r="N457" s="273"/>
      <c r="O457" s="273"/>
      <c r="P457" s="273"/>
      <c r="Q457" s="273"/>
      <c r="R457" s="273"/>
      <c r="S457" s="273"/>
      <c r="T457" s="274"/>
      <c r="U457" s="15"/>
      <c r="V457" s="15"/>
      <c r="W457" s="15"/>
      <c r="X457" s="15"/>
      <c r="Y457" s="15"/>
      <c r="Z457" s="15"/>
      <c r="AA457" s="15"/>
      <c r="AB457" s="15"/>
      <c r="AC457" s="15"/>
      <c r="AD457" s="15"/>
      <c r="AE457" s="15"/>
      <c r="AT457" s="275" t="s">
        <v>226</v>
      </c>
      <c r="AU457" s="275" t="s">
        <v>87</v>
      </c>
      <c r="AV457" s="15" t="s">
        <v>100</v>
      </c>
      <c r="AW457" s="15" t="s">
        <v>35</v>
      </c>
      <c r="AX457" s="15" t="s">
        <v>85</v>
      </c>
      <c r="AY457" s="275" t="s">
        <v>216</v>
      </c>
    </row>
    <row r="458" spans="1:63" s="12" customFormat="1" ht="22.8" customHeight="1">
      <c r="A458" s="12"/>
      <c r="B458" s="213"/>
      <c r="C458" s="214"/>
      <c r="D458" s="215" t="s">
        <v>77</v>
      </c>
      <c r="E458" s="227" t="s">
        <v>1612</v>
      </c>
      <c r="F458" s="227" t="s">
        <v>1613</v>
      </c>
      <c r="G458" s="214"/>
      <c r="H458" s="214"/>
      <c r="I458" s="217"/>
      <c r="J458" s="228">
        <f>BK458</f>
        <v>0</v>
      </c>
      <c r="K458" s="214"/>
      <c r="L458" s="219"/>
      <c r="M458" s="220"/>
      <c r="N458" s="221"/>
      <c r="O458" s="221"/>
      <c r="P458" s="222">
        <f>SUM(P459:P462)</f>
        <v>0</v>
      </c>
      <c r="Q458" s="221"/>
      <c r="R458" s="222">
        <f>SUM(R459:R462)</f>
        <v>0</v>
      </c>
      <c r="S458" s="221"/>
      <c r="T458" s="223">
        <f>SUM(T459:T462)</f>
        <v>0</v>
      </c>
      <c r="U458" s="12"/>
      <c r="V458" s="12"/>
      <c r="W458" s="12"/>
      <c r="X458" s="12"/>
      <c r="Y458" s="12"/>
      <c r="Z458" s="12"/>
      <c r="AA458" s="12"/>
      <c r="AB458" s="12"/>
      <c r="AC458" s="12"/>
      <c r="AD458" s="12"/>
      <c r="AE458" s="12"/>
      <c r="AR458" s="224" t="s">
        <v>85</v>
      </c>
      <c r="AT458" s="225" t="s">
        <v>77</v>
      </c>
      <c r="AU458" s="225" t="s">
        <v>85</v>
      </c>
      <c r="AY458" s="224" t="s">
        <v>216</v>
      </c>
      <c r="BK458" s="226">
        <f>SUM(BK459:BK462)</f>
        <v>0</v>
      </c>
    </row>
    <row r="459" spans="1:65" s="2" customFormat="1" ht="44.25" customHeight="1">
      <c r="A459" s="39"/>
      <c r="B459" s="40"/>
      <c r="C459" s="276" t="s">
        <v>2016</v>
      </c>
      <c r="D459" s="276" t="s">
        <v>265</v>
      </c>
      <c r="E459" s="277" t="s">
        <v>2017</v>
      </c>
      <c r="F459" s="278" t="s">
        <v>2018</v>
      </c>
      <c r="G459" s="279" t="s">
        <v>255</v>
      </c>
      <c r="H459" s="280">
        <v>186.805</v>
      </c>
      <c r="I459" s="281"/>
      <c r="J459" s="282">
        <f>ROUND(I459*H459,2)</f>
        <v>0</v>
      </c>
      <c r="K459" s="278" t="s">
        <v>1361</v>
      </c>
      <c r="L459" s="45"/>
      <c r="M459" s="283" t="s">
        <v>1</v>
      </c>
      <c r="N459" s="284" t="s">
        <v>43</v>
      </c>
      <c r="O459" s="92"/>
      <c r="P459" s="239">
        <f>O459*H459</f>
        <v>0</v>
      </c>
      <c r="Q459" s="239">
        <v>0</v>
      </c>
      <c r="R459" s="239">
        <f>Q459*H459</f>
        <v>0</v>
      </c>
      <c r="S459" s="239">
        <v>0</v>
      </c>
      <c r="T459" s="240">
        <f>S459*H459</f>
        <v>0</v>
      </c>
      <c r="U459" s="39"/>
      <c r="V459" s="39"/>
      <c r="W459" s="39"/>
      <c r="X459" s="39"/>
      <c r="Y459" s="39"/>
      <c r="Z459" s="39"/>
      <c r="AA459" s="39"/>
      <c r="AB459" s="39"/>
      <c r="AC459" s="39"/>
      <c r="AD459" s="39"/>
      <c r="AE459" s="39"/>
      <c r="AR459" s="241" t="s">
        <v>100</v>
      </c>
      <c r="AT459" s="241" t="s">
        <v>265</v>
      </c>
      <c r="AU459" s="241" t="s">
        <v>87</v>
      </c>
      <c r="AY459" s="18" t="s">
        <v>216</v>
      </c>
      <c r="BE459" s="242">
        <f>IF(N459="základní",J459,0)</f>
        <v>0</v>
      </c>
      <c r="BF459" s="242">
        <f>IF(N459="snížená",J459,0)</f>
        <v>0</v>
      </c>
      <c r="BG459" s="242">
        <f>IF(N459="zákl. přenesená",J459,0)</f>
        <v>0</v>
      </c>
      <c r="BH459" s="242">
        <f>IF(N459="sníž. přenesená",J459,0)</f>
        <v>0</v>
      </c>
      <c r="BI459" s="242">
        <f>IF(N459="nulová",J459,0)</f>
        <v>0</v>
      </c>
      <c r="BJ459" s="18" t="s">
        <v>85</v>
      </c>
      <c r="BK459" s="242">
        <f>ROUND(I459*H459,2)</f>
        <v>0</v>
      </c>
      <c r="BL459" s="18" t="s">
        <v>100</v>
      </c>
      <c r="BM459" s="241" t="s">
        <v>2019</v>
      </c>
    </row>
    <row r="460" spans="1:47" s="2" customFormat="1" ht="12">
      <c r="A460" s="39"/>
      <c r="B460" s="40"/>
      <c r="C460" s="41"/>
      <c r="D460" s="288" t="s">
        <v>836</v>
      </c>
      <c r="E460" s="41"/>
      <c r="F460" s="289" t="s">
        <v>2020</v>
      </c>
      <c r="G460" s="41"/>
      <c r="H460" s="41"/>
      <c r="I460" s="290"/>
      <c r="J460" s="41"/>
      <c r="K460" s="41"/>
      <c r="L460" s="45"/>
      <c r="M460" s="291"/>
      <c r="N460" s="292"/>
      <c r="O460" s="92"/>
      <c r="P460" s="92"/>
      <c r="Q460" s="92"/>
      <c r="R460" s="92"/>
      <c r="S460" s="92"/>
      <c r="T460" s="93"/>
      <c r="U460" s="39"/>
      <c r="V460" s="39"/>
      <c r="W460" s="39"/>
      <c r="X460" s="39"/>
      <c r="Y460" s="39"/>
      <c r="Z460" s="39"/>
      <c r="AA460" s="39"/>
      <c r="AB460" s="39"/>
      <c r="AC460" s="39"/>
      <c r="AD460" s="39"/>
      <c r="AE460" s="39"/>
      <c r="AT460" s="18" t="s">
        <v>836</v>
      </c>
      <c r="AU460" s="18" t="s">
        <v>87</v>
      </c>
    </row>
    <row r="461" spans="1:65" s="2" customFormat="1" ht="49.05" customHeight="1">
      <c r="A461" s="39"/>
      <c r="B461" s="40"/>
      <c r="C461" s="276" t="s">
        <v>2021</v>
      </c>
      <c r="D461" s="276" t="s">
        <v>265</v>
      </c>
      <c r="E461" s="277" t="s">
        <v>2022</v>
      </c>
      <c r="F461" s="278" t="s">
        <v>2023</v>
      </c>
      <c r="G461" s="279" t="s">
        <v>255</v>
      </c>
      <c r="H461" s="280">
        <v>186.805</v>
      </c>
      <c r="I461" s="281"/>
      <c r="J461" s="282">
        <f>ROUND(I461*H461,2)</f>
        <v>0</v>
      </c>
      <c r="K461" s="278" t="s">
        <v>1361</v>
      </c>
      <c r="L461" s="45"/>
      <c r="M461" s="283" t="s">
        <v>1</v>
      </c>
      <c r="N461" s="284" t="s">
        <v>43</v>
      </c>
      <c r="O461" s="92"/>
      <c r="P461" s="239">
        <f>O461*H461</f>
        <v>0</v>
      </c>
      <c r="Q461" s="239">
        <v>0</v>
      </c>
      <c r="R461" s="239">
        <f>Q461*H461</f>
        <v>0</v>
      </c>
      <c r="S461" s="239">
        <v>0</v>
      </c>
      <c r="T461" s="240">
        <f>S461*H461</f>
        <v>0</v>
      </c>
      <c r="U461" s="39"/>
      <c r="V461" s="39"/>
      <c r="W461" s="39"/>
      <c r="X461" s="39"/>
      <c r="Y461" s="39"/>
      <c r="Z461" s="39"/>
      <c r="AA461" s="39"/>
      <c r="AB461" s="39"/>
      <c r="AC461" s="39"/>
      <c r="AD461" s="39"/>
      <c r="AE461" s="39"/>
      <c r="AR461" s="241" t="s">
        <v>100</v>
      </c>
      <c r="AT461" s="241" t="s">
        <v>265</v>
      </c>
      <c r="AU461" s="241" t="s">
        <v>87</v>
      </c>
      <c r="AY461" s="18" t="s">
        <v>216</v>
      </c>
      <c r="BE461" s="242">
        <f>IF(N461="základní",J461,0)</f>
        <v>0</v>
      </c>
      <c r="BF461" s="242">
        <f>IF(N461="snížená",J461,0)</f>
        <v>0</v>
      </c>
      <c r="BG461" s="242">
        <f>IF(N461="zákl. přenesená",J461,0)</f>
        <v>0</v>
      </c>
      <c r="BH461" s="242">
        <f>IF(N461="sníž. přenesená",J461,0)</f>
        <v>0</v>
      </c>
      <c r="BI461" s="242">
        <f>IF(N461="nulová",J461,0)</f>
        <v>0</v>
      </c>
      <c r="BJ461" s="18" t="s">
        <v>85</v>
      </c>
      <c r="BK461" s="242">
        <f>ROUND(I461*H461,2)</f>
        <v>0</v>
      </c>
      <c r="BL461" s="18" t="s">
        <v>100</v>
      </c>
      <c r="BM461" s="241" t="s">
        <v>2024</v>
      </c>
    </row>
    <row r="462" spans="1:47" s="2" customFormat="1" ht="12">
      <c r="A462" s="39"/>
      <c r="B462" s="40"/>
      <c r="C462" s="41"/>
      <c r="D462" s="288" t="s">
        <v>836</v>
      </c>
      <c r="E462" s="41"/>
      <c r="F462" s="289" t="s">
        <v>2025</v>
      </c>
      <c r="G462" s="41"/>
      <c r="H462" s="41"/>
      <c r="I462" s="290"/>
      <c r="J462" s="41"/>
      <c r="K462" s="41"/>
      <c r="L462" s="45"/>
      <c r="M462" s="291"/>
      <c r="N462" s="292"/>
      <c r="O462" s="92"/>
      <c r="P462" s="92"/>
      <c r="Q462" s="92"/>
      <c r="R462" s="92"/>
      <c r="S462" s="92"/>
      <c r="T462" s="93"/>
      <c r="U462" s="39"/>
      <c r="V462" s="39"/>
      <c r="W462" s="39"/>
      <c r="X462" s="39"/>
      <c r="Y462" s="39"/>
      <c r="Z462" s="39"/>
      <c r="AA462" s="39"/>
      <c r="AB462" s="39"/>
      <c r="AC462" s="39"/>
      <c r="AD462" s="39"/>
      <c r="AE462" s="39"/>
      <c r="AT462" s="18" t="s">
        <v>836</v>
      </c>
      <c r="AU462" s="18" t="s">
        <v>87</v>
      </c>
    </row>
    <row r="463" spans="1:63" s="12" customFormat="1" ht="25.9" customHeight="1">
      <c r="A463" s="12"/>
      <c r="B463" s="213"/>
      <c r="C463" s="214"/>
      <c r="D463" s="215" t="s">
        <v>77</v>
      </c>
      <c r="E463" s="216" t="s">
        <v>2026</v>
      </c>
      <c r="F463" s="216" t="s">
        <v>2027</v>
      </c>
      <c r="G463" s="214"/>
      <c r="H463" s="214"/>
      <c r="I463" s="217"/>
      <c r="J463" s="218">
        <f>BK463</f>
        <v>0</v>
      </c>
      <c r="K463" s="214"/>
      <c r="L463" s="219"/>
      <c r="M463" s="220"/>
      <c r="N463" s="221"/>
      <c r="O463" s="221"/>
      <c r="P463" s="222">
        <f>P464</f>
        <v>0</v>
      </c>
      <c r="Q463" s="221"/>
      <c r="R463" s="222">
        <f>R464</f>
        <v>0.049</v>
      </c>
      <c r="S463" s="221"/>
      <c r="T463" s="223">
        <f>T464</f>
        <v>0</v>
      </c>
      <c r="U463" s="12"/>
      <c r="V463" s="12"/>
      <c r="W463" s="12"/>
      <c r="X463" s="12"/>
      <c r="Y463" s="12"/>
      <c r="Z463" s="12"/>
      <c r="AA463" s="12"/>
      <c r="AB463" s="12"/>
      <c r="AC463" s="12"/>
      <c r="AD463" s="12"/>
      <c r="AE463" s="12"/>
      <c r="AR463" s="224" t="s">
        <v>87</v>
      </c>
      <c r="AT463" s="225" t="s">
        <v>77</v>
      </c>
      <c r="AU463" s="225" t="s">
        <v>78</v>
      </c>
      <c r="AY463" s="224" t="s">
        <v>216</v>
      </c>
      <c r="BK463" s="226">
        <f>BK464</f>
        <v>0</v>
      </c>
    </row>
    <row r="464" spans="1:63" s="12" customFormat="1" ht="22.8" customHeight="1">
      <c r="A464" s="12"/>
      <c r="B464" s="213"/>
      <c r="C464" s="214"/>
      <c r="D464" s="215" t="s">
        <v>77</v>
      </c>
      <c r="E464" s="227" t="s">
        <v>1622</v>
      </c>
      <c r="F464" s="227" t="s">
        <v>1623</v>
      </c>
      <c r="G464" s="214"/>
      <c r="H464" s="214"/>
      <c r="I464" s="217"/>
      <c r="J464" s="228">
        <f>BK464</f>
        <v>0</v>
      </c>
      <c r="K464" s="214"/>
      <c r="L464" s="219"/>
      <c r="M464" s="220"/>
      <c r="N464" s="221"/>
      <c r="O464" s="221"/>
      <c r="P464" s="222">
        <f>SUM(P465:P502)</f>
        <v>0</v>
      </c>
      <c r="Q464" s="221"/>
      <c r="R464" s="222">
        <f>SUM(R465:R502)</f>
        <v>0.049</v>
      </c>
      <c r="S464" s="221"/>
      <c r="T464" s="223">
        <f>SUM(T465:T502)</f>
        <v>0</v>
      </c>
      <c r="U464" s="12"/>
      <c r="V464" s="12"/>
      <c r="W464" s="12"/>
      <c r="X464" s="12"/>
      <c r="Y464" s="12"/>
      <c r="Z464" s="12"/>
      <c r="AA464" s="12"/>
      <c r="AB464" s="12"/>
      <c r="AC464" s="12"/>
      <c r="AD464" s="12"/>
      <c r="AE464" s="12"/>
      <c r="AR464" s="224" t="s">
        <v>87</v>
      </c>
      <c r="AT464" s="225" t="s">
        <v>77</v>
      </c>
      <c r="AU464" s="225" t="s">
        <v>85</v>
      </c>
      <c r="AY464" s="224" t="s">
        <v>216</v>
      </c>
      <c r="BK464" s="226">
        <f>SUM(BK465:BK502)</f>
        <v>0</v>
      </c>
    </row>
    <row r="465" spans="1:65" s="2" customFormat="1" ht="33" customHeight="1">
      <c r="A465" s="39"/>
      <c r="B465" s="40"/>
      <c r="C465" s="276" t="s">
        <v>2028</v>
      </c>
      <c r="D465" s="276" t="s">
        <v>265</v>
      </c>
      <c r="E465" s="277" t="s">
        <v>1624</v>
      </c>
      <c r="F465" s="278" t="s">
        <v>2029</v>
      </c>
      <c r="G465" s="279" t="s">
        <v>268</v>
      </c>
      <c r="H465" s="280">
        <v>31.72</v>
      </c>
      <c r="I465" s="281"/>
      <c r="J465" s="282">
        <f>ROUND(I465*H465,2)</f>
        <v>0</v>
      </c>
      <c r="K465" s="278" t="s">
        <v>1361</v>
      </c>
      <c r="L465" s="45"/>
      <c r="M465" s="283" t="s">
        <v>1</v>
      </c>
      <c r="N465" s="284" t="s">
        <v>43</v>
      </c>
      <c r="O465" s="92"/>
      <c r="P465" s="239">
        <f>O465*H465</f>
        <v>0</v>
      </c>
      <c r="Q465" s="239">
        <v>0</v>
      </c>
      <c r="R465" s="239">
        <f>Q465*H465</f>
        <v>0</v>
      </c>
      <c r="S465" s="239">
        <v>0</v>
      </c>
      <c r="T465" s="240">
        <f>S465*H465</f>
        <v>0</v>
      </c>
      <c r="U465" s="39"/>
      <c r="V465" s="39"/>
      <c r="W465" s="39"/>
      <c r="X465" s="39"/>
      <c r="Y465" s="39"/>
      <c r="Z465" s="39"/>
      <c r="AA465" s="39"/>
      <c r="AB465" s="39"/>
      <c r="AC465" s="39"/>
      <c r="AD465" s="39"/>
      <c r="AE465" s="39"/>
      <c r="AR465" s="241" t="s">
        <v>285</v>
      </c>
      <c r="AT465" s="241" t="s">
        <v>265</v>
      </c>
      <c r="AU465" s="241" t="s">
        <v>87</v>
      </c>
      <c r="AY465" s="18" t="s">
        <v>216</v>
      </c>
      <c r="BE465" s="242">
        <f>IF(N465="základní",J465,0)</f>
        <v>0</v>
      </c>
      <c r="BF465" s="242">
        <f>IF(N465="snížená",J465,0)</f>
        <v>0</v>
      </c>
      <c r="BG465" s="242">
        <f>IF(N465="zákl. přenesená",J465,0)</f>
        <v>0</v>
      </c>
      <c r="BH465" s="242">
        <f>IF(N465="sníž. přenesená",J465,0)</f>
        <v>0</v>
      </c>
      <c r="BI465" s="242">
        <f>IF(N465="nulová",J465,0)</f>
        <v>0</v>
      </c>
      <c r="BJ465" s="18" t="s">
        <v>85</v>
      </c>
      <c r="BK465" s="242">
        <f>ROUND(I465*H465,2)</f>
        <v>0</v>
      </c>
      <c r="BL465" s="18" t="s">
        <v>285</v>
      </c>
      <c r="BM465" s="241" t="s">
        <v>2030</v>
      </c>
    </row>
    <row r="466" spans="1:47" s="2" customFormat="1" ht="12">
      <c r="A466" s="39"/>
      <c r="B466" s="40"/>
      <c r="C466" s="41"/>
      <c r="D466" s="288" t="s">
        <v>836</v>
      </c>
      <c r="E466" s="41"/>
      <c r="F466" s="289" t="s">
        <v>1627</v>
      </c>
      <c r="G466" s="41"/>
      <c r="H466" s="41"/>
      <c r="I466" s="290"/>
      <c r="J466" s="41"/>
      <c r="K466" s="41"/>
      <c r="L466" s="45"/>
      <c r="M466" s="291"/>
      <c r="N466" s="292"/>
      <c r="O466" s="92"/>
      <c r="P466" s="92"/>
      <c r="Q466" s="92"/>
      <c r="R466" s="92"/>
      <c r="S466" s="92"/>
      <c r="T466" s="93"/>
      <c r="U466" s="39"/>
      <c r="V466" s="39"/>
      <c r="W466" s="39"/>
      <c r="X466" s="39"/>
      <c r="Y466" s="39"/>
      <c r="Z466" s="39"/>
      <c r="AA466" s="39"/>
      <c r="AB466" s="39"/>
      <c r="AC466" s="39"/>
      <c r="AD466" s="39"/>
      <c r="AE466" s="39"/>
      <c r="AT466" s="18" t="s">
        <v>836</v>
      </c>
      <c r="AU466" s="18" t="s">
        <v>87</v>
      </c>
    </row>
    <row r="467" spans="1:51" s="14" customFormat="1" ht="12">
      <c r="A467" s="14"/>
      <c r="B467" s="254"/>
      <c r="C467" s="255"/>
      <c r="D467" s="245" t="s">
        <v>226</v>
      </c>
      <c r="E467" s="256" t="s">
        <v>1</v>
      </c>
      <c r="F467" s="257" t="s">
        <v>2031</v>
      </c>
      <c r="G467" s="255"/>
      <c r="H467" s="258">
        <v>9.28</v>
      </c>
      <c r="I467" s="259"/>
      <c r="J467" s="255"/>
      <c r="K467" s="255"/>
      <c r="L467" s="260"/>
      <c r="M467" s="261"/>
      <c r="N467" s="262"/>
      <c r="O467" s="262"/>
      <c r="P467" s="262"/>
      <c r="Q467" s="262"/>
      <c r="R467" s="262"/>
      <c r="S467" s="262"/>
      <c r="T467" s="263"/>
      <c r="U467" s="14"/>
      <c r="V467" s="14"/>
      <c r="W467" s="14"/>
      <c r="X467" s="14"/>
      <c r="Y467" s="14"/>
      <c r="Z467" s="14"/>
      <c r="AA467" s="14"/>
      <c r="AB467" s="14"/>
      <c r="AC467" s="14"/>
      <c r="AD467" s="14"/>
      <c r="AE467" s="14"/>
      <c r="AT467" s="264" t="s">
        <v>226</v>
      </c>
      <c r="AU467" s="264" t="s">
        <v>87</v>
      </c>
      <c r="AV467" s="14" t="s">
        <v>87</v>
      </c>
      <c r="AW467" s="14" t="s">
        <v>35</v>
      </c>
      <c r="AX467" s="14" t="s">
        <v>78</v>
      </c>
      <c r="AY467" s="264" t="s">
        <v>216</v>
      </c>
    </row>
    <row r="468" spans="1:51" s="14" customFormat="1" ht="12">
      <c r="A468" s="14"/>
      <c r="B468" s="254"/>
      <c r="C468" s="255"/>
      <c r="D468" s="245" t="s">
        <v>226</v>
      </c>
      <c r="E468" s="256" t="s">
        <v>1</v>
      </c>
      <c r="F468" s="257" t="s">
        <v>2032</v>
      </c>
      <c r="G468" s="255"/>
      <c r="H468" s="258">
        <v>11.68</v>
      </c>
      <c r="I468" s="259"/>
      <c r="J468" s="255"/>
      <c r="K468" s="255"/>
      <c r="L468" s="260"/>
      <c r="M468" s="261"/>
      <c r="N468" s="262"/>
      <c r="O468" s="262"/>
      <c r="P468" s="262"/>
      <c r="Q468" s="262"/>
      <c r="R468" s="262"/>
      <c r="S468" s="262"/>
      <c r="T468" s="263"/>
      <c r="U468" s="14"/>
      <c r="V468" s="14"/>
      <c r="W468" s="14"/>
      <c r="X468" s="14"/>
      <c r="Y468" s="14"/>
      <c r="Z468" s="14"/>
      <c r="AA468" s="14"/>
      <c r="AB468" s="14"/>
      <c r="AC468" s="14"/>
      <c r="AD468" s="14"/>
      <c r="AE468" s="14"/>
      <c r="AT468" s="264" t="s">
        <v>226</v>
      </c>
      <c r="AU468" s="264" t="s">
        <v>87</v>
      </c>
      <c r="AV468" s="14" t="s">
        <v>87</v>
      </c>
      <c r="AW468" s="14" t="s">
        <v>35</v>
      </c>
      <c r="AX468" s="14" t="s">
        <v>78</v>
      </c>
      <c r="AY468" s="264" t="s">
        <v>216</v>
      </c>
    </row>
    <row r="469" spans="1:51" s="14" customFormat="1" ht="12">
      <c r="A469" s="14"/>
      <c r="B469" s="254"/>
      <c r="C469" s="255"/>
      <c r="D469" s="245" t="s">
        <v>226</v>
      </c>
      <c r="E469" s="256" t="s">
        <v>1</v>
      </c>
      <c r="F469" s="257" t="s">
        <v>2033</v>
      </c>
      <c r="G469" s="255"/>
      <c r="H469" s="258">
        <v>4.52</v>
      </c>
      <c r="I469" s="259"/>
      <c r="J469" s="255"/>
      <c r="K469" s="255"/>
      <c r="L469" s="260"/>
      <c r="M469" s="261"/>
      <c r="N469" s="262"/>
      <c r="O469" s="262"/>
      <c r="P469" s="262"/>
      <c r="Q469" s="262"/>
      <c r="R469" s="262"/>
      <c r="S469" s="262"/>
      <c r="T469" s="263"/>
      <c r="U469" s="14"/>
      <c r="V469" s="14"/>
      <c r="W469" s="14"/>
      <c r="X469" s="14"/>
      <c r="Y469" s="14"/>
      <c r="Z469" s="14"/>
      <c r="AA469" s="14"/>
      <c r="AB469" s="14"/>
      <c r="AC469" s="14"/>
      <c r="AD469" s="14"/>
      <c r="AE469" s="14"/>
      <c r="AT469" s="264" t="s">
        <v>226</v>
      </c>
      <c r="AU469" s="264" t="s">
        <v>87</v>
      </c>
      <c r="AV469" s="14" t="s">
        <v>87</v>
      </c>
      <c r="AW469" s="14" t="s">
        <v>35</v>
      </c>
      <c r="AX469" s="14" t="s">
        <v>78</v>
      </c>
      <c r="AY469" s="264" t="s">
        <v>216</v>
      </c>
    </row>
    <row r="470" spans="1:51" s="14" customFormat="1" ht="12">
      <c r="A470" s="14"/>
      <c r="B470" s="254"/>
      <c r="C470" s="255"/>
      <c r="D470" s="245" t="s">
        <v>226</v>
      </c>
      <c r="E470" s="256" t="s">
        <v>1</v>
      </c>
      <c r="F470" s="257" t="s">
        <v>2034</v>
      </c>
      <c r="G470" s="255"/>
      <c r="H470" s="258">
        <v>6.24</v>
      </c>
      <c r="I470" s="259"/>
      <c r="J470" s="255"/>
      <c r="K470" s="255"/>
      <c r="L470" s="260"/>
      <c r="M470" s="261"/>
      <c r="N470" s="262"/>
      <c r="O470" s="262"/>
      <c r="P470" s="262"/>
      <c r="Q470" s="262"/>
      <c r="R470" s="262"/>
      <c r="S470" s="262"/>
      <c r="T470" s="263"/>
      <c r="U470" s="14"/>
      <c r="V470" s="14"/>
      <c r="W470" s="14"/>
      <c r="X470" s="14"/>
      <c r="Y470" s="14"/>
      <c r="Z470" s="14"/>
      <c r="AA470" s="14"/>
      <c r="AB470" s="14"/>
      <c r="AC470" s="14"/>
      <c r="AD470" s="14"/>
      <c r="AE470" s="14"/>
      <c r="AT470" s="264" t="s">
        <v>226</v>
      </c>
      <c r="AU470" s="264" t="s">
        <v>87</v>
      </c>
      <c r="AV470" s="14" t="s">
        <v>87</v>
      </c>
      <c r="AW470" s="14" t="s">
        <v>35</v>
      </c>
      <c r="AX470" s="14" t="s">
        <v>78</v>
      </c>
      <c r="AY470" s="264" t="s">
        <v>216</v>
      </c>
    </row>
    <row r="471" spans="1:51" s="15" customFormat="1" ht="12">
      <c r="A471" s="15"/>
      <c r="B471" s="265"/>
      <c r="C471" s="266"/>
      <c r="D471" s="245" t="s">
        <v>226</v>
      </c>
      <c r="E471" s="267" t="s">
        <v>1</v>
      </c>
      <c r="F471" s="268" t="s">
        <v>229</v>
      </c>
      <c r="G471" s="266"/>
      <c r="H471" s="269">
        <v>31.72</v>
      </c>
      <c r="I471" s="270"/>
      <c r="J471" s="266"/>
      <c r="K471" s="266"/>
      <c r="L471" s="271"/>
      <c r="M471" s="272"/>
      <c r="N471" s="273"/>
      <c r="O471" s="273"/>
      <c r="P471" s="273"/>
      <c r="Q471" s="273"/>
      <c r="R471" s="273"/>
      <c r="S471" s="273"/>
      <c r="T471" s="274"/>
      <c r="U471" s="15"/>
      <c r="V471" s="15"/>
      <c r="W471" s="15"/>
      <c r="X471" s="15"/>
      <c r="Y471" s="15"/>
      <c r="Z471" s="15"/>
      <c r="AA471" s="15"/>
      <c r="AB471" s="15"/>
      <c r="AC471" s="15"/>
      <c r="AD471" s="15"/>
      <c r="AE471" s="15"/>
      <c r="AT471" s="275" t="s">
        <v>226</v>
      </c>
      <c r="AU471" s="275" t="s">
        <v>87</v>
      </c>
      <c r="AV471" s="15" t="s">
        <v>100</v>
      </c>
      <c r="AW471" s="15" t="s">
        <v>35</v>
      </c>
      <c r="AX471" s="15" t="s">
        <v>85</v>
      </c>
      <c r="AY471" s="275" t="s">
        <v>216</v>
      </c>
    </row>
    <row r="472" spans="1:65" s="2" customFormat="1" ht="37.8" customHeight="1">
      <c r="A472" s="39"/>
      <c r="B472" s="40"/>
      <c r="C472" s="276" t="s">
        <v>2035</v>
      </c>
      <c r="D472" s="276" t="s">
        <v>265</v>
      </c>
      <c r="E472" s="277" t="s">
        <v>2036</v>
      </c>
      <c r="F472" s="278" t="s">
        <v>2037</v>
      </c>
      <c r="G472" s="279" t="s">
        <v>268</v>
      </c>
      <c r="H472" s="280">
        <v>63.44</v>
      </c>
      <c r="I472" s="281"/>
      <c r="J472" s="282">
        <f>ROUND(I472*H472,2)</f>
        <v>0</v>
      </c>
      <c r="K472" s="278" t="s">
        <v>1361</v>
      </c>
      <c r="L472" s="45"/>
      <c r="M472" s="283" t="s">
        <v>1</v>
      </c>
      <c r="N472" s="284" t="s">
        <v>43</v>
      </c>
      <c r="O472" s="92"/>
      <c r="P472" s="239">
        <f>O472*H472</f>
        <v>0</v>
      </c>
      <c r="Q472" s="239">
        <v>0</v>
      </c>
      <c r="R472" s="239">
        <f>Q472*H472</f>
        <v>0</v>
      </c>
      <c r="S472" s="239">
        <v>0</v>
      </c>
      <c r="T472" s="240">
        <f>S472*H472</f>
        <v>0</v>
      </c>
      <c r="U472" s="39"/>
      <c r="V472" s="39"/>
      <c r="W472" s="39"/>
      <c r="X472" s="39"/>
      <c r="Y472" s="39"/>
      <c r="Z472" s="39"/>
      <c r="AA472" s="39"/>
      <c r="AB472" s="39"/>
      <c r="AC472" s="39"/>
      <c r="AD472" s="39"/>
      <c r="AE472" s="39"/>
      <c r="AR472" s="241" t="s">
        <v>285</v>
      </c>
      <c r="AT472" s="241" t="s">
        <v>265</v>
      </c>
      <c r="AU472" s="241" t="s">
        <v>87</v>
      </c>
      <c r="AY472" s="18" t="s">
        <v>216</v>
      </c>
      <c r="BE472" s="242">
        <f>IF(N472="základní",J472,0)</f>
        <v>0</v>
      </c>
      <c r="BF472" s="242">
        <f>IF(N472="snížená",J472,0)</f>
        <v>0</v>
      </c>
      <c r="BG472" s="242">
        <f>IF(N472="zákl. přenesená",J472,0)</f>
        <v>0</v>
      </c>
      <c r="BH472" s="242">
        <f>IF(N472="sníž. přenesená",J472,0)</f>
        <v>0</v>
      </c>
      <c r="BI472" s="242">
        <f>IF(N472="nulová",J472,0)</f>
        <v>0</v>
      </c>
      <c r="BJ472" s="18" t="s">
        <v>85</v>
      </c>
      <c r="BK472" s="242">
        <f>ROUND(I472*H472,2)</f>
        <v>0</v>
      </c>
      <c r="BL472" s="18" t="s">
        <v>285</v>
      </c>
      <c r="BM472" s="241" t="s">
        <v>2038</v>
      </c>
    </row>
    <row r="473" spans="1:47" s="2" customFormat="1" ht="12">
      <c r="A473" s="39"/>
      <c r="B473" s="40"/>
      <c r="C473" s="41"/>
      <c r="D473" s="288" t="s">
        <v>836</v>
      </c>
      <c r="E473" s="41"/>
      <c r="F473" s="289" t="s">
        <v>2039</v>
      </c>
      <c r="G473" s="41"/>
      <c r="H473" s="41"/>
      <c r="I473" s="290"/>
      <c r="J473" s="41"/>
      <c r="K473" s="41"/>
      <c r="L473" s="45"/>
      <c r="M473" s="291"/>
      <c r="N473" s="292"/>
      <c r="O473" s="92"/>
      <c r="P473" s="92"/>
      <c r="Q473" s="92"/>
      <c r="R473" s="92"/>
      <c r="S473" s="92"/>
      <c r="T473" s="93"/>
      <c r="U473" s="39"/>
      <c r="V473" s="39"/>
      <c r="W473" s="39"/>
      <c r="X473" s="39"/>
      <c r="Y473" s="39"/>
      <c r="Z473" s="39"/>
      <c r="AA473" s="39"/>
      <c r="AB473" s="39"/>
      <c r="AC473" s="39"/>
      <c r="AD473" s="39"/>
      <c r="AE473" s="39"/>
      <c r="AT473" s="18" t="s">
        <v>836</v>
      </c>
      <c r="AU473" s="18" t="s">
        <v>87</v>
      </c>
    </row>
    <row r="474" spans="1:51" s="14" customFormat="1" ht="12">
      <c r="A474" s="14"/>
      <c r="B474" s="254"/>
      <c r="C474" s="255"/>
      <c r="D474" s="245" t="s">
        <v>226</v>
      </c>
      <c r="E474" s="256" t="s">
        <v>1</v>
      </c>
      <c r="F474" s="257" t="s">
        <v>2040</v>
      </c>
      <c r="G474" s="255"/>
      <c r="H474" s="258">
        <v>18.56</v>
      </c>
      <c r="I474" s="259"/>
      <c r="J474" s="255"/>
      <c r="K474" s="255"/>
      <c r="L474" s="260"/>
      <c r="M474" s="261"/>
      <c r="N474" s="262"/>
      <c r="O474" s="262"/>
      <c r="P474" s="262"/>
      <c r="Q474" s="262"/>
      <c r="R474" s="262"/>
      <c r="S474" s="262"/>
      <c r="T474" s="263"/>
      <c r="U474" s="14"/>
      <c r="V474" s="14"/>
      <c r="W474" s="14"/>
      <c r="X474" s="14"/>
      <c r="Y474" s="14"/>
      <c r="Z474" s="14"/>
      <c r="AA474" s="14"/>
      <c r="AB474" s="14"/>
      <c r="AC474" s="14"/>
      <c r="AD474" s="14"/>
      <c r="AE474" s="14"/>
      <c r="AT474" s="264" t="s">
        <v>226</v>
      </c>
      <c r="AU474" s="264" t="s">
        <v>87</v>
      </c>
      <c r="AV474" s="14" t="s">
        <v>87</v>
      </c>
      <c r="AW474" s="14" t="s">
        <v>35</v>
      </c>
      <c r="AX474" s="14" t="s">
        <v>78</v>
      </c>
      <c r="AY474" s="264" t="s">
        <v>216</v>
      </c>
    </row>
    <row r="475" spans="1:51" s="14" customFormat="1" ht="12">
      <c r="A475" s="14"/>
      <c r="B475" s="254"/>
      <c r="C475" s="255"/>
      <c r="D475" s="245" t="s">
        <v>226</v>
      </c>
      <c r="E475" s="256" t="s">
        <v>1</v>
      </c>
      <c r="F475" s="257" t="s">
        <v>2041</v>
      </c>
      <c r="G475" s="255"/>
      <c r="H475" s="258">
        <v>23.36</v>
      </c>
      <c r="I475" s="259"/>
      <c r="J475" s="255"/>
      <c r="K475" s="255"/>
      <c r="L475" s="260"/>
      <c r="M475" s="261"/>
      <c r="N475" s="262"/>
      <c r="O475" s="262"/>
      <c r="P475" s="262"/>
      <c r="Q475" s="262"/>
      <c r="R475" s="262"/>
      <c r="S475" s="262"/>
      <c r="T475" s="263"/>
      <c r="U475" s="14"/>
      <c r="V475" s="14"/>
      <c r="W475" s="14"/>
      <c r="X475" s="14"/>
      <c r="Y475" s="14"/>
      <c r="Z475" s="14"/>
      <c r="AA475" s="14"/>
      <c r="AB475" s="14"/>
      <c r="AC475" s="14"/>
      <c r="AD475" s="14"/>
      <c r="AE475" s="14"/>
      <c r="AT475" s="264" t="s">
        <v>226</v>
      </c>
      <c r="AU475" s="264" t="s">
        <v>87</v>
      </c>
      <c r="AV475" s="14" t="s">
        <v>87</v>
      </c>
      <c r="AW475" s="14" t="s">
        <v>35</v>
      </c>
      <c r="AX475" s="14" t="s">
        <v>78</v>
      </c>
      <c r="AY475" s="264" t="s">
        <v>216</v>
      </c>
    </row>
    <row r="476" spans="1:51" s="14" customFormat="1" ht="12">
      <c r="A476" s="14"/>
      <c r="B476" s="254"/>
      <c r="C476" s="255"/>
      <c r="D476" s="245" t="s">
        <v>226</v>
      </c>
      <c r="E476" s="256" t="s">
        <v>1</v>
      </c>
      <c r="F476" s="257" t="s">
        <v>2042</v>
      </c>
      <c r="G476" s="255"/>
      <c r="H476" s="258">
        <v>9.04</v>
      </c>
      <c r="I476" s="259"/>
      <c r="J476" s="255"/>
      <c r="K476" s="255"/>
      <c r="L476" s="260"/>
      <c r="M476" s="261"/>
      <c r="N476" s="262"/>
      <c r="O476" s="262"/>
      <c r="P476" s="262"/>
      <c r="Q476" s="262"/>
      <c r="R476" s="262"/>
      <c r="S476" s="262"/>
      <c r="T476" s="263"/>
      <c r="U476" s="14"/>
      <c r="V476" s="14"/>
      <c r="W476" s="14"/>
      <c r="X476" s="14"/>
      <c r="Y476" s="14"/>
      <c r="Z476" s="14"/>
      <c r="AA476" s="14"/>
      <c r="AB476" s="14"/>
      <c r="AC476" s="14"/>
      <c r="AD476" s="14"/>
      <c r="AE476" s="14"/>
      <c r="AT476" s="264" t="s">
        <v>226</v>
      </c>
      <c r="AU476" s="264" t="s">
        <v>87</v>
      </c>
      <c r="AV476" s="14" t="s">
        <v>87</v>
      </c>
      <c r="AW476" s="14" t="s">
        <v>35</v>
      </c>
      <c r="AX476" s="14" t="s">
        <v>78</v>
      </c>
      <c r="AY476" s="264" t="s">
        <v>216</v>
      </c>
    </row>
    <row r="477" spans="1:51" s="14" customFormat="1" ht="12">
      <c r="A477" s="14"/>
      <c r="B477" s="254"/>
      <c r="C477" s="255"/>
      <c r="D477" s="245" t="s">
        <v>226</v>
      </c>
      <c r="E477" s="256" t="s">
        <v>1</v>
      </c>
      <c r="F477" s="257" t="s">
        <v>2043</v>
      </c>
      <c r="G477" s="255"/>
      <c r="H477" s="258">
        <v>12.48</v>
      </c>
      <c r="I477" s="259"/>
      <c r="J477" s="255"/>
      <c r="K477" s="255"/>
      <c r="L477" s="260"/>
      <c r="M477" s="261"/>
      <c r="N477" s="262"/>
      <c r="O477" s="262"/>
      <c r="P477" s="262"/>
      <c r="Q477" s="262"/>
      <c r="R477" s="262"/>
      <c r="S477" s="262"/>
      <c r="T477" s="263"/>
      <c r="U477" s="14"/>
      <c r="V477" s="14"/>
      <c r="W477" s="14"/>
      <c r="X477" s="14"/>
      <c r="Y477" s="14"/>
      <c r="Z477" s="14"/>
      <c r="AA477" s="14"/>
      <c r="AB477" s="14"/>
      <c r="AC477" s="14"/>
      <c r="AD477" s="14"/>
      <c r="AE477" s="14"/>
      <c r="AT477" s="264" t="s">
        <v>226</v>
      </c>
      <c r="AU477" s="264" t="s">
        <v>87</v>
      </c>
      <c r="AV477" s="14" t="s">
        <v>87</v>
      </c>
      <c r="AW477" s="14" t="s">
        <v>35</v>
      </c>
      <c r="AX477" s="14" t="s">
        <v>78</v>
      </c>
      <c r="AY477" s="264" t="s">
        <v>216</v>
      </c>
    </row>
    <row r="478" spans="1:51" s="15" customFormat="1" ht="12">
      <c r="A478" s="15"/>
      <c r="B478" s="265"/>
      <c r="C478" s="266"/>
      <c r="D478" s="245" t="s">
        <v>226</v>
      </c>
      <c r="E478" s="267" t="s">
        <v>1</v>
      </c>
      <c r="F478" s="268" t="s">
        <v>229</v>
      </c>
      <c r="G478" s="266"/>
      <c r="H478" s="269">
        <v>63.44</v>
      </c>
      <c r="I478" s="270"/>
      <c r="J478" s="266"/>
      <c r="K478" s="266"/>
      <c r="L478" s="271"/>
      <c r="M478" s="272"/>
      <c r="N478" s="273"/>
      <c r="O478" s="273"/>
      <c r="P478" s="273"/>
      <c r="Q478" s="273"/>
      <c r="R478" s="273"/>
      <c r="S478" s="273"/>
      <c r="T478" s="274"/>
      <c r="U478" s="15"/>
      <c r="V478" s="15"/>
      <c r="W478" s="15"/>
      <c r="X478" s="15"/>
      <c r="Y478" s="15"/>
      <c r="Z478" s="15"/>
      <c r="AA478" s="15"/>
      <c r="AB478" s="15"/>
      <c r="AC478" s="15"/>
      <c r="AD478" s="15"/>
      <c r="AE478" s="15"/>
      <c r="AT478" s="275" t="s">
        <v>226</v>
      </c>
      <c r="AU478" s="275" t="s">
        <v>87</v>
      </c>
      <c r="AV478" s="15" t="s">
        <v>100</v>
      </c>
      <c r="AW478" s="15" t="s">
        <v>35</v>
      </c>
      <c r="AX478" s="15" t="s">
        <v>85</v>
      </c>
      <c r="AY478" s="275" t="s">
        <v>216</v>
      </c>
    </row>
    <row r="479" spans="1:65" s="2" customFormat="1" ht="37.8" customHeight="1">
      <c r="A479" s="39"/>
      <c r="B479" s="40"/>
      <c r="C479" s="276" t="s">
        <v>2044</v>
      </c>
      <c r="D479" s="276" t="s">
        <v>265</v>
      </c>
      <c r="E479" s="277" t="s">
        <v>2045</v>
      </c>
      <c r="F479" s="278" t="s">
        <v>2046</v>
      </c>
      <c r="G479" s="279" t="s">
        <v>268</v>
      </c>
      <c r="H479" s="280">
        <v>14.72</v>
      </c>
      <c r="I479" s="281"/>
      <c r="J479" s="282">
        <f>ROUND(I479*H479,2)</f>
        <v>0</v>
      </c>
      <c r="K479" s="278" t="s">
        <v>1361</v>
      </c>
      <c r="L479" s="45"/>
      <c r="M479" s="283" t="s">
        <v>1</v>
      </c>
      <c r="N479" s="284" t="s">
        <v>43</v>
      </c>
      <c r="O479" s="92"/>
      <c r="P479" s="239">
        <f>O479*H479</f>
        <v>0</v>
      </c>
      <c r="Q479" s="239">
        <v>0</v>
      </c>
      <c r="R479" s="239">
        <f>Q479*H479</f>
        <v>0</v>
      </c>
      <c r="S479" s="239">
        <v>0</v>
      </c>
      <c r="T479" s="240">
        <f>S479*H479</f>
        <v>0</v>
      </c>
      <c r="U479" s="39"/>
      <c r="V479" s="39"/>
      <c r="W479" s="39"/>
      <c r="X479" s="39"/>
      <c r="Y479" s="39"/>
      <c r="Z479" s="39"/>
      <c r="AA479" s="39"/>
      <c r="AB479" s="39"/>
      <c r="AC479" s="39"/>
      <c r="AD479" s="39"/>
      <c r="AE479" s="39"/>
      <c r="AR479" s="241" t="s">
        <v>285</v>
      </c>
      <c r="AT479" s="241" t="s">
        <v>265</v>
      </c>
      <c r="AU479" s="241" t="s">
        <v>87</v>
      </c>
      <c r="AY479" s="18" t="s">
        <v>216</v>
      </c>
      <c r="BE479" s="242">
        <f>IF(N479="základní",J479,0)</f>
        <v>0</v>
      </c>
      <c r="BF479" s="242">
        <f>IF(N479="snížená",J479,0)</f>
        <v>0</v>
      </c>
      <c r="BG479" s="242">
        <f>IF(N479="zákl. přenesená",J479,0)</f>
        <v>0</v>
      </c>
      <c r="BH479" s="242">
        <f>IF(N479="sníž. přenesená",J479,0)</f>
        <v>0</v>
      </c>
      <c r="BI479" s="242">
        <f>IF(N479="nulová",J479,0)</f>
        <v>0</v>
      </c>
      <c r="BJ479" s="18" t="s">
        <v>85</v>
      </c>
      <c r="BK479" s="242">
        <f>ROUND(I479*H479,2)</f>
        <v>0</v>
      </c>
      <c r="BL479" s="18" t="s">
        <v>285</v>
      </c>
      <c r="BM479" s="241" t="s">
        <v>2047</v>
      </c>
    </row>
    <row r="480" spans="1:47" s="2" customFormat="1" ht="12">
      <c r="A480" s="39"/>
      <c r="B480" s="40"/>
      <c r="C480" s="41"/>
      <c r="D480" s="288" t="s">
        <v>836</v>
      </c>
      <c r="E480" s="41"/>
      <c r="F480" s="289" t="s">
        <v>2048</v>
      </c>
      <c r="G480" s="41"/>
      <c r="H480" s="41"/>
      <c r="I480" s="290"/>
      <c r="J480" s="41"/>
      <c r="K480" s="41"/>
      <c r="L480" s="45"/>
      <c r="M480" s="291"/>
      <c r="N480" s="292"/>
      <c r="O480" s="92"/>
      <c r="P480" s="92"/>
      <c r="Q480" s="92"/>
      <c r="R480" s="92"/>
      <c r="S480" s="92"/>
      <c r="T480" s="93"/>
      <c r="U480" s="39"/>
      <c r="V480" s="39"/>
      <c r="W480" s="39"/>
      <c r="X480" s="39"/>
      <c r="Y480" s="39"/>
      <c r="Z480" s="39"/>
      <c r="AA480" s="39"/>
      <c r="AB480" s="39"/>
      <c r="AC480" s="39"/>
      <c r="AD480" s="39"/>
      <c r="AE480" s="39"/>
      <c r="AT480" s="18" t="s">
        <v>836</v>
      </c>
      <c r="AU480" s="18" t="s">
        <v>87</v>
      </c>
    </row>
    <row r="481" spans="1:51" s="14" customFormat="1" ht="12">
      <c r="A481" s="14"/>
      <c r="B481" s="254"/>
      <c r="C481" s="255"/>
      <c r="D481" s="245" t="s">
        <v>226</v>
      </c>
      <c r="E481" s="256" t="s">
        <v>1</v>
      </c>
      <c r="F481" s="257" t="s">
        <v>2049</v>
      </c>
      <c r="G481" s="255"/>
      <c r="H481" s="258">
        <v>14.72</v>
      </c>
      <c r="I481" s="259"/>
      <c r="J481" s="255"/>
      <c r="K481" s="255"/>
      <c r="L481" s="260"/>
      <c r="M481" s="261"/>
      <c r="N481" s="262"/>
      <c r="O481" s="262"/>
      <c r="P481" s="262"/>
      <c r="Q481" s="262"/>
      <c r="R481" s="262"/>
      <c r="S481" s="262"/>
      <c r="T481" s="263"/>
      <c r="U481" s="14"/>
      <c r="V481" s="14"/>
      <c r="W481" s="14"/>
      <c r="X481" s="14"/>
      <c r="Y481" s="14"/>
      <c r="Z481" s="14"/>
      <c r="AA481" s="14"/>
      <c r="AB481" s="14"/>
      <c r="AC481" s="14"/>
      <c r="AD481" s="14"/>
      <c r="AE481" s="14"/>
      <c r="AT481" s="264" t="s">
        <v>226</v>
      </c>
      <c r="AU481" s="264" t="s">
        <v>87</v>
      </c>
      <c r="AV481" s="14" t="s">
        <v>87</v>
      </c>
      <c r="AW481" s="14" t="s">
        <v>35</v>
      </c>
      <c r="AX481" s="14" t="s">
        <v>78</v>
      </c>
      <c r="AY481" s="264" t="s">
        <v>216</v>
      </c>
    </row>
    <row r="482" spans="1:51" s="15" customFormat="1" ht="12">
      <c r="A482" s="15"/>
      <c r="B482" s="265"/>
      <c r="C482" s="266"/>
      <c r="D482" s="245" t="s">
        <v>226</v>
      </c>
      <c r="E482" s="267" t="s">
        <v>1</v>
      </c>
      <c r="F482" s="268" t="s">
        <v>229</v>
      </c>
      <c r="G482" s="266"/>
      <c r="H482" s="269">
        <v>14.72</v>
      </c>
      <c r="I482" s="270"/>
      <c r="J482" s="266"/>
      <c r="K482" s="266"/>
      <c r="L482" s="271"/>
      <c r="M482" s="272"/>
      <c r="N482" s="273"/>
      <c r="O482" s="273"/>
      <c r="P482" s="273"/>
      <c r="Q482" s="273"/>
      <c r="R482" s="273"/>
      <c r="S482" s="273"/>
      <c r="T482" s="274"/>
      <c r="U482" s="15"/>
      <c r="V482" s="15"/>
      <c r="W482" s="15"/>
      <c r="X482" s="15"/>
      <c r="Y482" s="15"/>
      <c r="Z482" s="15"/>
      <c r="AA482" s="15"/>
      <c r="AB482" s="15"/>
      <c r="AC482" s="15"/>
      <c r="AD482" s="15"/>
      <c r="AE482" s="15"/>
      <c r="AT482" s="275" t="s">
        <v>226</v>
      </c>
      <c r="AU482" s="275" t="s">
        <v>87</v>
      </c>
      <c r="AV482" s="15" t="s">
        <v>100</v>
      </c>
      <c r="AW482" s="15" t="s">
        <v>35</v>
      </c>
      <c r="AX482" s="15" t="s">
        <v>85</v>
      </c>
      <c r="AY482" s="275" t="s">
        <v>216</v>
      </c>
    </row>
    <row r="483" spans="1:65" s="2" customFormat="1" ht="37.8" customHeight="1">
      <c r="A483" s="39"/>
      <c r="B483" s="40"/>
      <c r="C483" s="276" t="s">
        <v>2050</v>
      </c>
      <c r="D483" s="276" t="s">
        <v>265</v>
      </c>
      <c r="E483" s="277" t="s">
        <v>2051</v>
      </c>
      <c r="F483" s="278" t="s">
        <v>2052</v>
      </c>
      <c r="G483" s="279" t="s">
        <v>268</v>
      </c>
      <c r="H483" s="280">
        <v>29.44</v>
      </c>
      <c r="I483" s="281"/>
      <c r="J483" s="282">
        <f>ROUND(I483*H483,2)</f>
        <v>0</v>
      </c>
      <c r="K483" s="278" t="s">
        <v>1361</v>
      </c>
      <c r="L483" s="45"/>
      <c r="M483" s="283" t="s">
        <v>1</v>
      </c>
      <c r="N483" s="284" t="s">
        <v>43</v>
      </c>
      <c r="O483" s="92"/>
      <c r="P483" s="239">
        <f>O483*H483</f>
        <v>0</v>
      </c>
      <c r="Q483" s="239">
        <v>0</v>
      </c>
      <c r="R483" s="239">
        <f>Q483*H483</f>
        <v>0</v>
      </c>
      <c r="S483" s="239">
        <v>0</v>
      </c>
      <c r="T483" s="240">
        <f>S483*H483</f>
        <v>0</v>
      </c>
      <c r="U483" s="39"/>
      <c r="V483" s="39"/>
      <c r="W483" s="39"/>
      <c r="X483" s="39"/>
      <c r="Y483" s="39"/>
      <c r="Z483" s="39"/>
      <c r="AA483" s="39"/>
      <c r="AB483" s="39"/>
      <c r="AC483" s="39"/>
      <c r="AD483" s="39"/>
      <c r="AE483" s="39"/>
      <c r="AR483" s="241" t="s">
        <v>285</v>
      </c>
      <c r="AT483" s="241" t="s">
        <v>265</v>
      </c>
      <c r="AU483" s="241" t="s">
        <v>87</v>
      </c>
      <c r="AY483" s="18" t="s">
        <v>216</v>
      </c>
      <c r="BE483" s="242">
        <f>IF(N483="základní",J483,0)</f>
        <v>0</v>
      </c>
      <c r="BF483" s="242">
        <f>IF(N483="snížená",J483,0)</f>
        <v>0</v>
      </c>
      <c r="BG483" s="242">
        <f>IF(N483="zákl. přenesená",J483,0)</f>
        <v>0</v>
      </c>
      <c r="BH483" s="242">
        <f>IF(N483="sníž. přenesená",J483,0)</f>
        <v>0</v>
      </c>
      <c r="BI483" s="242">
        <f>IF(N483="nulová",J483,0)</f>
        <v>0</v>
      </c>
      <c r="BJ483" s="18" t="s">
        <v>85</v>
      </c>
      <c r="BK483" s="242">
        <f>ROUND(I483*H483,2)</f>
        <v>0</v>
      </c>
      <c r="BL483" s="18" t="s">
        <v>285</v>
      </c>
      <c r="BM483" s="241" t="s">
        <v>2053</v>
      </c>
    </row>
    <row r="484" spans="1:47" s="2" customFormat="1" ht="12">
      <c r="A484" s="39"/>
      <c r="B484" s="40"/>
      <c r="C484" s="41"/>
      <c r="D484" s="288" t="s">
        <v>836</v>
      </c>
      <c r="E484" s="41"/>
      <c r="F484" s="289" t="s">
        <v>2054</v>
      </c>
      <c r="G484" s="41"/>
      <c r="H484" s="41"/>
      <c r="I484" s="290"/>
      <c r="J484" s="41"/>
      <c r="K484" s="41"/>
      <c r="L484" s="45"/>
      <c r="M484" s="291"/>
      <c r="N484" s="292"/>
      <c r="O484" s="92"/>
      <c r="P484" s="92"/>
      <c r="Q484" s="92"/>
      <c r="R484" s="92"/>
      <c r="S484" s="92"/>
      <c r="T484" s="93"/>
      <c r="U484" s="39"/>
      <c r="V484" s="39"/>
      <c r="W484" s="39"/>
      <c r="X484" s="39"/>
      <c r="Y484" s="39"/>
      <c r="Z484" s="39"/>
      <c r="AA484" s="39"/>
      <c r="AB484" s="39"/>
      <c r="AC484" s="39"/>
      <c r="AD484" s="39"/>
      <c r="AE484" s="39"/>
      <c r="AT484" s="18" t="s">
        <v>836</v>
      </c>
      <c r="AU484" s="18" t="s">
        <v>87</v>
      </c>
    </row>
    <row r="485" spans="1:51" s="14" customFormat="1" ht="12">
      <c r="A485" s="14"/>
      <c r="B485" s="254"/>
      <c r="C485" s="255"/>
      <c r="D485" s="245" t="s">
        <v>226</v>
      </c>
      <c r="E485" s="256" t="s">
        <v>1</v>
      </c>
      <c r="F485" s="257" t="s">
        <v>2055</v>
      </c>
      <c r="G485" s="255"/>
      <c r="H485" s="258">
        <v>29.44</v>
      </c>
      <c r="I485" s="259"/>
      <c r="J485" s="255"/>
      <c r="K485" s="255"/>
      <c r="L485" s="260"/>
      <c r="M485" s="261"/>
      <c r="N485" s="262"/>
      <c r="O485" s="262"/>
      <c r="P485" s="262"/>
      <c r="Q485" s="262"/>
      <c r="R485" s="262"/>
      <c r="S485" s="262"/>
      <c r="T485" s="263"/>
      <c r="U485" s="14"/>
      <c r="V485" s="14"/>
      <c r="W485" s="14"/>
      <c r="X485" s="14"/>
      <c r="Y485" s="14"/>
      <c r="Z485" s="14"/>
      <c r="AA485" s="14"/>
      <c r="AB485" s="14"/>
      <c r="AC485" s="14"/>
      <c r="AD485" s="14"/>
      <c r="AE485" s="14"/>
      <c r="AT485" s="264" t="s">
        <v>226</v>
      </c>
      <c r="AU485" s="264" t="s">
        <v>87</v>
      </c>
      <c r="AV485" s="14" t="s">
        <v>87</v>
      </c>
      <c r="AW485" s="14" t="s">
        <v>35</v>
      </c>
      <c r="AX485" s="14" t="s">
        <v>78</v>
      </c>
      <c r="AY485" s="264" t="s">
        <v>216</v>
      </c>
    </row>
    <row r="486" spans="1:51" s="15" customFormat="1" ht="12">
      <c r="A486" s="15"/>
      <c r="B486" s="265"/>
      <c r="C486" s="266"/>
      <c r="D486" s="245" t="s">
        <v>226</v>
      </c>
      <c r="E486" s="267" t="s">
        <v>1</v>
      </c>
      <c r="F486" s="268" t="s">
        <v>229</v>
      </c>
      <c r="G486" s="266"/>
      <c r="H486" s="269">
        <v>29.44</v>
      </c>
      <c r="I486" s="270"/>
      <c r="J486" s="266"/>
      <c r="K486" s="266"/>
      <c r="L486" s="271"/>
      <c r="M486" s="272"/>
      <c r="N486" s="273"/>
      <c r="O486" s="273"/>
      <c r="P486" s="273"/>
      <c r="Q486" s="273"/>
      <c r="R486" s="273"/>
      <c r="S486" s="273"/>
      <c r="T486" s="274"/>
      <c r="U486" s="15"/>
      <c r="V486" s="15"/>
      <c r="W486" s="15"/>
      <c r="X486" s="15"/>
      <c r="Y486" s="15"/>
      <c r="Z486" s="15"/>
      <c r="AA486" s="15"/>
      <c r="AB486" s="15"/>
      <c r="AC486" s="15"/>
      <c r="AD486" s="15"/>
      <c r="AE486" s="15"/>
      <c r="AT486" s="275" t="s">
        <v>226</v>
      </c>
      <c r="AU486" s="275" t="s">
        <v>87</v>
      </c>
      <c r="AV486" s="15" t="s">
        <v>100</v>
      </c>
      <c r="AW486" s="15" t="s">
        <v>35</v>
      </c>
      <c r="AX486" s="15" t="s">
        <v>85</v>
      </c>
      <c r="AY486" s="275" t="s">
        <v>216</v>
      </c>
    </row>
    <row r="487" spans="1:65" s="2" customFormat="1" ht="16.5" customHeight="1">
      <c r="A487" s="39"/>
      <c r="B487" s="40"/>
      <c r="C487" s="229" t="s">
        <v>2056</v>
      </c>
      <c r="D487" s="229" t="s">
        <v>219</v>
      </c>
      <c r="E487" s="230" t="s">
        <v>2057</v>
      </c>
      <c r="F487" s="231" t="s">
        <v>1631</v>
      </c>
      <c r="G487" s="232" t="s">
        <v>255</v>
      </c>
      <c r="H487" s="233">
        <v>0.016</v>
      </c>
      <c r="I487" s="234"/>
      <c r="J487" s="235">
        <f>ROUND(I487*H487,2)</f>
        <v>0</v>
      </c>
      <c r="K487" s="231" t="s">
        <v>1361</v>
      </c>
      <c r="L487" s="236"/>
      <c r="M487" s="237" t="s">
        <v>1</v>
      </c>
      <c r="N487" s="238" t="s">
        <v>43</v>
      </c>
      <c r="O487" s="92"/>
      <c r="P487" s="239">
        <f>O487*H487</f>
        <v>0</v>
      </c>
      <c r="Q487" s="239">
        <v>1</v>
      </c>
      <c r="R487" s="239">
        <f>Q487*H487</f>
        <v>0.016</v>
      </c>
      <c r="S487" s="239">
        <v>0</v>
      </c>
      <c r="T487" s="240">
        <f>S487*H487</f>
        <v>0</v>
      </c>
      <c r="U487" s="39"/>
      <c r="V487" s="39"/>
      <c r="W487" s="39"/>
      <c r="X487" s="39"/>
      <c r="Y487" s="39"/>
      <c r="Z487" s="39"/>
      <c r="AA487" s="39"/>
      <c r="AB487" s="39"/>
      <c r="AC487" s="39"/>
      <c r="AD487" s="39"/>
      <c r="AE487" s="39"/>
      <c r="AR487" s="241" t="s">
        <v>365</v>
      </c>
      <c r="AT487" s="241" t="s">
        <v>219</v>
      </c>
      <c r="AU487" s="241" t="s">
        <v>87</v>
      </c>
      <c r="AY487" s="18" t="s">
        <v>216</v>
      </c>
      <c r="BE487" s="242">
        <f>IF(N487="základní",J487,0)</f>
        <v>0</v>
      </c>
      <c r="BF487" s="242">
        <f>IF(N487="snížená",J487,0)</f>
        <v>0</v>
      </c>
      <c r="BG487" s="242">
        <f>IF(N487="zákl. přenesená",J487,0)</f>
        <v>0</v>
      </c>
      <c r="BH487" s="242">
        <f>IF(N487="sníž. přenesená",J487,0)</f>
        <v>0</v>
      </c>
      <c r="BI487" s="242">
        <f>IF(N487="nulová",J487,0)</f>
        <v>0</v>
      </c>
      <c r="BJ487" s="18" t="s">
        <v>85</v>
      </c>
      <c r="BK487" s="242">
        <f>ROUND(I487*H487,2)</f>
        <v>0</v>
      </c>
      <c r="BL487" s="18" t="s">
        <v>285</v>
      </c>
      <c r="BM487" s="241" t="s">
        <v>2058</v>
      </c>
    </row>
    <row r="488" spans="1:51" s="14" customFormat="1" ht="12">
      <c r="A488" s="14"/>
      <c r="B488" s="254"/>
      <c r="C488" s="255"/>
      <c r="D488" s="245" t="s">
        <v>226</v>
      </c>
      <c r="E488" s="256" t="s">
        <v>1</v>
      </c>
      <c r="F488" s="257" t="s">
        <v>2059</v>
      </c>
      <c r="G488" s="255"/>
      <c r="H488" s="258">
        <v>31.72</v>
      </c>
      <c r="I488" s="259"/>
      <c r="J488" s="255"/>
      <c r="K488" s="255"/>
      <c r="L488" s="260"/>
      <c r="M488" s="261"/>
      <c r="N488" s="262"/>
      <c r="O488" s="262"/>
      <c r="P488" s="262"/>
      <c r="Q488" s="262"/>
      <c r="R488" s="262"/>
      <c r="S488" s="262"/>
      <c r="T488" s="263"/>
      <c r="U488" s="14"/>
      <c r="V488" s="14"/>
      <c r="W488" s="14"/>
      <c r="X488" s="14"/>
      <c r="Y488" s="14"/>
      <c r="Z488" s="14"/>
      <c r="AA488" s="14"/>
      <c r="AB488" s="14"/>
      <c r="AC488" s="14"/>
      <c r="AD488" s="14"/>
      <c r="AE488" s="14"/>
      <c r="AT488" s="264" t="s">
        <v>226</v>
      </c>
      <c r="AU488" s="264" t="s">
        <v>87</v>
      </c>
      <c r="AV488" s="14" t="s">
        <v>87</v>
      </c>
      <c r="AW488" s="14" t="s">
        <v>35</v>
      </c>
      <c r="AX488" s="14" t="s">
        <v>78</v>
      </c>
      <c r="AY488" s="264" t="s">
        <v>216</v>
      </c>
    </row>
    <row r="489" spans="1:51" s="14" customFormat="1" ht="12">
      <c r="A489" s="14"/>
      <c r="B489" s="254"/>
      <c r="C489" s="255"/>
      <c r="D489" s="245" t="s">
        <v>226</v>
      </c>
      <c r="E489" s="256" t="s">
        <v>1</v>
      </c>
      <c r="F489" s="257" t="s">
        <v>2060</v>
      </c>
      <c r="G489" s="255"/>
      <c r="H489" s="258">
        <v>14.72</v>
      </c>
      <c r="I489" s="259"/>
      <c r="J489" s="255"/>
      <c r="K489" s="255"/>
      <c r="L489" s="260"/>
      <c r="M489" s="261"/>
      <c r="N489" s="262"/>
      <c r="O489" s="262"/>
      <c r="P489" s="262"/>
      <c r="Q489" s="262"/>
      <c r="R489" s="262"/>
      <c r="S489" s="262"/>
      <c r="T489" s="263"/>
      <c r="U489" s="14"/>
      <c r="V489" s="14"/>
      <c r="W489" s="14"/>
      <c r="X489" s="14"/>
      <c r="Y489" s="14"/>
      <c r="Z489" s="14"/>
      <c r="AA489" s="14"/>
      <c r="AB489" s="14"/>
      <c r="AC489" s="14"/>
      <c r="AD489" s="14"/>
      <c r="AE489" s="14"/>
      <c r="AT489" s="264" t="s">
        <v>226</v>
      </c>
      <c r="AU489" s="264" t="s">
        <v>87</v>
      </c>
      <c r="AV489" s="14" t="s">
        <v>87</v>
      </c>
      <c r="AW489" s="14" t="s">
        <v>35</v>
      </c>
      <c r="AX489" s="14" t="s">
        <v>78</v>
      </c>
      <c r="AY489" s="264" t="s">
        <v>216</v>
      </c>
    </row>
    <row r="490" spans="1:51" s="15" customFormat="1" ht="12">
      <c r="A490" s="15"/>
      <c r="B490" s="265"/>
      <c r="C490" s="266"/>
      <c r="D490" s="245" t="s">
        <v>226</v>
      </c>
      <c r="E490" s="267" t="s">
        <v>1</v>
      </c>
      <c r="F490" s="268" t="s">
        <v>229</v>
      </c>
      <c r="G490" s="266"/>
      <c r="H490" s="269">
        <v>46.44</v>
      </c>
      <c r="I490" s="270"/>
      <c r="J490" s="266"/>
      <c r="K490" s="266"/>
      <c r="L490" s="271"/>
      <c r="M490" s="272"/>
      <c r="N490" s="273"/>
      <c r="O490" s="273"/>
      <c r="P490" s="273"/>
      <c r="Q490" s="273"/>
      <c r="R490" s="273"/>
      <c r="S490" s="273"/>
      <c r="T490" s="274"/>
      <c r="U490" s="15"/>
      <c r="V490" s="15"/>
      <c r="W490" s="15"/>
      <c r="X490" s="15"/>
      <c r="Y490" s="15"/>
      <c r="Z490" s="15"/>
      <c r="AA490" s="15"/>
      <c r="AB490" s="15"/>
      <c r="AC490" s="15"/>
      <c r="AD490" s="15"/>
      <c r="AE490" s="15"/>
      <c r="AT490" s="275" t="s">
        <v>226</v>
      </c>
      <c r="AU490" s="275" t="s">
        <v>87</v>
      </c>
      <c r="AV490" s="15" t="s">
        <v>100</v>
      </c>
      <c r="AW490" s="15" t="s">
        <v>35</v>
      </c>
      <c r="AX490" s="15" t="s">
        <v>78</v>
      </c>
      <c r="AY490" s="275" t="s">
        <v>216</v>
      </c>
    </row>
    <row r="491" spans="1:51" s="14" customFormat="1" ht="12">
      <c r="A491" s="14"/>
      <c r="B491" s="254"/>
      <c r="C491" s="255"/>
      <c r="D491" s="245" t="s">
        <v>226</v>
      </c>
      <c r="E491" s="256" t="s">
        <v>1</v>
      </c>
      <c r="F491" s="257" t="s">
        <v>2061</v>
      </c>
      <c r="G491" s="255"/>
      <c r="H491" s="258">
        <v>0.016</v>
      </c>
      <c r="I491" s="259"/>
      <c r="J491" s="255"/>
      <c r="K491" s="255"/>
      <c r="L491" s="260"/>
      <c r="M491" s="261"/>
      <c r="N491" s="262"/>
      <c r="O491" s="262"/>
      <c r="P491" s="262"/>
      <c r="Q491" s="262"/>
      <c r="R491" s="262"/>
      <c r="S491" s="262"/>
      <c r="T491" s="263"/>
      <c r="U491" s="14"/>
      <c r="V491" s="14"/>
      <c r="W491" s="14"/>
      <c r="X491" s="14"/>
      <c r="Y491" s="14"/>
      <c r="Z491" s="14"/>
      <c r="AA491" s="14"/>
      <c r="AB491" s="14"/>
      <c r="AC491" s="14"/>
      <c r="AD491" s="14"/>
      <c r="AE491" s="14"/>
      <c r="AT491" s="264" t="s">
        <v>226</v>
      </c>
      <c r="AU491" s="264" t="s">
        <v>87</v>
      </c>
      <c r="AV491" s="14" t="s">
        <v>87</v>
      </c>
      <c r="AW491" s="14" t="s">
        <v>35</v>
      </c>
      <c r="AX491" s="14" t="s">
        <v>78</v>
      </c>
      <c r="AY491" s="264" t="s">
        <v>216</v>
      </c>
    </row>
    <row r="492" spans="1:51" s="15" customFormat="1" ht="12">
      <c r="A492" s="15"/>
      <c r="B492" s="265"/>
      <c r="C492" s="266"/>
      <c r="D492" s="245" t="s">
        <v>226</v>
      </c>
      <c r="E492" s="267" t="s">
        <v>1</v>
      </c>
      <c r="F492" s="268" t="s">
        <v>229</v>
      </c>
      <c r="G492" s="266"/>
      <c r="H492" s="269">
        <v>0.016</v>
      </c>
      <c r="I492" s="270"/>
      <c r="J492" s="266"/>
      <c r="K492" s="266"/>
      <c r="L492" s="271"/>
      <c r="M492" s="272"/>
      <c r="N492" s="273"/>
      <c r="O492" s="273"/>
      <c r="P492" s="273"/>
      <c r="Q492" s="273"/>
      <c r="R492" s="273"/>
      <c r="S492" s="273"/>
      <c r="T492" s="274"/>
      <c r="U492" s="15"/>
      <c r="V492" s="15"/>
      <c r="W492" s="15"/>
      <c r="X492" s="15"/>
      <c r="Y492" s="15"/>
      <c r="Z492" s="15"/>
      <c r="AA492" s="15"/>
      <c r="AB492" s="15"/>
      <c r="AC492" s="15"/>
      <c r="AD492" s="15"/>
      <c r="AE492" s="15"/>
      <c r="AT492" s="275" t="s">
        <v>226</v>
      </c>
      <c r="AU492" s="275" t="s">
        <v>87</v>
      </c>
      <c r="AV492" s="15" t="s">
        <v>100</v>
      </c>
      <c r="AW492" s="15" t="s">
        <v>35</v>
      </c>
      <c r="AX492" s="15" t="s">
        <v>85</v>
      </c>
      <c r="AY492" s="275" t="s">
        <v>216</v>
      </c>
    </row>
    <row r="493" spans="1:65" s="2" customFormat="1" ht="16.5" customHeight="1">
      <c r="A493" s="39"/>
      <c r="B493" s="40"/>
      <c r="C493" s="229" t="s">
        <v>2062</v>
      </c>
      <c r="D493" s="229" t="s">
        <v>219</v>
      </c>
      <c r="E493" s="230" t="s">
        <v>2063</v>
      </c>
      <c r="F493" s="231" t="s">
        <v>2064</v>
      </c>
      <c r="G493" s="232" t="s">
        <v>255</v>
      </c>
      <c r="H493" s="233">
        <v>0.033</v>
      </c>
      <c r="I493" s="234"/>
      <c r="J493" s="235">
        <f>ROUND(I493*H493,2)</f>
        <v>0</v>
      </c>
      <c r="K493" s="231" t="s">
        <v>1361</v>
      </c>
      <c r="L493" s="236"/>
      <c r="M493" s="237" t="s">
        <v>1</v>
      </c>
      <c r="N493" s="238" t="s">
        <v>43</v>
      </c>
      <c r="O493" s="92"/>
      <c r="P493" s="239">
        <f>O493*H493</f>
        <v>0</v>
      </c>
      <c r="Q493" s="239">
        <v>1</v>
      </c>
      <c r="R493" s="239">
        <f>Q493*H493</f>
        <v>0.033</v>
      </c>
      <c r="S493" s="239">
        <v>0</v>
      </c>
      <c r="T493" s="240">
        <f>S493*H493</f>
        <v>0</v>
      </c>
      <c r="U493" s="39"/>
      <c r="V493" s="39"/>
      <c r="W493" s="39"/>
      <c r="X493" s="39"/>
      <c r="Y493" s="39"/>
      <c r="Z493" s="39"/>
      <c r="AA493" s="39"/>
      <c r="AB493" s="39"/>
      <c r="AC493" s="39"/>
      <c r="AD493" s="39"/>
      <c r="AE493" s="39"/>
      <c r="AR493" s="241" t="s">
        <v>365</v>
      </c>
      <c r="AT493" s="241" t="s">
        <v>219</v>
      </c>
      <c r="AU493" s="241" t="s">
        <v>87</v>
      </c>
      <c r="AY493" s="18" t="s">
        <v>216</v>
      </c>
      <c r="BE493" s="242">
        <f>IF(N493="základní",J493,0)</f>
        <v>0</v>
      </c>
      <c r="BF493" s="242">
        <f>IF(N493="snížená",J493,0)</f>
        <v>0</v>
      </c>
      <c r="BG493" s="242">
        <f>IF(N493="zákl. přenesená",J493,0)</f>
        <v>0</v>
      </c>
      <c r="BH493" s="242">
        <f>IF(N493="sníž. přenesená",J493,0)</f>
        <v>0</v>
      </c>
      <c r="BI493" s="242">
        <f>IF(N493="nulová",J493,0)</f>
        <v>0</v>
      </c>
      <c r="BJ493" s="18" t="s">
        <v>85</v>
      </c>
      <c r="BK493" s="242">
        <f>ROUND(I493*H493,2)</f>
        <v>0</v>
      </c>
      <c r="BL493" s="18" t="s">
        <v>285</v>
      </c>
      <c r="BM493" s="241" t="s">
        <v>2065</v>
      </c>
    </row>
    <row r="494" spans="1:51" s="14" customFormat="1" ht="12">
      <c r="A494" s="14"/>
      <c r="B494" s="254"/>
      <c r="C494" s="255"/>
      <c r="D494" s="245" t="s">
        <v>226</v>
      </c>
      <c r="E494" s="256" t="s">
        <v>1</v>
      </c>
      <c r="F494" s="257" t="s">
        <v>2066</v>
      </c>
      <c r="G494" s="255"/>
      <c r="H494" s="258">
        <v>63.44</v>
      </c>
      <c r="I494" s="259"/>
      <c r="J494" s="255"/>
      <c r="K494" s="255"/>
      <c r="L494" s="260"/>
      <c r="M494" s="261"/>
      <c r="N494" s="262"/>
      <c r="O494" s="262"/>
      <c r="P494" s="262"/>
      <c r="Q494" s="262"/>
      <c r="R494" s="262"/>
      <c r="S494" s="262"/>
      <c r="T494" s="263"/>
      <c r="U494" s="14"/>
      <c r="V494" s="14"/>
      <c r="W494" s="14"/>
      <c r="X494" s="14"/>
      <c r="Y494" s="14"/>
      <c r="Z494" s="14"/>
      <c r="AA494" s="14"/>
      <c r="AB494" s="14"/>
      <c r="AC494" s="14"/>
      <c r="AD494" s="14"/>
      <c r="AE494" s="14"/>
      <c r="AT494" s="264" t="s">
        <v>226</v>
      </c>
      <c r="AU494" s="264" t="s">
        <v>87</v>
      </c>
      <c r="AV494" s="14" t="s">
        <v>87</v>
      </c>
      <c r="AW494" s="14" t="s">
        <v>35</v>
      </c>
      <c r="AX494" s="14" t="s">
        <v>78</v>
      </c>
      <c r="AY494" s="264" t="s">
        <v>216</v>
      </c>
    </row>
    <row r="495" spans="1:51" s="14" customFormat="1" ht="12">
      <c r="A495" s="14"/>
      <c r="B495" s="254"/>
      <c r="C495" s="255"/>
      <c r="D495" s="245" t="s">
        <v>226</v>
      </c>
      <c r="E495" s="256" t="s">
        <v>1</v>
      </c>
      <c r="F495" s="257" t="s">
        <v>2067</v>
      </c>
      <c r="G495" s="255"/>
      <c r="H495" s="258">
        <v>29.44</v>
      </c>
      <c r="I495" s="259"/>
      <c r="J495" s="255"/>
      <c r="K495" s="255"/>
      <c r="L495" s="260"/>
      <c r="M495" s="261"/>
      <c r="N495" s="262"/>
      <c r="O495" s="262"/>
      <c r="P495" s="262"/>
      <c r="Q495" s="262"/>
      <c r="R495" s="262"/>
      <c r="S495" s="262"/>
      <c r="T495" s="263"/>
      <c r="U495" s="14"/>
      <c r="V495" s="14"/>
      <c r="W495" s="14"/>
      <c r="X495" s="14"/>
      <c r="Y495" s="14"/>
      <c r="Z495" s="14"/>
      <c r="AA495" s="14"/>
      <c r="AB495" s="14"/>
      <c r="AC495" s="14"/>
      <c r="AD495" s="14"/>
      <c r="AE495" s="14"/>
      <c r="AT495" s="264" t="s">
        <v>226</v>
      </c>
      <c r="AU495" s="264" t="s">
        <v>87</v>
      </c>
      <c r="AV495" s="14" t="s">
        <v>87</v>
      </c>
      <c r="AW495" s="14" t="s">
        <v>35</v>
      </c>
      <c r="AX495" s="14" t="s">
        <v>78</v>
      </c>
      <c r="AY495" s="264" t="s">
        <v>216</v>
      </c>
    </row>
    <row r="496" spans="1:51" s="15" customFormat="1" ht="12">
      <c r="A496" s="15"/>
      <c r="B496" s="265"/>
      <c r="C496" s="266"/>
      <c r="D496" s="245" t="s">
        <v>226</v>
      </c>
      <c r="E496" s="267" t="s">
        <v>1</v>
      </c>
      <c r="F496" s="268" t="s">
        <v>229</v>
      </c>
      <c r="G496" s="266"/>
      <c r="H496" s="269">
        <v>92.88</v>
      </c>
      <c r="I496" s="270"/>
      <c r="J496" s="266"/>
      <c r="K496" s="266"/>
      <c r="L496" s="271"/>
      <c r="M496" s="272"/>
      <c r="N496" s="273"/>
      <c r="O496" s="273"/>
      <c r="P496" s="273"/>
      <c r="Q496" s="273"/>
      <c r="R496" s="273"/>
      <c r="S496" s="273"/>
      <c r="T496" s="274"/>
      <c r="U496" s="15"/>
      <c r="V496" s="15"/>
      <c r="W496" s="15"/>
      <c r="X496" s="15"/>
      <c r="Y496" s="15"/>
      <c r="Z496" s="15"/>
      <c r="AA496" s="15"/>
      <c r="AB496" s="15"/>
      <c r="AC496" s="15"/>
      <c r="AD496" s="15"/>
      <c r="AE496" s="15"/>
      <c r="AT496" s="275" t="s">
        <v>226</v>
      </c>
      <c r="AU496" s="275" t="s">
        <v>87</v>
      </c>
      <c r="AV496" s="15" t="s">
        <v>100</v>
      </c>
      <c r="AW496" s="15" t="s">
        <v>35</v>
      </c>
      <c r="AX496" s="15" t="s">
        <v>78</v>
      </c>
      <c r="AY496" s="275" t="s">
        <v>216</v>
      </c>
    </row>
    <row r="497" spans="1:51" s="14" customFormat="1" ht="12">
      <c r="A497" s="14"/>
      <c r="B497" s="254"/>
      <c r="C497" s="255"/>
      <c r="D497" s="245" t="s">
        <v>226</v>
      </c>
      <c r="E497" s="256" t="s">
        <v>1</v>
      </c>
      <c r="F497" s="257" t="s">
        <v>2068</v>
      </c>
      <c r="G497" s="255"/>
      <c r="H497" s="258">
        <v>0.033</v>
      </c>
      <c r="I497" s="259"/>
      <c r="J497" s="255"/>
      <c r="K497" s="255"/>
      <c r="L497" s="260"/>
      <c r="M497" s="261"/>
      <c r="N497" s="262"/>
      <c r="O497" s="262"/>
      <c r="P497" s="262"/>
      <c r="Q497" s="262"/>
      <c r="R497" s="262"/>
      <c r="S497" s="262"/>
      <c r="T497" s="263"/>
      <c r="U497" s="14"/>
      <c r="V497" s="14"/>
      <c r="W497" s="14"/>
      <c r="X497" s="14"/>
      <c r="Y497" s="14"/>
      <c r="Z497" s="14"/>
      <c r="AA497" s="14"/>
      <c r="AB497" s="14"/>
      <c r="AC497" s="14"/>
      <c r="AD497" s="14"/>
      <c r="AE497" s="14"/>
      <c r="AT497" s="264" t="s">
        <v>226</v>
      </c>
      <c r="AU497" s="264" t="s">
        <v>87</v>
      </c>
      <c r="AV497" s="14" t="s">
        <v>87</v>
      </c>
      <c r="AW497" s="14" t="s">
        <v>35</v>
      </c>
      <c r="AX497" s="14" t="s">
        <v>78</v>
      </c>
      <c r="AY497" s="264" t="s">
        <v>216</v>
      </c>
    </row>
    <row r="498" spans="1:51" s="15" customFormat="1" ht="12">
      <c r="A498" s="15"/>
      <c r="B498" s="265"/>
      <c r="C498" s="266"/>
      <c r="D498" s="245" t="s">
        <v>226</v>
      </c>
      <c r="E498" s="267" t="s">
        <v>1</v>
      </c>
      <c r="F498" s="268" t="s">
        <v>229</v>
      </c>
      <c r="G498" s="266"/>
      <c r="H498" s="269">
        <v>0.033</v>
      </c>
      <c r="I498" s="270"/>
      <c r="J498" s="266"/>
      <c r="K498" s="266"/>
      <c r="L498" s="271"/>
      <c r="M498" s="272"/>
      <c r="N498" s="273"/>
      <c r="O498" s="273"/>
      <c r="P498" s="273"/>
      <c r="Q498" s="273"/>
      <c r="R498" s="273"/>
      <c r="S498" s="273"/>
      <c r="T498" s="274"/>
      <c r="U498" s="15"/>
      <c r="V498" s="15"/>
      <c r="W498" s="15"/>
      <c r="X498" s="15"/>
      <c r="Y498" s="15"/>
      <c r="Z498" s="15"/>
      <c r="AA498" s="15"/>
      <c r="AB498" s="15"/>
      <c r="AC498" s="15"/>
      <c r="AD498" s="15"/>
      <c r="AE498" s="15"/>
      <c r="AT498" s="275" t="s">
        <v>226</v>
      </c>
      <c r="AU498" s="275" t="s">
        <v>87</v>
      </c>
      <c r="AV498" s="15" t="s">
        <v>100</v>
      </c>
      <c r="AW498" s="15" t="s">
        <v>35</v>
      </c>
      <c r="AX498" s="15" t="s">
        <v>85</v>
      </c>
      <c r="AY498" s="275" t="s">
        <v>216</v>
      </c>
    </row>
    <row r="499" spans="1:65" s="2" customFormat="1" ht="49.05" customHeight="1">
      <c r="A499" s="39"/>
      <c r="B499" s="40"/>
      <c r="C499" s="276" t="s">
        <v>948</v>
      </c>
      <c r="D499" s="276" t="s">
        <v>265</v>
      </c>
      <c r="E499" s="277" t="s">
        <v>1643</v>
      </c>
      <c r="F499" s="278" t="s">
        <v>2069</v>
      </c>
      <c r="G499" s="279" t="s">
        <v>255</v>
      </c>
      <c r="H499" s="280">
        <v>0.049</v>
      </c>
      <c r="I499" s="281"/>
      <c r="J499" s="282">
        <f>ROUND(I499*H499,2)</f>
        <v>0</v>
      </c>
      <c r="K499" s="278" t="s">
        <v>1361</v>
      </c>
      <c r="L499" s="45"/>
      <c r="M499" s="283" t="s">
        <v>1</v>
      </c>
      <c r="N499" s="284" t="s">
        <v>43</v>
      </c>
      <c r="O499" s="92"/>
      <c r="P499" s="239">
        <f>O499*H499</f>
        <v>0</v>
      </c>
      <c r="Q499" s="239">
        <v>0</v>
      </c>
      <c r="R499" s="239">
        <f>Q499*H499</f>
        <v>0</v>
      </c>
      <c r="S499" s="239">
        <v>0</v>
      </c>
      <c r="T499" s="240">
        <f>S499*H499</f>
        <v>0</v>
      </c>
      <c r="U499" s="39"/>
      <c r="V499" s="39"/>
      <c r="W499" s="39"/>
      <c r="X499" s="39"/>
      <c r="Y499" s="39"/>
      <c r="Z499" s="39"/>
      <c r="AA499" s="39"/>
      <c r="AB499" s="39"/>
      <c r="AC499" s="39"/>
      <c r="AD499" s="39"/>
      <c r="AE499" s="39"/>
      <c r="AR499" s="241" t="s">
        <v>285</v>
      </c>
      <c r="AT499" s="241" t="s">
        <v>265</v>
      </c>
      <c r="AU499" s="241" t="s">
        <v>87</v>
      </c>
      <c r="AY499" s="18" t="s">
        <v>216</v>
      </c>
      <c r="BE499" s="242">
        <f>IF(N499="základní",J499,0)</f>
        <v>0</v>
      </c>
      <c r="BF499" s="242">
        <f>IF(N499="snížená",J499,0)</f>
        <v>0</v>
      </c>
      <c r="BG499" s="242">
        <f>IF(N499="zákl. přenesená",J499,0)</f>
        <v>0</v>
      </c>
      <c r="BH499" s="242">
        <f>IF(N499="sníž. přenesená",J499,0)</f>
        <v>0</v>
      </c>
      <c r="BI499" s="242">
        <f>IF(N499="nulová",J499,0)</f>
        <v>0</v>
      </c>
      <c r="BJ499" s="18" t="s">
        <v>85</v>
      </c>
      <c r="BK499" s="242">
        <f>ROUND(I499*H499,2)</f>
        <v>0</v>
      </c>
      <c r="BL499" s="18" t="s">
        <v>285</v>
      </c>
      <c r="BM499" s="241" t="s">
        <v>2070</v>
      </c>
    </row>
    <row r="500" spans="1:47" s="2" customFormat="1" ht="12">
      <c r="A500" s="39"/>
      <c r="B500" s="40"/>
      <c r="C500" s="41"/>
      <c r="D500" s="288" t="s">
        <v>836</v>
      </c>
      <c r="E500" s="41"/>
      <c r="F500" s="289" t="s">
        <v>1646</v>
      </c>
      <c r="G500" s="41"/>
      <c r="H500" s="41"/>
      <c r="I500" s="290"/>
      <c r="J500" s="41"/>
      <c r="K500" s="41"/>
      <c r="L500" s="45"/>
      <c r="M500" s="291"/>
      <c r="N500" s="292"/>
      <c r="O500" s="92"/>
      <c r="P500" s="92"/>
      <c r="Q500" s="92"/>
      <c r="R500" s="92"/>
      <c r="S500" s="92"/>
      <c r="T500" s="93"/>
      <c r="U500" s="39"/>
      <c r="V500" s="39"/>
      <c r="W500" s="39"/>
      <c r="X500" s="39"/>
      <c r="Y500" s="39"/>
      <c r="Z500" s="39"/>
      <c r="AA500" s="39"/>
      <c r="AB500" s="39"/>
      <c r="AC500" s="39"/>
      <c r="AD500" s="39"/>
      <c r="AE500" s="39"/>
      <c r="AT500" s="18" t="s">
        <v>836</v>
      </c>
      <c r="AU500" s="18" t="s">
        <v>87</v>
      </c>
    </row>
    <row r="501" spans="1:65" s="2" customFormat="1" ht="55.5" customHeight="1">
      <c r="A501" s="39"/>
      <c r="B501" s="40"/>
      <c r="C501" s="276" t="s">
        <v>2071</v>
      </c>
      <c r="D501" s="276" t="s">
        <v>265</v>
      </c>
      <c r="E501" s="277" t="s">
        <v>1647</v>
      </c>
      <c r="F501" s="278" t="s">
        <v>1648</v>
      </c>
      <c r="G501" s="279" t="s">
        <v>255</v>
      </c>
      <c r="H501" s="280">
        <v>0.049</v>
      </c>
      <c r="I501" s="281"/>
      <c r="J501" s="282">
        <f>ROUND(I501*H501,2)</f>
        <v>0</v>
      </c>
      <c r="K501" s="278" t="s">
        <v>1361</v>
      </c>
      <c r="L501" s="45"/>
      <c r="M501" s="283" t="s">
        <v>1</v>
      </c>
      <c r="N501" s="284" t="s">
        <v>43</v>
      </c>
      <c r="O501" s="92"/>
      <c r="P501" s="239">
        <f>O501*H501</f>
        <v>0</v>
      </c>
      <c r="Q501" s="239">
        <v>0</v>
      </c>
      <c r="R501" s="239">
        <f>Q501*H501</f>
        <v>0</v>
      </c>
      <c r="S501" s="239">
        <v>0</v>
      </c>
      <c r="T501" s="240">
        <f>S501*H501</f>
        <v>0</v>
      </c>
      <c r="U501" s="39"/>
      <c r="V501" s="39"/>
      <c r="W501" s="39"/>
      <c r="X501" s="39"/>
      <c r="Y501" s="39"/>
      <c r="Z501" s="39"/>
      <c r="AA501" s="39"/>
      <c r="AB501" s="39"/>
      <c r="AC501" s="39"/>
      <c r="AD501" s="39"/>
      <c r="AE501" s="39"/>
      <c r="AR501" s="241" t="s">
        <v>285</v>
      </c>
      <c r="AT501" s="241" t="s">
        <v>265</v>
      </c>
      <c r="AU501" s="241" t="s">
        <v>87</v>
      </c>
      <c r="AY501" s="18" t="s">
        <v>216</v>
      </c>
      <c r="BE501" s="242">
        <f>IF(N501="základní",J501,0)</f>
        <v>0</v>
      </c>
      <c r="BF501" s="242">
        <f>IF(N501="snížená",J501,0)</f>
        <v>0</v>
      </c>
      <c r="BG501" s="242">
        <f>IF(N501="zákl. přenesená",J501,0)</f>
        <v>0</v>
      </c>
      <c r="BH501" s="242">
        <f>IF(N501="sníž. přenesená",J501,0)</f>
        <v>0</v>
      </c>
      <c r="BI501" s="242">
        <f>IF(N501="nulová",J501,0)</f>
        <v>0</v>
      </c>
      <c r="BJ501" s="18" t="s">
        <v>85</v>
      </c>
      <c r="BK501" s="242">
        <f>ROUND(I501*H501,2)</f>
        <v>0</v>
      </c>
      <c r="BL501" s="18" t="s">
        <v>285</v>
      </c>
      <c r="BM501" s="241" t="s">
        <v>2072</v>
      </c>
    </row>
    <row r="502" spans="1:47" s="2" customFormat="1" ht="12">
      <c r="A502" s="39"/>
      <c r="B502" s="40"/>
      <c r="C502" s="41"/>
      <c r="D502" s="288" t="s">
        <v>836</v>
      </c>
      <c r="E502" s="41"/>
      <c r="F502" s="289" t="s">
        <v>1650</v>
      </c>
      <c r="G502" s="41"/>
      <c r="H502" s="41"/>
      <c r="I502" s="290"/>
      <c r="J502" s="41"/>
      <c r="K502" s="41"/>
      <c r="L502" s="45"/>
      <c r="M502" s="293"/>
      <c r="N502" s="294"/>
      <c r="O502" s="295"/>
      <c r="P502" s="295"/>
      <c r="Q502" s="295"/>
      <c r="R502" s="295"/>
      <c r="S502" s="295"/>
      <c r="T502" s="296"/>
      <c r="U502" s="39"/>
      <c r="V502" s="39"/>
      <c r="W502" s="39"/>
      <c r="X502" s="39"/>
      <c r="Y502" s="39"/>
      <c r="Z502" s="39"/>
      <c r="AA502" s="39"/>
      <c r="AB502" s="39"/>
      <c r="AC502" s="39"/>
      <c r="AD502" s="39"/>
      <c r="AE502" s="39"/>
      <c r="AT502" s="18" t="s">
        <v>836</v>
      </c>
      <c r="AU502" s="18" t="s">
        <v>87</v>
      </c>
    </row>
    <row r="503" spans="1:31" s="2" customFormat="1" ht="6.95" customHeight="1">
      <c r="A503" s="39"/>
      <c r="B503" s="67"/>
      <c r="C503" s="68"/>
      <c r="D503" s="68"/>
      <c r="E503" s="68"/>
      <c r="F503" s="68"/>
      <c r="G503" s="68"/>
      <c r="H503" s="68"/>
      <c r="I503" s="68"/>
      <c r="J503" s="68"/>
      <c r="K503" s="68"/>
      <c r="L503" s="45"/>
      <c r="M503" s="39"/>
      <c r="O503" s="39"/>
      <c r="P503" s="39"/>
      <c r="Q503" s="39"/>
      <c r="R503" s="39"/>
      <c r="S503" s="39"/>
      <c r="T503" s="39"/>
      <c r="U503" s="39"/>
      <c r="V503" s="39"/>
      <c r="W503" s="39"/>
      <c r="X503" s="39"/>
      <c r="Y503" s="39"/>
      <c r="Z503" s="39"/>
      <c r="AA503" s="39"/>
      <c r="AB503" s="39"/>
      <c r="AC503" s="39"/>
      <c r="AD503" s="39"/>
      <c r="AE503" s="39"/>
    </row>
  </sheetData>
  <sheetProtection password="CC35" sheet="1" objects="1" scenarios="1" formatColumns="0" formatRows="0" autoFilter="0"/>
  <autoFilter ref="C135:K502"/>
  <mergeCells count="15">
    <mergeCell ref="E7:H7"/>
    <mergeCell ref="E11:H11"/>
    <mergeCell ref="E9:H9"/>
    <mergeCell ref="E13:H13"/>
    <mergeCell ref="E22:H22"/>
    <mergeCell ref="E31:H31"/>
    <mergeCell ref="E85:H85"/>
    <mergeCell ref="E89:H89"/>
    <mergeCell ref="E87:H87"/>
    <mergeCell ref="E91:H91"/>
    <mergeCell ref="E122:H122"/>
    <mergeCell ref="E126:H126"/>
    <mergeCell ref="E124:H124"/>
    <mergeCell ref="E128:H128"/>
    <mergeCell ref="L2:V2"/>
  </mergeCells>
  <hyperlinks>
    <hyperlink ref="F140" r:id="rId1" display="https://podminky.urs.cz/item/CS_URS_2022_02/111251101"/>
    <hyperlink ref="F144" r:id="rId2" display="https://podminky.urs.cz/item/CS_URS_2022_02/112155311"/>
    <hyperlink ref="F148" r:id="rId3" display="https://podminky.urs.cz/item/CS_URS_2022_02/113105113"/>
    <hyperlink ref="F152" r:id="rId4" display="https://podminky.urs.cz/item/CS_URS_2022_02/115101201"/>
    <hyperlink ref="F156" r:id="rId5" display="https://podminky.urs.cz/item/CS_URS_2022_02/115101301"/>
    <hyperlink ref="F160" r:id="rId6" display="https://podminky.urs.cz/item/CS_URS_2022_02/121151103"/>
    <hyperlink ref="F167" r:id="rId7" display="https://podminky.urs.cz/item/CS_URS_2022_02/122152508"/>
    <hyperlink ref="F169" r:id="rId8" display="https://podminky.urs.cz/item/CS_URS_2022_02/122252501"/>
    <hyperlink ref="F171" r:id="rId9" display="https://podminky.urs.cz/item/CS_URS_2022_02/122452501"/>
    <hyperlink ref="F173" r:id="rId10" display="https://podminky.urs.cz/item/CS_URS_2022_02/122452508"/>
    <hyperlink ref="F175" r:id="rId11" display="https://podminky.urs.cz/item/CS_URS_2022_02/162432511"/>
    <hyperlink ref="F182" r:id="rId12" display="https://podminky.urs.cz/item/CS_URS_2022_02/162751115"/>
    <hyperlink ref="F184" r:id="rId13" display="https://podminky.urs.cz/item/CS_URS_2022_02/162751135"/>
    <hyperlink ref="F186" r:id="rId14" display="https://podminky.urs.cz/item/CS_URS_2022_02/167151101"/>
    <hyperlink ref="F190" r:id="rId15" display="https://podminky.urs.cz/item/CS_URS_2022_02/167151102"/>
    <hyperlink ref="F194" r:id="rId16" display="https://podminky.urs.cz/item/CS_URS_2022_02/171201231"/>
    <hyperlink ref="F198" r:id="rId17" display="https://podminky.urs.cz/item/CS_URS_2022_02/174111311"/>
    <hyperlink ref="F210" r:id="rId18" display="https://podminky.urs.cz/item/CS_URS_2022_02/181351103"/>
    <hyperlink ref="F218" r:id="rId19" display="https://podminky.urs.cz/item/CS_URS_2021_01/181411122"/>
    <hyperlink ref="F224" r:id="rId20" display="https://podminky.urs.cz/item/CS_URS_2022_02/274311127"/>
    <hyperlink ref="F228" r:id="rId21" display="https://podminky.urs.cz/item/CS_URS_2022_02/274311191"/>
    <hyperlink ref="F230" r:id="rId22" display="https://podminky.urs.cz/item/CS_URS_2022_02/274321117"/>
    <hyperlink ref="F234" r:id="rId23" display="https://podminky.urs.cz/item/CS_URS_2022_02/274321191"/>
    <hyperlink ref="F236" r:id="rId24" display="https://podminky.urs.cz/item/CS_URS_2022_02/274354111"/>
    <hyperlink ref="F245" r:id="rId25" display="https://podminky.urs.cz/item/CS_URS_2022_02/274354211"/>
    <hyperlink ref="F247" r:id="rId26" display="https://podminky.urs.cz/item/CS_URS_2022_02/274361116"/>
    <hyperlink ref="F252" r:id="rId27" display="https://podminky.urs.cz/item/CS_URS_2022_02/317321118"/>
    <hyperlink ref="F256" r:id="rId28" display="https://podminky.urs.cz/item/CS_URS_2022_02/317321191"/>
    <hyperlink ref="F258" r:id="rId29" display="https://podminky.urs.cz/item/CS_URS_2022_02/317353121"/>
    <hyperlink ref="F264" r:id="rId30" display="https://podminky.urs.cz/item/CS_URS_2022_02/317353221"/>
    <hyperlink ref="F270" r:id="rId31" display="https://podminky.urs.cz/item/CS_URS_2022_02/317361116"/>
    <hyperlink ref="F274" r:id="rId32" display="https://podminky.urs.cz/item/CS_URS_2022_02/334323117"/>
    <hyperlink ref="F281" r:id="rId33" display="https://podminky.urs.cz/item/CS_URS_2022_02/334323191"/>
    <hyperlink ref="F283" r:id="rId34" display="https://podminky.urs.cz/item/CS_URS_2022_02/334351112"/>
    <hyperlink ref="F290" r:id="rId35" display="https://podminky.urs.cz/item/CS_URS_2022_02/334351211"/>
    <hyperlink ref="F294" r:id="rId36" display="https://podminky.urs.cz/item/CS_URS_2022_02/334361216"/>
    <hyperlink ref="F299" r:id="rId37" display="https://podminky.urs.cz/item/CS_URS_2022_02/429172111"/>
    <hyperlink ref="F303" r:id="rId38" display="https://podminky.urs.cz/item/CS_URS_2022_02/429172211"/>
    <hyperlink ref="F312" r:id="rId39" display="https://podminky.urs.cz/item/CS_URS_2022_02/451315114"/>
    <hyperlink ref="F318" r:id="rId40" display="https://podminky.urs.cz/item/CS_URS_2022_02/451576121"/>
    <hyperlink ref="F322" r:id="rId41" display="https://podminky.urs.cz/item/CS_URS_2022_02/452322161"/>
    <hyperlink ref="F327" r:id="rId42" display="https://podminky.urs.cz/item/CS_URS_2022_02/452351101"/>
    <hyperlink ref="F331" r:id="rId43" display="https://podminky.urs.cz/item/CS_URS_2022_02/452368113"/>
    <hyperlink ref="F335" r:id="rId44" display="https://podminky.urs.cz/item/CS_URS_2022_02/464541111"/>
    <hyperlink ref="F339" r:id="rId45" display="https://podminky.urs.cz/item/CS_URS_2022_02/465513157"/>
    <hyperlink ref="F346" r:id="rId46" display="https://podminky.urs.cz/item/CS_URS_2022_02/273361412"/>
    <hyperlink ref="F358" r:id="rId47" display="https://podminky.urs.cz/item/CS_URS_2022_02/628613233"/>
    <hyperlink ref="F369" r:id="rId48" display="https://podminky.urs.cz/item/CS_URS_2022_02/812442121"/>
    <hyperlink ref="F386" r:id="rId49" display="https://podminky.urs.cz/item/CS_URS_2022_02/894201151"/>
    <hyperlink ref="F390" r:id="rId50" display="https://podminky.urs.cz/item/CS_URS_2022_02/894302152"/>
    <hyperlink ref="F397" r:id="rId51" display="https://podminky.urs.cz/item/CS_URS_2022_02/894502201"/>
    <hyperlink ref="F403" r:id="rId52" display="https://podminky.urs.cz/item/CS_URS_2022_02/894608112"/>
    <hyperlink ref="F408" r:id="rId53" display="https://podminky.urs.cz/item/CS_URS_2022_02/931992121"/>
    <hyperlink ref="F411" r:id="rId54" display="https://podminky.urs.cz/item/CS_URS_2022_02/931994142"/>
    <hyperlink ref="F415" r:id="rId55" display="https://podminky.urs.cz/item/CS_URS_2022_02/936942211"/>
    <hyperlink ref="F420" r:id="rId56" display="https://podminky.urs.cz/item/CS_URS_2022_02/938902201"/>
    <hyperlink ref="F424" r:id="rId57" display="https://podminky.urs.cz/item/CS_URS_2022_02/961021112"/>
    <hyperlink ref="F428" r:id="rId58" display="https://podminky.urs.cz/item/CS_URS_2022_02/961041211"/>
    <hyperlink ref="F435" r:id="rId59" display="https://podminky.urs.cz/item/CS_URS_2022_02/966008112"/>
    <hyperlink ref="F441" r:id="rId60" display="https://podminky.urs.cz/item/CS_URS_2022_02/997211511"/>
    <hyperlink ref="F443" r:id="rId61" display="https://podminky.urs.cz/item/CS_URS_2022_02/997211519"/>
    <hyperlink ref="F447" r:id="rId62" display="https://podminky.urs.cz/item/CS_URS_2022_02/997211611"/>
    <hyperlink ref="F451" r:id="rId63" display="https://podminky.urs.cz/item/CS_URS_2022_02/997221873"/>
    <hyperlink ref="F455" r:id="rId64" display="https://podminky.urs.cz/item/CS_URS_2022_02/997013861"/>
    <hyperlink ref="F460" r:id="rId65" display="https://podminky.urs.cz/item/CS_URS_2022_02/998214111"/>
    <hyperlink ref="F462" r:id="rId66" display="https://podminky.urs.cz/item/CS_URS_2022_02/998214191"/>
    <hyperlink ref="F466" r:id="rId67" display="https://podminky.urs.cz/item/CS_URS_2022_02/711112001"/>
    <hyperlink ref="F473" r:id="rId68" display="https://podminky.urs.cz/item/CS_URS_2022_02/711112002"/>
    <hyperlink ref="F480" r:id="rId69" display="https://podminky.urs.cz/item/CS_URS_2022_02/711511101"/>
    <hyperlink ref="F484" r:id="rId70" display="https://podminky.urs.cz/item/CS_URS_2022_02/711511102"/>
    <hyperlink ref="F500" r:id="rId71" display="https://podminky.urs.cz/item/CS_URS_2022_02/998711101"/>
    <hyperlink ref="F502" r:id="rId72" display="https://podminky.urs.cz/item/CS_URS_2022_02/99871119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3"/>
</worksheet>
</file>

<file path=xl/worksheets/sheet16.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157</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1347</v>
      </c>
      <c r="F9" s="1"/>
      <c r="G9" s="1"/>
      <c r="H9" s="1"/>
      <c r="L9" s="21"/>
    </row>
    <row r="10" spans="2:12" s="1" customFormat="1" ht="12" customHeight="1">
      <c r="B10" s="21"/>
      <c r="D10" s="152" t="s">
        <v>188</v>
      </c>
      <c r="L10" s="21"/>
    </row>
    <row r="11" spans="1:31" s="2" customFormat="1" ht="16.5" customHeight="1">
      <c r="A11" s="39"/>
      <c r="B11" s="45"/>
      <c r="C11" s="39"/>
      <c r="D11" s="39"/>
      <c r="E11" s="154" t="s">
        <v>1674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825</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2073</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ROUND(J129,2)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ROUND((SUM(BE129:BE149)),2)</f>
        <v>0</v>
      </c>
      <c r="G37" s="39"/>
      <c r="H37" s="39"/>
      <c r="I37" s="166">
        <v>0.21</v>
      </c>
      <c r="J37" s="165">
        <f>ROUND(((SUM(BE129:BE149))*I37),2)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ROUND((SUM(BF129:BF149)),2)</f>
        <v>0</v>
      </c>
      <c r="G38" s="39"/>
      <c r="H38" s="39"/>
      <c r="I38" s="166">
        <v>0.15</v>
      </c>
      <c r="J38" s="165">
        <f>ROUND(((SUM(BF129:BF149))*I38),2)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ROUND((SUM(BG129:BG149)),2)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ROUND((SUM(BH129:BH149)),2)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ROUND((SUM(BI129:BI149)),2)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1674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825</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A.3.2.2 - VRN</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J129</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1311</v>
      </c>
      <c r="E101" s="194"/>
      <c r="F101" s="194"/>
      <c r="G101" s="194"/>
      <c r="H101" s="194"/>
      <c r="I101" s="194"/>
      <c r="J101" s="195">
        <f>J130</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1652</v>
      </c>
      <c r="E102" s="199"/>
      <c r="F102" s="199"/>
      <c r="G102" s="199"/>
      <c r="H102" s="199"/>
      <c r="I102" s="199"/>
      <c r="J102" s="200">
        <f>J131</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1653</v>
      </c>
      <c r="E103" s="199"/>
      <c r="F103" s="199"/>
      <c r="G103" s="199"/>
      <c r="H103" s="199"/>
      <c r="I103" s="199"/>
      <c r="J103" s="200">
        <f>J138</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2074</v>
      </c>
      <c r="E104" s="199"/>
      <c r="F104" s="199"/>
      <c r="G104" s="199"/>
      <c r="H104" s="199"/>
      <c r="I104" s="199"/>
      <c r="J104" s="200">
        <f>J142</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1654</v>
      </c>
      <c r="E105" s="199"/>
      <c r="F105" s="199"/>
      <c r="G105" s="199"/>
      <c r="H105" s="199"/>
      <c r="I105" s="199"/>
      <c r="J105" s="200">
        <f>J146</f>
        <v>0</v>
      </c>
      <c r="K105" s="133"/>
      <c r="L105" s="201"/>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201</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185" t="str">
        <f>E7</f>
        <v>Oprava úseku Nejdek - Nové Hamry oprava č.2</v>
      </c>
      <c r="F115" s="33"/>
      <c r="G115" s="33"/>
      <c r="H115" s="33"/>
      <c r="I115" s="41"/>
      <c r="J115" s="41"/>
      <c r="K115" s="41"/>
      <c r="L115" s="64"/>
      <c r="S115" s="39"/>
      <c r="T115" s="39"/>
      <c r="U115" s="39"/>
      <c r="V115" s="39"/>
      <c r="W115" s="39"/>
      <c r="X115" s="39"/>
      <c r="Y115" s="39"/>
      <c r="Z115" s="39"/>
      <c r="AA115" s="39"/>
      <c r="AB115" s="39"/>
      <c r="AC115" s="39"/>
      <c r="AD115" s="39"/>
      <c r="AE115" s="39"/>
    </row>
    <row r="116" spans="2:12" s="1" customFormat="1" ht="12" customHeight="1">
      <c r="B116" s="22"/>
      <c r="C116" s="33" t="s">
        <v>186</v>
      </c>
      <c r="D116" s="23"/>
      <c r="E116" s="23"/>
      <c r="F116" s="23"/>
      <c r="G116" s="23"/>
      <c r="H116" s="23"/>
      <c r="I116" s="23"/>
      <c r="J116" s="23"/>
      <c r="K116" s="23"/>
      <c r="L116" s="21"/>
    </row>
    <row r="117" spans="2:12" s="1" customFormat="1" ht="16.5" customHeight="1">
      <c r="B117" s="22"/>
      <c r="C117" s="23"/>
      <c r="D117" s="23"/>
      <c r="E117" s="185" t="s">
        <v>1347</v>
      </c>
      <c r="F117" s="23"/>
      <c r="G117" s="23"/>
      <c r="H117" s="23"/>
      <c r="I117" s="23"/>
      <c r="J117" s="23"/>
      <c r="K117" s="23"/>
      <c r="L117" s="21"/>
    </row>
    <row r="118" spans="2:12" s="1" customFormat="1" ht="12" customHeight="1">
      <c r="B118" s="22"/>
      <c r="C118" s="33" t="s">
        <v>188</v>
      </c>
      <c r="D118" s="23"/>
      <c r="E118" s="23"/>
      <c r="F118" s="23"/>
      <c r="G118" s="23"/>
      <c r="H118" s="23"/>
      <c r="I118" s="23"/>
      <c r="J118" s="23"/>
      <c r="K118" s="23"/>
      <c r="L118" s="21"/>
    </row>
    <row r="119" spans="1:31" s="2" customFormat="1" ht="16.5" customHeight="1">
      <c r="A119" s="39"/>
      <c r="B119" s="40"/>
      <c r="C119" s="41"/>
      <c r="D119" s="41"/>
      <c r="E119" s="186" t="s">
        <v>1674</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825</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77" t="str">
        <f>E13</f>
        <v>A.3.2.2 - VRN</v>
      </c>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v>
      </c>
      <c r="D123" s="41"/>
      <c r="E123" s="41"/>
      <c r="F123" s="28" t="str">
        <f>F16</f>
        <v xml:space="preserve"> </v>
      </c>
      <c r="G123" s="41"/>
      <c r="H123" s="41"/>
      <c r="I123" s="33" t="s">
        <v>22</v>
      </c>
      <c r="J123" s="80" t="str">
        <f>IF(J16="","",J16)</f>
        <v>26. 9. 2022</v>
      </c>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24</v>
      </c>
      <c r="D125" s="41"/>
      <c r="E125" s="41"/>
      <c r="F125" s="28" t="str">
        <f>E19</f>
        <v>Správa železnic, státní organizace</v>
      </c>
      <c r="G125" s="41"/>
      <c r="H125" s="41"/>
      <c r="I125" s="33" t="s">
        <v>32</v>
      </c>
      <c r="J125" s="37" t="str">
        <f>E25</f>
        <v>Progi spol. s r.o.</v>
      </c>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30</v>
      </c>
      <c r="D126" s="41"/>
      <c r="E126" s="41"/>
      <c r="F126" s="28" t="str">
        <f>IF(E22="","",E22)</f>
        <v>Vyplň údaj</v>
      </c>
      <c r="G126" s="41"/>
      <c r="H126" s="41"/>
      <c r="I126" s="33" t="s">
        <v>36</v>
      </c>
      <c r="J126" s="37" t="str">
        <f>E28</f>
        <v>Pavlína Liprtová</v>
      </c>
      <c r="K126" s="41"/>
      <c r="L126" s="64"/>
      <c r="S126" s="39"/>
      <c r="T126" s="39"/>
      <c r="U126" s="39"/>
      <c r="V126" s="39"/>
      <c r="W126" s="39"/>
      <c r="X126" s="39"/>
      <c r="Y126" s="39"/>
      <c r="Z126" s="39"/>
      <c r="AA126" s="39"/>
      <c r="AB126" s="39"/>
      <c r="AC126" s="39"/>
      <c r="AD126" s="39"/>
      <c r="AE126" s="39"/>
    </row>
    <row r="127" spans="1:31" s="2" customFormat="1" ht="10.3"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11" customFormat="1" ht="29.25" customHeight="1">
      <c r="A128" s="202"/>
      <c r="B128" s="203"/>
      <c r="C128" s="204" t="s">
        <v>202</v>
      </c>
      <c r="D128" s="205" t="s">
        <v>63</v>
      </c>
      <c r="E128" s="205" t="s">
        <v>59</v>
      </c>
      <c r="F128" s="205" t="s">
        <v>60</v>
      </c>
      <c r="G128" s="205" t="s">
        <v>203</v>
      </c>
      <c r="H128" s="205" t="s">
        <v>204</v>
      </c>
      <c r="I128" s="205" t="s">
        <v>205</v>
      </c>
      <c r="J128" s="205" t="s">
        <v>195</v>
      </c>
      <c r="K128" s="206" t="s">
        <v>206</v>
      </c>
      <c r="L128" s="207"/>
      <c r="M128" s="101" t="s">
        <v>1</v>
      </c>
      <c r="N128" s="102" t="s">
        <v>42</v>
      </c>
      <c r="O128" s="102" t="s">
        <v>207</v>
      </c>
      <c r="P128" s="102" t="s">
        <v>208</v>
      </c>
      <c r="Q128" s="102" t="s">
        <v>209</v>
      </c>
      <c r="R128" s="102" t="s">
        <v>210</v>
      </c>
      <c r="S128" s="102" t="s">
        <v>211</v>
      </c>
      <c r="T128" s="103" t="s">
        <v>212</v>
      </c>
      <c r="U128" s="202"/>
      <c r="V128" s="202"/>
      <c r="W128" s="202"/>
      <c r="X128" s="202"/>
      <c r="Y128" s="202"/>
      <c r="Z128" s="202"/>
      <c r="AA128" s="202"/>
      <c r="AB128" s="202"/>
      <c r="AC128" s="202"/>
      <c r="AD128" s="202"/>
      <c r="AE128" s="202"/>
    </row>
    <row r="129" spans="1:63" s="2" customFormat="1" ht="22.8" customHeight="1">
      <c r="A129" s="39"/>
      <c r="B129" s="40"/>
      <c r="C129" s="108" t="s">
        <v>213</v>
      </c>
      <c r="D129" s="41"/>
      <c r="E129" s="41"/>
      <c r="F129" s="41"/>
      <c r="G129" s="41"/>
      <c r="H129" s="41"/>
      <c r="I129" s="41"/>
      <c r="J129" s="208">
        <f>BK129</f>
        <v>0</v>
      </c>
      <c r="K129" s="41"/>
      <c r="L129" s="45"/>
      <c r="M129" s="104"/>
      <c r="N129" s="209"/>
      <c r="O129" s="105"/>
      <c r="P129" s="210">
        <f>P130</f>
        <v>0</v>
      </c>
      <c r="Q129" s="105"/>
      <c r="R129" s="210">
        <f>R130</f>
        <v>0</v>
      </c>
      <c r="S129" s="105"/>
      <c r="T129" s="211">
        <f>T130</f>
        <v>0</v>
      </c>
      <c r="U129" s="39"/>
      <c r="V129" s="39"/>
      <c r="W129" s="39"/>
      <c r="X129" s="39"/>
      <c r="Y129" s="39"/>
      <c r="Z129" s="39"/>
      <c r="AA129" s="39"/>
      <c r="AB129" s="39"/>
      <c r="AC129" s="39"/>
      <c r="AD129" s="39"/>
      <c r="AE129" s="39"/>
      <c r="AT129" s="18" t="s">
        <v>77</v>
      </c>
      <c r="AU129" s="18" t="s">
        <v>197</v>
      </c>
      <c r="BK129" s="212">
        <f>BK130</f>
        <v>0</v>
      </c>
    </row>
    <row r="130" spans="1:63" s="12" customFormat="1" ht="25.9" customHeight="1">
      <c r="A130" s="12"/>
      <c r="B130" s="213"/>
      <c r="C130" s="214"/>
      <c r="D130" s="215" t="s">
        <v>77</v>
      </c>
      <c r="E130" s="216" t="s">
        <v>156</v>
      </c>
      <c r="F130" s="216" t="s">
        <v>1312</v>
      </c>
      <c r="G130" s="214"/>
      <c r="H130" s="214"/>
      <c r="I130" s="217"/>
      <c r="J130" s="218">
        <f>BK130</f>
        <v>0</v>
      </c>
      <c r="K130" s="214"/>
      <c r="L130" s="219"/>
      <c r="M130" s="220"/>
      <c r="N130" s="221"/>
      <c r="O130" s="221"/>
      <c r="P130" s="222">
        <f>P131+P138+P142+P146</f>
        <v>0</v>
      </c>
      <c r="Q130" s="221"/>
      <c r="R130" s="222">
        <f>R131+R138+R142+R146</f>
        <v>0</v>
      </c>
      <c r="S130" s="221"/>
      <c r="T130" s="223">
        <f>T131+T138+T142+T146</f>
        <v>0</v>
      </c>
      <c r="U130" s="12"/>
      <c r="V130" s="12"/>
      <c r="W130" s="12"/>
      <c r="X130" s="12"/>
      <c r="Y130" s="12"/>
      <c r="Z130" s="12"/>
      <c r="AA130" s="12"/>
      <c r="AB130" s="12"/>
      <c r="AC130" s="12"/>
      <c r="AD130" s="12"/>
      <c r="AE130" s="12"/>
      <c r="AR130" s="224" t="s">
        <v>217</v>
      </c>
      <c r="AT130" s="225" t="s">
        <v>77</v>
      </c>
      <c r="AU130" s="225" t="s">
        <v>78</v>
      </c>
      <c r="AY130" s="224" t="s">
        <v>216</v>
      </c>
      <c r="BK130" s="226">
        <f>BK131+BK138+BK142+BK146</f>
        <v>0</v>
      </c>
    </row>
    <row r="131" spans="1:63" s="12" customFormat="1" ht="22.8" customHeight="1">
      <c r="A131" s="12"/>
      <c r="B131" s="213"/>
      <c r="C131" s="214"/>
      <c r="D131" s="215" t="s">
        <v>77</v>
      </c>
      <c r="E131" s="227" t="s">
        <v>1655</v>
      </c>
      <c r="F131" s="227" t="s">
        <v>1656</v>
      </c>
      <c r="G131" s="214"/>
      <c r="H131" s="214"/>
      <c r="I131" s="217"/>
      <c r="J131" s="228">
        <f>BK131</f>
        <v>0</v>
      </c>
      <c r="K131" s="214"/>
      <c r="L131" s="219"/>
      <c r="M131" s="220"/>
      <c r="N131" s="221"/>
      <c r="O131" s="221"/>
      <c r="P131" s="222">
        <f>SUM(P132:P137)</f>
        <v>0</v>
      </c>
      <c r="Q131" s="221"/>
      <c r="R131" s="222">
        <f>SUM(R132:R137)</f>
        <v>0</v>
      </c>
      <c r="S131" s="221"/>
      <c r="T131" s="223">
        <f>SUM(T132:T137)</f>
        <v>0</v>
      </c>
      <c r="U131" s="12"/>
      <c r="V131" s="12"/>
      <c r="W131" s="12"/>
      <c r="X131" s="12"/>
      <c r="Y131" s="12"/>
      <c r="Z131" s="12"/>
      <c r="AA131" s="12"/>
      <c r="AB131" s="12"/>
      <c r="AC131" s="12"/>
      <c r="AD131" s="12"/>
      <c r="AE131" s="12"/>
      <c r="AR131" s="224" t="s">
        <v>217</v>
      </c>
      <c r="AT131" s="225" t="s">
        <v>77</v>
      </c>
      <c r="AU131" s="225" t="s">
        <v>85</v>
      </c>
      <c r="AY131" s="224" t="s">
        <v>216</v>
      </c>
      <c r="BK131" s="226">
        <f>SUM(BK132:BK137)</f>
        <v>0</v>
      </c>
    </row>
    <row r="132" spans="1:65" s="2" customFormat="1" ht="16.5" customHeight="1">
      <c r="A132" s="39"/>
      <c r="B132" s="40"/>
      <c r="C132" s="276" t="s">
        <v>85</v>
      </c>
      <c r="D132" s="276" t="s">
        <v>265</v>
      </c>
      <c r="E132" s="277" t="s">
        <v>2075</v>
      </c>
      <c r="F132" s="278" t="s">
        <v>2076</v>
      </c>
      <c r="G132" s="279" t="s">
        <v>1659</v>
      </c>
      <c r="H132" s="280">
        <v>1</v>
      </c>
      <c r="I132" s="281"/>
      <c r="J132" s="282">
        <f>ROUND(I132*H132,2)</f>
        <v>0</v>
      </c>
      <c r="K132" s="278" t="s">
        <v>1361</v>
      </c>
      <c r="L132" s="45"/>
      <c r="M132" s="283" t="s">
        <v>1</v>
      </c>
      <c r="N132" s="284" t="s">
        <v>43</v>
      </c>
      <c r="O132" s="92"/>
      <c r="P132" s="239">
        <f>O132*H132</f>
        <v>0</v>
      </c>
      <c r="Q132" s="239">
        <v>0</v>
      </c>
      <c r="R132" s="239">
        <f>Q132*H132</f>
        <v>0</v>
      </c>
      <c r="S132" s="239">
        <v>0</v>
      </c>
      <c r="T132" s="240">
        <f>S132*H132</f>
        <v>0</v>
      </c>
      <c r="U132" s="39"/>
      <c r="V132" s="39"/>
      <c r="W132" s="39"/>
      <c r="X132" s="39"/>
      <c r="Y132" s="39"/>
      <c r="Z132" s="39"/>
      <c r="AA132" s="39"/>
      <c r="AB132" s="39"/>
      <c r="AC132" s="39"/>
      <c r="AD132" s="39"/>
      <c r="AE132" s="39"/>
      <c r="AR132" s="241" t="s">
        <v>100</v>
      </c>
      <c r="AT132" s="241" t="s">
        <v>265</v>
      </c>
      <c r="AU132" s="241" t="s">
        <v>87</v>
      </c>
      <c r="AY132" s="18" t="s">
        <v>216</v>
      </c>
      <c r="BE132" s="242">
        <f>IF(N132="základní",J132,0)</f>
        <v>0</v>
      </c>
      <c r="BF132" s="242">
        <f>IF(N132="snížená",J132,0)</f>
        <v>0</v>
      </c>
      <c r="BG132" s="242">
        <f>IF(N132="zákl. přenesená",J132,0)</f>
        <v>0</v>
      </c>
      <c r="BH132" s="242">
        <f>IF(N132="sníž. přenesená",J132,0)</f>
        <v>0</v>
      </c>
      <c r="BI132" s="242">
        <f>IF(N132="nulová",J132,0)</f>
        <v>0</v>
      </c>
      <c r="BJ132" s="18" t="s">
        <v>85</v>
      </c>
      <c r="BK132" s="242">
        <f>ROUND(I132*H132,2)</f>
        <v>0</v>
      </c>
      <c r="BL132" s="18" t="s">
        <v>100</v>
      </c>
      <c r="BM132" s="241" t="s">
        <v>2077</v>
      </c>
    </row>
    <row r="133" spans="1:47" s="2" customFormat="1" ht="12">
      <c r="A133" s="39"/>
      <c r="B133" s="40"/>
      <c r="C133" s="41"/>
      <c r="D133" s="288" t="s">
        <v>836</v>
      </c>
      <c r="E133" s="41"/>
      <c r="F133" s="289" t="s">
        <v>2078</v>
      </c>
      <c r="G133" s="41"/>
      <c r="H133" s="41"/>
      <c r="I133" s="290"/>
      <c r="J133" s="41"/>
      <c r="K133" s="41"/>
      <c r="L133" s="45"/>
      <c r="M133" s="291"/>
      <c r="N133" s="292"/>
      <c r="O133" s="92"/>
      <c r="P133" s="92"/>
      <c r="Q133" s="92"/>
      <c r="R133" s="92"/>
      <c r="S133" s="92"/>
      <c r="T133" s="93"/>
      <c r="U133" s="39"/>
      <c r="V133" s="39"/>
      <c r="W133" s="39"/>
      <c r="X133" s="39"/>
      <c r="Y133" s="39"/>
      <c r="Z133" s="39"/>
      <c r="AA133" s="39"/>
      <c r="AB133" s="39"/>
      <c r="AC133" s="39"/>
      <c r="AD133" s="39"/>
      <c r="AE133" s="39"/>
      <c r="AT133" s="18" t="s">
        <v>836</v>
      </c>
      <c r="AU133" s="18" t="s">
        <v>87</v>
      </c>
    </row>
    <row r="134" spans="1:47" s="2" customFormat="1" ht="12">
      <c r="A134" s="39"/>
      <c r="B134" s="40"/>
      <c r="C134" s="41"/>
      <c r="D134" s="245" t="s">
        <v>938</v>
      </c>
      <c r="E134" s="41"/>
      <c r="F134" s="297" t="s">
        <v>2079</v>
      </c>
      <c r="G134" s="41"/>
      <c r="H134" s="41"/>
      <c r="I134" s="290"/>
      <c r="J134" s="41"/>
      <c r="K134" s="41"/>
      <c r="L134" s="45"/>
      <c r="M134" s="291"/>
      <c r="N134" s="292"/>
      <c r="O134" s="92"/>
      <c r="P134" s="92"/>
      <c r="Q134" s="92"/>
      <c r="R134" s="92"/>
      <c r="S134" s="92"/>
      <c r="T134" s="93"/>
      <c r="U134" s="39"/>
      <c r="V134" s="39"/>
      <c r="W134" s="39"/>
      <c r="X134" s="39"/>
      <c r="Y134" s="39"/>
      <c r="Z134" s="39"/>
      <c r="AA134" s="39"/>
      <c r="AB134" s="39"/>
      <c r="AC134" s="39"/>
      <c r="AD134" s="39"/>
      <c r="AE134" s="39"/>
      <c r="AT134" s="18" t="s">
        <v>938</v>
      </c>
      <c r="AU134" s="18" t="s">
        <v>87</v>
      </c>
    </row>
    <row r="135" spans="1:65" s="2" customFormat="1" ht="16.5" customHeight="1">
      <c r="A135" s="39"/>
      <c r="B135" s="40"/>
      <c r="C135" s="276" t="s">
        <v>87</v>
      </c>
      <c r="D135" s="276" t="s">
        <v>265</v>
      </c>
      <c r="E135" s="277" t="s">
        <v>1657</v>
      </c>
      <c r="F135" s="278" t="s">
        <v>1658</v>
      </c>
      <c r="G135" s="279" t="s">
        <v>1659</v>
      </c>
      <c r="H135" s="280">
        <v>1</v>
      </c>
      <c r="I135" s="281"/>
      <c r="J135" s="282">
        <f>ROUND(I135*H135,2)</f>
        <v>0</v>
      </c>
      <c r="K135" s="278" t="s">
        <v>1361</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100</v>
      </c>
      <c r="AT135" s="241" t="s">
        <v>265</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2080</v>
      </c>
    </row>
    <row r="136" spans="1:47" s="2" customFormat="1" ht="12">
      <c r="A136" s="39"/>
      <c r="B136" s="40"/>
      <c r="C136" s="41"/>
      <c r="D136" s="288" t="s">
        <v>836</v>
      </c>
      <c r="E136" s="41"/>
      <c r="F136" s="289" t="s">
        <v>2081</v>
      </c>
      <c r="G136" s="41"/>
      <c r="H136" s="41"/>
      <c r="I136" s="290"/>
      <c r="J136" s="41"/>
      <c r="K136" s="41"/>
      <c r="L136" s="45"/>
      <c r="M136" s="291"/>
      <c r="N136" s="292"/>
      <c r="O136" s="92"/>
      <c r="P136" s="92"/>
      <c r="Q136" s="92"/>
      <c r="R136" s="92"/>
      <c r="S136" s="92"/>
      <c r="T136" s="93"/>
      <c r="U136" s="39"/>
      <c r="V136" s="39"/>
      <c r="W136" s="39"/>
      <c r="X136" s="39"/>
      <c r="Y136" s="39"/>
      <c r="Z136" s="39"/>
      <c r="AA136" s="39"/>
      <c r="AB136" s="39"/>
      <c r="AC136" s="39"/>
      <c r="AD136" s="39"/>
      <c r="AE136" s="39"/>
      <c r="AT136" s="18" t="s">
        <v>836</v>
      </c>
      <c r="AU136" s="18" t="s">
        <v>87</v>
      </c>
    </row>
    <row r="137" spans="1:47" s="2" customFormat="1" ht="12">
      <c r="A137" s="39"/>
      <c r="B137" s="40"/>
      <c r="C137" s="41"/>
      <c r="D137" s="245" t="s">
        <v>938</v>
      </c>
      <c r="E137" s="41"/>
      <c r="F137" s="297" t="s">
        <v>2082</v>
      </c>
      <c r="G137" s="41"/>
      <c r="H137" s="41"/>
      <c r="I137" s="290"/>
      <c r="J137" s="41"/>
      <c r="K137" s="41"/>
      <c r="L137" s="45"/>
      <c r="M137" s="291"/>
      <c r="N137" s="292"/>
      <c r="O137" s="92"/>
      <c r="P137" s="92"/>
      <c r="Q137" s="92"/>
      <c r="R137" s="92"/>
      <c r="S137" s="92"/>
      <c r="T137" s="93"/>
      <c r="U137" s="39"/>
      <c r="V137" s="39"/>
      <c r="W137" s="39"/>
      <c r="X137" s="39"/>
      <c r="Y137" s="39"/>
      <c r="Z137" s="39"/>
      <c r="AA137" s="39"/>
      <c r="AB137" s="39"/>
      <c r="AC137" s="39"/>
      <c r="AD137" s="39"/>
      <c r="AE137" s="39"/>
      <c r="AT137" s="18" t="s">
        <v>938</v>
      </c>
      <c r="AU137" s="18" t="s">
        <v>87</v>
      </c>
    </row>
    <row r="138" spans="1:63" s="12" customFormat="1" ht="22.8" customHeight="1">
      <c r="A138" s="12"/>
      <c r="B138" s="213"/>
      <c r="C138" s="214"/>
      <c r="D138" s="215" t="s">
        <v>77</v>
      </c>
      <c r="E138" s="227" t="s">
        <v>1663</v>
      </c>
      <c r="F138" s="227" t="s">
        <v>1664</v>
      </c>
      <c r="G138" s="214"/>
      <c r="H138" s="214"/>
      <c r="I138" s="217"/>
      <c r="J138" s="228">
        <f>BK138</f>
        <v>0</v>
      </c>
      <c r="K138" s="214"/>
      <c r="L138" s="219"/>
      <c r="M138" s="220"/>
      <c r="N138" s="221"/>
      <c r="O138" s="221"/>
      <c r="P138" s="222">
        <f>SUM(P139:P141)</f>
        <v>0</v>
      </c>
      <c r="Q138" s="221"/>
      <c r="R138" s="222">
        <f>SUM(R139:R141)</f>
        <v>0</v>
      </c>
      <c r="S138" s="221"/>
      <c r="T138" s="223">
        <f>SUM(T139:T141)</f>
        <v>0</v>
      </c>
      <c r="U138" s="12"/>
      <c r="V138" s="12"/>
      <c r="W138" s="12"/>
      <c r="X138" s="12"/>
      <c r="Y138" s="12"/>
      <c r="Z138" s="12"/>
      <c r="AA138" s="12"/>
      <c r="AB138" s="12"/>
      <c r="AC138" s="12"/>
      <c r="AD138" s="12"/>
      <c r="AE138" s="12"/>
      <c r="AR138" s="224" t="s">
        <v>217</v>
      </c>
      <c r="AT138" s="225" t="s">
        <v>77</v>
      </c>
      <c r="AU138" s="225" t="s">
        <v>85</v>
      </c>
      <c r="AY138" s="224" t="s">
        <v>216</v>
      </c>
      <c r="BK138" s="226">
        <f>SUM(BK139:BK141)</f>
        <v>0</v>
      </c>
    </row>
    <row r="139" spans="1:65" s="2" customFormat="1" ht="16.5" customHeight="1">
      <c r="A139" s="39"/>
      <c r="B139" s="40"/>
      <c r="C139" s="276" t="s">
        <v>95</v>
      </c>
      <c r="D139" s="276" t="s">
        <v>265</v>
      </c>
      <c r="E139" s="277" t="s">
        <v>1665</v>
      </c>
      <c r="F139" s="278" t="s">
        <v>1664</v>
      </c>
      <c r="G139" s="279" t="s">
        <v>1659</v>
      </c>
      <c r="H139" s="280">
        <v>1</v>
      </c>
      <c r="I139" s="281"/>
      <c r="J139" s="282">
        <f>ROUND(I139*H139,2)</f>
        <v>0</v>
      </c>
      <c r="K139" s="278" t="s">
        <v>1361</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2083</v>
      </c>
    </row>
    <row r="140" spans="1:47" s="2" customFormat="1" ht="12">
      <c r="A140" s="39"/>
      <c r="B140" s="40"/>
      <c r="C140" s="41"/>
      <c r="D140" s="288" t="s">
        <v>836</v>
      </c>
      <c r="E140" s="41"/>
      <c r="F140" s="289" t="s">
        <v>2084</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47" s="2" customFormat="1" ht="12">
      <c r="A141" s="39"/>
      <c r="B141" s="40"/>
      <c r="C141" s="41"/>
      <c r="D141" s="245" t="s">
        <v>938</v>
      </c>
      <c r="E141" s="41"/>
      <c r="F141" s="297" t="s">
        <v>1667</v>
      </c>
      <c r="G141" s="41"/>
      <c r="H141" s="41"/>
      <c r="I141" s="290"/>
      <c r="J141" s="41"/>
      <c r="K141" s="41"/>
      <c r="L141" s="45"/>
      <c r="M141" s="291"/>
      <c r="N141" s="292"/>
      <c r="O141" s="92"/>
      <c r="P141" s="92"/>
      <c r="Q141" s="92"/>
      <c r="R141" s="92"/>
      <c r="S141" s="92"/>
      <c r="T141" s="93"/>
      <c r="U141" s="39"/>
      <c r="V141" s="39"/>
      <c r="W141" s="39"/>
      <c r="X141" s="39"/>
      <c r="Y141" s="39"/>
      <c r="Z141" s="39"/>
      <c r="AA141" s="39"/>
      <c r="AB141" s="39"/>
      <c r="AC141" s="39"/>
      <c r="AD141" s="39"/>
      <c r="AE141" s="39"/>
      <c r="AT141" s="18" t="s">
        <v>938</v>
      </c>
      <c r="AU141" s="18" t="s">
        <v>87</v>
      </c>
    </row>
    <row r="142" spans="1:63" s="12" customFormat="1" ht="22.8" customHeight="1">
      <c r="A142" s="12"/>
      <c r="B142" s="213"/>
      <c r="C142" s="214"/>
      <c r="D142" s="215" t="s">
        <v>77</v>
      </c>
      <c r="E142" s="227" t="s">
        <v>2085</v>
      </c>
      <c r="F142" s="227" t="s">
        <v>2086</v>
      </c>
      <c r="G142" s="214"/>
      <c r="H142" s="214"/>
      <c r="I142" s="217"/>
      <c r="J142" s="228">
        <f>BK142</f>
        <v>0</v>
      </c>
      <c r="K142" s="214"/>
      <c r="L142" s="219"/>
      <c r="M142" s="220"/>
      <c r="N142" s="221"/>
      <c r="O142" s="221"/>
      <c r="P142" s="222">
        <f>SUM(P143:P145)</f>
        <v>0</v>
      </c>
      <c r="Q142" s="221"/>
      <c r="R142" s="222">
        <f>SUM(R143:R145)</f>
        <v>0</v>
      </c>
      <c r="S142" s="221"/>
      <c r="T142" s="223">
        <f>SUM(T143:T145)</f>
        <v>0</v>
      </c>
      <c r="U142" s="12"/>
      <c r="V142" s="12"/>
      <c r="W142" s="12"/>
      <c r="X142" s="12"/>
      <c r="Y142" s="12"/>
      <c r="Z142" s="12"/>
      <c r="AA142" s="12"/>
      <c r="AB142" s="12"/>
      <c r="AC142" s="12"/>
      <c r="AD142" s="12"/>
      <c r="AE142" s="12"/>
      <c r="AR142" s="224" t="s">
        <v>217</v>
      </c>
      <c r="AT142" s="225" t="s">
        <v>77</v>
      </c>
      <c r="AU142" s="225" t="s">
        <v>85</v>
      </c>
      <c r="AY142" s="224" t="s">
        <v>216</v>
      </c>
      <c r="BK142" s="226">
        <f>SUM(BK143:BK145)</f>
        <v>0</v>
      </c>
    </row>
    <row r="143" spans="1:65" s="2" customFormat="1" ht="16.5" customHeight="1">
      <c r="A143" s="39"/>
      <c r="B143" s="40"/>
      <c r="C143" s="276" t="s">
        <v>100</v>
      </c>
      <c r="D143" s="276" t="s">
        <v>265</v>
      </c>
      <c r="E143" s="277" t="s">
        <v>2087</v>
      </c>
      <c r="F143" s="278" t="s">
        <v>2088</v>
      </c>
      <c r="G143" s="279" t="s">
        <v>1659</v>
      </c>
      <c r="H143" s="280">
        <v>1</v>
      </c>
      <c r="I143" s="281"/>
      <c r="J143" s="282">
        <f>ROUND(I143*H143,2)</f>
        <v>0</v>
      </c>
      <c r="K143" s="278" t="s">
        <v>1361</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2089</v>
      </c>
    </row>
    <row r="144" spans="1:47" s="2" customFormat="1" ht="12">
      <c r="A144" s="39"/>
      <c r="B144" s="40"/>
      <c r="C144" s="41"/>
      <c r="D144" s="288" t="s">
        <v>836</v>
      </c>
      <c r="E144" s="41"/>
      <c r="F144" s="289" t="s">
        <v>2090</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87</v>
      </c>
    </row>
    <row r="145" spans="1:47" s="2" customFormat="1" ht="12">
      <c r="A145" s="39"/>
      <c r="B145" s="40"/>
      <c r="C145" s="41"/>
      <c r="D145" s="245" t="s">
        <v>938</v>
      </c>
      <c r="E145" s="41"/>
      <c r="F145" s="297" t="s">
        <v>2091</v>
      </c>
      <c r="G145" s="41"/>
      <c r="H145" s="41"/>
      <c r="I145" s="290"/>
      <c r="J145" s="41"/>
      <c r="K145" s="41"/>
      <c r="L145" s="45"/>
      <c r="M145" s="291"/>
      <c r="N145" s="292"/>
      <c r="O145" s="92"/>
      <c r="P145" s="92"/>
      <c r="Q145" s="92"/>
      <c r="R145" s="92"/>
      <c r="S145" s="92"/>
      <c r="T145" s="93"/>
      <c r="U145" s="39"/>
      <c r="V145" s="39"/>
      <c r="W145" s="39"/>
      <c r="X145" s="39"/>
      <c r="Y145" s="39"/>
      <c r="Z145" s="39"/>
      <c r="AA145" s="39"/>
      <c r="AB145" s="39"/>
      <c r="AC145" s="39"/>
      <c r="AD145" s="39"/>
      <c r="AE145" s="39"/>
      <c r="AT145" s="18" t="s">
        <v>938</v>
      </c>
      <c r="AU145" s="18" t="s">
        <v>87</v>
      </c>
    </row>
    <row r="146" spans="1:63" s="12" customFormat="1" ht="22.8" customHeight="1">
      <c r="A146" s="12"/>
      <c r="B146" s="213"/>
      <c r="C146" s="214"/>
      <c r="D146" s="215" t="s">
        <v>77</v>
      </c>
      <c r="E146" s="227" t="s">
        <v>1668</v>
      </c>
      <c r="F146" s="227" t="s">
        <v>1669</v>
      </c>
      <c r="G146" s="214"/>
      <c r="H146" s="214"/>
      <c r="I146" s="217"/>
      <c r="J146" s="228">
        <f>BK146</f>
        <v>0</v>
      </c>
      <c r="K146" s="214"/>
      <c r="L146" s="219"/>
      <c r="M146" s="220"/>
      <c r="N146" s="221"/>
      <c r="O146" s="221"/>
      <c r="P146" s="222">
        <f>SUM(P147:P149)</f>
        <v>0</v>
      </c>
      <c r="Q146" s="221"/>
      <c r="R146" s="222">
        <f>SUM(R147:R149)</f>
        <v>0</v>
      </c>
      <c r="S146" s="221"/>
      <c r="T146" s="223">
        <f>SUM(T147:T149)</f>
        <v>0</v>
      </c>
      <c r="U146" s="12"/>
      <c r="V146" s="12"/>
      <c r="W146" s="12"/>
      <c r="X146" s="12"/>
      <c r="Y146" s="12"/>
      <c r="Z146" s="12"/>
      <c r="AA146" s="12"/>
      <c r="AB146" s="12"/>
      <c r="AC146" s="12"/>
      <c r="AD146" s="12"/>
      <c r="AE146" s="12"/>
      <c r="AR146" s="224" t="s">
        <v>217</v>
      </c>
      <c r="AT146" s="225" t="s">
        <v>77</v>
      </c>
      <c r="AU146" s="225" t="s">
        <v>85</v>
      </c>
      <c r="AY146" s="224" t="s">
        <v>216</v>
      </c>
      <c r="BK146" s="226">
        <f>SUM(BK147:BK149)</f>
        <v>0</v>
      </c>
    </row>
    <row r="147" spans="1:65" s="2" customFormat="1" ht="16.5" customHeight="1">
      <c r="A147" s="39"/>
      <c r="B147" s="40"/>
      <c r="C147" s="276" t="s">
        <v>217</v>
      </c>
      <c r="D147" s="276" t="s">
        <v>265</v>
      </c>
      <c r="E147" s="277" t="s">
        <v>1670</v>
      </c>
      <c r="F147" s="278" t="s">
        <v>1669</v>
      </c>
      <c r="G147" s="279" t="s">
        <v>1659</v>
      </c>
      <c r="H147" s="280">
        <v>1</v>
      </c>
      <c r="I147" s="281"/>
      <c r="J147" s="282">
        <f>ROUND(I147*H147,2)</f>
        <v>0</v>
      </c>
      <c r="K147" s="278" t="s">
        <v>1361</v>
      </c>
      <c r="L147" s="45"/>
      <c r="M147" s="283" t="s">
        <v>1</v>
      </c>
      <c r="N147" s="284" t="s">
        <v>43</v>
      </c>
      <c r="O147" s="92"/>
      <c r="P147" s="239">
        <f>O147*H147</f>
        <v>0</v>
      </c>
      <c r="Q147" s="239">
        <v>0</v>
      </c>
      <c r="R147" s="239">
        <f>Q147*H147</f>
        <v>0</v>
      </c>
      <c r="S147" s="239">
        <v>0</v>
      </c>
      <c r="T147" s="240">
        <f>S147*H147</f>
        <v>0</v>
      </c>
      <c r="U147" s="39"/>
      <c r="V147" s="39"/>
      <c r="W147" s="39"/>
      <c r="X147" s="39"/>
      <c r="Y147" s="39"/>
      <c r="Z147" s="39"/>
      <c r="AA147" s="39"/>
      <c r="AB147" s="39"/>
      <c r="AC147" s="39"/>
      <c r="AD147" s="39"/>
      <c r="AE147" s="39"/>
      <c r="AR147" s="241" t="s">
        <v>1304</v>
      </c>
      <c r="AT147" s="241" t="s">
        <v>265</v>
      </c>
      <c r="AU147" s="241" t="s">
        <v>87</v>
      </c>
      <c r="AY147" s="18" t="s">
        <v>216</v>
      </c>
      <c r="BE147" s="242">
        <f>IF(N147="základní",J147,0)</f>
        <v>0</v>
      </c>
      <c r="BF147" s="242">
        <f>IF(N147="snížená",J147,0)</f>
        <v>0</v>
      </c>
      <c r="BG147" s="242">
        <f>IF(N147="zákl. přenesená",J147,0)</f>
        <v>0</v>
      </c>
      <c r="BH147" s="242">
        <f>IF(N147="sníž. přenesená",J147,0)</f>
        <v>0</v>
      </c>
      <c r="BI147" s="242">
        <f>IF(N147="nulová",J147,0)</f>
        <v>0</v>
      </c>
      <c r="BJ147" s="18" t="s">
        <v>85</v>
      </c>
      <c r="BK147" s="242">
        <f>ROUND(I147*H147,2)</f>
        <v>0</v>
      </c>
      <c r="BL147" s="18" t="s">
        <v>1304</v>
      </c>
      <c r="BM147" s="241" t="s">
        <v>2092</v>
      </c>
    </row>
    <row r="148" spans="1:47" s="2" customFormat="1" ht="12">
      <c r="A148" s="39"/>
      <c r="B148" s="40"/>
      <c r="C148" s="41"/>
      <c r="D148" s="288" t="s">
        <v>836</v>
      </c>
      <c r="E148" s="41"/>
      <c r="F148" s="289" t="s">
        <v>1672</v>
      </c>
      <c r="G148" s="41"/>
      <c r="H148" s="41"/>
      <c r="I148" s="290"/>
      <c r="J148" s="41"/>
      <c r="K148" s="41"/>
      <c r="L148" s="45"/>
      <c r="M148" s="291"/>
      <c r="N148" s="292"/>
      <c r="O148" s="92"/>
      <c r="P148" s="92"/>
      <c r="Q148" s="92"/>
      <c r="R148" s="92"/>
      <c r="S148" s="92"/>
      <c r="T148" s="93"/>
      <c r="U148" s="39"/>
      <c r="V148" s="39"/>
      <c r="W148" s="39"/>
      <c r="X148" s="39"/>
      <c r="Y148" s="39"/>
      <c r="Z148" s="39"/>
      <c r="AA148" s="39"/>
      <c r="AB148" s="39"/>
      <c r="AC148" s="39"/>
      <c r="AD148" s="39"/>
      <c r="AE148" s="39"/>
      <c r="AT148" s="18" t="s">
        <v>836</v>
      </c>
      <c r="AU148" s="18" t="s">
        <v>87</v>
      </c>
    </row>
    <row r="149" spans="1:47" s="2" customFormat="1" ht="12">
      <c r="A149" s="39"/>
      <c r="B149" s="40"/>
      <c r="C149" s="41"/>
      <c r="D149" s="245" t="s">
        <v>938</v>
      </c>
      <c r="E149" s="41"/>
      <c r="F149" s="297" t="s">
        <v>2093</v>
      </c>
      <c r="G149" s="41"/>
      <c r="H149" s="41"/>
      <c r="I149" s="290"/>
      <c r="J149" s="41"/>
      <c r="K149" s="41"/>
      <c r="L149" s="45"/>
      <c r="M149" s="293"/>
      <c r="N149" s="294"/>
      <c r="O149" s="295"/>
      <c r="P149" s="295"/>
      <c r="Q149" s="295"/>
      <c r="R149" s="295"/>
      <c r="S149" s="295"/>
      <c r="T149" s="296"/>
      <c r="U149" s="39"/>
      <c r="V149" s="39"/>
      <c r="W149" s="39"/>
      <c r="X149" s="39"/>
      <c r="Y149" s="39"/>
      <c r="Z149" s="39"/>
      <c r="AA149" s="39"/>
      <c r="AB149" s="39"/>
      <c r="AC149" s="39"/>
      <c r="AD149" s="39"/>
      <c r="AE149" s="39"/>
      <c r="AT149" s="18" t="s">
        <v>938</v>
      </c>
      <c r="AU149" s="18" t="s">
        <v>87</v>
      </c>
    </row>
    <row r="150" spans="1:31" s="2" customFormat="1" ht="6.95" customHeight="1">
      <c r="A150" s="39"/>
      <c r="B150" s="67"/>
      <c r="C150" s="68"/>
      <c r="D150" s="68"/>
      <c r="E150" s="68"/>
      <c r="F150" s="68"/>
      <c r="G150" s="68"/>
      <c r="H150" s="68"/>
      <c r="I150" s="68"/>
      <c r="J150" s="68"/>
      <c r="K150" s="68"/>
      <c r="L150" s="45"/>
      <c r="M150" s="39"/>
      <c r="O150" s="39"/>
      <c r="P150" s="39"/>
      <c r="Q150" s="39"/>
      <c r="R150" s="39"/>
      <c r="S150" s="39"/>
      <c r="T150" s="39"/>
      <c r="U150" s="39"/>
      <c r="V150" s="39"/>
      <c r="W150" s="39"/>
      <c r="X150" s="39"/>
      <c r="Y150" s="39"/>
      <c r="Z150" s="39"/>
      <c r="AA150" s="39"/>
      <c r="AB150" s="39"/>
      <c r="AC150" s="39"/>
      <c r="AD150" s="39"/>
      <c r="AE150" s="39"/>
    </row>
  </sheetData>
  <sheetProtection password="CC35" sheet="1" objects="1" scenarios="1" formatColumns="0" formatRows="0" autoFilter="0"/>
  <autoFilter ref="C128:K149"/>
  <mergeCells count="15">
    <mergeCell ref="E7:H7"/>
    <mergeCell ref="E11:H11"/>
    <mergeCell ref="E9:H9"/>
    <mergeCell ref="E13:H13"/>
    <mergeCell ref="E22:H22"/>
    <mergeCell ref="E31:H31"/>
    <mergeCell ref="E85:H85"/>
    <mergeCell ref="E89:H89"/>
    <mergeCell ref="E87:H87"/>
    <mergeCell ref="E91:H91"/>
    <mergeCell ref="E115:H115"/>
    <mergeCell ref="E119:H119"/>
    <mergeCell ref="E117:H117"/>
    <mergeCell ref="E121:H121"/>
    <mergeCell ref="L2:V2"/>
  </mergeCells>
  <hyperlinks>
    <hyperlink ref="F133" r:id="rId1" display="https://podminky.urs.cz/item/CS_URS_2022_02/012002000"/>
    <hyperlink ref="F136" r:id="rId2" display="https://podminky.urs.cz/item/CS_URS_2022_02/013002000"/>
    <hyperlink ref="F140" r:id="rId3" display="https://podminky.urs.cz/item/CS_URS_2022_02/030001000"/>
    <hyperlink ref="F144" r:id="rId4" display="https://podminky.urs.cz/item/CS_URS_2022_02/043134000"/>
    <hyperlink ref="F148" r:id="rId5" display="https://podminky.urs.cz/item/CS_URS_2022_02/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7.xml><?xml version="1.0" encoding="utf-8"?>
<worksheet xmlns="http://schemas.openxmlformats.org/spreadsheetml/2006/main" xmlns:r="http://schemas.openxmlformats.org/officeDocument/2006/relationships">
  <sheetPr>
    <pageSetUpPr fitToPage="1"/>
  </sheetPr>
  <dimension ref="A2:BM5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163</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1347</v>
      </c>
      <c r="F9" s="1"/>
      <c r="G9" s="1"/>
      <c r="H9" s="1"/>
      <c r="L9" s="21"/>
    </row>
    <row r="10" spans="2:12" s="1" customFormat="1" ht="12" customHeight="1">
      <c r="B10" s="21"/>
      <c r="D10" s="152" t="s">
        <v>188</v>
      </c>
      <c r="L10" s="21"/>
    </row>
    <row r="11" spans="1:31" s="2" customFormat="1" ht="16.5" customHeight="1">
      <c r="A11" s="39"/>
      <c r="B11" s="45"/>
      <c r="C11" s="39"/>
      <c r="D11" s="39"/>
      <c r="E11" s="154" t="s">
        <v>2094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2095</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ROUND(J136,2)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ROUND((SUM(BE136:BE501)),2)</f>
        <v>0</v>
      </c>
      <c r="G37" s="39"/>
      <c r="H37" s="39"/>
      <c r="I37" s="166">
        <v>0.21</v>
      </c>
      <c r="J37" s="165">
        <f>ROUND(((SUM(BE136:BE501))*I37),2)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ROUND((SUM(BF136:BF501)),2)</f>
        <v>0</v>
      </c>
      <c r="G38" s="39"/>
      <c r="H38" s="39"/>
      <c r="I38" s="166">
        <v>0.15</v>
      </c>
      <c r="J38" s="165">
        <f>ROUND(((SUM(BF136:BF501))*I38),2)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ROUND((SUM(BG136:BG501)),2)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ROUND((SUM(BH136:BH501)),2)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ROUND((SUM(BI136:BI501)),2)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2094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 xml:space="preserve">A.3.3.1 - Propustek v km 26,077 </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J136</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J137</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1676</v>
      </c>
      <c r="E102" s="199"/>
      <c r="F102" s="199"/>
      <c r="G102" s="199"/>
      <c r="H102" s="199"/>
      <c r="I102" s="199"/>
      <c r="J102" s="200">
        <f>J138</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1677</v>
      </c>
      <c r="E103" s="199"/>
      <c r="F103" s="199"/>
      <c r="G103" s="199"/>
      <c r="H103" s="199"/>
      <c r="I103" s="199"/>
      <c r="J103" s="200">
        <f>J214</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1678</v>
      </c>
      <c r="E104" s="199"/>
      <c r="F104" s="199"/>
      <c r="G104" s="199"/>
      <c r="H104" s="199"/>
      <c r="I104" s="199"/>
      <c r="J104" s="200">
        <f>J260</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1679</v>
      </c>
      <c r="E105" s="199"/>
      <c r="F105" s="199"/>
      <c r="G105" s="199"/>
      <c r="H105" s="199"/>
      <c r="I105" s="199"/>
      <c r="J105" s="200">
        <f>J301</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1680</v>
      </c>
      <c r="E106" s="199"/>
      <c r="F106" s="199"/>
      <c r="G106" s="199"/>
      <c r="H106" s="199"/>
      <c r="I106" s="199"/>
      <c r="J106" s="200">
        <f>J346</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1681</v>
      </c>
      <c r="E107" s="199"/>
      <c r="F107" s="199"/>
      <c r="G107" s="199"/>
      <c r="H107" s="199"/>
      <c r="I107" s="199"/>
      <c r="J107" s="200">
        <f>J360</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2096</v>
      </c>
      <c r="E108" s="199"/>
      <c r="F108" s="199"/>
      <c r="G108" s="199"/>
      <c r="H108" s="199"/>
      <c r="I108" s="199"/>
      <c r="J108" s="200">
        <f>J377</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1682</v>
      </c>
      <c r="E109" s="199"/>
      <c r="F109" s="199"/>
      <c r="G109" s="199"/>
      <c r="H109" s="199"/>
      <c r="I109" s="199"/>
      <c r="J109" s="200">
        <f>J451</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1683</v>
      </c>
      <c r="E110" s="199"/>
      <c r="F110" s="199"/>
      <c r="G110" s="199"/>
      <c r="H110" s="199"/>
      <c r="I110" s="199"/>
      <c r="J110" s="200">
        <f>J472</f>
        <v>0</v>
      </c>
      <c r="K110" s="133"/>
      <c r="L110" s="201"/>
      <c r="S110" s="10"/>
      <c r="T110" s="10"/>
      <c r="U110" s="10"/>
      <c r="V110" s="10"/>
      <c r="W110" s="10"/>
      <c r="X110" s="10"/>
      <c r="Y110" s="10"/>
      <c r="Z110" s="10"/>
      <c r="AA110" s="10"/>
      <c r="AB110" s="10"/>
      <c r="AC110" s="10"/>
      <c r="AD110" s="10"/>
      <c r="AE110" s="10"/>
    </row>
    <row r="111" spans="1:31" s="9" customFormat="1" ht="24.95" customHeight="1">
      <c r="A111" s="9"/>
      <c r="B111" s="191"/>
      <c r="C111" s="192"/>
      <c r="D111" s="193" t="s">
        <v>1684</v>
      </c>
      <c r="E111" s="194"/>
      <c r="F111" s="194"/>
      <c r="G111" s="194"/>
      <c r="H111" s="194"/>
      <c r="I111" s="194"/>
      <c r="J111" s="195">
        <f>J475</f>
        <v>0</v>
      </c>
      <c r="K111" s="192"/>
      <c r="L111" s="196"/>
      <c r="S111" s="9"/>
      <c r="T111" s="9"/>
      <c r="U111" s="9"/>
      <c r="V111" s="9"/>
      <c r="W111" s="9"/>
      <c r="X111" s="9"/>
      <c r="Y111" s="9"/>
      <c r="Z111" s="9"/>
      <c r="AA111" s="9"/>
      <c r="AB111" s="9"/>
      <c r="AC111" s="9"/>
      <c r="AD111" s="9"/>
      <c r="AE111" s="9"/>
    </row>
    <row r="112" spans="1:31" s="10" customFormat="1" ht="19.9" customHeight="1">
      <c r="A112" s="10"/>
      <c r="B112" s="197"/>
      <c r="C112" s="133"/>
      <c r="D112" s="198" t="s">
        <v>1685</v>
      </c>
      <c r="E112" s="199"/>
      <c r="F112" s="199"/>
      <c r="G112" s="199"/>
      <c r="H112" s="199"/>
      <c r="I112" s="199"/>
      <c r="J112" s="200">
        <f>J476</f>
        <v>0</v>
      </c>
      <c r="K112" s="133"/>
      <c r="L112" s="201"/>
      <c r="S112" s="10"/>
      <c r="T112" s="10"/>
      <c r="U112" s="10"/>
      <c r="V112" s="10"/>
      <c r="W112" s="10"/>
      <c r="X112" s="10"/>
      <c r="Y112" s="10"/>
      <c r="Z112" s="10"/>
      <c r="AA112" s="10"/>
      <c r="AB112" s="10"/>
      <c r="AC112" s="10"/>
      <c r="AD112" s="10"/>
      <c r="AE112" s="10"/>
    </row>
    <row r="113" spans="1:31" s="2" customFormat="1" ht="21.8"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67"/>
      <c r="C114" s="68"/>
      <c r="D114" s="68"/>
      <c r="E114" s="68"/>
      <c r="F114" s="68"/>
      <c r="G114" s="68"/>
      <c r="H114" s="68"/>
      <c r="I114" s="68"/>
      <c r="J114" s="68"/>
      <c r="K114" s="68"/>
      <c r="L114" s="64"/>
      <c r="S114" s="39"/>
      <c r="T114" s="39"/>
      <c r="U114" s="39"/>
      <c r="V114" s="39"/>
      <c r="W114" s="39"/>
      <c r="X114" s="39"/>
      <c r="Y114" s="39"/>
      <c r="Z114" s="39"/>
      <c r="AA114" s="39"/>
      <c r="AB114" s="39"/>
      <c r="AC114" s="39"/>
      <c r="AD114" s="39"/>
      <c r="AE114" s="39"/>
    </row>
    <row r="118" spans="1:31" s="2" customFormat="1" ht="6.95" customHeight="1">
      <c r="A118" s="39"/>
      <c r="B118" s="69"/>
      <c r="C118" s="70"/>
      <c r="D118" s="70"/>
      <c r="E118" s="70"/>
      <c r="F118" s="70"/>
      <c r="G118" s="70"/>
      <c r="H118" s="70"/>
      <c r="I118" s="70"/>
      <c r="J118" s="70"/>
      <c r="K118" s="70"/>
      <c r="L118" s="64"/>
      <c r="S118" s="39"/>
      <c r="T118" s="39"/>
      <c r="U118" s="39"/>
      <c r="V118" s="39"/>
      <c r="W118" s="39"/>
      <c r="X118" s="39"/>
      <c r="Y118" s="39"/>
      <c r="Z118" s="39"/>
      <c r="AA118" s="39"/>
      <c r="AB118" s="39"/>
      <c r="AC118" s="39"/>
      <c r="AD118" s="39"/>
      <c r="AE118" s="39"/>
    </row>
    <row r="119" spans="1:31" s="2" customFormat="1" ht="24.95" customHeight="1">
      <c r="A119" s="39"/>
      <c r="B119" s="40"/>
      <c r="C119" s="24" t="s">
        <v>201</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16</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6.5" customHeight="1">
      <c r="A122" s="39"/>
      <c r="B122" s="40"/>
      <c r="C122" s="41"/>
      <c r="D122" s="41"/>
      <c r="E122" s="185" t="str">
        <f>E7</f>
        <v>Oprava úseku Nejdek - Nové Hamry oprava č.2</v>
      </c>
      <c r="F122" s="33"/>
      <c r="G122" s="33"/>
      <c r="H122" s="33"/>
      <c r="I122" s="41"/>
      <c r="J122" s="41"/>
      <c r="K122" s="41"/>
      <c r="L122" s="64"/>
      <c r="S122" s="39"/>
      <c r="T122" s="39"/>
      <c r="U122" s="39"/>
      <c r="V122" s="39"/>
      <c r="W122" s="39"/>
      <c r="X122" s="39"/>
      <c r="Y122" s="39"/>
      <c r="Z122" s="39"/>
      <c r="AA122" s="39"/>
      <c r="AB122" s="39"/>
      <c r="AC122" s="39"/>
      <c r="AD122" s="39"/>
      <c r="AE122" s="39"/>
    </row>
    <row r="123" spans="2:12" s="1" customFormat="1" ht="12" customHeight="1">
      <c r="B123" s="22"/>
      <c r="C123" s="33" t="s">
        <v>186</v>
      </c>
      <c r="D123" s="23"/>
      <c r="E123" s="23"/>
      <c r="F123" s="23"/>
      <c r="G123" s="23"/>
      <c r="H123" s="23"/>
      <c r="I123" s="23"/>
      <c r="J123" s="23"/>
      <c r="K123" s="23"/>
      <c r="L123" s="21"/>
    </row>
    <row r="124" spans="2:12" s="1" customFormat="1" ht="16.5" customHeight="1">
      <c r="B124" s="22"/>
      <c r="C124" s="23"/>
      <c r="D124" s="23"/>
      <c r="E124" s="185" t="s">
        <v>1347</v>
      </c>
      <c r="F124" s="23"/>
      <c r="G124" s="23"/>
      <c r="H124" s="23"/>
      <c r="I124" s="23"/>
      <c r="J124" s="23"/>
      <c r="K124" s="23"/>
      <c r="L124" s="21"/>
    </row>
    <row r="125" spans="2:12" s="1" customFormat="1" ht="12" customHeight="1">
      <c r="B125" s="22"/>
      <c r="C125" s="33" t="s">
        <v>188</v>
      </c>
      <c r="D125" s="23"/>
      <c r="E125" s="23"/>
      <c r="F125" s="23"/>
      <c r="G125" s="23"/>
      <c r="H125" s="23"/>
      <c r="I125" s="23"/>
      <c r="J125" s="23"/>
      <c r="K125" s="23"/>
      <c r="L125" s="21"/>
    </row>
    <row r="126" spans="1:31" s="2" customFormat="1" ht="16.5" customHeight="1">
      <c r="A126" s="39"/>
      <c r="B126" s="40"/>
      <c r="C126" s="41"/>
      <c r="D126" s="41"/>
      <c r="E126" s="186" t="s">
        <v>2094</v>
      </c>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190</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6.5" customHeight="1">
      <c r="A128" s="39"/>
      <c r="B128" s="40"/>
      <c r="C128" s="41"/>
      <c r="D128" s="41"/>
      <c r="E128" s="77" t="str">
        <f>E13</f>
        <v xml:space="preserve">A.3.3.1 - Propustek v km 26,077 </v>
      </c>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2" customHeight="1">
      <c r="A130" s="39"/>
      <c r="B130" s="40"/>
      <c r="C130" s="33" t="s">
        <v>20</v>
      </c>
      <c r="D130" s="41"/>
      <c r="E130" s="41"/>
      <c r="F130" s="28" t="str">
        <f>F16</f>
        <v xml:space="preserve"> </v>
      </c>
      <c r="G130" s="41"/>
      <c r="H130" s="41"/>
      <c r="I130" s="33" t="s">
        <v>22</v>
      </c>
      <c r="J130" s="80" t="str">
        <f>IF(J16="","",J16)</f>
        <v>26. 9. 2022</v>
      </c>
      <c r="K130" s="41"/>
      <c r="L130" s="64"/>
      <c r="S130" s="39"/>
      <c r="T130" s="39"/>
      <c r="U130" s="39"/>
      <c r="V130" s="39"/>
      <c r="W130" s="39"/>
      <c r="X130" s="39"/>
      <c r="Y130" s="39"/>
      <c r="Z130" s="39"/>
      <c r="AA130" s="39"/>
      <c r="AB130" s="39"/>
      <c r="AC130" s="39"/>
      <c r="AD130" s="39"/>
      <c r="AE130" s="39"/>
    </row>
    <row r="131" spans="1:31" s="2" customFormat="1" ht="6.95"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5.15" customHeight="1">
      <c r="A132" s="39"/>
      <c r="B132" s="40"/>
      <c r="C132" s="33" t="s">
        <v>24</v>
      </c>
      <c r="D132" s="41"/>
      <c r="E132" s="41"/>
      <c r="F132" s="28" t="str">
        <f>E19</f>
        <v>Správa železnic, státní organizace</v>
      </c>
      <c r="G132" s="41"/>
      <c r="H132" s="41"/>
      <c r="I132" s="33" t="s">
        <v>32</v>
      </c>
      <c r="J132" s="37" t="str">
        <f>E25</f>
        <v>Progi spol. s r.o.</v>
      </c>
      <c r="K132" s="41"/>
      <c r="L132" s="64"/>
      <c r="S132" s="39"/>
      <c r="T132" s="39"/>
      <c r="U132" s="39"/>
      <c r="V132" s="39"/>
      <c r="W132" s="39"/>
      <c r="X132" s="39"/>
      <c r="Y132" s="39"/>
      <c r="Z132" s="39"/>
      <c r="AA132" s="39"/>
      <c r="AB132" s="39"/>
      <c r="AC132" s="39"/>
      <c r="AD132" s="39"/>
      <c r="AE132" s="39"/>
    </row>
    <row r="133" spans="1:31" s="2" customFormat="1" ht="15.15" customHeight="1">
      <c r="A133" s="39"/>
      <c r="B133" s="40"/>
      <c r="C133" s="33" t="s">
        <v>30</v>
      </c>
      <c r="D133" s="41"/>
      <c r="E133" s="41"/>
      <c r="F133" s="28" t="str">
        <f>IF(E22="","",E22)</f>
        <v>Vyplň údaj</v>
      </c>
      <c r="G133" s="41"/>
      <c r="H133" s="41"/>
      <c r="I133" s="33" t="s">
        <v>36</v>
      </c>
      <c r="J133" s="37" t="str">
        <f>E28</f>
        <v>Pavlína Liprtová</v>
      </c>
      <c r="K133" s="41"/>
      <c r="L133" s="64"/>
      <c r="S133" s="39"/>
      <c r="T133" s="39"/>
      <c r="U133" s="39"/>
      <c r="V133" s="39"/>
      <c r="W133" s="39"/>
      <c r="X133" s="39"/>
      <c r="Y133" s="39"/>
      <c r="Z133" s="39"/>
      <c r="AA133" s="39"/>
      <c r="AB133" s="39"/>
      <c r="AC133" s="39"/>
      <c r="AD133" s="39"/>
      <c r="AE133" s="39"/>
    </row>
    <row r="134" spans="1:31" s="2" customFormat="1" ht="10.3" customHeight="1">
      <c r="A134" s="39"/>
      <c r="B134" s="40"/>
      <c r="C134" s="41"/>
      <c r="D134" s="41"/>
      <c r="E134" s="41"/>
      <c r="F134" s="41"/>
      <c r="G134" s="41"/>
      <c r="H134" s="41"/>
      <c r="I134" s="41"/>
      <c r="J134" s="41"/>
      <c r="K134" s="41"/>
      <c r="L134" s="64"/>
      <c r="S134" s="39"/>
      <c r="T134" s="39"/>
      <c r="U134" s="39"/>
      <c r="V134" s="39"/>
      <c r="W134" s="39"/>
      <c r="X134" s="39"/>
      <c r="Y134" s="39"/>
      <c r="Z134" s="39"/>
      <c r="AA134" s="39"/>
      <c r="AB134" s="39"/>
      <c r="AC134" s="39"/>
      <c r="AD134" s="39"/>
      <c r="AE134" s="39"/>
    </row>
    <row r="135" spans="1:31" s="11" customFormat="1" ht="29.25" customHeight="1">
      <c r="A135" s="202"/>
      <c r="B135" s="203"/>
      <c r="C135" s="204" t="s">
        <v>202</v>
      </c>
      <c r="D135" s="205" t="s">
        <v>63</v>
      </c>
      <c r="E135" s="205" t="s">
        <v>59</v>
      </c>
      <c r="F135" s="205" t="s">
        <v>60</v>
      </c>
      <c r="G135" s="205" t="s">
        <v>203</v>
      </c>
      <c r="H135" s="205" t="s">
        <v>204</v>
      </c>
      <c r="I135" s="205" t="s">
        <v>205</v>
      </c>
      <c r="J135" s="205" t="s">
        <v>195</v>
      </c>
      <c r="K135" s="206" t="s">
        <v>206</v>
      </c>
      <c r="L135" s="207"/>
      <c r="M135" s="101" t="s">
        <v>1</v>
      </c>
      <c r="N135" s="102" t="s">
        <v>42</v>
      </c>
      <c r="O135" s="102" t="s">
        <v>207</v>
      </c>
      <c r="P135" s="102" t="s">
        <v>208</v>
      </c>
      <c r="Q135" s="102" t="s">
        <v>209</v>
      </c>
      <c r="R135" s="102" t="s">
        <v>210</v>
      </c>
      <c r="S135" s="102" t="s">
        <v>211</v>
      </c>
      <c r="T135" s="103" t="s">
        <v>212</v>
      </c>
      <c r="U135" s="202"/>
      <c r="V135" s="202"/>
      <c r="W135" s="202"/>
      <c r="X135" s="202"/>
      <c r="Y135" s="202"/>
      <c r="Z135" s="202"/>
      <c r="AA135" s="202"/>
      <c r="AB135" s="202"/>
      <c r="AC135" s="202"/>
      <c r="AD135" s="202"/>
      <c r="AE135" s="202"/>
    </row>
    <row r="136" spans="1:63" s="2" customFormat="1" ht="22.8" customHeight="1">
      <c r="A136" s="39"/>
      <c r="B136" s="40"/>
      <c r="C136" s="108" t="s">
        <v>213</v>
      </c>
      <c r="D136" s="41"/>
      <c r="E136" s="41"/>
      <c r="F136" s="41"/>
      <c r="G136" s="41"/>
      <c r="H136" s="41"/>
      <c r="I136" s="41"/>
      <c r="J136" s="208">
        <f>BK136</f>
        <v>0</v>
      </c>
      <c r="K136" s="41"/>
      <c r="L136" s="45"/>
      <c r="M136" s="104"/>
      <c r="N136" s="209"/>
      <c r="O136" s="105"/>
      <c r="P136" s="210">
        <f>P137+P475</f>
        <v>0</v>
      </c>
      <c r="Q136" s="105"/>
      <c r="R136" s="210">
        <f>R137+R475</f>
        <v>428.85380459</v>
      </c>
      <c r="S136" s="105"/>
      <c r="T136" s="211">
        <f>T137+T475</f>
        <v>183.56407500000003</v>
      </c>
      <c r="U136" s="39"/>
      <c r="V136" s="39"/>
      <c r="W136" s="39"/>
      <c r="X136" s="39"/>
      <c r="Y136" s="39"/>
      <c r="Z136" s="39"/>
      <c r="AA136" s="39"/>
      <c r="AB136" s="39"/>
      <c r="AC136" s="39"/>
      <c r="AD136" s="39"/>
      <c r="AE136" s="39"/>
      <c r="AT136" s="18" t="s">
        <v>77</v>
      </c>
      <c r="AU136" s="18" t="s">
        <v>197</v>
      </c>
      <c r="BK136" s="212">
        <f>BK137+BK475</f>
        <v>0</v>
      </c>
    </row>
    <row r="137" spans="1:63" s="12" customFormat="1" ht="25.9" customHeight="1">
      <c r="A137" s="12"/>
      <c r="B137" s="213"/>
      <c r="C137" s="214"/>
      <c r="D137" s="215" t="s">
        <v>77</v>
      </c>
      <c r="E137" s="216" t="s">
        <v>214</v>
      </c>
      <c r="F137" s="216" t="s">
        <v>215</v>
      </c>
      <c r="G137" s="214"/>
      <c r="H137" s="214"/>
      <c r="I137" s="217"/>
      <c r="J137" s="218">
        <f>BK137</f>
        <v>0</v>
      </c>
      <c r="K137" s="214"/>
      <c r="L137" s="219"/>
      <c r="M137" s="220"/>
      <c r="N137" s="221"/>
      <c r="O137" s="221"/>
      <c r="P137" s="222">
        <f>P138+P214+P260+P301+P346+P360+P377+P451+P472</f>
        <v>0</v>
      </c>
      <c r="Q137" s="221"/>
      <c r="R137" s="222">
        <f>R138+R214+R260+R301+R346+R360+R377+R451+R472</f>
        <v>428.70869459</v>
      </c>
      <c r="S137" s="221"/>
      <c r="T137" s="223">
        <f>T138+T214+T260+T301+T346+T360+T377+T451+T472</f>
        <v>183.56407500000003</v>
      </c>
      <c r="U137" s="12"/>
      <c r="V137" s="12"/>
      <c r="W137" s="12"/>
      <c r="X137" s="12"/>
      <c r="Y137" s="12"/>
      <c r="Z137" s="12"/>
      <c r="AA137" s="12"/>
      <c r="AB137" s="12"/>
      <c r="AC137" s="12"/>
      <c r="AD137" s="12"/>
      <c r="AE137" s="12"/>
      <c r="AR137" s="224" t="s">
        <v>85</v>
      </c>
      <c r="AT137" s="225" t="s">
        <v>77</v>
      </c>
      <c r="AU137" s="225" t="s">
        <v>78</v>
      </c>
      <c r="AY137" s="224" t="s">
        <v>216</v>
      </c>
      <c r="BK137" s="226">
        <f>BK138+BK214+BK260+BK301+BK346+BK360+BK377+BK451+BK472</f>
        <v>0</v>
      </c>
    </row>
    <row r="138" spans="1:63" s="12" customFormat="1" ht="22.8" customHeight="1">
      <c r="A138" s="12"/>
      <c r="B138" s="213"/>
      <c r="C138" s="214"/>
      <c r="D138" s="215" t="s">
        <v>77</v>
      </c>
      <c r="E138" s="227" t="s">
        <v>85</v>
      </c>
      <c r="F138" s="227" t="s">
        <v>1358</v>
      </c>
      <c r="G138" s="214"/>
      <c r="H138" s="214"/>
      <c r="I138" s="217"/>
      <c r="J138" s="228">
        <f>BK138</f>
        <v>0</v>
      </c>
      <c r="K138" s="214"/>
      <c r="L138" s="219"/>
      <c r="M138" s="220"/>
      <c r="N138" s="221"/>
      <c r="O138" s="221"/>
      <c r="P138" s="222">
        <f>SUM(P139:P213)</f>
        <v>0</v>
      </c>
      <c r="Q138" s="221"/>
      <c r="R138" s="222">
        <f>SUM(R139:R213)</f>
        <v>267.680096</v>
      </c>
      <c r="S138" s="221"/>
      <c r="T138" s="223">
        <f>SUM(T139:T213)</f>
        <v>4.2192</v>
      </c>
      <c r="U138" s="12"/>
      <c r="V138" s="12"/>
      <c r="W138" s="12"/>
      <c r="X138" s="12"/>
      <c r="Y138" s="12"/>
      <c r="Z138" s="12"/>
      <c r="AA138" s="12"/>
      <c r="AB138" s="12"/>
      <c r="AC138" s="12"/>
      <c r="AD138" s="12"/>
      <c r="AE138" s="12"/>
      <c r="AR138" s="224" t="s">
        <v>85</v>
      </c>
      <c r="AT138" s="225" t="s">
        <v>77</v>
      </c>
      <c r="AU138" s="225" t="s">
        <v>85</v>
      </c>
      <c r="AY138" s="224" t="s">
        <v>216</v>
      </c>
      <c r="BK138" s="226">
        <f>SUM(BK139:BK213)</f>
        <v>0</v>
      </c>
    </row>
    <row r="139" spans="1:65" s="2" customFormat="1" ht="49.05" customHeight="1">
      <c r="A139" s="39"/>
      <c r="B139" s="40"/>
      <c r="C139" s="276" t="s">
        <v>85</v>
      </c>
      <c r="D139" s="276" t="s">
        <v>265</v>
      </c>
      <c r="E139" s="277" t="s">
        <v>1686</v>
      </c>
      <c r="F139" s="278" t="s">
        <v>1687</v>
      </c>
      <c r="G139" s="279" t="s">
        <v>268</v>
      </c>
      <c r="H139" s="280">
        <v>60</v>
      </c>
      <c r="I139" s="281"/>
      <c r="J139" s="282">
        <f>ROUND(I139*H139,2)</f>
        <v>0</v>
      </c>
      <c r="K139" s="278" t="s">
        <v>1361</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2097</v>
      </c>
    </row>
    <row r="140" spans="1:47" s="2" customFormat="1" ht="12">
      <c r="A140" s="39"/>
      <c r="B140" s="40"/>
      <c r="C140" s="41"/>
      <c r="D140" s="288" t="s">
        <v>836</v>
      </c>
      <c r="E140" s="41"/>
      <c r="F140" s="289" t="s">
        <v>1689</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51" s="14" customFormat="1" ht="12">
      <c r="A141" s="14"/>
      <c r="B141" s="254"/>
      <c r="C141" s="255"/>
      <c r="D141" s="245" t="s">
        <v>226</v>
      </c>
      <c r="E141" s="256" t="s">
        <v>1</v>
      </c>
      <c r="F141" s="257" t="s">
        <v>2098</v>
      </c>
      <c r="G141" s="255"/>
      <c r="H141" s="258">
        <v>60</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87</v>
      </c>
      <c r="AV141" s="14" t="s">
        <v>87</v>
      </c>
      <c r="AW141" s="14" t="s">
        <v>35</v>
      </c>
      <c r="AX141" s="14" t="s">
        <v>78</v>
      </c>
      <c r="AY141" s="264" t="s">
        <v>216</v>
      </c>
    </row>
    <row r="142" spans="1:51" s="15" customFormat="1" ht="12">
      <c r="A142" s="15"/>
      <c r="B142" s="265"/>
      <c r="C142" s="266"/>
      <c r="D142" s="245" t="s">
        <v>226</v>
      </c>
      <c r="E142" s="267" t="s">
        <v>1</v>
      </c>
      <c r="F142" s="268" t="s">
        <v>229</v>
      </c>
      <c r="G142" s="266"/>
      <c r="H142" s="269">
        <v>60</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226</v>
      </c>
      <c r="AU142" s="275" t="s">
        <v>87</v>
      </c>
      <c r="AV142" s="15" t="s">
        <v>100</v>
      </c>
      <c r="AW142" s="15" t="s">
        <v>35</v>
      </c>
      <c r="AX142" s="15" t="s">
        <v>85</v>
      </c>
      <c r="AY142" s="275" t="s">
        <v>216</v>
      </c>
    </row>
    <row r="143" spans="1:65" s="2" customFormat="1" ht="24.15" customHeight="1">
      <c r="A143" s="39"/>
      <c r="B143" s="40"/>
      <c r="C143" s="276" t="s">
        <v>87</v>
      </c>
      <c r="D143" s="276" t="s">
        <v>265</v>
      </c>
      <c r="E143" s="277" t="s">
        <v>2099</v>
      </c>
      <c r="F143" s="278" t="s">
        <v>2100</v>
      </c>
      <c r="G143" s="279" t="s">
        <v>268</v>
      </c>
      <c r="H143" s="280">
        <v>60</v>
      </c>
      <c r="I143" s="281"/>
      <c r="J143" s="282">
        <f>ROUND(I143*H143,2)</f>
        <v>0</v>
      </c>
      <c r="K143" s="278" t="s">
        <v>1361</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2101</v>
      </c>
    </row>
    <row r="144" spans="1:47" s="2" customFormat="1" ht="12">
      <c r="A144" s="39"/>
      <c r="B144" s="40"/>
      <c r="C144" s="41"/>
      <c r="D144" s="288" t="s">
        <v>836</v>
      </c>
      <c r="E144" s="41"/>
      <c r="F144" s="289" t="s">
        <v>2102</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87</v>
      </c>
    </row>
    <row r="145" spans="1:51" s="14" customFormat="1" ht="12">
      <c r="A145" s="14"/>
      <c r="B145" s="254"/>
      <c r="C145" s="255"/>
      <c r="D145" s="245" t="s">
        <v>226</v>
      </c>
      <c r="E145" s="256" t="s">
        <v>1</v>
      </c>
      <c r="F145" s="257" t="s">
        <v>2098</v>
      </c>
      <c r="G145" s="255"/>
      <c r="H145" s="258">
        <v>60</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226</v>
      </c>
      <c r="AU145" s="264" t="s">
        <v>87</v>
      </c>
      <c r="AV145" s="14" t="s">
        <v>87</v>
      </c>
      <c r="AW145" s="14" t="s">
        <v>35</v>
      </c>
      <c r="AX145" s="14" t="s">
        <v>78</v>
      </c>
      <c r="AY145" s="264" t="s">
        <v>216</v>
      </c>
    </row>
    <row r="146" spans="1:51" s="15" customFormat="1" ht="12">
      <c r="A146" s="15"/>
      <c r="B146" s="265"/>
      <c r="C146" s="266"/>
      <c r="D146" s="245" t="s">
        <v>226</v>
      </c>
      <c r="E146" s="267" t="s">
        <v>1</v>
      </c>
      <c r="F146" s="268" t="s">
        <v>229</v>
      </c>
      <c r="G146" s="266"/>
      <c r="H146" s="269">
        <v>60</v>
      </c>
      <c r="I146" s="270"/>
      <c r="J146" s="266"/>
      <c r="K146" s="266"/>
      <c r="L146" s="271"/>
      <c r="M146" s="272"/>
      <c r="N146" s="273"/>
      <c r="O146" s="273"/>
      <c r="P146" s="273"/>
      <c r="Q146" s="273"/>
      <c r="R146" s="273"/>
      <c r="S146" s="273"/>
      <c r="T146" s="274"/>
      <c r="U146" s="15"/>
      <c r="V146" s="15"/>
      <c r="W146" s="15"/>
      <c r="X146" s="15"/>
      <c r="Y146" s="15"/>
      <c r="Z146" s="15"/>
      <c r="AA146" s="15"/>
      <c r="AB146" s="15"/>
      <c r="AC146" s="15"/>
      <c r="AD146" s="15"/>
      <c r="AE146" s="15"/>
      <c r="AT146" s="275" t="s">
        <v>226</v>
      </c>
      <c r="AU146" s="275" t="s">
        <v>87</v>
      </c>
      <c r="AV146" s="15" t="s">
        <v>100</v>
      </c>
      <c r="AW146" s="15" t="s">
        <v>35</v>
      </c>
      <c r="AX146" s="15" t="s">
        <v>85</v>
      </c>
      <c r="AY146" s="275" t="s">
        <v>216</v>
      </c>
    </row>
    <row r="147" spans="1:65" s="2" customFormat="1" ht="62.7" customHeight="1">
      <c r="A147" s="39"/>
      <c r="B147" s="40"/>
      <c r="C147" s="276" t="s">
        <v>95</v>
      </c>
      <c r="D147" s="276" t="s">
        <v>265</v>
      </c>
      <c r="E147" s="277" t="s">
        <v>1693</v>
      </c>
      <c r="F147" s="278" t="s">
        <v>1694</v>
      </c>
      <c r="G147" s="279" t="s">
        <v>268</v>
      </c>
      <c r="H147" s="280">
        <v>7.2</v>
      </c>
      <c r="I147" s="281"/>
      <c r="J147" s="282">
        <f>ROUND(I147*H147,2)</f>
        <v>0</v>
      </c>
      <c r="K147" s="278" t="s">
        <v>1361</v>
      </c>
      <c r="L147" s="45"/>
      <c r="M147" s="283" t="s">
        <v>1</v>
      </c>
      <c r="N147" s="284" t="s">
        <v>43</v>
      </c>
      <c r="O147" s="92"/>
      <c r="P147" s="239">
        <f>O147*H147</f>
        <v>0</v>
      </c>
      <c r="Q147" s="239">
        <v>0</v>
      </c>
      <c r="R147" s="239">
        <f>Q147*H147</f>
        <v>0</v>
      </c>
      <c r="S147" s="239">
        <v>0.586</v>
      </c>
      <c r="T147" s="240">
        <f>S147*H147</f>
        <v>4.2192</v>
      </c>
      <c r="U147" s="39"/>
      <c r="V147" s="39"/>
      <c r="W147" s="39"/>
      <c r="X147" s="39"/>
      <c r="Y147" s="39"/>
      <c r="Z147" s="39"/>
      <c r="AA147" s="39"/>
      <c r="AB147" s="39"/>
      <c r="AC147" s="39"/>
      <c r="AD147" s="39"/>
      <c r="AE147" s="39"/>
      <c r="AR147" s="241" t="s">
        <v>100</v>
      </c>
      <c r="AT147" s="241" t="s">
        <v>265</v>
      </c>
      <c r="AU147" s="241" t="s">
        <v>87</v>
      </c>
      <c r="AY147" s="18" t="s">
        <v>216</v>
      </c>
      <c r="BE147" s="242">
        <f>IF(N147="základní",J147,0)</f>
        <v>0</v>
      </c>
      <c r="BF147" s="242">
        <f>IF(N147="snížená",J147,0)</f>
        <v>0</v>
      </c>
      <c r="BG147" s="242">
        <f>IF(N147="zákl. přenesená",J147,0)</f>
        <v>0</v>
      </c>
      <c r="BH147" s="242">
        <f>IF(N147="sníž. přenesená",J147,0)</f>
        <v>0</v>
      </c>
      <c r="BI147" s="242">
        <f>IF(N147="nulová",J147,0)</f>
        <v>0</v>
      </c>
      <c r="BJ147" s="18" t="s">
        <v>85</v>
      </c>
      <c r="BK147" s="242">
        <f>ROUND(I147*H147,2)</f>
        <v>0</v>
      </c>
      <c r="BL147" s="18" t="s">
        <v>100</v>
      </c>
      <c r="BM147" s="241" t="s">
        <v>2103</v>
      </c>
    </row>
    <row r="148" spans="1:47" s="2" customFormat="1" ht="12">
      <c r="A148" s="39"/>
      <c r="B148" s="40"/>
      <c r="C148" s="41"/>
      <c r="D148" s="288" t="s">
        <v>836</v>
      </c>
      <c r="E148" s="41"/>
      <c r="F148" s="289" t="s">
        <v>1696</v>
      </c>
      <c r="G148" s="41"/>
      <c r="H148" s="41"/>
      <c r="I148" s="290"/>
      <c r="J148" s="41"/>
      <c r="K148" s="41"/>
      <c r="L148" s="45"/>
      <c r="M148" s="291"/>
      <c r="N148" s="292"/>
      <c r="O148" s="92"/>
      <c r="P148" s="92"/>
      <c r="Q148" s="92"/>
      <c r="R148" s="92"/>
      <c r="S148" s="92"/>
      <c r="T148" s="93"/>
      <c r="U148" s="39"/>
      <c r="V148" s="39"/>
      <c r="W148" s="39"/>
      <c r="X148" s="39"/>
      <c r="Y148" s="39"/>
      <c r="Z148" s="39"/>
      <c r="AA148" s="39"/>
      <c r="AB148" s="39"/>
      <c r="AC148" s="39"/>
      <c r="AD148" s="39"/>
      <c r="AE148" s="39"/>
      <c r="AT148" s="18" t="s">
        <v>836</v>
      </c>
      <c r="AU148" s="18" t="s">
        <v>87</v>
      </c>
    </row>
    <row r="149" spans="1:51" s="14" customFormat="1" ht="12">
      <c r="A149" s="14"/>
      <c r="B149" s="254"/>
      <c r="C149" s="255"/>
      <c r="D149" s="245" t="s">
        <v>226</v>
      </c>
      <c r="E149" s="256" t="s">
        <v>1</v>
      </c>
      <c r="F149" s="257" t="s">
        <v>2104</v>
      </c>
      <c r="G149" s="255"/>
      <c r="H149" s="258">
        <v>7.2</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226</v>
      </c>
      <c r="AU149" s="264" t="s">
        <v>87</v>
      </c>
      <c r="AV149" s="14" t="s">
        <v>87</v>
      </c>
      <c r="AW149" s="14" t="s">
        <v>35</v>
      </c>
      <c r="AX149" s="14" t="s">
        <v>78</v>
      </c>
      <c r="AY149" s="264" t="s">
        <v>216</v>
      </c>
    </row>
    <row r="150" spans="1:51" s="15" customFormat="1" ht="12">
      <c r="A150" s="15"/>
      <c r="B150" s="265"/>
      <c r="C150" s="266"/>
      <c r="D150" s="245" t="s">
        <v>226</v>
      </c>
      <c r="E150" s="267" t="s">
        <v>1</v>
      </c>
      <c r="F150" s="268" t="s">
        <v>229</v>
      </c>
      <c r="G150" s="266"/>
      <c r="H150" s="269">
        <v>7.2</v>
      </c>
      <c r="I150" s="270"/>
      <c r="J150" s="266"/>
      <c r="K150" s="266"/>
      <c r="L150" s="271"/>
      <c r="M150" s="272"/>
      <c r="N150" s="273"/>
      <c r="O150" s="273"/>
      <c r="P150" s="273"/>
      <c r="Q150" s="273"/>
      <c r="R150" s="273"/>
      <c r="S150" s="273"/>
      <c r="T150" s="274"/>
      <c r="U150" s="15"/>
      <c r="V150" s="15"/>
      <c r="W150" s="15"/>
      <c r="X150" s="15"/>
      <c r="Y150" s="15"/>
      <c r="Z150" s="15"/>
      <c r="AA150" s="15"/>
      <c r="AB150" s="15"/>
      <c r="AC150" s="15"/>
      <c r="AD150" s="15"/>
      <c r="AE150" s="15"/>
      <c r="AT150" s="275" t="s">
        <v>226</v>
      </c>
      <c r="AU150" s="275" t="s">
        <v>87</v>
      </c>
      <c r="AV150" s="15" t="s">
        <v>100</v>
      </c>
      <c r="AW150" s="15" t="s">
        <v>35</v>
      </c>
      <c r="AX150" s="15" t="s">
        <v>85</v>
      </c>
      <c r="AY150" s="275" t="s">
        <v>216</v>
      </c>
    </row>
    <row r="151" spans="1:65" s="2" customFormat="1" ht="21.75" customHeight="1">
      <c r="A151" s="39"/>
      <c r="B151" s="40"/>
      <c r="C151" s="276" t="s">
        <v>100</v>
      </c>
      <c r="D151" s="276" t="s">
        <v>265</v>
      </c>
      <c r="E151" s="277" t="s">
        <v>2105</v>
      </c>
      <c r="F151" s="278" t="s">
        <v>2106</v>
      </c>
      <c r="G151" s="279" t="s">
        <v>222</v>
      </c>
      <c r="H151" s="280">
        <v>20</v>
      </c>
      <c r="I151" s="281"/>
      <c r="J151" s="282">
        <f>ROUND(I151*H151,2)</f>
        <v>0</v>
      </c>
      <c r="K151" s="278" t="s">
        <v>1361</v>
      </c>
      <c r="L151" s="45"/>
      <c r="M151" s="283" t="s">
        <v>1</v>
      </c>
      <c r="N151" s="284" t="s">
        <v>43</v>
      </c>
      <c r="O151" s="92"/>
      <c r="P151" s="239">
        <f>O151*H151</f>
        <v>0</v>
      </c>
      <c r="Q151" s="239">
        <v>0.0175</v>
      </c>
      <c r="R151" s="239">
        <f>Q151*H151</f>
        <v>0.35000000000000003</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2107</v>
      </c>
    </row>
    <row r="152" spans="1:47" s="2" customFormat="1" ht="12">
      <c r="A152" s="39"/>
      <c r="B152" s="40"/>
      <c r="C152" s="41"/>
      <c r="D152" s="288" t="s">
        <v>836</v>
      </c>
      <c r="E152" s="41"/>
      <c r="F152" s="289" t="s">
        <v>2108</v>
      </c>
      <c r="G152" s="41"/>
      <c r="H152" s="41"/>
      <c r="I152" s="290"/>
      <c r="J152" s="41"/>
      <c r="K152" s="41"/>
      <c r="L152" s="45"/>
      <c r="M152" s="291"/>
      <c r="N152" s="292"/>
      <c r="O152" s="92"/>
      <c r="P152" s="92"/>
      <c r="Q152" s="92"/>
      <c r="R152" s="92"/>
      <c r="S152" s="92"/>
      <c r="T152" s="93"/>
      <c r="U152" s="39"/>
      <c r="V152" s="39"/>
      <c r="W152" s="39"/>
      <c r="X152" s="39"/>
      <c r="Y152" s="39"/>
      <c r="Z152" s="39"/>
      <c r="AA152" s="39"/>
      <c r="AB152" s="39"/>
      <c r="AC152" s="39"/>
      <c r="AD152" s="39"/>
      <c r="AE152" s="39"/>
      <c r="AT152" s="18" t="s">
        <v>836</v>
      </c>
      <c r="AU152" s="18" t="s">
        <v>87</v>
      </c>
    </row>
    <row r="153" spans="1:51" s="13" customFormat="1" ht="12">
      <c r="A153" s="13"/>
      <c r="B153" s="243"/>
      <c r="C153" s="244"/>
      <c r="D153" s="245" t="s">
        <v>226</v>
      </c>
      <c r="E153" s="246" t="s">
        <v>1</v>
      </c>
      <c r="F153" s="247" t="s">
        <v>1377</v>
      </c>
      <c r="G153" s="244"/>
      <c r="H153" s="246" t="s">
        <v>1</v>
      </c>
      <c r="I153" s="248"/>
      <c r="J153" s="244"/>
      <c r="K153" s="244"/>
      <c r="L153" s="249"/>
      <c r="M153" s="250"/>
      <c r="N153" s="251"/>
      <c r="O153" s="251"/>
      <c r="P153" s="251"/>
      <c r="Q153" s="251"/>
      <c r="R153" s="251"/>
      <c r="S153" s="251"/>
      <c r="T153" s="252"/>
      <c r="U153" s="13"/>
      <c r="V153" s="13"/>
      <c r="W153" s="13"/>
      <c r="X153" s="13"/>
      <c r="Y153" s="13"/>
      <c r="Z153" s="13"/>
      <c r="AA153" s="13"/>
      <c r="AB153" s="13"/>
      <c r="AC153" s="13"/>
      <c r="AD153" s="13"/>
      <c r="AE153" s="13"/>
      <c r="AT153" s="253" t="s">
        <v>226</v>
      </c>
      <c r="AU153" s="253" t="s">
        <v>87</v>
      </c>
      <c r="AV153" s="13" t="s">
        <v>85</v>
      </c>
      <c r="AW153" s="13" t="s">
        <v>35</v>
      </c>
      <c r="AX153" s="13" t="s">
        <v>78</v>
      </c>
      <c r="AY153" s="253" t="s">
        <v>216</v>
      </c>
    </row>
    <row r="154" spans="1:51" s="14" customFormat="1" ht="12">
      <c r="A154" s="14"/>
      <c r="B154" s="254"/>
      <c r="C154" s="255"/>
      <c r="D154" s="245" t="s">
        <v>226</v>
      </c>
      <c r="E154" s="256" t="s">
        <v>1</v>
      </c>
      <c r="F154" s="257" t="s">
        <v>311</v>
      </c>
      <c r="G154" s="255"/>
      <c r="H154" s="258">
        <v>20</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226</v>
      </c>
      <c r="AU154" s="264" t="s">
        <v>87</v>
      </c>
      <c r="AV154" s="14" t="s">
        <v>87</v>
      </c>
      <c r="AW154" s="14" t="s">
        <v>35</v>
      </c>
      <c r="AX154" s="14" t="s">
        <v>78</v>
      </c>
      <c r="AY154" s="264" t="s">
        <v>216</v>
      </c>
    </row>
    <row r="155" spans="1:51" s="15" customFormat="1" ht="12">
      <c r="A155" s="15"/>
      <c r="B155" s="265"/>
      <c r="C155" s="266"/>
      <c r="D155" s="245" t="s">
        <v>226</v>
      </c>
      <c r="E155" s="267" t="s">
        <v>1</v>
      </c>
      <c r="F155" s="268" t="s">
        <v>229</v>
      </c>
      <c r="G155" s="266"/>
      <c r="H155" s="269">
        <v>20</v>
      </c>
      <c r="I155" s="270"/>
      <c r="J155" s="266"/>
      <c r="K155" s="266"/>
      <c r="L155" s="271"/>
      <c r="M155" s="272"/>
      <c r="N155" s="273"/>
      <c r="O155" s="273"/>
      <c r="P155" s="273"/>
      <c r="Q155" s="273"/>
      <c r="R155" s="273"/>
      <c r="S155" s="273"/>
      <c r="T155" s="274"/>
      <c r="U155" s="15"/>
      <c r="V155" s="15"/>
      <c r="W155" s="15"/>
      <c r="X155" s="15"/>
      <c r="Y155" s="15"/>
      <c r="Z155" s="15"/>
      <c r="AA155" s="15"/>
      <c r="AB155" s="15"/>
      <c r="AC155" s="15"/>
      <c r="AD155" s="15"/>
      <c r="AE155" s="15"/>
      <c r="AT155" s="275" t="s">
        <v>226</v>
      </c>
      <c r="AU155" s="275" t="s">
        <v>87</v>
      </c>
      <c r="AV155" s="15" t="s">
        <v>100</v>
      </c>
      <c r="AW155" s="15" t="s">
        <v>35</v>
      </c>
      <c r="AX155" s="15" t="s">
        <v>85</v>
      </c>
      <c r="AY155" s="275" t="s">
        <v>216</v>
      </c>
    </row>
    <row r="156" spans="1:65" s="2" customFormat="1" ht="24.15" customHeight="1">
      <c r="A156" s="39"/>
      <c r="B156" s="40"/>
      <c r="C156" s="276" t="s">
        <v>217</v>
      </c>
      <c r="D156" s="276" t="s">
        <v>265</v>
      </c>
      <c r="E156" s="277" t="s">
        <v>1702</v>
      </c>
      <c r="F156" s="278" t="s">
        <v>1703</v>
      </c>
      <c r="G156" s="279" t="s">
        <v>268</v>
      </c>
      <c r="H156" s="280">
        <v>3.2</v>
      </c>
      <c r="I156" s="281"/>
      <c r="J156" s="282">
        <f>ROUND(I156*H156,2)</f>
        <v>0</v>
      </c>
      <c r="K156" s="278" t="s">
        <v>1361</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2109</v>
      </c>
    </row>
    <row r="157" spans="1:47" s="2" customFormat="1" ht="12">
      <c r="A157" s="39"/>
      <c r="B157" s="40"/>
      <c r="C157" s="41"/>
      <c r="D157" s="288" t="s">
        <v>836</v>
      </c>
      <c r="E157" s="41"/>
      <c r="F157" s="289" t="s">
        <v>1705</v>
      </c>
      <c r="G157" s="41"/>
      <c r="H157" s="41"/>
      <c r="I157" s="290"/>
      <c r="J157" s="41"/>
      <c r="K157" s="41"/>
      <c r="L157" s="45"/>
      <c r="M157" s="291"/>
      <c r="N157" s="292"/>
      <c r="O157" s="92"/>
      <c r="P157" s="92"/>
      <c r="Q157" s="92"/>
      <c r="R157" s="92"/>
      <c r="S157" s="92"/>
      <c r="T157" s="93"/>
      <c r="U157" s="39"/>
      <c r="V157" s="39"/>
      <c r="W157" s="39"/>
      <c r="X157" s="39"/>
      <c r="Y157" s="39"/>
      <c r="Z157" s="39"/>
      <c r="AA157" s="39"/>
      <c r="AB157" s="39"/>
      <c r="AC157" s="39"/>
      <c r="AD157" s="39"/>
      <c r="AE157" s="39"/>
      <c r="AT157" s="18" t="s">
        <v>836</v>
      </c>
      <c r="AU157" s="18" t="s">
        <v>87</v>
      </c>
    </row>
    <row r="158" spans="1:51" s="13" customFormat="1" ht="12">
      <c r="A158" s="13"/>
      <c r="B158" s="243"/>
      <c r="C158" s="244"/>
      <c r="D158" s="245" t="s">
        <v>226</v>
      </c>
      <c r="E158" s="246" t="s">
        <v>1</v>
      </c>
      <c r="F158" s="247" t="s">
        <v>2110</v>
      </c>
      <c r="G158" s="244"/>
      <c r="H158" s="246" t="s">
        <v>1</v>
      </c>
      <c r="I158" s="248"/>
      <c r="J158" s="244"/>
      <c r="K158" s="244"/>
      <c r="L158" s="249"/>
      <c r="M158" s="250"/>
      <c r="N158" s="251"/>
      <c r="O158" s="251"/>
      <c r="P158" s="251"/>
      <c r="Q158" s="251"/>
      <c r="R158" s="251"/>
      <c r="S158" s="251"/>
      <c r="T158" s="252"/>
      <c r="U158" s="13"/>
      <c r="V158" s="13"/>
      <c r="W158" s="13"/>
      <c r="X158" s="13"/>
      <c r="Y158" s="13"/>
      <c r="Z158" s="13"/>
      <c r="AA158" s="13"/>
      <c r="AB158" s="13"/>
      <c r="AC158" s="13"/>
      <c r="AD158" s="13"/>
      <c r="AE158" s="13"/>
      <c r="AT158" s="253" t="s">
        <v>226</v>
      </c>
      <c r="AU158" s="253" t="s">
        <v>87</v>
      </c>
      <c r="AV158" s="13" t="s">
        <v>85</v>
      </c>
      <c r="AW158" s="13" t="s">
        <v>35</v>
      </c>
      <c r="AX158" s="13" t="s">
        <v>78</v>
      </c>
      <c r="AY158" s="253" t="s">
        <v>216</v>
      </c>
    </row>
    <row r="159" spans="1:51" s="14" customFormat="1" ht="12">
      <c r="A159" s="14"/>
      <c r="B159" s="254"/>
      <c r="C159" s="255"/>
      <c r="D159" s="245" t="s">
        <v>226</v>
      </c>
      <c r="E159" s="256" t="s">
        <v>1</v>
      </c>
      <c r="F159" s="257" t="s">
        <v>2111</v>
      </c>
      <c r="G159" s="255"/>
      <c r="H159" s="258">
        <v>3.2</v>
      </c>
      <c r="I159" s="259"/>
      <c r="J159" s="255"/>
      <c r="K159" s="255"/>
      <c r="L159" s="260"/>
      <c r="M159" s="261"/>
      <c r="N159" s="262"/>
      <c r="O159" s="262"/>
      <c r="P159" s="262"/>
      <c r="Q159" s="262"/>
      <c r="R159" s="262"/>
      <c r="S159" s="262"/>
      <c r="T159" s="263"/>
      <c r="U159" s="14"/>
      <c r="V159" s="14"/>
      <c r="W159" s="14"/>
      <c r="X159" s="14"/>
      <c r="Y159" s="14"/>
      <c r="Z159" s="14"/>
      <c r="AA159" s="14"/>
      <c r="AB159" s="14"/>
      <c r="AC159" s="14"/>
      <c r="AD159" s="14"/>
      <c r="AE159" s="14"/>
      <c r="AT159" s="264" t="s">
        <v>226</v>
      </c>
      <c r="AU159" s="264" t="s">
        <v>87</v>
      </c>
      <c r="AV159" s="14" t="s">
        <v>87</v>
      </c>
      <c r="AW159" s="14" t="s">
        <v>35</v>
      </c>
      <c r="AX159" s="14" t="s">
        <v>78</v>
      </c>
      <c r="AY159" s="264" t="s">
        <v>216</v>
      </c>
    </row>
    <row r="160" spans="1:51" s="15" customFormat="1" ht="12">
      <c r="A160" s="15"/>
      <c r="B160" s="265"/>
      <c r="C160" s="266"/>
      <c r="D160" s="245" t="s">
        <v>226</v>
      </c>
      <c r="E160" s="267" t="s">
        <v>1</v>
      </c>
      <c r="F160" s="268" t="s">
        <v>229</v>
      </c>
      <c r="G160" s="266"/>
      <c r="H160" s="269">
        <v>3.2</v>
      </c>
      <c r="I160" s="270"/>
      <c r="J160" s="266"/>
      <c r="K160" s="266"/>
      <c r="L160" s="271"/>
      <c r="M160" s="272"/>
      <c r="N160" s="273"/>
      <c r="O160" s="273"/>
      <c r="P160" s="273"/>
      <c r="Q160" s="273"/>
      <c r="R160" s="273"/>
      <c r="S160" s="273"/>
      <c r="T160" s="274"/>
      <c r="U160" s="15"/>
      <c r="V160" s="15"/>
      <c r="W160" s="15"/>
      <c r="X160" s="15"/>
      <c r="Y160" s="15"/>
      <c r="Z160" s="15"/>
      <c r="AA160" s="15"/>
      <c r="AB160" s="15"/>
      <c r="AC160" s="15"/>
      <c r="AD160" s="15"/>
      <c r="AE160" s="15"/>
      <c r="AT160" s="275" t="s">
        <v>226</v>
      </c>
      <c r="AU160" s="275" t="s">
        <v>87</v>
      </c>
      <c r="AV160" s="15" t="s">
        <v>100</v>
      </c>
      <c r="AW160" s="15" t="s">
        <v>35</v>
      </c>
      <c r="AX160" s="15" t="s">
        <v>85</v>
      </c>
      <c r="AY160" s="275" t="s">
        <v>216</v>
      </c>
    </row>
    <row r="161" spans="1:65" s="2" customFormat="1" ht="37.8" customHeight="1">
      <c r="A161" s="39"/>
      <c r="B161" s="40"/>
      <c r="C161" s="276" t="s">
        <v>241</v>
      </c>
      <c r="D161" s="276" t="s">
        <v>265</v>
      </c>
      <c r="E161" s="277" t="s">
        <v>2112</v>
      </c>
      <c r="F161" s="278" t="s">
        <v>2113</v>
      </c>
      <c r="G161" s="279" t="s">
        <v>300</v>
      </c>
      <c r="H161" s="280">
        <v>159.882</v>
      </c>
      <c r="I161" s="281"/>
      <c r="J161" s="282">
        <f>ROUND(I161*H161,2)</f>
        <v>0</v>
      </c>
      <c r="K161" s="278" t="s">
        <v>1361</v>
      </c>
      <c r="L161" s="45"/>
      <c r="M161" s="283" t="s">
        <v>1</v>
      </c>
      <c r="N161" s="284" t="s">
        <v>43</v>
      </c>
      <c r="O161" s="92"/>
      <c r="P161" s="239">
        <f>O161*H161</f>
        <v>0</v>
      </c>
      <c r="Q161" s="239">
        <v>0</v>
      </c>
      <c r="R161" s="239">
        <f>Q161*H161</f>
        <v>0</v>
      </c>
      <c r="S161" s="239">
        <v>0</v>
      </c>
      <c r="T161" s="240">
        <f>S161*H161</f>
        <v>0</v>
      </c>
      <c r="U161" s="39"/>
      <c r="V161" s="39"/>
      <c r="W161" s="39"/>
      <c r="X161" s="39"/>
      <c r="Y161" s="39"/>
      <c r="Z161" s="39"/>
      <c r="AA161" s="39"/>
      <c r="AB161" s="39"/>
      <c r="AC161" s="39"/>
      <c r="AD161" s="39"/>
      <c r="AE161" s="39"/>
      <c r="AR161" s="241" t="s">
        <v>100</v>
      </c>
      <c r="AT161" s="241" t="s">
        <v>265</v>
      </c>
      <c r="AU161" s="241" t="s">
        <v>87</v>
      </c>
      <c r="AY161" s="18" t="s">
        <v>216</v>
      </c>
      <c r="BE161" s="242">
        <f>IF(N161="základní",J161,0)</f>
        <v>0</v>
      </c>
      <c r="BF161" s="242">
        <f>IF(N161="snížená",J161,0)</f>
        <v>0</v>
      </c>
      <c r="BG161" s="242">
        <f>IF(N161="zákl. přenesená",J161,0)</f>
        <v>0</v>
      </c>
      <c r="BH161" s="242">
        <f>IF(N161="sníž. přenesená",J161,0)</f>
        <v>0</v>
      </c>
      <c r="BI161" s="242">
        <f>IF(N161="nulová",J161,0)</f>
        <v>0</v>
      </c>
      <c r="BJ161" s="18" t="s">
        <v>85</v>
      </c>
      <c r="BK161" s="242">
        <f>ROUND(I161*H161,2)</f>
        <v>0</v>
      </c>
      <c r="BL161" s="18" t="s">
        <v>100</v>
      </c>
      <c r="BM161" s="241" t="s">
        <v>2114</v>
      </c>
    </row>
    <row r="162" spans="1:47" s="2" customFormat="1" ht="12">
      <c r="A162" s="39"/>
      <c r="B162" s="40"/>
      <c r="C162" s="41"/>
      <c r="D162" s="288" t="s">
        <v>836</v>
      </c>
      <c r="E162" s="41"/>
      <c r="F162" s="289" t="s">
        <v>2115</v>
      </c>
      <c r="G162" s="41"/>
      <c r="H162" s="41"/>
      <c r="I162" s="290"/>
      <c r="J162" s="41"/>
      <c r="K162" s="41"/>
      <c r="L162" s="45"/>
      <c r="M162" s="291"/>
      <c r="N162" s="292"/>
      <c r="O162" s="92"/>
      <c r="P162" s="92"/>
      <c r="Q162" s="92"/>
      <c r="R162" s="92"/>
      <c r="S162" s="92"/>
      <c r="T162" s="93"/>
      <c r="U162" s="39"/>
      <c r="V162" s="39"/>
      <c r="W162" s="39"/>
      <c r="X162" s="39"/>
      <c r="Y162" s="39"/>
      <c r="Z162" s="39"/>
      <c r="AA162" s="39"/>
      <c r="AB162" s="39"/>
      <c r="AC162" s="39"/>
      <c r="AD162" s="39"/>
      <c r="AE162" s="39"/>
      <c r="AT162" s="18" t="s">
        <v>836</v>
      </c>
      <c r="AU162" s="18" t="s">
        <v>87</v>
      </c>
    </row>
    <row r="163" spans="1:65" s="2" customFormat="1" ht="49.05" customHeight="1">
      <c r="A163" s="39"/>
      <c r="B163" s="40"/>
      <c r="C163" s="276" t="s">
        <v>245</v>
      </c>
      <c r="D163" s="276" t="s">
        <v>265</v>
      </c>
      <c r="E163" s="277" t="s">
        <v>1397</v>
      </c>
      <c r="F163" s="278" t="s">
        <v>1398</v>
      </c>
      <c r="G163" s="279" t="s">
        <v>300</v>
      </c>
      <c r="H163" s="280">
        <v>159.882</v>
      </c>
      <c r="I163" s="281"/>
      <c r="J163" s="282">
        <f>ROUND(I163*H163,2)</f>
        <v>0</v>
      </c>
      <c r="K163" s="278" t="s">
        <v>1361</v>
      </c>
      <c r="L163" s="45"/>
      <c r="M163" s="283" t="s">
        <v>1</v>
      </c>
      <c r="N163" s="284" t="s">
        <v>43</v>
      </c>
      <c r="O163" s="92"/>
      <c r="P163" s="239">
        <f>O163*H163</f>
        <v>0</v>
      </c>
      <c r="Q163" s="239">
        <v>0</v>
      </c>
      <c r="R163" s="239">
        <f>Q163*H163</f>
        <v>0</v>
      </c>
      <c r="S163" s="239">
        <v>0</v>
      </c>
      <c r="T163" s="240">
        <f>S163*H163</f>
        <v>0</v>
      </c>
      <c r="U163" s="39"/>
      <c r="V163" s="39"/>
      <c r="W163" s="39"/>
      <c r="X163" s="39"/>
      <c r="Y163" s="39"/>
      <c r="Z163" s="39"/>
      <c r="AA163" s="39"/>
      <c r="AB163" s="39"/>
      <c r="AC163" s="39"/>
      <c r="AD163" s="39"/>
      <c r="AE163" s="39"/>
      <c r="AR163" s="241" t="s">
        <v>100</v>
      </c>
      <c r="AT163" s="241" t="s">
        <v>265</v>
      </c>
      <c r="AU163" s="241" t="s">
        <v>87</v>
      </c>
      <c r="AY163" s="18" t="s">
        <v>216</v>
      </c>
      <c r="BE163" s="242">
        <f>IF(N163="základní",J163,0)</f>
        <v>0</v>
      </c>
      <c r="BF163" s="242">
        <f>IF(N163="snížená",J163,0)</f>
        <v>0</v>
      </c>
      <c r="BG163" s="242">
        <f>IF(N163="zákl. přenesená",J163,0)</f>
        <v>0</v>
      </c>
      <c r="BH163" s="242">
        <f>IF(N163="sníž. přenesená",J163,0)</f>
        <v>0</v>
      </c>
      <c r="BI163" s="242">
        <f>IF(N163="nulová",J163,0)</f>
        <v>0</v>
      </c>
      <c r="BJ163" s="18" t="s">
        <v>85</v>
      </c>
      <c r="BK163" s="242">
        <f>ROUND(I163*H163,2)</f>
        <v>0</v>
      </c>
      <c r="BL163" s="18" t="s">
        <v>100</v>
      </c>
      <c r="BM163" s="241" t="s">
        <v>2116</v>
      </c>
    </row>
    <row r="164" spans="1:47" s="2" customFormat="1" ht="12">
      <c r="A164" s="39"/>
      <c r="B164" s="40"/>
      <c r="C164" s="41"/>
      <c r="D164" s="288" t="s">
        <v>836</v>
      </c>
      <c r="E164" s="41"/>
      <c r="F164" s="289" t="s">
        <v>1400</v>
      </c>
      <c r="G164" s="41"/>
      <c r="H164" s="41"/>
      <c r="I164" s="290"/>
      <c r="J164" s="41"/>
      <c r="K164" s="41"/>
      <c r="L164" s="45"/>
      <c r="M164" s="291"/>
      <c r="N164" s="292"/>
      <c r="O164" s="92"/>
      <c r="P164" s="92"/>
      <c r="Q164" s="92"/>
      <c r="R164" s="92"/>
      <c r="S164" s="92"/>
      <c r="T164" s="93"/>
      <c r="U164" s="39"/>
      <c r="V164" s="39"/>
      <c r="W164" s="39"/>
      <c r="X164" s="39"/>
      <c r="Y164" s="39"/>
      <c r="Z164" s="39"/>
      <c r="AA164" s="39"/>
      <c r="AB164" s="39"/>
      <c r="AC164" s="39"/>
      <c r="AD164" s="39"/>
      <c r="AE164" s="39"/>
      <c r="AT164" s="18" t="s">
        <v>836</v>
      </c>
      <c r="AU164" s="18" t="s">
        <v>87</v>
      </c>
    </row>
    <row r="165" spans="1:51" s="14" customFormat="1" ht="12">
      <c r="A165" s="14"/>
      <c r="B165" s="254"/>
      <c r="C165" s="255"/>
      <c r="D165" s="245" t="s">
        <v>226</v>
      </c>
      <c r="E165" s="256" t="s">
        <v>1</v>
      </c>
      <c r="F165" s="257" t="s">
        <v>2117</v>
      </c>
      <c r="G165" s="255"/>
      <c r="H165" s="258">
        <v>159.882</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226</v>
      </c>
      <c r="AU165" s="264" t="s">
        <v>87</v>
      </c>
      <c r="AV165" s="14" t="s">
        <v>87</v>
      </c>
      <c r="AW165" s="14" t="s">
        <v>35</v>
      </c>
      <c r="AX165" s="14" t="s">
        <v>78</v>
      </c>
      <c r="AY165" s="264" t="s">
        <v>216</v>
      </c>
    </row>
    <row r="166" spans="1:51" s="15" customFormat="1" ht="12">
      <c r="A166" s="15"/>
      <c r="B166" s="265"/>
      <c r="C166" s="266"/>
      <c r="D166" s="245" t="s">
        <v>226</v>
      </c>
      <c r="E166" s="267" t="s">
        <v>1</v>
      </c>
      <c r="F166" s="268" t="s">
        <v>229</v>
      </c>
      <c r="G166" s="266"/>
      <c r="H166" s="269">
        <v>159.882</v>
      </c>
      <c r="I166" s="270"/>
      <c r="J166" s="266"/>
      <c r="K166" s="266"/>
      <c r="L166" s="271"/>
      <c r="M166" s="272"/>
      <c r="N166" s="273"/>
      <c r="O166" s="273"/>
      <c r="P166" s="273"/>
      <c r="Q166" s="273"/>
      <c r="R166" s="273"/>
      <c r="S166" s="273"/>
      <c r="T166" s="274"/>
      <c r="U166" s="15"/>
      <c r="V166" s="15"/>
      <c r="W166" s="15"/>
      <c r="X166" s="15"/>
      <c r="Y166" s="15"/>
      <c r="Z166" s="15"/>
      <c r="AA166" s="15"/>
      <c r="AB166" s="15"/>
      <c r="AC166" s="15"/>
      <c r="AD166" s="15"/>
      <c r="AE166" s="15"/>
      <c r="AT166" s="275" t="s">
        <v>226</v>
      </c>
      <c r="AU166" s="275" t="s">
        <v>87</v>
      </c>
      <c r="AV166" s="15" t="s">
        <v>100</v>
      </c>
      <c r="AW166" s="15" t="s">
        <v>35</v>
      </c>
      <c r="AX166" s="15" t="s">
        <v>85</v>
      </c>
      <c r="AY166" s="275" t="s">
        <v>216</v>
      </c>
    </row>
    <row r="167" spans="1:65" s="2" customFormat="1" ht="37.8" customHeight="1">
      <c r="A167" s="39"/>
      <c r="B167" s="40"/>
      <c r="C167" s="276" t="s">
        <v>224</v>
      </c>
      <c r="D167" s="276" t="s">
        <v>265</v>
      </c>
      <c r="E167" s="277" t="s">
        <v>2118</v>
      </c>
      <c r="F167" s="278" t="s">
        <v>2119</v>
      </c>
      <c r="G167" s="279" t="s">
        <v>300</v>
      </c>
      <c r="H167" s="280">
        <v>159.882</v>
      </c>
      <c r="I167" s="281"/>
      <c r="J167" s="282">
        <f>ROUND(I167*H167,2)</f>
        <v>0</v>
      </c>
      <c r="K167" s="278" t="s">
        <v>1361</v>
      </c>
      <c r="L167" s="45"/>
      <c r="M167" s="283" t="s">
        <v>1</v>
      </c>
      <c r="N167" s="284" t="s">
        <v>43</v>
      </c>
      <c r="O167" s="92"/>
      <c r="P167" s="239">
        <f>O167*H167</f>
        <v>0</v>
      </c>
      <c r="Q167" s="239">
        <v>0</v>
      </c>
      <c r="R167" s="239">
        <f>Q167*H167</f>
        <v>0</v>
      </c>
      <c r="S167" s="239">
        <v>0</v>
      </c>
      <c r="T167" s="240">
        <f>S167*H167</f>
        <v>0</v>
      </c>
      <c r="U167" s="39"/>
      <c r="V167" s="39"/>
      <c r="W167" s="39"/>
      <c r="X167" s="39"/>
      <c r="Y167" s="39"/>
      <c r="Z167" s="39"/>
      <c r="AA167" s="39"/>
      <c r="AB167" s="39"/>
      <c r="AC167" s="39"/>
      <c r="AD167" s="39"/>
      <c r="AE167" s="39"/>
      <c r="AR167" s="241" t="s">
        <v>100</v>
      </c>
      <c r="AT167" s="241" t="s">
        <v>265</v>
      </c>
      <c r="AU167" s="241" t="s">
        <v>87</v>
      </c>
      <c r="AY167" s="18" t="s">
        <v>216</v>
      </c>
      <c r="BE167" s="242">
        <f>IF(N167="základní",J167,0)</f>
        <v>0</v>
      </c>
      <c r="BF167" s="242">
        <f>IF(N167="snížená",J167,0)</f>
        <v>0</v>
      </c>
      <c r="BG167" s="242">
        <f>IF(N167="zákl. přenesená",J167,0)</f>
        <v>0</v>
      </c>
      <c r="BH167" s="242">
        <f>IF(N167="sníž. přenesená",J167,0)</f>
        <v>0</v>
      </c>
      <c r="BI167" s="242">
        <f>IF(N167="nulová",J167,0)</f>
        <v>0</v>
      </c>
      <c r="BJ167" s="18" t="s">
        <v>85</v>
      </c>
      <c r="BK167" s="242">
        <f>ROUND(I167*H167,2)</f>
        <v>0</v>
      </c>
      <c r="BL167" s="18" t="s">
        <v>100</v>
      </c>
      <c r="BM167" s="241" t="s">
        <v>2120</v>
      </c>
    </row>
    <row r="168" spans="1:47" s="2" customFormat="1" ht="12">
      <c r="A168" s="39"/>
      <c r="B168" s="40"/>
      <c r="C168" s="41"/>
      <c r="D168" s="288" t="s">
        <v>836</v>
      </c>
      <c r="E168" s="41"/>
      <c r="F168" s="289" t="s">
        <v>2121</v>
      </c>
      <c r="G168" s="41"/>
      <c r="H168" s="41"/>
      <c r="I168" s="290"/>
      <c r="J168" s="41"/>
      <c r="K168" s="41"/>
      <c r="L168" s="45"/>
      <c r="M168" s="291"/>
      <c r="N168" s="292"/>
      <c r="O168" s="92"/>
      <c r="P168" s="92"/>
      <c r="Q168" s="92"/>
      <c r="R168" s="92"/>
      <c r="S168" s="92"/>
      <c r="T168" s="93"/>
      <c r="U168" s="39"/>
      <c r="V168" s="39"/>
      <c r="W168" s="39"/>
      <c r="X168" s="39"/>
      <c r="Y168" s="39"/>
      <c r="Z168" s="39"/>
      <c r="AA168" s="39"/>
      <c r="AB168" s="39"/>
      <c r="AC168" s="39"/>
      <c r="AD168" s="39"/>
      <c r="AE168" s="39"/>
      <c r="AT168" s="18" t="s">
        <v>836</v>
      </c>
      <c r="AU168" s="18" t="s">
        <v>87</v>
      </c>
    </row>
    <row r="169" spans="1:65" s="2" customFormat="1" ht="49.05" customHeight="1">
      <c r="A169" s="39"/>
      <c r="B169" s="40"/>
      <c r="C169" s="276" t="s">
        <v>252</v>
      </c>
      <c r="D169" s="276" t="s">
        <v>265</v>
      </c>
      <c r="E169" s="277" t="s">
        <v>1719</v>
      </c>
      <c r="F169" s="278" t="s">
        <v>1720</v>
      </c>
      <c r="G169" s="279" t="s">
        <v>300</v>
      </c>
      <c r="H169" s="280">
        <v>159.882</v>
      </c>
      <c r="I169" s="281"/>
      <c r="J169" s="282">
        <f>ROUND(I169*H169,2)</f>
        <v>0</v>
      </c>
      <c r="K169" s="278" t="s">
        <v>1361</v>
      </c>
      <c r="L169" s="45"/>
      <c r="M169" s="283" t="s">
        <v>1</v>
      </c>
      <c r="N169" s="284" t="s">
        <v>43</v>
      </c>
      <c r="O169" s="92"/>
      <c r="P169" s="239">
        <f>O169*H169</f>
        <v>0</v>
      </c>
      <c r="Q169" s="239">
        <v>0</v>
      </c>
      <c r="R169" s="239">
        <f>Q169*H169</f>
        <v>0</v>
      </c>
      <c r="S169" s="239">
        <v>0</v>
      </c>
      <c r="T169" s="240">
        <f>S169*H169</f>
        <v>0</v>
      </c>
      <c r="U169" s="39"/>
      <c r="V169" s="39"/>
      <c r="W169" s="39"/>
      <c r="X169" s="39"/>
      <c r="Y169" s="39"/>
      <c r="Z169" s="39"/>
      <c r="AA169" s="39"/>
      <c r="AB169" s="39"/>
      <c r="AC169" s="39"/>
      <c r="AD169" s="39"/>
      <c r="AE169" s="39"/>
      <c r="AR169" s="241" t="s">
        <v>100</v>
      </c>
      <c r="AT169" s="241" t="s">
        <v>265</v>
      </c>
      <c r="AU169" s="241" t="s">
        <v>87</v>
      </c>
      <c r="AY169" s="18" t="s">
        <v>216</v>
      </c>
      <c r="BE169" s="242">
        <f>IF(N169="základní",J169,0)</f>
        <v>0</v>
      </c>
      <c r="BF169" s="242">
        <f>IF(N169="snížená",J169,0)</f>
        <v>0</v>
      </c>
      <c r="BG169" s="242">
        <f>IF(N169="zákl. přenesená",J169,0)</f>
        <v>0</v>
      </c>
      <c r="BH169" s="242">
        <f>IF(N169="sníž. přenesená",J169,0)</f>
        <v>0</v>
      </c>
      <c r="BI169" s="242">
        <f>IF(N169="nulová",J169,0)</f>
        <v>0</v>
      </c>
      <c r="BJ169" s="18" t="s">
        <v>85</v>
      </c>
      <c r="BK169" s="242">
        <f>ROUND(I169*H169,2)</f>
        <v>0</v>
      </c>
      <c r="BL169" s="18" t="s">
        <v>100</v>
      </c>
      <c r="BM169" s="241" t="s">
        <v>2122</v>
      </c>
    </row>
    <row r="170" spans="1:47" s="2" customFormat="1" ht="12">
      <c r="A170" s="39"/>
      <c r="B170" s="40"/>
      <c r="C170" s="41"/>
      <c r="D170" s="288" t="s">
        <v>836</v>
      </c>
      <c r="E170" s="41"/>
      <c r="F170" s="289" t="s">
        <v>1722</v>
      </c>
      <c r="G170" s="41"/>
      <c r="H170" s="41"/>
      <c r="I170" s="290"/>
      <c r="J170" s="41"/>
      <c r="K170" s="41"/>
      <c r="L170" s="45"/>
      <c r="M170" s="291"/>
      <c r="N170" s="292"/>
      <c r="O170" s="92"/>
      <c r="P170" s="92"/>
      <c r="Q170" s="92"/>
      <c r="R170" s="92"/>
      <c r="S170" s="92"/>
      <c r="T170" s="93"/>
      <c r="U170" s="39"/>
      <c r="V170" s="39"/>
      <c r="W170" s="39"/>
      <c r="X170" s="39"/>
      <c r="Y170" s="39"/>
      <c r="Z170" s="39"/>
      <c r="AA170" s="39"/>
      <c r="AB170" s="39"/>
      <c r="AC170" s="39"/>
      <c r="AD170" s="39"/>
      <c r="AE170" s="39"/>
      <c r="AT170" s="18" t="s">
        <v>836</v>
      </c>
      <c r="AU170" s="18" t="s">
        <v>87</v>
      </c>
    </row>
    <row r="171" spans="1:51" s="14" customFormat="1" ht="12">
      <c r="A171" s="14"/>
      <c r="B171" s="254"/>
      <c r="C171" s="255"/>
      <c r="D171" s="245" t="s">
        <v>226</v>
      </c>
      <c r="E171" s="256" t="s">
        <v>1</v>
      </c>
      <c r="F171" s="257" t="s">
        <v>2117</v>
      </c>
      <c r="G171" s="255"/>
      <c r="H171" s="258">
        <v>159.882</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226</v>
      </c>
      <c r="AU171" s="264" t="s">
        <v>87</v>
      </c>
      <c r="AV171" s="14" t="s">
        <v>87</v>
      </c>
      <c r="AW171" s="14" t="s">
        <v>35</v>
      </c>
      <c r="AX171" s="14" t="s">
        <v>78</v>
      </c>
      <c r="AY171" s="264" t="s">
        <v>216</v>
      </c>
    </row>
    <row r="172" spans="1:51" s="15" customFormat="1" ht="12">
      <c r="A172" s="15"/>
      <c r="B172" s="265"/>
      <c r="C172" s="266"/>
      <c r="D172" s="245" t="s">
        <v>226</v>
      </c>
      <c r="E172" s="267" t="s">
        <v>1</v>
      </c>
      <c r="F172" s="268" t="s">
        <v>229</v>
      </c>
      <c r="G172" s="266"/>
      <c r="H172" s="269">
        <v>159.882</v>
      </c>
      <c r="I172" s="270"/>
      <c r="J172" s="266"/>
      <c r="K172" s="266"/>
      <c r="L172" s="271"/>
      <c r="M172" s="272"/>
      <c r="N172" s="273"/>
      <c r="O172" s="273"/>
      <c r="P172" s="273"/>
      <c r="Q172" s="273"/>
      <c r="R172" s="273"/>
      <c r="S172" s="273"/>
      <c r="T172" s="274"/>
      <c r="U172" s="15"/>
      <c r="V172" s="15"/>
      <c r="W172" s="15"/>
      <c r="X172" s="15"/>
      <c r="Y172" s="15"/>
      <c r="Z172" s="15"/>
      <c r="AA172" s="15"/>
      <c r="AB172" s="15"/>
      <c r="AC172" s="15"/>
      <c r="AD172" s="15"/>
      <c r="AE172" s="15"/>
      <c r="AT172" s="275" t="s">
        <v>226</v>
      </c>
      <c r="AU172" s="275" t="s">
        <v>87</v>
      </c>
      <c r="AV172" s="15" t="s">
        <v>100</v>
      </c>
      <c r="AW172" s="15" t="s">
        <v>35</v>
      </c>
      <c r="AX172" s="15" t="s">
        <v>85</v>
      </c>
      <c r="AY172" s="275" t="s">
        <v>216</v>
      </c>
    </row>
    <row r="173" spans="1:65" s="2" customFormat="1" ht="62.7" customHeight="1">
      <c r="A173" s="39"/>
      <c r="B173" s="40"/>
      <c r="C173" s="276" t="s">
        <v>259</v>
      </c>
      <c r="D173" s="276" t="s">
        <v>265</v>
      </c>
      <c r="E173" s="277" t="s">
        <v>2123</v>
      </c>
      <c r="F173" s="278" t="s">
        <v>2124</v>
      </c>
      <c r="G173" s="279" t="s">
        <v>300</v>
      </c>
      <c r="H173" s="280">
        <v>159.882</v>
      </c>
      <c r="I173" s="281"/>
      <c r="J173" s="282">
        <f>ROUND(I173*H173,2)</f>
        <v>0</v>
      </c>
      <c r="K173" s="278" t="s">
        <v>1361</v>
      </c>
      <c r="L173" s="45"/>
      <c r="M173" s="283" t="s">
        <v>1</v>
      </c>
      <c r="N173" s="284" t="s">
        <v>43</v>
      </c>
      <c r="O173" s="92"/>
      <c r="P173" s="239">
        <f>O173*H173</f>
        <v>0</v>
      </c>
      <c r="Q173" s="239">
        <v>0</v>
      </c>
      <c r="R173" s="239">
        <f>Q173*H173</f>
        <v>0</v>
      </c>
      <c r="S173" s="239">
        <v>0</v>
      </c>
      <c r="T173" s="240">
        <f>S173*H173</f>
        <v>0</v>
      </c>
      <c r="U173" s="39"/>
      <c r="V173" s="39"/>
      <c r="W173" s="39"/>
      <c r="X173" s="39"/>
      <c r="Y173" s="39"/>
      <c r="Z173" s="39"/>
      <c r="AA173" s="39"/>
      <c r="AB173" s="39"/>
      <c r="AC173" s="39"/>
      <c r="AD173" s="39"/>
      <c r="AE173" s="39"/>
      <c r="AR173" s="241" t="s">
        <v>100</v>
      </c>
      <c r="AT173" s="241" t="s">
        <v>265</v>
      </c>
      <c r="AU173" s="241" t="s">
        <v>87</v>
      </c>
      <c r="AY173" s="18" t="s">
        <v>216</v>
      </c>
      <c r="BE173" s="242">
        <f>IF(N173="základní",J173,0)</f>
        <v>0</v>
      </c>
      <c r="BF173" s="242">
        <f>IF(N173="snížená",J173,0)</f>
        <v>0</v>
      </c>
      <c r="BG173" s="242">
        <f>IF(N173="zákl. přenesená",J173,0)</f>
        <v>0</v>
      </c>
      <c r="BH173" s="242">
        <f>IF(N173="sníž. přenesená",J173,0)</f>
        <v>0</v>
      </c>
      <c r="BI173" s="242">
        <f>IF(N173="nulová",J173,0)</f>
        <v>0</v>
      </c>
      <c r="BJ173" s="18" t="s">
        <v>85</v>
      </c>
      <c r="BK173" s="242">
        <f>ROUND(I173*H173,2)</f>
        <v>0</v>
      </c>
      <c r="BL173" s="18" t="s">
        <v>100</v>
      </c>
      <c r="BM173" s="241" t="s">
        <v>2125</v>
      </c>
    </row>
    <row r="174" spans="1:47" s="2" customFormat="1" ht="12">
      <c r="A174" s="39"/>
      <c r="B174" s="40"/>
      <c r="C174" s="41"/>
      <c r="D174" s="288" t="s">
        <v>836</v>
      </c>
      <c r="E174" s="41"/>
      <c r="F174" s="289" t="s">
        <v>2126</v>
      </c>
      <c r="G174" s="41"/>
      <c r="H174" s="41"/>
      <c r="I174" s="290"/>
      <c r="J174" s="41"/>
      <c r="K174" s="41"/>
      <c r="L174" s="45"/>
      <c r="M174" s="291"/>
      <c r="N174" s="292"/>
      <c r="O174" s="92"/>
      <c r="P174" s="92"/>
      <c r="Q174" s="92"/>
      <c r="R174" s="92"/>
      <c r="S174" s="92"/>
      <c r="T174" s="93"/>
      <c r="U174" s="39"/>
      <c r="V174" s="39"/>
      <c r="W174" s="39"/>
      <c r="X174" s="39"/>
      <c r="Y174" s="39"/>
      <c r="Z174" s="39"/>
      <c r="AA174" s="39"/>
      <c r="AB174" s="39"/>
      <c r="AC174" s="39"/>
      <c r="AD174" s="39"/>
      <c r="AE174" s="39"/>
      <c r="AT174" s="18" t="s">
        <v>836</v>
      </c>
      <c r="AU174" s="18" t="s">
        <v>87</v>
      </c>
    </row>
    <row r="175" spans="1:51" s="14" customFormat="1" ht="12">
      <c r="A175" s="14"/>
      <c r="B175" s="254"/>
      <c r="C175" s="255"/>
      <c r="D175" s="245" t="s">
        <v>226</v>
      </c>
      <c r="E175" s="256" t="s">
        <v>1</v>
      </c>
      <c r="F175" s="257" t="s">
        <v>2117</v>
      </c>
      <c r="G175" s="255"/>
      <c r="H175" s="258">
        <v>159.882</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226</v>
      </c>
      <c r="AU175" s="264" t="s">
        <v>87</v>
      </c>
      <c r="AV175" s="14" t="s">
        <v>87</v>
      </c>
      <c r="AW175" s="14" t="s">
        <v>35</v>
      </c>
      <c r="AX175" s="14" t="s">
        <v>78</v>
      </c>
      <c r="AY175" s="264" t="s">
        <v>216</v>
      </c>
    </row>
    <row r="176" spans="1:51" s="15" customFormat="1" ht="12">
      <c r="A176" s="15"/>
      <c r="B176" s="265"/>
      <c r="C176" s="266"/>
      <c r="D176" s="245" t="s">
        <v>226</v>
      </c>
      <c r="E176" s="267" t="s">
        <v>1</v>
      </c>
      <c r="F176" s="268" t="s">
        <v>229</v>
      </c>
      <c r="G176" s="266"/>
      <c r="H176" s="269">
        <v>159.882</v>
      </c>
      <c r="I176" s="270"/>
      <c r="J176" s="266"/>
      <c r="K176" s="266"/>
      <c r="L176" s="271"/>
      <c r="M176" s="272"/>
      <c r="N176" s="273"/>
      <c r="O176" s="273"/>
      <c r="P176" s="273"/>
      <c r="Q176" s="273"/>
      <c r="R176" s="273"/>
      <c r="S176" s="273"/>
      <c r="T176" s="274"/>
      <c r="U176" s="15"/>
      <c r="V176" s="15"/>
      <c r="W176" s="15"/>
      <c r="X176" s="15"/>
      <c r="Y176" s="15"/>
      <c r="Z176" s="15"/>
      <c r="AA176" s="15"/>
      <c r="AB176" s="15"/>
      <c r="AC176" s="15"/>
      <c r="AD176" s="15"/>
      <c r="AE176" s="15"/>
      <c r="AT176" s="275" t="s">
        <v>226</v>
      </c>
      <c r="AU176" s="275" t="s">
        <v>87</v>
      </c>
      <c r="AV176" s="15" t="s">
        <v>100</v>
      </c>
      <c r="AW176" s="15" t="s">
        <v>35</v>
      </c>
      <c r="AX176" s="15" t="s">
        <v>85</v>
      </c>
      <c r="AY176" s="275" t="s">
        <v>216</v>
      </c>
    </row>
    <row r="177" spans="1:65" s="2" customFormat="1" ht="66.75" customHeight="1">
      <c r="A177" s="39"/>
      <c r="B177" s="40"/>
      <c r="C177" s="276" t="s">
        <v>264</v>
      </c>
      <c r="D177" s="276" t="s">
        <v>265</v>
      </c>
      <c r="E177" s="277" t="s">
        <v>2127</v>
      </c>
      <c r="F177" s="278" t="s">
        <v>2128</v>
      </c>
      <c r="G177" s="279" t="s">
        <v>300</v>
      </c>
      <c r="H177" s="280">
        <v>159.882</v>
      </c>
      <c r="I177" s="281"/>
      <c r="J177" s="282">
        <f>ROUND(I177*H177,2)</f>
        <v>0</v>
      </c>
      <c r="K177" s="278" t="s">
        <v>1361</v>
      </c>
      <c r="L177" s="45"/>
      <c r="M177" s="283" t="s">
        <v>1</v>
      </c>
      <c r="N177" s="284" t="s">
        <v>43</v>
      </c>
      <c r="O177" s="92"/>
      <c r="P177" s="239">
        <f>O177*H177</f>
        <v>0</v>
      </c>
      <c r="Q177" s="239">
        <v>0</v>
      </c>
      <c r="R177" s="239">
        <f>Q177*H177</f>
        <v>0</v>
      </c>
      <c r="S177" s="239">
        <v>0</v>
      </c>
      <c r="T177" s="240">
        <f>S177*H177</f>
        <v>0</v>
      </c>
      <c r="U177" s="39"/>
      <c r="V177" s="39"/>
      <c r="W177" s="39"/>
      <c r="X177" s="39"/>
      <c r="Y177" s="39"/>
      <c r="Z177" s="39"/>
      <c r="AA177" s="39"/>
      <c r="AB177" s="39"/>
      <c r="AC177" s="39"/>
      <c r="AD177" s="39"/>
      <c r="AE177" s="39"/>
      <c r="AR177" s="241" t="s">
        <v>100</v>
      </c>
      <c r="AT177" s="241" t="s">
        <v>265</v>
      </c>
      <c r="AU177" s="241" t="s">
        <v>87</v>
      </c>
      <c r="AY177" s="18" t="s">
        <v>216</v>
      </c>
      <c r="BE177" s="242">
        <f>IF(N177="základní",J177,0)</f>
        <v>0</v>
      </c>
      <c r="BF177" s="242">
        <f>IF(N177="snížená",J177,0)</f>
        <v>0</v>
      </c>
      <c r="BG177" s="242">
        <f>IF(N177="zákl. přenesená",J177,0)</f>
        <v>0</v>
      </c>
      <c r="BH177" s="242">
        <f>IF(N177="sníž. přenesená",J177,0)</f>
        <v>0</v>
      </c>
      <c r="BI177" s="242">
        <f>IF(N177="nulová",J177,0)</f>
        <v>0</v>
      </c>
      <c r="BJ177" s="18" t="s">
        <v>85</v>
      </c>
      <c r="BK177" s="242">
        <f>ROUND(I177*H177,2)</f>
        <v>0</v>
      </c>
      <c r="BL177" s="18" t="s">
        <v>100</v>
      </c>
      <c r="BM177" s="241" t="s">
        <v>2129</v>
      </c>
    </row>
    <row r="178" spans="1:47" s="2" customFormat="1" ht="12">
      <c r="A178" s="39"/>
      <c r="B178" s="40"/>
      <c r="C178" s="41"/>
      <c r="D178" s="288" t="s">
        <v>836</v>
      </c>
      <c r="E178" s="41"/>
      <c r="F178" s="289" t="s">
        <v>2130</v>
      </c>
      <c r="G178" s="41"/>
      <c r="H178" s="41"/>
      <c r="I178" s="290"/>
      <c r="J178" s="41"/>
      <c r="K178" s="41"/>
      <c r="L178" s="45"/>
      <c r="M178" s="291"/>
      <c r="N178" s="292"/>
      <c r="O178" s="92"/>
      <c r="P178" s="92"/>
      <c r="Q178" s="92"/>
      <c r="R178" s="92"/>
      <c r="S178" s="92"/>
      <c r="T178" s="93"/>
      <c r="U178" s="39"/>
      <c r="V178" s="39"/>
      <c r="W178" s="39"/>
      <c r="X178" s="39"/>
      <c r="Y178" s="39"/>
      <c r="Z178" s="39"/>
      <c r="AA178" s="39"/>
      <c r="AB178" s="39"/>
      <c r="AC178" s="39"/>
      <c r="AD178" s="39"/>
      <c r="AE178" s="39"/>
      <c r="AT178" s="18" t="s">
        <v>836</v>
      </c>
      <c r="AU178" s="18" t="s">
        <v>87</v>
      </c>
    </row>
    <row r="179" spans="1:51" s="14" customFormat="1" ht="12">
      <c r="A179" s="14"/>
      <c r="B179" s="254"/>
      <c r="C179" s="255"/>
      <c r="D179" s="245" t="s">
        <v>226</v>
      </c>
      <c r="E179" s="256" t="s">
        <v>1</v>
      </c>
      <c r="F179" s="257" t="s">
        <v>2131</v>
      </c>
      <c r="G179" s="255"/>
      <c r="H179" s="258">
        <v>159.882</v>
      </c>
      <c r="I179" s="259"/>
      <c r="J179" s="255"/>
      <c r="K179" s="255"/>
      <c r="L179" s="260"/>
      <c r="M179" s="261"/>
      <c r="N179" s="262"/>
      <c r="O179" s="262"/>
      <c r="P179" s="262"/>
      <c r="Q179" s="262"/>
      <c r="R179" s="262"/>
      <c r="S179" s="262"/>
      <c r="T179" s="263"/>
      <c r="U179" s="14"/>
      <c r="V179" s="14"/>
      <c r="W179" s="14"/>
      <c r="X179" s="14"/>
      <c r="Y179" s="14"/>
      <c r="Z179" s="14"/>
      <c r="AA179" s="14"/>
      <c r="AB179" s="14"/>
      <c r="AC179" s="14"/>
      <c r="AD179" s="14"/>
      <c r="AE179" s="14"/>
      <c r="AT179" s="264" t="s">
        <v>226</v>
      </c>
      <c r="AU179" s="264" t="s">
        <v>87</v>
      </c>
      <c r="AV179" s="14" t="s">
        <v>87</v>
      </c>
      <c r="AW179" s="14" t="s">
        <v>35</v>
      </c>
      <c r="AX179" s="14" t="s">
        <v>78</v>
      </c>
      <c r="AY179" s="264" t="s">
        <v>216</v>
      </c>
    </row>
    <row r="180" spans="1:51" s="15" customFormat="1" ht="12">
      <c r="A180" s="15"/>
      <c r="B180" s="265"/>
      <c r="C180" s="266"/>
      <c r="D180" s="245" t="s">
        <v>226</v>
      </c>
      <c r="E180" s="267" t="s">
        <v>1</v>
      </c>
      <c r="F180" s="268" t="s">
        <v>229</v>
      </c>
      <c r="G180" s="266"/>
      <c r="H180" s="269">
        <v>159.882</v>
      </c>
      <c r="I180" s="270"/>
      <c r="J180" s="266"/>
      <c r="K180" s="266"/>
      <c r="L180" s="271"/>
      <c r="M180" s="272"/>
      <c r="N180" s="273"/>
      <c r="O180" s="273"/>
      <c r="P180" s="273"/>
      <c r="Q180" s="273"/>
      <c r="R180" s="273"/>
      <c r="S180" s="273"/>
      <c r="T180" s="274"/>
      <c r="U180" s="15"/>
      <c r="V180" s="15"/>
      <c r="W180" s="15"/>
      <c r="X180" s="15"/>
      <c r="Y180" s="15"/>
      <c r="Z180" s="15"/>
      <c r="AA180" s="15"/>
      <c r="AB180" s="15"/>
      <c r="AC180" s="15"/>
      <c r="AD180" s="15"/>
      <c r="AE180" s="15"/>
      <c r="AT180" s="275" t="s">
        <v>226</v>
      </c>
      <c r="AU180" s="275" t="s">
        <v>87</v>
      </c>
      <c r="AV180" s="15" t="s">
        <v>100</v>
      </c>
      <c r="AW180" s="15" t="s">
        <v>35</v>
      </c>
      <c r="AX180" s="15" t="s">
        <v>85</v>
      </c>
      <c r="AY180" s="275" t="s">
        <v>216</v>
      </c>
    </row>
    <row r="181" spans="1:65" s="2" customFormat="1" ht="62.7" customHeight="1">
      <c r="A181" s="39"/>
      <c r="B181" s="40"/>
      <c r="C181" s="276" t="s">
        <v>270</v>
      </c>
      <c r="D181" s="276" t="s">
        <v>265</v>
      </c>
      <c r="E181" s="277" t="s">
        <v>2132</v>
      </c>
      <c r="F181" s="278" t="s">
        <v>2133</v>
      </c>
      <c r="G181" s="279" t="s">
        <v>300</v>
      </c>
      <c r="H181" s="280">
        <v>159.882</v>
      </c>
      <c r="I181" s="281"/>
      <c r="J181" s="282">
        <f>ROUND(I181*H181,2)</f>
        <v>0</v>
      </c>
      <c r="K181" s="278" t="s">
        <v>1361</v>
      </c>
      <c r="L181" s="45"/>
      <c r="M181" s="283" t="s">
        <v>1</v>
      </c>
      <c r="N181" s="284" t="s">
        <v>43</v>
      </c>
      <c r="O181" s="92"/>
      <c r="P181" s="239">
        <f>O181*H181</f>
        <v>0</v>
      </c>
      <c r="Q181" s="239">
        <v>0</v>
      </c>
      <c r="R181" s="239">
        <f>Q181*H181</f>
        <v>0</v>
      </c>
      <c r="S181" s="239">
        <v>0</v>
      </c>
      <c r="T181" s="240">
        <f>S181*H181</f>
        <v>0</v>
      </c>
      <c r="U181" s="39"/>
      <c r="V181" s="39"/>
      <c r="W181" s="39"/>
      <c r="X181" s="39"/>
      <c r="Y181" s="39"/>
      <c r="Z181" s="39"/>
      <c r="AA181" s="39"/>
      <c r="AB181" s="39"/>
      <c r="AC181" s="39"/>
      <c r="AD181" s="39"/>
      <c r="AE181" s="39"/>
      <c r="AR181" s="241" t="s">
        <v>100</v>
      </c>
      <c r="AT181" s="241" t="s">
        <v>265</v>
      </c>
      <c r="AU181" s="241" t="s">
        <v>87</v>
      </c>
      <c r="AY181" s="18" t="s">
        <v>216</v>
      </c>
      <c r="BE181" s="242">
        <f>IF(N181="základní",J181,0)</f>
        <v>0</v>
      </c>
      <c r="BF181" s="242">
        <f>IF(N181="snížená",J181,0)</f>
        <v>0</v>
      </c>
      <c r="BG181" s="242">
        <f>IF(N181="zákl. přenesená",J181,0)</f>
        <v>0</v>
      </c>
      <c r="BH181" s="242">
        <f>IF(N181="sníž. přenesená",J181,0)</f>
        <v>0</v>
      </c>
      <c r="BI181" s="242">
        <f>IF(N181="nulová",J181,0)</f>
        <v>0</v>
      </c>
      <c r="BJ181" s="18" t="s">
        <v>85</v>
      </c>
      <c r="BK181" s="242">
        <f>ROUND(I181*H181,2)</f>
        <v>0</v>
      </c>
      <c r="BL181" s="18" t="s">
        <v>100</v>
      </c>
      <c r="BM181" s="241" t="s">
        <v>2134</v>
      </c>
    </row>
    <row r="182" spans="1:47" s="2" customFormat="1" ht="12">
      <c r="A182" s="39"/>
      <c r="B182" s="40"/>
      <c r="C182" s="41"/>
      <c r="D182" s="288" t="s">
        <v>836</v>
      </c>
      <c r="E182" s="41"/>
      <c r="F182" s="289" t="s">
        <v>2135</v>
      </c>
      <c r="G182" s="41"/>
      <c r="H182" s="41"/>
      <c r="I182" s="290"/>
      <c r="J182" s="41"/>
      <c r="K182" s="41"/>
      <c r="L182" s="45"/>
      <c r="M182" s="291"/>
      <c r="N182" s="292"/>
      <c r="O182" s="92"/>
      <c r="P182" s="92"/>
      <c r="Q182" s="92"/>
      <c r="R182" s="92"/>
      <c r="S182" s="92"/>
      <c r="T182" s="93"/>
      <c r="U182" s="39"/>
      <c r="V182" s="39"/>
      <c r="W182" s="39"/>
      <c r="X182" s="39"/>
      <c r="Y182" s="39"/>
      <c r="Z182" s="39"/>
      <c r="AA182" s="39"/>
      <c r="AB182" s="39"/>
      <c r="AC182" s="39"/>
      <c r="AD182" s="39"/>
      <c r="AE182" s="39"/>
      <c r="AT182" s="18" t="s">
        <v>836</v>
      </c>
      <c r="AU182" s="18" t="s">
        <v>87</v>
      </c>
    </row>
    <row r="183" spans="1:51" s="14" customFormat="1" ht="12">
      <c r="A183" s="14"/>
      <c r="B183" s="254"/>
      <c r="C183" s="255"/>
      <c r="D183" s="245" t="s">
        <v>226</v>
      </c>
      <c r="E183" s="256" t="s">
        <v>1</v>
      </c>
      <c r="F183" s="257" t="s">
        <v>2117</v>
      </c>
      <c r="G183" s="255"/>
      <c r="H183" s="258">
        <v>159.882</v>
      </c>
      <c r="I183" s="259"/>
      <c r="J183" s="255"/>
      <c r="K183" s="255"/>
      <c r="L183" s="260"/>
      <c r="M183" s="261"/>
      <c r="N183" s="262"/>
      <c r="O183" s="262"/>
      <c r="P183" s="262"/>
      <c r="Q183" s="262"/>
      <c r="R183" s="262"/>
      <c r="S183" s="262"/>
      <c r="T183" s="263"/>
      <c r="U183" s="14"/>
      <c r="V183" s="14"/>
      <c r="W183" s="14"/>
      <c r="X183" s="14"/>
      <c r="Y183" s="14"/>
      <c r="Z183" s="14"/>
      <c r="AA183" s="14"/>
      <c r="AB183" s="14"/>
      <c r="AC183" s="14"/>
      <c r="AD183" s="14"/>
      <c r="AE183" s="14"/>
      <c r="AT183" s="264" t="s">
        <v>226</v>
      </c>
      <c r="AU183" s="264" t="s">
        <v>87</v>
      </c>
      <c r="AV183" s="14" t="s">
        <v>87</v>
      </c>
      <c r="AW183" s="14" t="s">
        <v>35</v>
      </c>
      <c r="AX183" s="14" t="s">
        <v>78</v>
      </c>
      <c r="AY183" s="264" t="s">
        <v>216</v>
      </c>
    </row>
    <row r="184" spans="1:51" s="15" customFormat="1" ht="12">
      <c r="A184" s="15"/>
      <c r="B184" s="265"/>
      <c r="C184" s="266"/>
      <c r="D184" s="245" t="s">
        <v>226</v>
      </c>
      <c r="E184" s="267" t="s">
        <v>1</v>
      </c>
      <c r="F184" s="268" t="s">
        <v>229</v>
      </c>
      <c r="G184" s="266"/>
      <c r="H184" s="269">
        <v>159.882</v>
      </c>
      <c r="I184" s="270"/>
      <c r="J184" s="266"/>
      <c r="K184" s="266"/>
      <c r="L184" s="271"/>
      <c r="M184" s="272"/>
      <c r="N184" s="273"/>
      <c r="O184" s="273"/>
      <c r="P184" s="273"/>
      <c r="Q184" s="273"/>
      <c r="R184" s="273"/>
      <c r="S184" s="273"/>
      <c r="T184" s="274"/>
      <c r="U184" s="15"/>
      <c r="V184" s="15"/>
      <c r="W184" s="15"/>
      <c r="X184" s="15"/>
      <c r="Y184" s="15"/>
      <c r="Z184" s="15"/>
      <c r="AA184" s="15"/>
      <c r="AB184" s="15"/>
      <c r="AC184" s="15"/>
      <c r="AD184" s="15"/>
      <c r="AE184" s="15"/>
      <c r="AT184" s="275" t="s">
        <v>226</v>
      </c>
      <c r="AU184" s="275" t="s">
        <v>87</v>
      </c>
      <c r="AV184" s="15" t="s">
        <v>100</v>
      </c>
      <c r="AW184" s="15" t="s">
        <v>35</v>
      </c>
      <c r="AX184" s="15" t="s">
        <v>85</v>
      </c>
      <c r="AY184" s="275" t="s">
        <v>216</v>
      </c>
    </row>
    <row r="185" spans="1:65" s="2" customFormat="1" ht="66.75" customHeight="1">
      <c r="A185" s="39"/>
      <c r="B185" s="40"/>
      <c r="C185" s="276" t="s">
        <v>274</v>
      </c>
      <c r="D185" s="276" t="s">
        <v>265</v>
      </c>
      <c r="E185" s="277" t="s">
        <v>2136</v>
      </c>
      <c r="F185" s="278" t="s">
        <v>2137</v>
      </c>
      <c r="G185" s="279" t="s">
        <v>300</v>
      </c>
      <c r="H185" s="280">
        <v>159.882</v>
      </c>
      <c r="I185" s="281"/>
      <c r="J185" s="282">
        <f>ROUND(I185*H185,2)</f>
        <v>0</v>
      </c>
      <c r="K185" s="278" t="s">
        <v>1361</v>
      </c>
      <c r="L185" s="45"/>
      <c r="M185" s="283" t="s">
        <v>1</v>
      </c>
      <c r="N185" s="284" t="s">
        <v>43</v>
      </c>
      <c r="O185" s="92"/>
      <c r="P185" s="239">
        <f>O185*H185</f>
        <v>0</v>
      </c>
      <c r="Q185" s="239">
        <v>0</v>
      </c>
      <c r="R185" s="239">
        <f>Q185*H185</f>
        <v>0</v>
      </c>
      <c r="S185" s="239">
        <v>0</v>
      </c>
      <c r="T185" s="240">
        <f>S185*H185</f>
        <v>0</v>
      </c>
      <c r="U185" s="39"/>
      <c r="V185" s="39"/>
      <c r="W185" s="39"/>
      <c r="X185" s="39"/>
      <c r="Y185" s="39"/>
      <c r="Z185" s="39"/>
      <c r="AA185" s="39"/>
      <c r="AB185" s="39"/>
      <c r="AC185" s="39"/>
      <c r="AD185" s="39"/>
      <c r="AE185" s="39"/>
      <c r="AR185" s="241" t="s">
        <v>100</v>
      </c>
      <c r="AT185" s="241" t="s">
        <v>265</v>
      </c>
      <c r="AU185" s="241" t="s">
        <v>87</v>
      </c>
      <c r="AY185" s="18" t="s">
        <v>216</v>
      </c>
      <c r="BE185" s="242">
        <f>IF(N185="základní",J185,0)</f>
        <v>0</v>
      </c>
      <c r="BF185" s="242">
        <f>IF(N185="snížená",J185,0)</f>
        <v>0</v>
      </c>
      <c r="BG185" s="242">
        <f>IF(N185="zákl. přenesená",J185,0)</f>
        <v>0</v>
      </c>
      <c r="BH185" s="242">
        <f>IF(N185="sníž. přenesená",J185,0)</f>
        <v>0</v>
      </c>
      <c r="BI185" s="242">
        <f>IF(N185="nulová",J185,0)</f>
        <v>0</v>
      </c>
      <c r="BJ185" s="18" t="s">
        <v>85</v>
      </c>
      <c r="BK185" s="242">
        <f>ROUND(I185*H185,2)</f>
        <v>0</v>
      </c>
      <c r="BL185" s="18" t="s">
        <v>100</v>
      </c>
      <c r="BM185" s="241" t="s">
        <v>2138</v>
      </c>
    </row>
    <row r="186" spans="1:47" s="2" customFormat="1" ht="12">
      <c r="A186" s="39"/>
      <c r="B186" s="40"/>
      <c r="C186" s="41"/>
      <c r="D186" s="288" t="s">
        <v>836</v>
      </c>
      <c r="E186" s="41"/>
      <c r="F186" s="289" t="s">
        <v>2139</v>
      </c>
      <c r="G186" s="41"/>
      <c r="H186" s="41"/>
      <c r="I186" s="290"/>
      <c r="J186" s="41"/>
      <c r="K186" s="41"/>
      <c r="L186" s="45"/>
      <c r="M186" s="291"/>
      <c r="N186" s="292"/>
      <c r="O186" s="92"/>
      <c r="P186" s="92"/>
      <c r="Q186" s="92"/>
      <c r="R186" s="92"/>
      <c r="S186" s="92"/>
      <c r="T186" s="93"/>
      <c r="U186" s="39"/>
      <c r="V186" s="39"/>
      <c r="W186" s="39"/>
      <c r="X186" s="39"/>
      <c r="Y186" s="39"/>
      <c r="Z186" s="39"/>
      <c r="AA186" s="39"/>
      <c r="AB186" s="39"/>
      <c r="AC186" s="39"/>
      <c r="AD186" s="39"/>
      <c r="AE186" s="39"/>
      <c r="AT186" s="18" t="s">
        <v>836</v>
      </c>
      <c r="AU186" s="18" t="s">
        <v>87</v>
      </c>
    </row>
    <row r="187" spans="1:51" s="14" customFormat="1" ht="12">
      <c r="A187" s="14"/>
      <c r="B187" s="254"/>
      <c r="C187" s="255"/>
      <c r="D187" s="245" t="s">
        <v>226</v>
      </c>
      <c r="E187" s="256" t="s">
        <v>1</v>
      </c>
      <c r="F187" s="257" t="s">
        <v>2131</v>
      </c>
      <c r="G187" s="255"/>
      <c r="H187" s="258">
        <v>159.882</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226</v>
      </c>
      <c r="AU187" s="264" t="s">
        <v>87</v>
      </c>
      <c r="AV187" s="14" t="s">
        <v>87</v>
      </c>
      <c r="AW187" s="14" t="s">
        <v>35</v>
      </c>
      <c r="AX187" s="14" t="s">
        <v>78</v>
      </c>
      <c r="AY187" s="264" t="s">
        <v>216</v>
      </c>
    </row>
    <row r="188" spans="1:51" s="15" customFormat="1" ht="12">
      <c r="A188" s="15"/>
      <c r="B188" s="265"/>
      <c r="C188" s="266"/>
      <c r="D188" s="245" t="s">
        <v>226</v>
      </c>
      <c r="E188" s="267" t="s">
        <v>1</v>
      </c>
      <c r="F188" s="268" t="s">
        <v>229</v>
      </c>
      <c r="G188" s="266"/>
      <c r="H188" s="269">
        <v>159.882</v>
      </c>
      <c r="I188" s="270"/>
      <c r="J188" s="266"/>
      <c r="K188" s="266"/>
      <c r="L188" s="271"/>
      <c r="M188" s="272"/>
      <c r="N188" s="273"/>
      <c r="O188" s="273"/>
      <c r="P188" s="273"/>
      <c r="Q188" s="273"/>
      <c r="R188" s="273"/>
      <c r="S188" s="273"/>
      <c r="T188" s="274"/>
      <c r="U188" s="15"/>
      <c r="V188" s="15"/>
      <c r="W188" s="15"/>
      <c r="X188" s="15"/>
      <c r="Y188" s="15"/>
      <c r="Z188" s="15"/>
      <c r="AA188" s="15"/>
      <c r="AB188" s="15"/>
      <c r="AC188" s="15"/>
      <c r="AD188" s="15"/>
      <c r="AE188" s="15"/>
      <c r="AT188" s="275" t="s">
        <v>226</v>
      </c>
      <c r="AU188" s="275" t="s">
        <v>87</v>
      </c>
      <c r="AV188" s="15" t="s">
        <v>100</v>
      </c>
      <c r="AW188" s="15" t="s">
        <v>35</v>
      </c>
      <c r="AX188" s="15" t="s">
        <v>85</v>
      </c>
      <c r="AY188" s="275" t="s">
        <v>216</v>
      </c>
    </row>
    <row r="189" spans="1:65" s="2" customFormat="1" ht="44.25" customHeight="1">
      <c r="A189" s="39"/>
      <c r="B189" s="40"/>
      <c r="C189" s="276" t="s">
        <v>278</v>
      </c>
      <c r="D189" s="276" t="s">
        <v>265</v>
      </c>
      <c r="E189" s="277" t="s">
        <v>1424</v>
      </c>
      <c r="F189" s="278" t="s">
        <v>1425</v>
      </c>
      <c r="G189" s="279" t="s">
        <v>255</v>
      </c>
      <c r="H189" s="280">
        <v>639.528</v>
      </c>
      <c r="I189" s="281"/>
      <c r="J189" s="282">
        <f>ROUND(I189*H189,2)</f>
        <v>0</v>
      </c>
      <c r="K189" s="278" t="s">
        <v>1361</v>
      </c>
      <c r="L189" s="45"/>
      <c r="M189" s="283" t="s">
        <v>1</v>
      </c>
      <c r="N189" s="284" t="s">
        <v>43</v>
      </c>
      <c r="O189" s="92"/>
      <c r="P189" s="239">
        <f>O189*H189</f>
        <v>0</v>
      </c>
      <c r="Q189" s="239">
        <v>0</v>
      </c>
      <c r="R189" s="239">
        <f>Q189*H189</f>
        <v>0</v>
      </c>
      <c r="S189" s="239">
        <v>0</v>
      </c>
      <c r="T189" s="240">
        <f>S189*H189</f>
        <v>0</v>
      </c>
      <c r="U189" s="39"/>
      <c r="V189" s="39"/>
      <c r="W189" s="39"/>
      <c r="X189" s="39"/>
      <c r="Y189" s="39"/>
      <c r="Z189" s="39"/>
      <c r="AA189" s="39"/>
      <c r="AB189" s="39"/>
      <c r="AC189" s="39"/>
      <c r="AD189" s="39"/>
      <c r="AE189" s="39"/>
      <c r="AR189" s="241" t="s">
        <v>100</v>
      </c>
      <c r="AT189" s="241" t="s">
        <v>265</v>
      </c>
      <c r="AU189" s="241" t="s">
        <v>87</v>
      </c>
      <c r="AY189" s="18" t="s">
        <v>216</v>
      </c>
      <c r="BE189" s="242">
        <f>IF(N189="základní",J189,0)</f>
        <v>0</v>
      </c>
      <c r="BF189" s="242">
        <f>IF(N189="snížená",J189,0)</f>
        <v>0</v>
      </c>
      <c r="BG189" s="242">
        <f>IF(N189="zákl. přenesená",J189,0)</f>
        <v>0</v>
      </c>
      <c r="BH189" s="242">
        <f>IF(N189="sníž. přenesená",J189,0)</f>
        <v>0</v>
      </c>
      <c r="BI189" s="242">
        <f>IF(N189="nulová",J189,0)</f>
        <v>0</v>
      </c>
      <c r="BJ189" s="18" t="s">
        <v>85</v>
      </c>
      <c r="BK189" s="242">
        <f>ROUND(I189*H189,2)</f>
        <v>0</v>
      </c>
      <c r="BL189" s="18" t="s">
        <v>100</v>
      </c>
      <c r="BM189" s="241" t="s">
        <v>2140</v>
      </c>
    </row>
    <row r="190" spans="1:47" s="2" customFormat="1" ht="12">
      <c r="A190" s="39"/>
      <c r="B190" s="40"/>
      <c r="C190" s="41"/>
      <c r="D190" s="288" t="s">
        <v>836</v>
      </c>
      <c r="E190" s="41"/>
      <c r="F190" s="289" t="s">
        <v>1427</v>
      </c>
      <c r="G190" s="41"/>
      <c r="H190" s="41"/>
      <c r="I190" s="290"/>
      <c r="J190" s="41"/>
      <c r="K190" s="41"/>
      <c r="L190" s="45"/>
      <c r="M190" s="291"/>
      <c r="N190" s="292"/>
      <c r="O190" s="92"/>
      <c r="P190" s="92"/>
      <c r="Q190" s="92"/>
      <c r="R190" s="92"/>
      <c r="S190" s="92"/>
      <c r="T190" s="93"/>
      <c r="U190" s="39"/>
      <c r="V190" s="39"/>
      <c r="W190" s="39"/>
      <c r="X190" s="39"/>
      <c r="Y190" s="39"/>
      <c r="Z190" s="39"/>
      <c r="AA190" s="39"/>
      <c r="AB190" s="39"/>
      <c r="AC190" s="39"/>
      <c r="AD190" s="39"/>
      <c r="AE190" s="39"/>
      <c r="AT190" s="18" t="s">
        <v>836</v>
      </c>
      <c r="AU190" s="18" t="s">
        <v>87</v>
      </c>
    </row>
    <row r="191" spans="1:51" s="14" customFormat="1" ht="12">
      <c r="A191" s="14"/>
      <c r="B191" s="254"/>
      <c r="C191" s="255"/>
      <c r="D191" s="245" t="s">
        <v>226</v>
      </c>
      <c r="E191" s="256" t="s">
        <v>1</v>
      </c>
      <c r="F191" s="257" t="s">
        <v>2141</v>
      </c>
      <c r="G191" s="255"/>
      <c r="H191" s="258">
        <v>639.528</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226</v>
      </c>
      <c r="AU191" s="264" t="s">
        <v>87</v>
      </c>
      <c r="AV191" s="14" t="s">
        <v>87</v>
      </c>
      <c r="AW191" s="14" t="s">
        <v>35</v>
      </c>
      <c r="AX191" s="14" t="s">
        <v>78</v>
      </c>
      <c r="AY191" s="264" t="s">
        <v>216</v>
      </c>
    </row>
    <row r="192" spans="1:51" s="15" customFormat="1" ht="12">
      <c r="A192" s="15"/>
      <c r="B192" s="265"/>
      <c r="C192" s="266"/>
      <c r="D192" s="245" t="s">
        <v>226</v>
      </c>
      <c r="E192" s="267" t="s">
        <v>1</v>
      </c>
      <c r="F192" s="268" t="s">
        <v>229</v>
      </c>
      <c r="G192" s="266"/>
      <c r="H192" s="269">
        <v>639.528</v>
      </c>
      <c r="I192" s="270"/>
      <c r="J192" s="266"/>
      <c r="K192" s="266"/>
      <c r="L192" s="271"/>
      <c r="M192" s="272"/>
      <c r="N192" s="273"/>
      <c r="O192" s="273"/>
      <c r="P192" s="273"/>
      <c r="Q192" s="273"/>
      <c r="R192" s="273"/>
      <c r="S192" s="273"/>
      <c r="T192" s="274"/>
      <c r="U192" s="15"/>
      <c r="V192" s="15"/>
      <c r="W192" s="15"/>
      <c r="X192" s="15"/>
      <c r="Y192" s="15"/>
      <c r="Z192" s="15"/>
      <c r="AA192" s="15"/>
      <c r="AB192" s="15"/>
      <c r="AC192" s="15"/>
      <c r="AD192" s="15"/>
      <c r="AE192" s="15"/>
      <c r="AT192" s="275" t="s">
        <v>226</v>
      </c>
      <c r="AU192" s="275" t="s">
        <v>87</v>
      </c>
      <c r="AV192" s="15" t="s">
        <v>100</v>
      </c>
      <c r="AW192" s="15" t="s">
        <v>35</v>
      </c>
      <c r="AX192" s="15" t="s">
        <v>85</v>
      </c>
      <c r="AY192" s="275" t="s">
        <v>216</v>
      </c>
    </row>
    <row r="193" spans="1:65" s="2" customFormat="1" ht="24.15" customHeight="1">
      <c r="A193" s="39"/>
      <c r="B193" s="40"/>
      <c r="C193" s="276" t="s">
        <v>8</v>
      </c>
      <c r="D193" s="276" t="s">
        <v>265</v>
      </c>
      <c r="E193" s="277" t="s">
        <v>1428</v>
      </c>
      <c r="F193" s="278" t="s">
        <v>1429</v>
      </c>
      <c r="G193" s="279" t="s">
        <v>300</v>
      </c>
      <c r="H193" s="280">
        <v>140.7</v>
      </c>
      <c r="I193" s="281"/>
      <c r="J193" s="282">
        <f>ROUND(I193*H193,2)</f>
        <v>0</v>
      </c>
      <c r="K193" s="278" t="s">
        <v>1361</v>
      </c>
      <c r="L193" s="45"/>
      <c r="M193" s="283" t="s">
        <v>1</v>
      </c>
      <c r="N193" s="284" t="s">
        <v>43</v>
      </c>
      <c r="O193" s="92"/>
      <c r="P193" s="239">
        <f>O193*H193</f>
        <v>0</v>
      </c>
      <c r="Q193" s="239">
        <v>0</v>
      </c>
      <c r="R193" s="239">
        <f>Q193*H193</f>
        <v>0</v>
      </c>
      <c r="S193" s="239">
        <v>0</v>
      </c>
      <c r="T193" s="240">
        <f>S193*H193</f>
        <v>0</v>
      </c>
      <c r="U193" s="39"/>
      <c r="V193" s="39"/>
      <c r="W193" s="39"/>
      <c r="X193" s="39"/>
      <c r="Y193" s="39"/>
      <c r="Z193" s="39"/>
      <c r="AA193" s="39"/>
      <c r="AB193" s="39"/>
      <c r="AC193" s="39"/>
      <c r="AD193" s="39"/>
      <c r="AE193" s="39"/>
      <c r="AR193" s="241" t="s">
        <v>100</v>
      </c>
      <c r="AT193" s="241" t="s">
        <v>265</v>
      </c>
      <c r="AU193" s="241" t="s">
        <v>87</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2142</v>
      </c>
    </row>
    <row r="194" spans="1:47" s="2" customFormat="1" ht="12">
      <c r="A194" s="39"/>
      <c r="B194" s="40"/>
      <c r="C194" s="41"/>
      <c r="D194" s="288" t="s">
        <v>836</v>
      </c>
      <c r="E194" s="41"/>
      <c r="F194" s="289" t="s">
        <v>1431</v>
      </c>
      <c r="G194" s="41"/>
      <c r="H194" s="41"/>
      <c r="I194" s="290"/>
      <c r="J194" s="41"/>
      <c r="K194" s="41"/>
      <c r="L194" s="45"/>
      <c r="M194" s="291"/>
      <c r="N194" s="292"/>
      <c r="O194" s="92"/>
      <c r="P194" s="92"/>
      <c r="Q194" s="92"/>
      <c r="R194" s="92"/>
      <c r="S194" s="92"/>
      <c r="T194" s="93"/>
      <c r="U194" s="39"/>
      <c r="V194" s="39"/>
      <c r="W194" s="39"/>
      <c r="X194" s="39"/>
      <c r="Y194" s="39"/>
      <c r="Z194" s="39"/>
      <c r="AA194" s="39"/>
      <c r="AB194" s="39"/>
      <c r="AC194" s="39"/>
      <c r="AD194" s="39"/>
      <c r="AE194" s="39"/>
      <c r="AT194" s="18" t="s">
        <v>836</v>
      </c>
      <c r="AU194" s="18" t="s">
        <v>87</v>
      </c>
    </row>
    <row r="195" spans="1:51" s="14" customFormat="1" ht="12">
      <c r="A195" s="14"/>
      <c r="B195" s="254"/>
      <c r="C195" s="255"/>
      <c r="D195" s="245" t="s">
        <v>226</v>
      </c>
      <c r="E195" s="256" t="s">
        <v>1</v>
      </c>
      <c r="F195" s="257" t="s">
        <v>2143</v>
      </c>
      <c r="G195" s="255"/>
      <c r="H195" s="258">
        <v>9.7</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87</v>
      </c>
      <c r="AV195" s="14" t="s">
        <v>87</v>
      </c>
      <c r="AW195" s="14" t="s">
        <v>35</v>
      </c>
      <c r="AX195" s="14" t="s">
        <v>78</v>
      </c>
      <c r="AY195" s="264" t="s">
        <v>216</v>
      </c>
    </row>
    <row r="196" spans="1:51" s="14" customFormat="1" ht="12">
      <c r="A196" s="14"/>
      <c r="B196" s="254"/>
      <c r="C196" s="255"/>
      <c r="D196" s="245" t="s">
        <v>226</v>
      </c>
      <c r="E196" s="256" t="s">
        <v>1</v>
      </c>
      <c r="F196" s="257" t="s">
        <v>2144</v>
      </c>
      <c r="G196" s="255"/>
      <c r="H196" s="258">
        <v>5.5</v>
      </c>
      <c r="I196" s="259"/>
      <c r="J196" s="255"/>
      <c r="K196" s="255"/>
      <c r="L196" s="260"/>
      <c r="M196" s="261"/>
      <c r="N196" s="262"/>
      <c r="O196" s="262"/>
      <c r="P196" s="262"/>
      <c r="Q196" s="262"/>
      <c r="R196" s="262"/>
      <c r="S196" s="262"/>
      <c r="T196" s="263"/>
      <c r="U196" s="14"/>
      <c r="V196" s="14"/>
      <c r="W196" s="14"/>
      <c r="X196" s="14"/>
      <c r="Y196" s="14"/>
      <c r="Z196" s="14"/>
      <c r="AA196" s="14"/>
      <c r="AB196" s="14"/>
      <c r="AC196" s="14"/>
      <c r="AD196" s="14"/>
      <c r="AE196" s="14"/>
      <c r="AT196" s="264" t="s">
        <v>226</v>
      </c>
      <c r="AU196" s="264" t="s">
        <v>87</v>
      </c>
      <c r="AV196" s="14" t="s">
        <v>87</v>
      </c>
      <c r="AW196" s="14" t="s">
        <v>35</v>
      </c>
      <c r="AX196" s="14" t="s">
        <v>78</v>
      </c>
      <c r="AY196" s="264" t="s">
        <v>216</v>
      </c>
    </row>
    <row r="197" spans="1:51" s="14" customFormat="1" ht="12">
      <c r="A197" s="14"/>
      <c r="B197" s="254"/>
      <c r="C197" s="255"/>
      <c r="D197" s="245" t="s">
        <v>226</v>
      </c>
      <c r="E197" s="256" t="s">
        <v>1</v>
      </c>
      <c r="F197" s="257" t="s">
        <v>2145</v>
      </c>
      <c r="G197" s="255"/>
      <c r="H197" s="258">
        <v>0.4</v>
      </c>
      <c r="I197" s="259"/>
      <c r="J197" s="255"/>
      <c r="K197" s="255"/>
      <c r="L197" s="260"/>
      <c r="M197" s="261"/>
      <c r="N197" s="262"/>
      <c r="O197" s="262"/>
      <c r="P197" s="262"/>
      <c r="Q197" s="262"/>
      <c r="R197" s="262"/>
      <c r="S197" s="262"/>
      <c r="T197" s="263"/>
      <c r="U197" s="14"/>
      <c r="V197" s="14"/>
      <c r="W197" s="14"/>
      <c r="X197" s="14"/>
      <c r="Y197" s="14"/>
      <c r="Z197" s="14"/>
      <c r="AA197" s="14"/>
      <c r="AB197" s="14"/>
      <c r="AC197" s="14"/>
      <c r="AD197" s="14"/>
      <c r="AE197" s="14"/>
      <c r="AT197" s="264" t="s">
        <v>226</v>
      </c>
      <c r="AU197" s="264" t="s">
        <v>87</v>
      </c>
      <c r="AV197" s="14" t="s">
        <v>87</v>
      </c>
      <c r="AW197" s="14" t="s">
        <v>35</v>
      </c>
      <c r="AX197" s="14" t="s">
        <v>78</v>
      </c>
      <c r="AY197" s="264" t="s">
        <v>216</v>
      </c>
    </row>
    <row r="198" spans="1:51" s="14" customFormat="1" ht="12">
      <c r="A198" s="14"/>
      <c r="B198" s="254"/>
      <c r="C198" s="255"/>
      <c r="D198" s="245" t="s">
        <v>226</v>
      </c>
      <c r="E198" s="256" t="s">
        <v>1</v>
      </c>
      <c r="F198" s="257" t="s">
        <v>2146</v>
      </c>
      <c r="G198" s="255"/>
      <c r="H198" s="258">
        <v>125.1</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226</v>
      </c>
      <c r="AU198" s="264" t="s">
        <v>87</v>
      </c>
      <c r="AV198" s="14" t="s">
        <v>87</v>
      </c>
      <c r="AW198" s="14" t="s">
        <v>35</v>
      </c>
      <c r="AX198" s="14" t="s">
        <v>78</v>
      </c>
      <c r="AY198" s="264" t="s">
        <v>216</v>
      </c>
    </row>
    <row r="199" spans="1:51" s="15" customFormat="1" ht="12">
      <c r="A199" s="15"/>
      <c r="B199" s="265"/>
      <c r="C199" s="266"/>
      <c r="D199" s="245" t="s">
        <v>226</v>
      </c>
      <c r="E199" s="267" t="s">
        <v>1</v>
      </c>
      <c r="F199" s="268" t="s">
        <v>229</v>
      </c>
      <c r="G199" s="266"/>
      <c r="H199" s="269">
        <v>140.7</v>
      </c>
      <c r="I199" s="270"/>
      <c r="J199" s="266"/>
      <c r="K199" s="266"/>
      <c r="L199" s="271"/>
      <c r="M199" s="272"/>
      <c r="N199" s="273"/>
      <c r="O199" s="273"/>
      <c r="P199" s="273"/>
      <c r="Q199" s="273"/>
      <c r="R199" s="273"/>
      <c r="S199" s="273"/>
      <c r="T199" s="274"/>
      <c r="U199" s="15"/>
      <c r="V199" s="15"/>
      <c r="W199" s="15"/>
      <c r="X199" s="15"/>
      <c r="Y199" s="15"/>
      <c r="Z199" s="15"/>
      <c r="AA199" s="15"/>
      <c r="AB199" s="15"/>
      <c r="AC199" s="15"/>
      <c r="AD199" s="15"/>
      <c r="AE199" s="15"/>
      <c r="AT199" s="275" t="s">
        <v>226</v>
      </c>
      <c r="AU199" s="275" t="s">
        <v>87</v>
      </c>
      <c r="AV199" s="15" t="s">
        <v>100</v>
      </c>
      <c r="AW199" s="15" t="s">
        <v>35</v>
      </c>
      <c r="AX199" s="15" t="s">
        <v>85</v>
      </c>
      <c r="AY199" s="275" t="s">
        <v>216</v>
      </c>
    </row>
    <row r="200" spans="1:65" s="2" customFormat="1" ht="16.5" customHeight="1">
      <c r="A200" s="39"/>
      <c r="B200" s="40"/>
      <c r="C200" s="229" t="s">
        <v>285</v>
      </c>
      <c r="D200" s="229" t="s">
        <v>219</v>
      </c>
      <c r="E200" s="230" t="s">
        <v>1750</v>
      </c>
      <c r="F200" s="231" t="s">
        <v>1751</v>
      </c>
      <c r="G200" s="232" t="s">
        <v>255</v>
      </c>
      <c r="H200" s="233">
        <v>267.33</v>
      </c>
      <c r="I200" s="234"/>
      <c r="J200" s="235">
        <f>ROUND(I200*H200,2)</f>
        <v>0</v>
      </c>
      <c r="K200" s="231" t="s">
        <v>1361</v>
      </c>
      <c r="L200" s="236"/>
      <c r="M200" s="237" t="s">
        <v>1</v>
      </c>
      <c r="N200" s="238" t="s">
        <v>43</v>
      </c>
      <c r="O200" s="92"/>
      <c r="P200" s="239">
        <f>O200*H200</f>
        <v>0</v>
      </c>
      <c r="Q200" s="239">
        <v>1</v>
      </c>
      <c r="R200" s="239">
        <f>Q200*H200</f>
        <v>267.33</v>
      </c>
      <c r="S200" s="239">
        <v>0</v>
      </c>
      <c r="T200" s="240">
        <f>S200*H200</f>
        <v>0</v>
      </c>
      <c r="U200" s="39"/>
      <c r="V200" s="39"/>
      <c r="W200" s="39"/>
      <c r="X200" s="39"/>
      <c r="Y200" s="39"/>
      <c r="Z200" s="39"/>
      <c r="AA200" s="39"/>
      <c r="AB200" s="39"/>
      <c r="AC200" s="39"/>
      <c r="AD200" s="39"/>
      <c r="AE200" s="39"/>
      <c r="AR200" s="241" t="s">
        <v>224</v>
      </c>
      <c r="AT200" s="241" t="s">
        <v>219</v>
      </c>
      <c r="AU200" s="241" t="s">
        <v>87</v>
      </c>
      <c r="AY200" s="18" t="s">
        <v>216</v>
      </c>
      <c r="BE200" s="242">
        <f>IF(N200="základní",J200,0)</f>
        <v>0</v>
      </c>
      <c r="BF200" s="242">
        <f>IF(N200="snížená",J200,0)</f>
        <v>0</v>
      </c>
      <c r="BG200" s="242">
        <f>IF(N200="zákl. přenesená",J200,0)</f>
        <v>0</v>
      </c>
      <c r="BH200" s="242">
        <f>IF(N200="sníž. přenesená",J200,0)</f>
        <v>0</v>
      </c>
      <c r="BI200" s="242">
        <f>IF(N200="nulová",J200,0)</f>
        <v>0</v>
      </c>
      <c r="BJ200" s="18" t="s">
        <v>85</v>
      </c>
      <c r="BK200" s="242">
        <f>ROUND(I200*H200,2)</f>
        <v>0</v>
      </c>
      <c r="BL200" s="18" t="s">
        <v>100</v>
      </c>
      <c r="BM200" s="241" t="s">
        <v>2147</v>
      </c>
    </row>
    <row r="201" spans="1:51" s="14" customFormat="1" ht="12">
      <c r="A201" s="14"/>
      <c r="B201" s="254"/>
      <c r="C201" s="255"/>
      <c r="D201" s="245" t="s">
        <v>226</v>
      </c>
      <c r="E201" s="256" t="s">
        <v>1</v>
      </c>
      <c r="F201" s="257" t="s">
        <v>2148</v>
      </c>
      <c r="G201" s="255"/>
      <c r="H201" s="258">
        <v>267.33</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226</v>
      </c>
      <c r="AU201" s="264" t="s">
        <v>87</v>
      </c>
      <c r="AV201" s="14" t="s">
        <v>87</v>
      </c>
      <c r="AW201" s="14" t="s">
        <v>35</v>
      </c>
      <c r="AX201" s="14" t="s">
        <v>78</v>
      </c>
      <c r="AY201" s="264" t="s">
        <v>216</v>
      </c>
    </row>
    <row r="202" spans="1:51" s="15" customFormat="1" ht="12">
      <c r="A202" s="15"/>
      <c r="B202" s="265"/>
      <c r="C202" s="266"/>
      <c r="D202" s="245" t="s">
        <v>226</v>
      </c>
      <c r="E202" s="267" t="s">
        <v>1</v>
      </c>
      <c r="F202" s="268" t="s">
        <v>229</v>
      </c>
      <c r="G202" s="266"/>
      <c r="H202" s="269">
        <v>267.33</v>
      </c>
      <c r="I202" s="270"/>
      <c r="J202" s="266"/>
      <c r="K202" s="266"/>
      <c r="L202" s="271"/>
      <c r="M202" s="272"/>
      <c r="N202" s="273"/>
      <c r="O202" s="273"/>
      <c r="P202" s="273"/>
      <c r="Q202" s="273"/>
      <c r="R202" s="273"/>
      <c r="S202" s="273"/>
      <c r="T202" s="274"/>
      <c r="U202" s="15"/>
      <c r="V202" s="15"/>
      <c r="W202" s="15"/>
      <c r="X202" s="15"/>
      <c r="Y202" s="15"/>
      <c r="Z202" s="15"/>
      <c r="AA202" s="15"/>
      <c r="AB202" s="15"/>
      <c r="AC202" s="15"/>
      <c r="AD202" s="15"/>
      <c r="AE202" s="15"/>
      <c r="AT202" s="275" t="s">
        <v>226</v>
      </c>
      <c r="AU202" s="275" t="s">
        <v>87</v>
      </c>
      <c r="AV202" s="15" t="s">
        <v>100</v>
      </c>
      <c r="AW202" s="15" t="s">
        <v>35</v>
      </c>
      <c r="AX202" s="15" t="s">
        <v>85</v>
      </c>
      <c r="AY202" s="275" t="s">
        <v>216</v>
      </c>
    </row>
    <row r="203" spans="1:65" s="2" customFormat="1" ht="37.8" customHeight="1">
      <c r="A203" s="39"/>
      <c r="B203" s="40"/>
      <c r="C203" s="276" t="s">
        <v>289</v>
      </c>
      <c r="D203" s="276" t="s">
        <v>265</v>
      </c>
      <c r="E203" s="277" t="s">
        <v>2149</v>
      </c>
      <c r="F203" s="278" t="s">
        <v>2150</v>
      </c>
      <c r="G203" s="279" t="s">
        <v>268</v>
      </c>
      <c r="H203" s="280">
        <v>3.2</v>
      </c>
      <c r="I203" s="281"/>
      <c r="J203" s="282">
        <f>ROUND(I203*H203,2)</f>
        <v>0</v>
      </c>
      <c r="K203" s="278" t="s">
        <v>1361</v>
      </c>
      <c r="L203" s="45"/>
      <c r="M203" s="283" t="s">
        <v>1</v>
      </c>
      <c r="N203" s="284" t="s">
        <v>43</v>
      </c>
      <c r="O203" s="92"/>
      <c r="P203" s="239">
        <f>O203*H203</f>
        <v>0</v>
      </c>
      <c r="Q203" s="239">
        <v>0</v>
      </c>
      <c r="R203" s="239">
        <f>Q203*H203</f>
        <v>0</v>
      </c>
      <c r="S203" s="239">
        <v>0</v>
      </c>
      <c r="T203" s="240">
        <f>S203*H203</f>
        <v>0</v>
      </c>
      <c r="U203" s="39"/>
      <c r="V203" s="39"/>
      <c r="W203" s="39"/>
      <c r="X203" s="39"/>
      <c r="Y203" s="39"/>
      <c r="Z203" s="39"/>
      <c r="AA203" s="39"/>
      <c r="AB203" s="39"/>
      <c r="AC203" s="39"/>
      <c r="AD203" s="39"/>
      <c r="AE203" s="39"/>
      <c r="AR203" s="241" t="s">
        <v>100</v>
      </c>
      <c r="AT203" s="241" t="s">
        <v>265</v>
      </c>
      <c r="AU203" s="241" t="s">
        <v>87</v>
      </c>
      <c r="AY203" s="18" t="s">
        <v>216</v>
      </c>
      <c r="BE203" s="242">
        <f>IF(N203="základní",J203,0)</f>
        <v>0</v>
      </c>
      <c r="BF203" s="242">
        <f>IF(N203="snížená",J203,0)</f>
        <v>0</v>
      </c>
      <c r="BG203" s="242">
        <f>IF(N203="zákl. přenesená",J203,0)</f>
        <v>0</v>
      </c>
      <c r="BH203" s="242">
        <f>IF(N203="sníž. přenesená",J203,0)</f>
        <v>0</v>
      </c>
      <c r="BI203" s="242">
        <f>IF(N203="nulová",J203,0)</f>
        <v>0</v>
      </c>
      <c r="BJ203" s="18" t="s">
        <v>85</v>
      </c>
      <c r="BK203" s="242">
        <f>ROUND(I203*H203,2)</f>
        <v>0</v>
      </c>
      <c r="BL203" s="18" t="s">
        <v>100</v>
      </c>
      <c r="BM203" s="241" t="s">
        <v>2151</v>
      </c>
    </row>
    <row r="204" spans="1:47" s="2" customFormat="1" ht="12">
      <c r="A204" s="39"/>
      <c r="B204" s="40"/>
      <c r="C204" s="41"/>
      <c r="D204" s="288" t="s">
        <v>836</v>
      </c>
      <c r="E204" s="41"/>
      <c r="F204" s="289" t="s">
        <v>2152</v>
      </c>
      <c r="G204" s="41"/>
      <c r="H204" s="41"/>
      <c r="I204" s="290"/>
      <c r="J204" s="41"/>
      <c r="K204" s="41"/>
      <c r="L204" s="45"/>
      <c r="M204" s="291"/>
      <c r="N204" s="292"/>
      <c r="O204" s="92"/>
      <c r="P204" s="92"/>
      <c r="Q204" s="92"/>
      <c r="R204" s="92"/>
      <c r="S204" s="92"/>
      <c r="T204" s="93"/>
      <c r="U204" s="39"/>
      <c r="V204" s="39"/>
      <c r="W204" s="39"/>
      <c r="X204" s="39"/>
      <c r="Y204" s="39"/>
      <c r="Z204" s="39"/>
      <c r="AA204" s="39"/>
      <c r="AB204" s="39"/>
      <c r="AC204" s="39"/>
      <c r="AD204" s="39"/>
      <c r="AE204" s="39"/>
      <c r="AT204" s="18" t="s">
        <v>836</v>
      </c>
      <c r="AU204" s="18" t="s">
        <v>87</v>
      </c>
    </row>
    <row r="205" spans="1:51" s="14" customFormat="1" ht="12">
      <c r="A205" s="14"/>
      <c r="B205" s="254"/>
      <c r="C205" s="255"/>
      <c r="D205" s="245" t="s">
        <v>226</v>
      </c>
      <c r="E205" s="256" t="s">
        <v>1</v>
      </c>
      <c r="F205" s="257" t="s">
        <v>2153</v>
      </c>
      <c r="G205" s="255"/>
      <c r="H205" s="258">
        <v>3.2</v>
      </c>
      <c r="I205" s="259"/>
      <c r="J205" s="255"/>
      <c r="K205" s="255"/>
      <c r="L205" s="260"/>
      <c r="M205" s="261"/>
      <c r="N205" s="262"/>
      <c r="O205" s="262"/>
      <c r="P205" s="262"/>
      <c r="Q205" s="262"/>
      <c r="R205" s="262"/>
      <c r="S205" s="262"/>
      <c r="T205" s="263"/>
      <c r="U205" s="14"/>
      <c r="V205" s="14"/>
      <c r="W205" s="14"/>
      <c r="X205" s="14"/>
      <c r="Y205" s="14"/>
      <c r="Z205" s="14"/>
      <c r="AA205" s="14"/>
      <c r="AB205" s="14"/>
      <c r="AC205" s="14"/>
      <c r="AD205" s="14"/>
      <c r="AE205" s="14"/>
      <c r="AT205" s="264" t="s">
        <v>226</v>
      </c>
      <c r="AU205" s="264" t="s">
        <v>87</v>
      </c>
      <c r="AV205" s="14" t="s">
        <v>87</v>
      </c>
      <c r="AW205" s="14" t="s">
        <v>35</v>
      </c>
      <c r="AX205" s="14" t="s">
        <v>78</v>
      </c>
      <c r="AY205" s="264" t="s">
        <v>216</v>
      </c>
    </row>
    <row r="206" spans="1:51" s="15" customFormat="1" ht="12">
      <c r="A206" s="15"/>
      <c r="B206" s="265"/>
      <c r="C206" s="266"/>
      <c r="D206" s="245" t="s">
        <v>226</v>
      </c>
      <c r="E206" s="267" t="s">
        <v>1</v>
      </c>
      <c r="F206" s="268" t="s">
        <v>229</v>
      </c>
      <c r="G206" s="266"/>
      <c r="H206" s="269">
        <v>3.2</v>
      </c>
      <c r="I206" s="270"/>
      <c r="J206" s="266"/>
      <c r="K206" s="266"/>
      <c r="L206" s="271"/>
      <c r="M206" s="272"/>
      <c r="N206" s="273"/>
      <c r="O206" s="273"/>
      <c r="P206" s="273"/>
      <c r="Q206" s="273"/>
      <c r="R206" s="273"/>
      <c r="S206" s="273"/>
      <c r="T206" s="274"/>
      <c r="U206" s="15"/>
      <c r="V206" s="15"/>
      <c r="W206" s="15"/>
      <c r="X206" s="15"/>
      <c r="Y206" s="15"/>
      <c r="Z206" s="15"/>
      <c r="AA206" s="15"/>
      <c r="AB206" s="15"/>
      <c r="AC206" s="15"/>
      <c r="AD206" s="15"/>
      <c r="AE206" s="15"/>
      <c r="AT206" s="275" t="s">
        <v>226</v>
      </c>
      <c r="AU206" s="275" t="s">
        <v>87</v>
      </c>
      <c r="AV206" s="15" t="s">
        <v>100</v>
      </c>
      <c r="AW206" s="15" t="s">
        <v>35</v>
      </c>
      <c r="AX206" s="15" t="s">
        <v>85</v>
      </c>
      <c r="AY206" s="275" t="s">
        <v>216</v>
      </c>
    </row>
    <row r="207" spans="1:65" s="2" customFormat="1" ht="37.8" customHeight="1">
      <c r="A207" s="39"/>
      <c r="B207" s="40"/>
      <c r="C207" s="276" t="s">
        <v>297</v>
      </c>
      <c r="D207" s="276" t="s">
        <v>265</v>
      </c>
      <c r="E207" s="277" t="s">
        <v>2154</v>
      </c>
      <c r="F207" s="278" t="s">
        <v>2155</v>
      </c>
      <c r="G207" s="279" t="s">
        <v>268</v>
      </c>
      <c r="H207" s="280">
        <v>3.2</v>
      </c>
      <c r="I207" s="281"/>
      <c r="J207" s="282">
        <f>ROUND(I207*H207,2)</f>
        <v>0</v>
      </c>
      <c r="K207" s="278" t="s">
        <v>1361</v>
      </c>
      <c r="L207" s="45"/>
      <c r="M207" s="283" t="s">
        <v>1</v>
      </c>
      <c r="N207" s="284" t="s">
        <v>43</v>
      </c>
      <c r="O207" s="92"/>
      <c r="P207" s="239">
        <f>O207*H207</f>
        <v>0</v>
      </c>
      <c r="Q207" s="239">
        <v>0</v>
      </c>
      <c r="R207" s="239">
        <f>Q207*H207</f>
        <v>0</v>
      </c>
      <c r="S207" s="239">
        <v>0</v>
      </c>
      <c r="T207" s="240">
        <f>S207*H207</f>
        <v>0</v>
      </c>
      <c r="U207" s="39"/>
      <c r="V207" s="39"/>
      <c r="W207" s="39"/>
      <c r="X207" s="39"/>
      <c r="Y207" s="39"/>
      <c r="Z207" s="39"/>
      <c r="AA207" s="39"/>
      <c r="AB207" s="39"/>
      <c r="AC207" s="39"/>
      <c r="AD207" s="39"/>
      <c r="AE207" s="39"/>
      <c r="AR207" s="241" t="s">
        <v>100</v>
      </c>
      <c r="AT207" s="241" t="s">
        <v>265</v>
      </c>
      <c r="AU207" s="241" t="s">
        <v>87</v>
      </c>
      <c r="AY207" s="18" t="s">
        <v>216</v>
      </c>
      <c r="BE207" s="242">
        <f>IF(N207="základní",J207,0)</f>
        <v>0</v>
      </c>
      <c r="BF207" s="242">
        <f>IF(N207="snížená",J207,0)</f>
        <v>0</v>
      </c>
      <c r="BG207" s="242">
        <f>IF(N207="zákl. přenesená",J207,0)</f>
        <v>0</v>
      </c>
      <c r="BH207" s="242">
        <f>IF(N207="sníž. přenesená",J207,0)</f>
        <v>0</v>
      </c>
      <c r="BI207" s="242">
        <f>IF(N207="nulová",J207,0)</f>
        <v>0</v>
      </c>
      <c r="BJ207" s="18" t="s">
        <v>85</v>
      </c>
      <c r="BK207" s="242">
        <f>ROUND(I207*H207,2)</f>
        <v>0</v>
      </c>
      <c r="BL207" s="18" t="s">
        <v>100</v>
      </c>
      <c r="BM207" s="241" t="s">
        <v>2156</v>
      </c>
    </row>
    <row r="208" spans="1:47" s="2" customFormat="1" ht="12">
      <c r="A208" s="39"/>
      <c r="B208" s="40"/>
      <c r="C208" s="41"/>
      <c r="D208" s="288" t="s">
        <v>836</v>
      </c>
      <c r="E208" s="41"/>
      <c r="F208" s="289" t="s">
        <v>2157</v>
      </c>
      <c r="G208" s="41"/>
      <c r="H208" s="41"/>
      <c r="I208" s="290"/>
      <c r="J208" s="41"/>
      <c r="K208" s="41"/>
      <c r="L208" s="45"/>
      <c r="M208" s="291"/>
      <c r="N208" s="292"/>
      <c r="O208" s="92"/>
      <c r="P208" s="92"/>
      <c r="Q208" s="92"/>
      <c r="R208" s="92"/>
      <c r="S208" s="92"/>
      <c r="T208" s="93"/>
      <c r="U208" s="39"/>
      <c r="V208" s="39"/>
      <c r="W208" s="39"/>
      <c r="X208" s="39"/>
      <c r="Y208" s="39"/>
      <c r="Z208" s="39"/>
      <c r="AA208" s="39"/>
      <c r="AB208" s="39"/>
      <c r="AC208" s="39"/>
      <c r="AD208" s="39"/>
      <c r="AE208" s="39"/>
      <c r="AT208" s="18" t="s">
        <v>836</v>
      </c>
      <c r="AU208" s="18" t="s">
        <v>87</v>
      </c>
    </row>
    <row r="209" spans="1:51" s="14" customFormat="1" ht="12">
      <c r="A209" s="14"/>
      <c r="B209" s="254"/>
      <c r="C209" s="255"/>
      <c r="D209" s="245" t="s">
        <v>226</v>
      </c>
      <c r="E209" s="256" t="s">
        <v>1</v>
      </c>
      <c r="F209" s="257" t="s">
        <v>2158</v>
      </c>
      <c r="G209" s="255"/>
      <c r="H209" s="258">
        <v>3.2</v>
      </c>
      <c r="I209" s="259"/>
      <c r="J209" s="255"/>
      <c r="K209" s="255"/>
      <c r="L209" s="260"/>
      <c r="M209" s="261"/>
      <c r="N209" s="262"/>
      <c r="O209" s="262"/>
      <c r="P209" s="262"/>
      <c r="Q209" s="262"/>
      <c r="R209" s="262"/>
      <c r="S209" s="262"/>
      <c r="T209" s="263"/>
      <c r="U209" s="14"/>
      <c r="V209" s="14"/>
      <c r="W209" s="14"/>
      <c r="X209" s="14"/>
      <c r="Y209" s="14"/>
      <c r="Z209" s="14"/>
      <c r="AA209" s="14"/>
      <c r="AB209" s="14"/>
      <c r="AC209" s="14"/>
      <c r="AD209" s="14"/>
      <c r="AE209" s="14"/>
      <c r="AT209" s="264" t="s">
        <v>226</v>
      </c>
      <c r="AU209" s="264" t="s">
        <v>87</v>
      </c>
      <c r="AV209" s="14" t="s">
        <v>87</v>
      </c>
      <c r="AW209" s="14" t="s">
        <v>35</v>
      </c>
      <c r="AX209" s="14" t="s">
        <v>78</v>
      </c>
      <c r="AY209" s="264" t="s">
        <v>216</v>
      </c>
    </row>
    <row r="210" spans="1:51" s="15" customFormat="1" ht="12">
      <c r="A210" s="15"/>
      <c r="B210" s="265"/>
      <c r="C210" s="266"/>
      <c r="D210" s="245" t="s">
        <v>226</v>
      </c>
      <c r="E210" s="267" t="s">
        <v>1</v>
      </c>
      <c r="F210" s="268" t="s">
        <v>229</v>
      </c>
      <c r="G210" s="266"/>
      <c r="H210" s="269">
        <v>3.2</v>
      </c>
      <c r="I210" s="270"/>
      <c r="J210" s="266"/>
      <c r="K210" s="266"/>
      <c r="L210" s="271"/>
      <c r="M210" s="272"/>
      <c r="N210" s="273"/>
      <c r="O210" s="273"/>
      <c r="P210" s="273"/>
      <c r="Q210" s="273"/>
      <c r="R210" s="273"/>
      <c r="S210" s="273"/>
      <c r="T210" s="274"/>
      <c r="U210" s="15"/>
      <c r="V210" s="15"/>
      <c r="W210" s="15"/>
      <c r="X210" s="15"/>
      <c r="Y210" s="15"/>
      <c r="Z210" s="15"/>
      <c r="AA210" s="15"/>
      <c r="AB210" s="15"/>
      <c r="AC210" s="15"/>
      <c r="AD210" s="15"/>
      <c r="AE210" s="15"/>
      <c r="AT210" s="275" t="s">
        <v>226</v>
      </c>
      <c r="AU210" s="275" t="s">
        <v>87</v>
      </c>
      <c r="AV210" s="15" t="s">
        <v>100</v>
      </c>
      <c r="AW210" s="15" t="s">
        <v>35</v>
      </c>
      <c r="AX210" s="15" t="s">
        <v>85</v>
      </c>
      <c r="AY210" s="275" t="s">
        <v>216</v>
      </c>
    </row>
    <row r="211" spans="1:65" s="2" customFormat="1" ht="16.5" customHeight="1">
      <c r="A211" s="39"/>
      <c r="B211" s="40"/>
      <c r="C211" s="229" t="s">
        <v>303</v>
      </c>
      <c r="D211" s="229" t="s">
        <v>219</v>
      </c>
      <c r="E211" s="230" t="s">
        <v>850</v>
      </c>
      <c r="F211" s="231" t="s">
        <v>851</v>
      </c>
      <c r="G211" s="232" t="s">
        <v>852</v>
      </c>
      <c r="H211" s="233">
        <v>0.096</v>
      </c>
      <c r="I211" s="234"/>
      <c r="J211" s="235">
        <f>ROUND(I211*H211,2)</f>
        <v>0</v>
      </c>
      <c r="K211" s="231" t="s">
        <v>1361</v>
      </c>
      <c r="L211" s="236"/>
      <c r="M211" s="237" t="s">
        <v>1</v>
      </c>
      <c r="N211" s="238" t="s">
        <v>43</v>
      </c>
      <c r="O211" s="92"/>
      <c r="P211" s="239">
        <f>O211*H211</f>
        <v>0</v>
      </c>
      <c r="Q211" s="239">
        <v>0.001</v>
      </c>
      <c r="R211" s="239">
        <f>Q211*H211</f>
        <v>9.6E-05</v>
      </c>
      <c r="S211" s="239">
        <v>0</v>
      </c>
      <c r="T211" s="240">
        <f>S211*H211</f>
        <v>0</v>
      </c>
      <c r="U211" s="39"/>
      <c r="V211" s="39"/>
      <c r="W211" s="39"/>
      <c r="X211" s="39"/>
      <c r="Y211" s="39"/>
      <c r="Z211" s="39"/>
      <c r="AA211" s="39"/>
      <c r="AB211" s="39"/>
      <c r="AC211" s="39"/>
      <c r="AD211" s="39"/>
      <c r="AE211" s="39"/>
      <c r="AR211" s="241" t="s">
        <v>224</v>
      </c>
      <c r="AT211" s="241" t="s">
        <v>219</v>
      </c>
      <c r="AU211" s="241" t="s">
        <v>87</v>
      </c>
      <c r="AY211" s="18" t="s">
        <v>216</v>
      </c>
      <c r="BE211" s="242">
        <f>IF(N211="základní",J211,0)</f>
        <v>0</v>
      </c>
      <c r="BF211" s="242">
        <f>IF(N211="snížená",J211,0)</f>
        <v>0</v>
      </c>
      <c r="BG211" s="242">
        <f>IF(N211="zákl. přenesená",J211,0)</f>
        <v>0</v>
      </c>
      <c r="BH211" s="242">
        <f>IF(N211="sníž. přenesená",J211,0)</f>
        <v>0</v>
      </c>
      <c r="BI211" s="242">
        <f>IF(N211="nulová",J211,0)</f>
        <v>0</v>
      </c>
      <c r="BJ211" s="18" t="s">
        <v>85</v>
      </c>
      <c r="BK211" s="242">
        <f>ROUND(I211*H211,2)</f>
        <v>0</v>
      </c>
      <c r="BL211" s="18" t="s">
        <v>100</v>
      </c>
      <c r="BM211" s="241" t="s">
        <v>2159</v>
      </c>
    </row>
    <row r="212" spans="1:51" s="14" customFormat="1" ht="12">
      <c r="A212" s="14"/>
      <c r="B212" s="254"/>
      <c r="C212" s="255"/>
      <c r="D212" s="245" t="s">
        <v>226</v>
      </c>
      <c r="E212" s="256" t="s">
        <v>1</v>
      </c>
      <c r="F212" s="257" t="s">
        <v>2160</v>
      </c>
      <c r="G212" s="255"/>
      <c r="H212" s="258">
        <v>0.096</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226</v>
      </c>
      <c r="AU212" s="264" t="s">
        <v>87</v>
      </c>
      <c r="AV212" s="14" t="s">
        <v>87</v>
      </c>
      <c r="AW212" s="14" t="s">
        <v>35</v>
      </c>
      <c r="AX212" s="14" t="s">
        <v>78</v>
      </c>
      <c r="AY212" s="264" t="s">
        <v>216</v>
      </c>
    </row>
    <row r="213" spans="1:51" s="15" customFormat="1" ht="12">
      <c r="A213" s="15"/>
      <c r="B213" s="265"/>
      <c r="C213" s="266"/>
      <c r="D213" s="245" t="s">
        <v>226</v>
      </c>
      <c r="E213" s="267" t="s">
        <v>1</v>
      </c>
      <c r="F213" s="268" t="s">
        <v>229</v>
      </c>
      <c r="G213" s="266"/>
      <c r="H213" s="269">
        <v>0.096</v>
      </c>
      <c r="I213" s="270"/>
      <c r="J213" s="266"/>
      <c r="K213" s="266"/>
      <c r="L213" s="271"/>
      <c r="M213" s="272"/>
      <c r="N213" s="273"/>
      <c r="O213" s="273"/>
      <c r="P213" s="273"/>
      <c r="Q213" s="273"/>
      <c r="R213" s="273"/>
      <c r="S213" s="273"/>
      <c r="T213" s="274"/>
      <c r="U213" s="15"/>
      <c r="V213" s="15"/>
      <c r="W213" s="15"/>
      <c r="X213" s="15"/>
      <c r="Y213" s="15"/>
      <c r="Z213" s="15"/>
      <c r="AA213" s="15"/>
      <c r="AB213" s="15"/>
      <c r="AC213" s="15"/>
      <c r="AD213" s="15"/>
      <c r="AE213" s="15"/>
      <c r="AT213" s="275" t="s">
        <v>226</v>
      </c>
      <c r="AU213" s="275" t="s">
        <v>87</v>
      </c>
      <c r="AV213" s="15" t="s">
        <v>100</v>
      </c>
      <c r="AW213" s="15" t="s">
        <v>35</v>
      </c>
      <c r="AX213" s="15" t="s">
        <v>85</v>
      </c>
      <c r="AY213" s="275" t="s">
        <v>216</v>
      </c>
    </row>
    <row r="214" spans="1:63" s="12" customFormat="1" ht="22.8" customHeight="1">
      <c r="A214" s="12"/>
      <c r="B214" s="213"/>
      <c r="C214" s="214"/>
      <c r="D214" s="215" t="s">
        <v>77</v>
      </c>
      <c r="E214" s="227" t="s">
        <v>87</v>
      </c>
      <c r="F214" s="227" t="s">
        <v>1767</v>
      </c>
      <c r="G214" s="214"/>
      <c r="H214" s="214"/>
      <c r="I214" s="217"/>
      <c r="J214" s="228">
        <f>BK214</f>
        <v>0</v>
      </c>
      <c r="K214" s="214"/>
      <c r="L214" s="219"/>
      <c r="M214" s="220"/>
      <c r="N214" s="221"/>
      <c r="O214" s="221"/>
      <c r="P214" s="222">
        <f>SUM(P215:P259)</f>
        <v>0</v>
      </c>
      <c r="Q214" s="221"/>
      <c r="R214" s="222">
        <f>SUM(R215:R259)</f>
        <v>49.886712779999996</v>
      </c>
      <c r="S214" s="221"/>
      <c r="T214" s="223">
        <f>SUM(T215:T259)</f>
        <v>0</v>
      </c>
      <c r="U214" s="12"/>
      <c r="V214" s="12"/>
      <c r="W214" s="12"/>
      <c r="X214" s="12"/>
      <c r="Y214" s="12"/>
      <c r="Z214" s="12"/>
      <c r="AA214" s="12"/>
      <c r="AB214" s="12"/>
      <c r="AC214" s="12"/>
      <c r="AD214" s="12"/>
      <c r="AE214" s="12"/>
      <c r="AR214" s="224" t="s">
        <v>85</v>
      </c>
      <c r="AT214" s="225" t="s">
        <v>77</v>
      </c>
      <c r="AU214" s="225" t="s">
        <v>85</v>
      </c>
      <c r="AY214" s="224" t="s">
        <v>216</v>
      </c>
      <c r="BK214" s="226">
        <f>SUM(BK215:BK259)</f>
        <v>0</v>
      </c>
    </row>
    <row r="215" spans="1:65" s="2" customFormat="1" ht="24.15" customHeight="1">
      <c r="A215" s="39"/>
      <c r="B215" s="40"/>
      <c r="C215" s="276" t="s">
        <v>311</v>
      </c>
      <c r="D215" s="276" t="s">
        <v>265</v>
      </c>
      <c r="E215" s="277" t="s">
        <v>1445</v>
      </c>
      <c r="F215" s="278" t="s">
        <v>1446</v>
      </c>
      <c r="G215" s="279" t="s">
        <v>300</v>
      </c>
      <c r="H215" s="280">
        <v>9.36</v>
      </c>
      <c r="I215" s="281"/>
      <c r="J215" s="282">
        <f>ROUND(I215*H215,2)</f>
        <v>0</v>
      </c>
      <c r="K215" s="278" t="s">
        <v>1361</v>
      </c>
      <c r="L215" s="45"/>
      <c r="M215" s="283" t="s">
        <v>1</v>
      </c>
      <c r="N215" s="284" t="s">
        <v>43</v>
      </c>
      <c r="O215" s="92"/>
      <c r="P215" s="239">
        <f>O215*H215</f>
        <v>0</v>
      </c>
      <c r="Q215" s="239">
        <v>2.55054</v>
      </c>
      <c r="R215" s="239">
        <f>Q215*H215</f>
        <v>23.873054399999997</v>
      </c>
      <c r="S215" s="239">
        <v>0</v>
      </c>
      <c r="T215" s="240">
        <f>S215*H215</f>
        <v>0</v>
      </c>
      <c r="U215" s="39"/>
      <c r="V215" s="39"/>
      <c r="W215" s="39"/>
      <c r="X215" s="39"/>
      <c r="Y215" s="39"/>
      <c r="Z215" s="39"/>
      <c r="AA215" s="39"/>
      <c r="AB215" s="39"/>
      <c r="AC215" s="39"/>
      <c r="AD215" s="39"/>
      <c r="AE215" s="39"/>
      <c r="AR215" s="241" t="s">
        <v>100</v>
      </c>
      <c r="AT215" s="241" t="s">
        <v>265</v>
      </c>
      <c r="AU215" s="241" t="s">
        <v>87</v>
      </c>
      <c r="AY215" s="18" t="s">
        <v>216</v>
      </c>
      <c r="BE215" s="242">
        <f>IF(N215="základní",J215,0)</f>
        <v>0</v>
      </c>
      <c r="BF215" s="242">
        <f>IF(N215="snížená",J215,0)</f>
        <v>0</v>
      </c>
      <c r="BG215" s="242">
        <f>IF(N215="zákl. přenesená",J215,0)</f>
        <v>0</v>
      </c>
      <c r="BH215" s="242">
        <f>IF(N215="sníž. přenesená",J215,0)</f>
        <v>0</v>
      </c>
      <c r="BI215" s="242">
        <f>IF(N215="nulová",J215,0)</f>
        <v>0</v>
      </c>
      <c r="BJ215" s="18" t="s">
        <v>85</v>
      </c>
      <c r="BK215" s="242">
        <f>ROUND(I215*H215,2)</f>
        <v>0</v>
      </c>
      <c r="BL215" s="18" t="s">
        <v>100</v>
      </c>
      <c r="BM215" s="241" t="s">
        <v>2161</v>
      </c>
    </row>
    <row r="216" spans="1:47" s="2" customFormat="1" ht="12">
      <c r="A216" s="39"/>
      <c r="B216" s="40"/>
      <c r="C216" s="41"/>
      <c r="D216" s="288" t="s">
        <v>836</v>
      </c>
      <c r="E216" s="41"/>
      <c r="F216" s="289" t="s">
        <v>1448</v>
      </c>
      <c r="G216" s="41"/>
      <c r="H216" s="41"/>
      <c r="I216" s="290"/>
      <c r="J216" s="41"/>
      <c r="K216" s="41"/>
      <c r="L216" s="45"/>
      <c r="M216" s="291"/>
      <c r="N216" s="292"/>
      <c r="O216" s="92"/>
      <c r="P216" s="92"/>
      <c r="Q216" s="92"/>
      <c r="R216" s="92"/>
      <c r="S216" s="92"/>
      <c r="T216" s="93"/>
      <c r="U216" s="39"/>
      <c r="V216" s="39"/>
      <c r="W216" s="39"/>
      <c r="X216" s="39"/>
      <c r="Y216" s="39"/>
      <c r="Z216" s="39"/>
      <c r="AA216" s="39"/>
      <c r="AB216" s="39"/>
      <c r="AC216" s="39"/>
      <c r="AD216" s="39"/>
      <c r="AE216" s="39"/>
      <c r="AT216" s="18" t="s">
        <v>836</v>
      </c>
      <c r="AU216" s="18" t="s">
        <v>87</v>
      </c>
    </row>
    <row r="217" spans="1:51" s="14" customFormat="1" ht="12">
      <c r="A217" s="14"/>
      <c r="B217" s="254"/>
      <c r="C217" s="255"/>
      <c r="D217" s="245" t="s">
        <v>226</v>
      </c>
      <c r="E217" s="256" t="s">
        <v>1</v>
      </c>
      <c r="F217" s="257" t="s">
        <v>2162</v>
      </c>
      <c r="G217" s="255"/>
      <c r="H217" s="258">
        <v>8.736</v>
      </c>
      <c r="I217" s="259"/>
      <c r="J217" s="255"/>
      <c r="K217" s="255"/>
      <c r="L217" s="260"/>
      <c r="M217" s="261"/>
      <c r="N217" s="262"/>
      <c r="O217" s="262"/>
      <c r="P217" s="262"/>
      <c r="Q217" s="262"/>
      <c r="R217" s="262"/>
      <c r="S217" s="262"/>
      <c r="T217" s="263"/>
      <c r="U217" s="14"/>
      <c r="V217" s="14"/>
      <c r="W217" s="14"/>
      <c r="X217" s="14"/>
      <c r="Y217" s="14"/>
      <c r="Z217" s="14"/>
      <c r="AA217" s="14"/>
      <c r="AB217" s="14"/>
      <c r="AC217" s="14"/>
      <c r="AD217" s="14"/>
      <c r="AE217" s="14"/>
      <c r="AT217" s="264" t="s">
        <v>226</v>
      </c>
      <c r="AU217" s="264" t="s">
        <v>87</v>
      </c>
      <c r="AV217" s="14" t="s">
        <v>87</v>
      </c>
      <c r="AW217" s="14" t="s">
        <v>35</v>
      </c>
      <c r="AX217" s="14" t="s">
        <v>78</v>
      </c>
      <c r="AY217" s="264" t="s">
        <v>216</v>
      </c>
    </row>
    <row r="218" spans="1:51" s="14" customFormat="1" ht="12">
      <c r="A218" s="14"/>
      <c r="B218" s="254"/>
      <c r="C218" s="255"/>
      <c r="D218" s="245" t="s">
        <v>226</v>
      </c>
      <c r="E218" s="256" t="s">
        <v>1</v>
      </c>
      <c r="F218" s="257" t="s">
        <v>2163</v>
      </c>
      <c r="G218" s="255"/>
      <c r="H218" s="258">
        <v>0.624</v>
      </c>
      <c r="I218" s="259"/>
      <c r="J218" s="255"/>
      <c r="K218" s="255"/>
      <c r="L218" s="260"/>
      <c r="M218" s="261"/>
      <c r="N218" s="262"/>
      <c r="O218" s="262"/>
      <c r="P218" s="262"/>
      <c r="Q218" s="262"/>
      <c r="R218" s="262"/>
      <c r="S218" s="262"/>
      <c r="T218" s="263"/>
      <c r="U218" s="14"/>
      <c r="V218" s="14"/>
      <c r="W218" s="14"/>
      <c r="X218" s="14"/>
      <c r="Y218" s="14"/>
      <c r="Z218" s="14"/>
      <c r="AA218" s="14"/>
      <c r="AB218" s="14"/>
      <c r="AC218" s="14"/>
      <c r="AD218" s="14"/>
      <c r="AE218" s="14"/>
      <c r="AT218" s="264" t="s">
        <v>226</v>
      </c>
      <c r="AU218" s="264" t="s">
        <v>87</v>
      </c>
      <c r="AV218" s="14" t="s">
        <v>87</v>
      </c>
      <c r="AW218" s="14" t="s">
        <v>35</v>
      </c>
      <c r="AX218" s="14" t="s">
        <v>78</v>
      </c>
      <c r="AY218" s="264" t="s">
        <v>216</v>
      </c>
    </row>
    <row r="219" spans="1:51" s="15" customFormat="1" ht="12">
      <c r="A219" s="15"/>
      <c r="B219" s="265"/>
      <c r="C219" s="266"/>
      <c r="D219" s="245" t="s">
        <v>226</v>
      </c>
      <c r="E219" s="267" t="s">
        <v>1</v>
      </c>
      <c r="F219" s="268" t="s">
        <v>229</v>
      </c>
      <c r="G219" s="266"/>
      <c r="H219" s="269">
        <v>9.360000000000001</v>
      </c>
      <c r="I219" s="270"/>
      <c r="J219" s="266"/>
      <c r="K219" s="266"/>
      <c r="L219" s="271"/>
      <c r="M219" s="272"/>
      <c r="N219" s="273"/>
      <c r="O219" s="273"/>
      <c r="P219" s="273"/>
      <c r="Q219" s="273"/>
      <c r="R219" s="273"/>
      <c r="S219" s="273"/>
      <c r="T219" s="274"/>
      <c r="U219" s="15"/>
      <c r="V219" s="15"/>
      <c r="W219" s="15"/>
      <c r="X219" s="15"/>
      <c r="Y219" s="15"/>
      <c r="Z219" s="15"/>
      <c r="AA219" s="15"/>
      <c r="AB219" s="15"/>
      <c r="AC219" s="15"/>
      <c r="AD219" s="15"/>
      <c r="AE219" s="15"/>
      <c r="AT219" s="275" t="s">
        <v>226</v>
      </c>
      <c r="AU219" s="275" t="s">
        <v>87</v>
      </c>
      <c r="AV219" s="15" t="s">
        <v>100</v>
      </c>
      <c r="AW219" s="15" t="s">
        <v>35</v>
      </c>
      <c r="AX219" s="15" t="s">
        <v>85</v>
      </c>
      <c r="AY219" s="275" t="s">
        <v>216</v>
      </c>
    </row>
    <row r="220" spans="1:65" s="2" customFormat="1" ht="33" customHeight="1">
      <c r="A220" s="39"/>
      <c r="B220" s="40"/>
      <c r="C220" s="276" t="s">
        <v>7</v>
      </c>
      <c r="D220" s="276" t="s">
        <v>265</v>
      </c>
      <c r="E220" s="277" t="s">
        <v>1451</v>
      </c>
      <c r="F220" s="278" t="s">
        <v>1452</v>
      </c>
      <c r="G220" s="279" t="s">
        <v>300</v>
      </c>
      <c r="H220" s="280">
        <v>9.36</v>
      </c>
      <c r="I220" s="281"/>
      <c r="J220" s="282">
        <f>ROUND(I220*H220,2)</f>
        <v>0</v>
      </c>
      <c r="K220" s="278" t="s">
        <v>1361</v>
      </c>
      <c r="L220" s="45"/>
      <c r="M220" s="283" t="s">
        <v>1</v>
      </c>
      <c r="N220" s="284" t="s">
        <v>43</v>
      </c>
      <c r="O220" s="92"/>
      <c r="P220" s="239">
        <f>O220*H220</f>
        <v>0</v>
      </c>
      <c r="Q220" s="239">
        <v>0.04858</v>
      </c>
      <c r="R220" s="239">
        <f>Q220*H220</f>
        <v>0.45470879999999997</v>
      </c>
      <c r="S220" s="239">
        <v>0</v>
      </c>
      <c r="T220" s="240">
        <f>S220*H220</f>
        <v>0</v>
      </c>
      <c r="U220" s="39"/>
      <c r="V220" s="39"/>
      <c r="W220" s="39"/>
      <c r="X220" s="39"/>
      <c r="Y220" s="39"/>
      <c r="Z220" s="39"/>
      <c r="AA220" s="39"/>
      <c r="AB220" s="39"/>
      <c r="AC220" s="39"/>
      <c r="AD220" s="39"/>
      <c r="AE220" s="39"/>
      <c r="AR220" s="241" t="s">
        <v>100</v>
      </c>
      <c r="AT220" s="241" t="s">
        <v>265</v>
      </c>
      <c r="AU220" s="241" t="s">
        <v>87</v>
      </c>
      <c r="AY220" s="18" t="s">
        <v>216</v>
      </c>
      <c r="BE220" s="242">
        <f>IF(N220="základní",J220,0)</f>
        <v>0</v>
      </c>
      <c r="BF220" s="242">
        <f>IF(N220="snížená",J220,0)</f>
        <v>0</v>
      </c>
      <c r="BG220" s="242">
        <f>IF(N220="zákl. přenesená",J220,0)</f>
        <v>0</v>
      </c>
      <c r="BH220" s="242">
        <f>IF(N220="sníž. přenesená",J220,0)</f>
        <v>0</v>
      </c>
      <c r="BI220" s="242">
        <f>IF(N220="nulová",J220,0)</f>
        <v>0</v>
      </c>
      <c r="BJ220" s="18" t="s">
        <v>85</v>
      </c>
      <c r="BK220" s="242">
        <f>ROUND(I220*H220,2)</f>
        <v>0</v>
      </c>
      <c r="BL220" s="18" t="s">
        <v>100</v>
      </c>
      <c r="BM220" s="241" t="s">
        <v>2164</v>
      </c>
    </row>
    <row r="221" spans="1:47" s="2" customFormat="1" ht="12">
      <c r="A221" s="39"/>
      <c r="B221" s="40"/>
      <c r="C221" s="41"/>
      <c r="D221" s="288" t="s">
        <v>836</v>
      </c>
      <c r="E221" s="41"/>
      <c r="F221" s="289" t="s">
        <v>1454</v>
      </c>
      <c r="G221" s="41"/>
      <c r="H221" s="41"/>
      <c r="I221" s="290"/>
      <c r="J221" s="41"/>
      <c r="K221" s="41"/>
      <c r="L221" s="45"/>
      <c r="M221" s="291"/>
      <c r="N221" s="292"/>
      <c r="O221" s="92"/>
      <c r="P221" s="92"/>
      <c r="Q221" s="92"/>
      <c r="R221" s="92"/>
      <c r="S221" s="92"/>
      <c r="T221" s="93"/>
      <c r="U221" s="39"/>
      <c r="V221" s="39"/>
      <c r="W221" s="39"/>
      <c r="X221" s="39"/>
      <c r="Y221" s="39"/>
      <c r="Z221" s="39"/>
      <c r="AA221" s="39"/>
      <c r="AB221" s="39"/>
      <c r="AC221" s="39"/>
      <c r="AD221" s="39"/>
      <c r="AE221" s="39"/>
      <c r="AT221" s="18" t="s">
        <v>836</v>
      </c>
      <c r="AU221" s="18" t="s">
        <v>87</v>
      </c>
    </row>
    <row r="222" spans="1:65" s="2" customFormat="1" ht="16.5" customHeight="1">
      <c r="A222" s="39"/>
      <c r="B222" s="40"/>
      <c r="C222" s="276" t="s">
        <v>323</v>
      </c>
      <c r="D222" s="276" t="s">
        <v>265</v>
      </c>
      <c r="E222" s="277" t="s">
        <v>1455</v>
      </c>
      <c r="F222" s="278" t="s">
        <v>1456</v>
      </c>
      <c r="G222" s="279" t="s">
        <v>268</v>
      </c>
      <c r="H222" s="280">
        <v>14.314</v>
      </c>
      <c r="I222" s="281"/>
      <c r="J222" s="282">
        <f>ROUND(I222*H222,2)</f>
        <v>0</v>
      </c>
      <c r="K222" s="278" t="s">
        <v>1361</v>
      </c>
      <c r="L222" s="45"/>
      <c r="M222" s="283" t="s">
        <v>1</v>
      </c>
      <c r="N222" s="284" t="s">
        <v>43</v>
      </c>
      <c r="O222" s="92"/>
      <c r="P222" s="239">
        <f>O222*H222</f>
        <v>0</v>
      </c>
      <c r="Q222" s="239">
        <v>0.00144</v>
      </c>
      <c r="R222" s="239">
        <f>Q222*H222</f>
        <v>0.02061216</v>
      </c>
      <c r="S222" s="239">
        <v>0</v>
      </c>
      <c r="T222" s="240">
        <f>S222*H222</f>
        <v>0</v>
      </c>
      <c r="U222" s="39"/>
      <c r="V222" s="39"/>
      <c r="W222" s="39"/>
      <c r="X222" s="39"/>
      <c r="Y222" s="39"/>
      <c r="Z222" s="39"/>
      <c r="AA222" s="39"/>
      <c r="AB222" s="39"/>
      <c r="AC222" s="39"/>
      <c r="AD222" s="39"/>
      <c r="AE222" s="39"/>
      <c r="AR222" s="241" t="s">
        <v>100</v>
      </c>
      <c r="AT222" s="241" t="s">
        <v>265</v>
      </c>
      <c r="AU222" s="241" t="s">
        <v>87</v>
      </c>
      <c r="AY222" s="18" t="s">
        <v>216</v>
      </c>
      <c r="BE222" s="242">
        <f>IF(N222="základní",J222,0)</f>
        <v>0</v>
      </c>
      <c r="BF222" s="242">
        <f>IF(N222="snížená",J222,0)</f>
        <v>0</v>
      </c>
      <c r="BG222" s="242">
        <f>IF(N222="zákl. přenesená",J222,0)</f>
        <v>0</v>
      </c>
      <c r="BH222" s="242">
        <f>IF(N222="sníž. přenesená",J222,0)</f>
        <v>0</v>
      </c>
      <c r="BI222" s="242">
        <f>IF(N222="nulová",J222,0)</f>
        <v>0</v>
      </c>
      <c r="BJ222" s="18" t="s">
        <v>85</v>
      </c>
      <c r="BK222" s="242">
        <f>ROUND(I222*H222,2)</f>
        <v>0</v>
      </c>
      <c r="BL222" s="18" t="s">
        <v>100</v>
      </c>
      <c r="BM222" s="241" t="s">
        <v>2165</v>
      </c>
    </row>
    <row r="223" spans="1:47" s="2" customFormat="1" ht="12">
      <c r="A223" s="39"/>
      <c r="B223" s="40"/>
      <c r="C223" s="41"/>
      <c r="D223" s="288" t="s">
        <v>836</v>
      </c>
      <c r="E223" s="41"/>
      <c r="F223" s="289" t="s">
        <v>1458</v>
      </c>
      <c r="G223" s="41"/>
      <c r="H223" s="41"/>
      <c r="I223" s="290"/>
      <c r="J223" s="41"/>
      <c r="K223" s="41"/>
      <c r="L223" s="45"/>
      <c r="M223" s="291"/>
      <c r="N223" s="292"/>
      <c r="O223" s="92"/>
      <c r="P223" s="92"/>
      <c r="Q223" s="92"/>
      <c r="R223" s="92"/>
      <c r="S223" s="92"/>
      <c r="T223" s="93"/>
      <c r="U223" s="39"/>
      <c r="V223" s="39"/>
      <c r="W223" s="39"/>
      <c r="X223" s="39"/>
      <c r="Y223" s="39"/>
      <c r="Z223" s="39"/>
      <c r="AA223" s="39"/>
      <c r="AB223" s="39"/>
      <c r="AC223" s="39"/>
      <c r="AD223" s="39"/>
      <c r="AE223" s="39"/>
      <c r="AT223" s="18" t="s">
        <v>836</v>
      </c>
      <c r="AU223" s="18" t="s">
        <v>87</v>
      </c>
    </row>
    <row r="224" spans="1:51" s="14" customFormat="1" ht="12">
      <c r="A224" s="14"/>
      <c r="B224" s="254"/>
      <c r="C224" s="255"/>
      <c r="D224" s="245" t="s">
        <v>226</v>
      </c>
      <c r="E224" s="256" t="s">
        <v>1</v>
      </c>
      <c r="F224" s="257" t="s">
        <v>2166</v>
      </c>
      <c r="G224" s="255"/>
      <c r="H224" s="258">
        <v>11.88</v>
      </c>
      <c r="I224" s="259"/>
      <c r="J224" s="255"/>
      <c r="K224" s="255"/>
      <c r="L224" s="260"/>
      <c r="M224" s="261"/>
      <c r="N224" s="262"/>
      <c r="O224" s="262"/>
      <c r="P224" s="262"/>
      <c r="Q224" s="262"/>
      <c r="R224" s="262"/>
      <c r="S224" s="262"/>
      <c r="T224" s="263"/>
      <c r="U224" s="14"/>
      <c r="V224" s="14"/>
      <c r="W224" s="14"/>
      <c r="X224" s="14"/>
      <c r="Y224" s="14"/>
      <c r="Z224" s="14"/>
      <c r="AA224" s="14"/>
      <c r="AB224" s="14"/>
      <c r="AC224" s="14"/>
      <c r="AD224" s="14"/>
      <c r="AE224" s="14"/>
      <c r="AT224" s="264" t="s">
        <v>226</v>
      </c>
      <c r="AU224" s="264" t="s">
        <v>87</v>
      </c>
      <c r="AV224" s="14" t="s">
        <v>87</v>
      </c>
      <c r="AW224" s="14" t="s">
        <v>35</v>
      </c>
      <c r="AX224" s="14" t="s">
        <v>78</v>
      </c>
      <c r="AY224" s="264" t="s">
        <v>216</v>
      </c>
    </row>
    <row r="225" spans="1:51" s="14" customFormat="1" ht="12">
      <c r="A225" s="14"/>
      <c r="B225" s="254"/>
      <c r="C225" s="255"/>
      <c r="D225" s="245" t="s">
        <v>226</v>
      </c>
      <c r="E225" s="256" t="s">
        <v>1</v>
      </c>
      <c r="F225" s="257" t="s">
        <v>2167</v>
      </c>
      <c r="G225" s="255"/>
      <c r="H225" s="258">
        <v>2.434</v>
      </c>
      <c r="I225" s="259"/>
      <c r="J225" s="255"/>
      <c r="K225" s="255"/>
      <c r="L225" s="260"/>
      <c r="M225" s="261"/>
      <c r="N225" s="262"/>
      <c r="O225" s="262"/>
      <c r="P225" s="262"/>
      <c r="Q225" s="262"/>
      <c r="R225" s="262"/>
      <c r="S225" s="262"/>
      <c r="T225" s="263"/>
      <c r="U225" s="14"/>
      <c r="V225" s="14"/>
      <c r="W225" s="14"/>
      <c r="X225" s="14"/>
      <c r="Y225" s="14"/>
      <c r="Z225" s="14"/>
      <c r="AA225" s="14"/>
      <c r="AB225" s="14"/>
      <c r="AC225" s="14"/>
      <c r="AD225" s="14"/>
      <c r="AE225" s="14"/>
      <c r="AT225" s="264" t="s">
        <v>226</v>
      </c>
      <c r="AU225" s="264" t="s">
        <v>87</v>
      </c>
      <c r="AV225" s="14" t="s">
        <v>87</v>
      </c>
      <c r="AW225" s="14" t="s">
        <v>35</v>
      </c>
      <c r="AX225" s="14" t="s">
        <v>78</v>
      </c>
      <c r="AY225" s="264" t="s">
        <v>216</v>
      </c>
    </row>
    <row r="226" spans="1:51" s="15" customFormat="1" ht="12">
      <c r="A226" s="15"/>
      <c r="B226" s="265"/>
      <c r="C226" s="266"/>
      <c r="D226" s="245" t="s">
        <v>226</v>
      </c>
      <c r="E226" s="267" t="s">
        <v>1</v>
      </c>
      <c r="F226" s="268" t="s">
        <v>229</v>
      </c>
      <c r="G226" s="266"/>
      <c r="H226" s="269">
        <v>14.314</v>
      </c>
      <c r="I226" s="270"/>
      <c r="J226" s="266"/>
      <c r="K226" s="266"/>
      <c r="L226" s="271"/>
      <c r="M226" s="272"/>
      <c r="N226" s="273"/>
      <c r="O226" s="273"/>
      <c r="P226" s="273"/>
      <c r="Q226" s="273"/>
      <c r="R226" s="273"/>
      <c r="S226" s="273"/>
      <c r="T226" s="274"/>
      <c r="U226" s="15"/>
      <c r="V226" s="15"/>
      <c r="W226" s="15"/>
      <c r="X226" s="15"/>
      <c r="Y226" s="15"/>
      <c r="Z226" s="15"/>
      <c r="AA226" s="15"/>
      <c r="AB226" s="15"/>
      <c r="AC226" s="15"/>
      <c r="AD226" s="15"/>
      <c r="AE226" s="15"/>
      <c r="AT226" s="275" t="s">
        <v>226</v>
      </c>
      <c r="AU226" s="275" t="s">
        <v>87</v>
      </c>
      <c r="AV226" s="15" t="s">
        <v>100</v>
      </c>
      <c r="AW226" s="15" t="s">
        <v>35</v>
      </c>
      <c r="AX226" s="15" t="s">
        <v>85</v>
      </c>
      <c r="AY226" s="275" t="s">
        <v>216</v>
      </c>
    </row>
    <row r="227" spans="1:65" s="2" customFormat="1" ht="24.15" customHeight="1">
      <c r="A227" s="39"/>
      <c r="B227" s="40"/>
      <c r="C227" s="276" t="s">
        <v>328</v>
      </c>
      <c r="D227" s="276" t="s">
        <v>265</v>
      </c>
      <c r="E227" s="277" t="s">
        <v>1463</v>
      </c>
      <c r="F227" s="278" t="s">
        <v>1464</v>
      </c>
      <c r="G227" s="279" t="s">
        <v>268</v>
      </c>
      <c r="H227" s="280">
        <v>14.314</v>
      </c>
      <c r="I227" s="281"/>
      <c r="J227" s="282">
        <f>ROUND(I227*H227,2)</f>
        <v>0</v>
      </c>
      <c r="K227" s="278" t="s">
        <v>1361</v>
      </c>
      <c r="L227" s="45"/>
      <c r="M227" s="283" t="s">
        <v>1</v>
      </c>
      <c r="N227" s="284" t="s">
        <v>43</v>
      </c>
      <c r="O227" s="92"/>
      <c r="P227" s="239">
        <f>O227*H227</f>
        <v>0</v>
      </c>
      <c r="Q227" s="239">
        <v>4E-05</v>
      </c>
      <c r="R227" s="239">
        <f>Q227*H227</f>
        <v>0.0005725600000000001</v>
      </c>
      <c r="S227" s="239">
        <v>0</v>
      </c>
      <c r="T227" s="240">
        <f>S227*H227</f>
        <v>0</v>
      </c>
      <c r="U227" s="39"/>
      <c r="V227" s="39"/>
      <c r="W227" s="39"/>
      <c r="X227" s="39"/>
      <c r="Y227" s="39"/>
      <c r="Z227" s="39"/>
      <c r="AA227" s="39"/>
      <c r="AB227" s="39"/>
      <c r="AC227" s="39"/>
      <c r="AD227" s="39"/>
      <c r="AE227" s="39"/>
      <c r="AR227" s="241" t="s">
        <v>100</v>
      </c>
      <c r="AT227" s="241" t="s">
        <v>265</v>
      </c>
      <c r="AU227" s="241" t="s">
        <v>87</v>
      </c>
      <c r="AY227" s="18" t="s">
        <v>216</v>
      </c>
      <c r="BE227" s="242">
        <f>IF(N227="základní",J227,0)</f>
        <v>0</v>
      </c>
      <c r="BF227" s="242">
        <f>IF(N227="snížená",J227,0)</f>
        <v>0</v>
      </c>
      <c r="BG227" s="242">
        <f>IF(N227="zákl. přenesená",J227,0)</f>
        <v>0</v>
      </c>
      <c r="BH227" s="242">
        <f>IF(N227="sníž. přenesená",J227,0)</f>
        <v>0</v>
      </c>
      <c r="BI227" s="242">
        <f>IF(N227="nulová",J227,0)</f>
        <v>0</v>
      </c>
      <c r="BJ227" s="18" t="s">
        <v>85</v>
      </c>
      <c r="BK227" s="242">
        <f>ROUND(I227*H227,2)</f>
        <v>0</v>
      </c>
      <c r="BL227" s="18" t="s">
        <v>100</v>
      </c>
      <c r="BM227" s="241" t="s">
        <v>2168</v>
      </c>
    </row>
    <row r="228" spans="1:47" s="2" customFormat="1" ht="12">
      <c r="A228" s="39"/>
      <c r="B228" s="40"/>
      <c r="C228" s="41"/>
      <c r="D228" s="288" t="s">
        <v>836</v>
      </c>
      <c r="E228" s="41"/>
      <c r="F228" s="289" t="s">
        <v>1466</v>
      </c>
      <c r="G228" s="41"/>
      <c r="H228" s="41"/>
      <c r="I228" s="290"/>
      <c r="J228" s="41"/>
      <c r="K228" s="41"/>
      <c r="L228" s="45"/>
      <c r="M228" s="291"/>
      <c r="N228" s="292"/>
      <c r="O228" s="92"/>
      <c r="P228" s="92"/>
      <c r="Q228" s="92"/>
      <c r="R228" s="92"/>
      <c r="S228" s="92"/>
      <c r="T228" s="93"/>
      <c r="U228" s="39"/>
      <c r="V228" s="39"/>
      <c r="W228" s="39"/>
      <c r="X228" s="39"/>
      <c r="Y228" s="39"/>
      <c r="Z228" s="39"/>
      <c r="AA228" s="39"/>
      <c r="AB228" s="39"/>
      <c r="AC228" s="39"/>
      <c r="AD228" s="39"/>
      <c r="AE228" s="39"/>
      <c r="AT228" s="18" t="s">
        <v>836</v>
      </c>
      <c r="AU228" s="18" t="s">
        <v>87</v>
      </c>
    </row>
    <row r="229" spans="1:65" s="2" customFormat="1" ht="24.15" customHeight="1">
      <c r="A229" s="39"/>
      <c r="B229" s="40"/>
      <c r="C229" s="276" t="s">
        <v>334</v>
      </c>
      <c r="D229" s="276" t="s">
        <v>265</v>
      </c>
      <c r="E229" s="277" t="s">
        <v>2169</v>
      </c>
      <c r="F229" s="278" t="s">
        <v>2170</v>
      </c>
      <c r="G229" s="279" t="s">
        <v>255</v>
      </c>
      <c r="H229" s="280">
        <v>1.135</v>
      </c>
      <c r="I229" s="281"/>
      <c r="J229" s="282">
        <f>ROUND(I229*H229,2)</f>
        <v>0</v>
      </c>
      <c r="K229" s="278" t="s">
        <v>1361</v>
      </c>
      <c r="L229" s="45"/>
      <c r="M229" s="283" t="s">
        <v>1</v>
      </c>
      <c r="N229" s="284" t="s">
        <v>43</v>
      </c>
      <c r="O229" s="92"/>
      <c r="P229" s="239">
        <f>O229*H229</f>
        <v>0</v>
      </c>
      <c r="Q229" s="239">
        <v>1.0383</v>
      </c>
      <c r="R229" s="239">
        <f>Q229*H229</f>
        <v>1.1784705</v>
      </c>
      <c r="S229" s="239">
        <v>0</v>
      </c>
      <c r="T229" s="240">
        <f>S229*H229</f>
        <v>0</v>
      </c>
      <c r="U229" s="39"/>
      <c r="V229" s="39"/>
      <c r="W229" s="39"/>
      <c r="X229" s="39"/>
      <c r="Y229" s="39"/>
      <c r="Z229" s="39"/>
      <c r="AA229" s="39"/>
      <c r="AB229" s="39"/>
      <c r="AC229" s="39"/>
      <c r="AD229" s="39"/>
      <c r="AE229" s="39"/>
      <c r="AR229" s="241" t="s">
        <v>100</v>
      </c>
      <c r="AT229" s="241" t="s">
        <v>265</v>
      </c>
      <c r="AU229" s="241" t="s">
        <v>87</v>
      </c>
      <c r="AY229" s="18" t="s">
        <v>216</v>
      </c>
      <c r="BE229" s="242">
        <f>IF(N229="základní",J229,0)</f>
        <v>0</v>
      </c>
      <c r="BF229" s="242">
        <f>IF(N229="snížená",J229,0)</f>
        <v>0</v>
      </c>
      <c r="BG229" s="242">
        <f>IF(N229="zákl. přenesená",J229,0)</f>
        <v>0</v>
      </c>
      <c r="BH229" s="242">
        <f>IF(N229="sníž. přenesená",J229,0)</f>
        <v>0</v>
      </c>
      <c r="BI229" s="242">
        <f>IF(N229="nulová",J229,0)</f>
        <v>0</v>
      </c>
      <c r="BJ229" s="18" t="s">
        <v>85</v>
      </c>
      <c r="BK229" s="242">
        <f>ROUND(I229*H229,2)</f>
        <v>0</v>
      </c>
      <c r="BL229" s="18" t="s">
        <v>100</v>
      </c>
      <c r="BM229" s="241" t="s">
        <v>2171</v>
      </c>
    </row>
    <row r="230" spans="1:47" s="2" customFormat="1" ht="12">
      <c r="A230" s="39"/>
      <c r="B230" s="40"/>
      <c r="C230" s="41"/>
      <c r="D230" s="288" t="s">
        <v>836</v>
      </c>
      <c r="E230" s="41"/>
      <c r="F230" s="289" t="s">
        <v>2172</v>
      </c>
      <c r="G230" s="41"/>
      <c r="H230" s="41"/>
      <c r="I230" s="290"/>
      <c r="J230" s="41"/>
      <c r="K230" s="41"/>
      <c r="L230" s="45"/>
      <c r="M230" s="291"/>
      <c r="N230" s="292"/>
      <c r="O230" s="92"/>
      <c r="P230" s="92"/>
      <c r="Q230" s="92"/>
      <c r="R230" s="92"/>
      <c r="S230" s="92"/>
      <c r="T230" s="93"/>
      <c r="U230" s="39"/>
      <c r="V230" s="39"/>
      <c r="W230" s="39"/>
      <c r="X230" s="39"/>
      <c r="Y230" s="39"/>
      <c r="Z230" s="39"/>
      <c r="AA230" s="39"/>
      <c r="AB230" s="39"/>
      <c r="AC230" s="39"/>
      <c r="AD230" s="39"/>
      <c r="AE230" s="39"/>
      <c r="AT230" s="18" t="s">
        <v>836</v>
      </c>
      <c r="AU230" s="18" t="s">
        <v>87</v>
      </c>
    </row>
    <row r="231" spans="1:51" s="14" customFormat="1" ht="12">
      <c r="A231" s="14"/>
      <c r="B231" s="254"/>
      <c r="C231" s="255"/>
      <c r="D231" s="245" t="s">
        <v>226</v>
      </c>
      <c r="E231" s="256" t="s">
        <v>1</v>
      </c>
      <c r="F231" s="257" t="s">
        <v>2173</v>
      </c>
      <c r="G231" s="255"/>
      <c r="H231" s="258">
        <v>1.135</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226</v>
      </c>
      <c r="AU231" s="264" t="s">
        <v>87</v>
      </c>
      <c r="AV231" s="14" t="s">
        <v>87</v>
      </c>
      <c r="AW231" s="14" t="s">
        <v>35</v>
      </c>
      <c r="AX231" s="14" t="s">
        <v>78</v>
      </c>
      <c r="AY231" s="264" t="s">
        <v>216</v>
      </c>
    </row>
    <row r="232" spans="1:51" s="15" customFormat="1" ht="12">
      <c r="A232" s="15"/>
      <c r="B232" s="265"/>
      <c r="C232" s="266"/>
      <c r="D232" s="245" t="s">
        <v>226</v>
      </c>
      <c r="E232" s="267" t="s">
        <v>1</v>
      </c>
      <c r="F232" s="268" t="s">
        <v>229</v>
      </c>
      <c r="G232" s="266"/>
      <c r="H232" s="269">
        <v>1.135</v>
      </c>
      <c r="I232" s="270"/>
      <c r="J232" s="266"/>
      <c r="K232" s="266"/>
      <c r="L232" s="271"/>
      <c r="M232" s="272"/>
      <c r="N232" s="273"/>
      <c r="O232" s="273"/>
      <c r="P232" s="273"/>
      <c r="Q232" s="273"/>
      <c r="R232" s="273"/>
      <c r="S232" s="273"/>
      <c r="T232" s="274"/>
      <c r="U232" s="15"/>
      <c r="V232" s="15"/>
      <c r="W232" s="15"/>
      <c r="X232" s="15"/>
      <c r="Y232" s="15"/>
      <c r="Z232" s="15"/>
      <c r="AA232" s="15"/>
      <c r="AB232" s="15"/>
      <c r="AC232" s="15"/>
      <c r="AD232" s="15"/>
      <c r="AE232" s="15"/>
      <c r="AT232" s="275" t="s">
        <v>226</v>
      </c>
      <c r="AU232" s="275" t="s">
        <v>87</v>
      </c>
      <c r="AV232" s="15" t="s">
        <v>100</v>
      </c>
      <c r="AW232" s="15" t="s">
        <v>35</v>
      </c>
      <c r="AX232" s="15" t="s">
        <v>85</v>
      </c>
      <c r="AY232" s="275" t="s">
        <v>216</v>
      </c>
    </row>
    <row r="233" spans="1:65" s="2" customFormat="1" ht="37.8" customHeight="1">
      <c r="A233" s="39"/>
      <c r="B233" s="40"/>
      <c r="C233" s="276" t="s">
        <v>338</v>
      </c>
      <c r="D233" s="276" t="s">
        <v>265</v>
      </c>
      <c r="E233" s="277" t="s">
        <v>881</v>
      </c>
      <c r="F233" s="278" t="s">
        <v>882</v>
      </c>
      <c r="G233" s="279" t="s">
        <v>300</v>
      </c>
      <c r="H233" s="280">
        <v>0.648</v>
      </c>
      <c r="I233" s="281"/>
      <c r="J233" s="282">
        <f>ROUND(I233*H233,2)</f>
        <v>0</v>
      </c>
      <c r="K233" s="278" t="s">
        <v>1361</v>
      </c>
      <c r="L233" s="45"/>
      <c r="M233" s="283" t="s">
        <v>1</v>
      </c>
      <c r="N233" s="284" t="s">
        <v>43</v>
      </c>
      <c r="O233" s="92"/>
      <c r="P233" s="239">
        <f>O233*H233</f>
        <v>0</v>
      </c>
      <c r="Q233" s="239">
        <v>2.55054</v>
      </c>
      <c r="R233" s="239">
        <f>Q233*H233</f>
        <v>1.65274992</v>
      </c>
      <c r="S233" s="239">
        <v>0</v>
      </c>
      <c r="T233" s="240">
        <f>S233*H233</f>
        <v>0</v>
      </c>
      <c r="U233" s="39"/>
      <c r="V233" s="39"/>
      <c r="W233" s="39"/>
      <c r="X233" s="39"/>
      <c r="Y233" s="39"/>
      <c r="Z233" s="39"/>
      <c r="AA233" s="39"/>
      <c r="AB233" s="39"/>
      <c r="AC233" s="39"/>
      <c r="AD233" s="39"/>
      <c r="AE233" s="39"/>
      <c r="AR233" s="241" t="s">
        <v>100</v>
      </c>
      <c r="AT233" s="241" t="s">
        <v>265</v>
      </c>
      <c r="AU233" s="241" t="s">
        <v>87</v>
      </c>
      <c r="AY233" s="18" t="s">
        <v>216</v>
      </c>
      <c r="BE233" s="242">
        <f>IF(N233="základní",J233,0)</f>
        <v>0</v>
      </c>
      <c r="BF233" s="242">
        <f>IF(N233="snížená",J233,0)</f>
        <v>0</v>
      </c>
      <c r="BG233" s="242">
        <f>IF(N233="zákl. přenesená",J233,0)</f>
        <v>0</v>
      </c>
      <c r="BH233" s="242">
        <f>IF(N233="sníž. přenesená",J233,0)</f>
        <v>0</v>
      </c>
      <c r="BI233" s="242">
        <f>IF(N233="nulová",J233,0)</f>
        <v>0</v>
      </c>
      <c r="BJ233" s="18" t="s">
        <v>85</v>
      </c>
      <c r="BK233" s="242">
        <f>ROUND(I233*H233,2)</f>
        <v>0</v>
      </c>
      <c r="BL233" s="18" t="s">
        <v>100</v>
      </c>
      <c r="BM233" s="241" t="s">
        <v>2174</v>
      </c>
    </row>
    <row r="234" spans="1:47" s="2" customFormat="1" ht="12">
      <c r="A234" s="39"/>
      <c r="B234" s="40"/>
      <c r="C234" s="41"/>
      <c r="D234" s="288" t="s">
        <v>836</v>
      </c>
      <c r="E234" s="41"/>
      <c r="F234" s="289" t="s">
        <v>1474</v>
      </c>
      <c r="G234" s="41"/>
      <c r="H234" s="41"/>
      <c r="I234" s="290"/>
      <c r="J234" s="41"/>
      <c r="K234" s="41"/>
      <c r="L234" s="45"/>
      <c r="M234" s="291"/>
      <c r="N234" s="292"/>
      <c r="O234" s="92"/>
      <c r="P234" s="92"/>
      <c r="Q234" s="92"/>
      <c r="R234" s="92"/>
      <c r="S234" s="92"/>
      <c r="T234" s="93"/>
      <c r="U234" s="39"/>
      <c r="V234" s="39"/>
      <c r="W234" s="39"/>
      <c r="X234" s="39"/>
      <c r="Y234" s="39"/>
      <c r="Z234" s="39"/>
      <c r="AA234" s="39"/>
      <c r="AB234" s="39"/>
      <c r="AC234" s="39"/>
      <c r="AD234" s="39"/>
      <c r="AE234" s="39"/>
      <c r="AT234" s="18" t="s">
        <v>836</v>
      </c>
      <c r="AU234" s="18" t="s">
        <v>87</v>
      </c>
    </row>
    <row r="235" spans="1:51" s="14" customFormat="1" ht="12">
      <c r="A235" s="14"/>
      <c r="B235" s="254"/>
      <c r="C235" s="255"/>
      <c r="D235" s="245" t="s">
        <v>226</v>
      </c>
      <c r="E235" s="256" t="s">
        <v>1</v>
      </c>
      <c r="F235" s="257" t="s">
        <v>2175</v>
      </c>
      <c r="G235" s="255"/>
      <c r="H235" s="258">
        <v>0.648</v>
      </c>
      <c r="I235" s="259"/>
      <c r="J235" s="255"/>
      <c r="K235" s="255"/>
      <c r="L235" s="260"/>
      <c r="M235" s="261"/>
      <c r="N235" s="262"/>
      <c r="O235" s="262"/>
      <c r="P235" s="262"/>
      <c r="Q235" s="262"/>
      <c r="R235" s="262"/>
      <c r="S235" s="262"/>
      <c r="T235" s="263"/>
      <c r="U235" s="14"/>
      <c r="V235" s="14"/>
      <c r="W235" s="14"/>
      <c r="X235" s="14"/>
      <c r="Y235" s="14"/>
      <c r="Z235" s="14"/>
      <c r="AA235" s="14"/>
      <c r="AB235" s="14"/>
      <c r="AC235" s="14"/>
      <c r="AD235" s="14"/>
      <c r="AE235" s="14"/>
      <c r="AT235" s="264" t="s">
        <v>226</v>
      </c>
      <c r="AU235" s="264" t="s">
        <v>87</v>
      </c>
      <c r="AV235" s="14" t="s">
        <v>87</v>
      </c>
      <c r="AW235" s="14" t="s">
        <v>35</v>
      </c>
      <c r="AX235" s="14" t="s">
        <v>78</v>
      </c>
      <c r="AY235" s="264" t="s">
        <v>216</v>
      </c>
    </row>
    <row r="236" spans="1:51" s="15" customFormat="1" ht="12">
      <c r="A236" s="15"/>
      <c r="B236" s="265"/>
      <c r="C236" s="266"/>
      <c r="D236" s="245" t="s">
        <v>226</v>
      </c>
      <c r="E236" s="267" t="s">
        <v>1</v>
      </c>
      <c r="F236" s="268" t="s">
        <v>229</v>
      </c>
      <c r="G236" s="266"/>
      <c r="H236" s="269">
        <v>0.648</v>
      </c>
      <c r="I236" s="270"/>
      <c r="J236" s="266"/>
      <c r="K236" s="266"/>
      <c r="L236" s="271"/>
      <c r="M236" s="272"/>
      <c r="N236" s="273"/>
      <c r="O236" s="273"/>
      <c r="P236" s="273"/>
      <c r="Q236" s="273"/>
      <c r="R236" s="273"/>
      <c r="S236" s="273"/>
      <c r="T236" s="274"/>
      <c r="U236" s="15"/>
      <c r="V236" s="15"/>
      <c r="W236" s="15"/>
      <c r="X236" s="15"/>
      <c r="Y236" s="15"/>
      <c r="Z236" s="15"/>
      <c r="AA236" s="15"/>
      <c r="AB236" s="15"/>
      <c r="AC236" s="15"/>
      <c r="AD236" s="15"/>
      <c r="AE236" s="15"/>
      <c r="AT236" s="275" t="s">
        <v>226</v>
      </c>
      <c r="AU236" s="275" t="s">
        <v>87</v>
      </c>
      <c r="AV236" s="15" t="s">
        <v>100</v>
      </c>
      <c r="AW236" s="15" t="s">
        <v>35</v>
      </c>
      <c r="AX236" s="15" t="s">
        <v>85</v>
      </c>
      <c r="AY236" s="275" t="s">
        <v>216</v>
      </c>
    </row>
    <row r="237" spans="1:65" s="2" customFormat="1" ht="33" customHeight="1">
      <c r="A237" s="39"/>
      <c r="B237" s="40"/>
      <c r="C237" s="276" t="s">
        <v>310</v>
      </c>
      <c r="D237" s="276" t="s">
        <v>265</v>
      </c>
      <c r="E237" s="277" t="s">
        <v>1477</v>
      </c>
      <c r="F237" s="278" t="s">
        <v>1478</v>
      </c>
      <c r="G237" s="279" t="s">
        <v>300</v>
      </c>
      <c r="H237" s="280">
        <v>0.648</v>
      </c>
      <c r="I237" s="281"/>
      <c r="J237" s="282">
        <f>ROUND(I237*H237,2)</f>
        <v>0</v>
      </c>
      <c r="K237" s="278" t="s">
        <v>1361</v>
      </c>
      <c r="L237" s="45"/>
      <c r="M237" s="283" t="s">
        <v>1</v>
      </c>
      <c r="N237" s="284" t="s">
        <v>43</v>
      </c>
      <c r="O237" s="92"/>
      <c r="P237" s="239">
        <f>O237*H237</f>
        <v>0</v>
      </c>
      <c r="Q237" s="239">
        <v>0.04858</v>
      </c>
      <c r="R237" s="239">
        <f>Q237*H237</f>
        <v>0.03147984</v>
      </c>
      <c r="S237" s="239">
        <v>0</v>
      </c>
      <c r="T237" s="240">
        <f>S237*H237</f>
        <v>0</v>
      </c>
      <c r="U237" s="39"/>
      <c r="V237" s="39"/>
      <c r="W237" s="39"/>
      <c r="X237" s="39"/>
      <c r="Y237" s="39"/>
      <c r="Z237" s="39"/>
      <c r="AA237" s="39"/>
      <c r="AB237" s="39"/>
      <c r="AC237" s="39"/>
      <c r="AD237" s="39"/>
      <c r="AE237" s="39"/>
      <c r="AR237" s="241" t="s">
        <v>100</v>
      </c>
      <c r="AT237" s="241" t="s">
        <v>265</v>
      </c>
      <c r="AU237" s="241" t="s">
        <v>87</v>
      </c>
      <c r="AY237" s="18" t="s">
        <v>216</v>
      </c>
      <c r="BE237" s="242">
        <f>IF(N237="základní",J237,0)</f>
        <v>0</v>
      </c>
      <c r="BF237" s="242">
        <f>IF(N237="snížená",J237,0)</f>
        <v>0</v>
      </c>
      <c r="BG237" s="242">
        <f>IF(N237="zákl. přenesená",J237,0)</f>
        <v>0</v>
      </c>
      <c r="BH237" s="242">
        <f>IF(N237="sníž. přenesená",J237,0)</f>
        <v>0</v>
      </c>
      <c r="BI237" s="242">
        <f>IF(N237="nulová",J237,0)</f>
        <v>0</v>
      </c>
      <c r="BJ237" s="18" t="s">
        <v>85</v>
      </c>
      <c r="BK237" s="242">
        <f>ROUND(I237*H237,2)</f>
        <v>0</v>
      </c>
      <c r="BL237" s="18" t="s">
        <v>100</v>
      </c>
      <c r="BM237" s="241" t="s">
        <v>2176</v>
      </c>
    </row>
    <row r="238" spans="1:47" s="2" customFormat="1" ht="12">
      <c r="A238" s="39"/>
      <c r="B238" s="40"/>
      <c r="C238" s="41"/>
      <c r="D238" s="288" t="s">
        <v>836</v>
      </c>
      <c r="E238" s="41"/>
      <c r="F238" s="289" t="s">
        <v>1480</v>
      </c>
      <c r="G238" s="41"/>
      <c r="H238" s="41"/>
      <c r="I238" s="290"/>
      <c r="J238" s="41"/>
      <c r="K238" s="41"/>
      <c r="L238" s="45"/>
      <c r="M238" s="291"/>
      <c r="N238" s="292"/>
      <c r="O238" s="92"/>
      <c r="P238" s="92"/>
      <c r="Q238" s="92"/>
      <c r="R238" s="92"/>
      <c r="S238" s="92"/>
      <c r="T238" s="93"/>
      <c r="U238" s="39"/>
      <c r="V238" s="39"/>
      <c r="W238" s="39"/>
      <c r="X238" s="39"/>
      <c r="Y238" s="39"/>
      <c r="Z238" s="39"/>
      <c r="AA238" s="39"/>
      <c r="AB238" s="39"/>
      <c r="AC238" s="39"/>
      <c r="AD238" s="39"/>
      <c r="AE238" s="39"/>
      <c r="AT238" s="18" t="s">
        <v>836</v>
      </c>
      <c r="AU238" s="18" t="s">
        <v>87</v>
      </c>
    </row>
    <row r="239" spans="1:65" s="2" customFormat="1" ht="37.8" customHeight="1">
      <c r="A239" s="39"/>
      <c r="B239" s="40"/>
      <c r="C239" s="276" t="s">
        <v>345</v>
      </c>
      <c r="D239" s="276" t="s">
        <v>265</v>
      </c>
      <c r="E239" s="277" t="s">
        <v>1771</v>
      </c>
      <c r="F239" s="278" t="s">
        <v>1772</v>
      </c>
      <c r="G239" s="279" t="s">
        <v>300</v>
      </c>
      <c r="H239" s="280">
        <v>8.64</v>
      </c>
      <c r="I239" s="281"/>
      <c r="J239" s="282">
        <f>ROUND(I239*H239,2)</f>
        <v>0</v>
      </c>
      <c r="K239" s="278" t="s">
        <v>1361</v>
      </c>
      <c r="L239" s="45"/>
      <c r="M239" s="283" t="s">
        <v>1</v>
      </c>
      <c r="N239" s="284" t="s">
        <v>43</v>
      </c>
      <c r="O239" s="92"/>
      <c r="P239" s="239">
        <f>O239*H239</f>
        <v>0</v>
      </c>
      <c r="Q239" s="239">
        <v>2.55054</v>
      </c>
      <c r="R239" s="239">
        <f>Q239*H239</f>
        <v>22.0366656</v>
      </c>
      <c r="S239" s="239">
        <v>0</v>
      </c>
      <c r="T239" s="240">
        <f>S239*H239</f>
        <v>0</v>
      </c>
      <c r="U239" s="39"/>
      <c r="V239" s="39"/>
      <c r="W239" s="39"/>
      <c r="X239" s="39"/>
      <c r="Y239" s="39"/>
      <c r="Z239" s="39"/>
      <c r="AA239" s="39"/>
      <c r="AB239" s="39"/>
      <c r="AC239" s="39"/>
      <c r="AD239" s="39"/>
      <c r="AE239" s="39"/>
      <c r="AR239" s="241" t="s">
        <v>100</v>
      </c>
      <c r="AT239" s="241" t="s">
        <v>265</v>
      </c>
      <c r="AU239" s="241" t="s">
        <v>87</v>
      </c>
      <c r="AY239" s="18" t="s">
        <v>216</v>
      </c>
      <c r="BE239" s="242">
        <f>IF(N239="základní",J239,0)</f>
        <v>0</v>
      </c>
      <c r="BF239" s="242">
        <f>IF(N239="snížená",J239,0)</f>
        <v>0</v>
      </c>
      <c r="BG239" s="242">
        <f>IF(N239="zákl. přenesená",J239,0)</f>
        <v>0</v>
      </c>
      <c r="BH239" s="242">
        <f>IF(N239="sníž. přenesená",J239,0)</f>
        <v>0</v>
      </c>
      <c r="BI239" s="242">
        <f>IF(N239="nulová",J239,0)</f>
        <v>0</v>
      </c>
      <c r="BJ239" s="18" t="s">
        <v>85</v>
      </c>
      <c r="BK239" s="242">
        <f>ROUND(I239*H239,2)</f>
        <v>0</v>
      </c>
      <c r="BL239" s="18" t="s">
        <v>100</v>
      </c>
      <c r="BM239" s="241" t="s">
        <v>2177</v>
      </c>
    </row>
    <row r="240" spans="1:47" s="2" customFormat="1" ht="12">
      <c r="A240" s="39"/>
      <c r="B240" s="40"/>
      <c r="C240" s="41"/>
      <c r="D240" s="288" t="s">
        <v>836</v>
      </c>
      <c r="E240" s="41"/>
      <c r="F240" s="289" t="s">
        <v>1774</v>
      </c>
      <c r="G240" s="41"/>
      <c r="H240" s="41"/>
      <c r="I240" s="290"/>
      <c r="J240" s="41"/>
      <c r="K240" s="41"/>
      <c r="L240" s="45"/>
      <c r="M240" s="291"/>
      <c r="N240" s="292"/>
      <c r="O240" s="92"/>
      <c r="P240" s="92"/>
      <c r="Q240" s="92"/>
      <c r="R240" s="92"/>
      <c r="S240" s="92"/>
      <c r="T240" s="93"/>
      <c r="U240" s="39"/>
      <c r="V240" s="39"/>
      <c r="W240" s="39"/>
      <c r="X240" s="39"/>
      <c r="Y240" s="39"/>
      <c r="Z240" s="39"/>
      <c r="AA240" s="39"/>
      <c r="AB240" s="39"/>
      <c r="AC240" s="39"/>
      <c r="AD240" s="39"/>
      <c r="AE240" s="39"/>
      <c r="AT240" s="18" t="s">
        <v>836</v>
      </c>
      <c r="AU240" s="18" t="s">
        <v>87</v>
      </c>
    </row>
    <row r="241" spans="1:51" s="14" customFormat="1" ht="12">
      <c r="A241" s="14"/>
      <c r="B241" s="254"/>
      <c r="C241" s="255"/>
      <c r="D241" s="245" t="s">
        <v>226</v>
      </c>
      <c r="E241" s="256" t="s">
        <v>1</v>
      </c>
      <c r="F241" s="257" t="s">
        <v>2178</v>
      </c>
      <c r="G241" s="255"/>
      <c r="H241" s="258">
        <v>0.64</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226</v>
      </c>
      <c r="AU241" s="264" t="s">
        <v>87</v>
      </c>
      <c r="AV241" s="14" t="s">
        <v>87</v>
      </c>
      <c r="AW241" s="14" t="s">
        <v>35</v>
      </c>
      <c r="AX241" s="14" t="s">
        <v>78</v>
      </c>
      <c r="AY241" s="264" t="s">
        <v>216</v>
      </c>
    </row>
    <row r="242" spans="1:51" s="14" customFormat="1" ht="12">
      <c r="A242" s="14"/>
      <c r="B242" s="254"/>
      <c r="C242" s="255"/>
      <c r="D242" s="245" t="s">
        <v>226</v>
      </c>
      <c r="E242" s="256" t="s">
        <v>1</v>
      </c>
      <c r="F242" s="257" t="s">
        <v>2179</v>
      </c>
      <c r="G242" s="255"/>
      <c r="H242" s="258">
        <v>8</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226</v>
      </c>
      <c r="AU242" s="264" t="s">
        <v>87</v>
      </c>
      <c r="AV242" s="14" t="s">
        <v>87</v>
      </c>
      <c r="AW242" s="14" t="s">
        <v>35</v>
      </c>
      <c r="AX242" s="14" t="s">
        <v>78</v>
      </c>
      <c r="AY242" s="264" t="s">
        <v>216</v>
      </c>
    </row>
    <row r="243" spans="1:51" s="15" customFormat="1" ht="12">
      <c r="A243" s="15"/>
      <c r="B243" s="265"/>
      <c r="C243" s="266"/>
      <c r="D243" s="245" t="s">
        <v>226</v>
      </c>
      <c r="E243" s="267" t="s">
        <v>1</v>
      </c>
      <c r="F243" s="268" t="s">
        <v>229</v>
      </c>
      <c r="G243" s="266"/>
      <c r="H243" s="269">
        <v>8.64</v>
      </c>
      <c r="I243" s="270"/>
      <c r="J243" s="266"/>
      <c r="K243" s="266"/>
      <c r="L243" s="271"/>
      <c r="M243" s="272"/>
      <c r="N243" s="273"/>
      <c r="O243" s="273"/>
      <c r="P243" s="273"/>
      <c r="Q243" s="273"/>
      <c r="R243" s="273"/>
      <c r="S243" s="273"/>
      <c r="T243" s="274"/>
      <c r="U243" s="15"/>
      <c r="V243" s="15"/>
      <c r="W243" s="15"/>
      <c r="X243" s="15"/>
      <c r="Y243" s="15"/>
      <c r="Z243" s="15"/>
      <c r="AA243" s="15"/>
      <c r="AB243" s="15"/>
      <c r="AC243" s="15"/>
      <c r="AD243" s="15"/>
      <c r="AE243" s="15"/>
      <c r="AT243" s="275" t="s">
        <v>226</v>
      </c>
      <c r="AU243" s="275" t="s">
        <v>87</v>
      </c>
      <c r="AV243" s="15" t="s">
        <v>100</v>
      </c>
      <c r="AW243" s="15" t="s">
        <v>35</v>
      </c>
      <c r="AX243" s="15" t="s">
        <v>85</v>
      </c>
      <c r="AY243" s="275" t="s">
        <v>216</v>
      </c>
    </row>
    <row r="244" spans="1:65" s="2" customFormat="1" ht="33" customHeight="1">
      <c r="A244" s="39"/>
      <c r="B244" s="40"/>
      <c r="C244" s="276" t="s">
        <v>2071</v>
      </c>
      <c r="D244" s="276" t="s">
        <v>265</v>
      </c>
      <c r="E244" s="277" t="s">
        <v>1777</v>
      </c>
      <c r="F244" s="278" t="s">
        <v>1452</v>
      </c>
      <c r="G244" s="279" t="s">
        <v>300</v>
      </c>
      <c r="H244" s="280">
        <v>8.64</v>
      </c>
      <c r="I244" s="281"/>
      <c r="J244" s="282">
        <f>ROUND(I244*H244,2)</f>
        <v>0</v>
      </c>
      <c r="K244" s="278" t="s">
        <v>1361</v>
      </c>
      <c r="L244" s="45"/>
      <c r="M244" s="283" t="s">
        <v>1</v>
      </c>
      <c r="N244" s="284" t="s">
        <v>43</v>
      </c>
      <c r="O244" s="92"/>
      <c r="P244" s="239">
        <f>O244*H244</f>
        <v>0</v>
      </c>
      <c r="Q244" s="239">
        <v>0</v>
      </c>
      <c r="R244" s="239">
        <f>Q244*H244</f>
        <v>0</v>
      </c>
      <c r="S244" s="239">
        <v>0</v>
      </c>
      <c r="T244" s="240">
        <f>S244*H244</f>
        <v>0</v>
      </c>
      <c r="U244" s="39"/>
      <c r="V244" s="39"/>
      <c r="W244" s="39"/>
      <c r="X244" s="39"/>
      <c r="Y244" s="39"/>
      <c r="Z244" s="39"/>
      <c r="AA244" s="39"/>
      <c r="AB244" s="39"/>
      <c r="AC244" s="39"/>
      <c r="AD244" s="39"/>
      <c r="AE244" s="39"/>
      <c r="AR244" s="241" t="s">
        <v>100</v>
      </c>
      <c r="AT244" s="241" t="s">
        <v>265</v>
      </c>
      <c r="AU244" s="241" t="s">
        <v>87</v>
      </c>
      <c r="AY244" s="18" t="s">
        <v>216</v>
      </c>
      <c r="BE244" s="242">
        <f>IF(N244="základní",J244,0)</f>
        <v>0</v>
      </c>
      <c r="BF244" s="242">
        <f>IF(N244="snížená",J244,0)</f>
        <v>0</v>
      </c>
      <c r="BG244" s="242">
        <f>IF(N244="zákl. přenesená",J244,0)</f>
        <v>0</v>
      </c>
      <c r="BH244" s="242">
        <f>IF(N244="sníž. přenesená",J244,0)</f>
        <v>0</v>
      </c>
      <c r="BI244" s="242">
        <f>IF(N244="nulová",J244,0)</f>
        <v>0</v>
      </c>
      <c r="BJ244" s="18" t="s">
        <v>85</v>
      </c>
      <c r="BK244" s="242">
        <f>ROUND(I244*H244,2)</f>
        <v>0</v>
      </c>
      <c r="BL244" s="18" t="s">
        <v>100</v>
      </c>
      <c r="BM244" s="241" t="s">
        <v>2180</v>
      </c>
    </row>
    <row r="245" spans="1:47" s="2" customFormat="1" ht="12">
      <c r="A245" s="39"/>
      <c r="B245" s="40"/>
      <c r="C245" s="41"/>
      <c r="D245" s="288" t="s">
        <v>836</v>
      </c>
      <c r="E245" s="41"/>
      <c r="F245" s="289" t="s">
        <v>1779</v>
      </c>
      <c r="G245" s="41"/>
      <c r="H245" s="41"/>
      <c r="I245" s="290"/>
      <c r="J245" s="41"/>
      <c r="K245" s="41"/>
      <c r="L245" s="45"/>
      <c r="M245" s="291"/>
      <c r="N245" s="292"/>
      <c r="O245" s="92"/>
      <c r="P245" s="92"/>
      <c r="Q245" s="92"/>
      <c r="R245" s="92"/>
      <c r="S245" s="92"/>
      <c r="T245" s="93"/>
      <c r="U245" s="39"/>
      <c r="V245" s="39"/>
      <c r="W245" s="39"/>
      <c r="X245" s="39"/>
      <c r="Y245" s="39"/>
      <c r="Z245" s="39"/>
      <c r="AA245" s="39"/>
      <c r="AB245" s="39"/>
      <c r="AC245" s="39"/>
      <c r="AD245" s="39"/>
      <c r="AE245" s="39"/>
      <c r="AT245" s="18" t="s">
        <v>836</v>
      </c>
      <c r="AU245" s="18" t="s">
        <v>87</v>
      </c>
    </row>
    <row r="246" spans="1:65" s="2" customFormat="1" ht="24.15" customHeight="1">
      <c r="A246" s="39"/>
      <c r="B246" s="40"/>
      <c r="C246" s="276" t="s">
        <v>349</v>
      </c>
      <c r="D246" s="276" t="s">
        <v>265</v>
      </c>
      <c r="E246" s="277" t="s">
        <v>1481</v>
      </c>
      <c r="F246" s="278" t="s">
        <v>1482</v>
      </c>
      <c r="G246" s="279" t="s">
        <v>268</v>
      </c>
      <c r="H246" s="280">
        <v>20.24</v>
      </c>
      <c r="I246" s="281"/>
      <c r="J246" s="282">
        <f>ROUND(I246*H246,2)</f>
        <v>0</v>
      </c>
      <c r="K246" s="278" t="s">
        <v>1361</v>
      </c>
      <c r="L246" s="45"/>
      <c r="M246" s="283" t="s">
        <v>1</v>
      </c>
      <c r="N246" s="284" t="s">
        <v>43</v>
      </c>
      <c r="O246" s="92"/>
      <c r="P246" s="239">
        <f>O246*H246</f>
        <v>0</v>
      </c>
      <c r="Q246" s="239">
        <v>0.00144</v>
      </c>
      <c r="R246" s="239">
        <f>Q246*H246</f>
        <v>0.0291456</v>
      </c>
      <c r="S246" s="239">
        <v>0</v>
      </c>
      <c r="T246" s="240">
        <f>S246*H246</f>
        <v>0</v>
      </c>
      <c r="U246" s="39"/>
      <c r="V246" s="39"/>
      <c r="W246" s="39"/>
      <c r="X246" s="39"/>
      <c r="Y246" s="39"/>
      <c r="Z246" s="39"/>
      <c r="AA246" s="39"/>
      <c r="AB246" s="39"/>
      <c r="AC246" s="39"/>
      <c r="AD246" s="39"/>
      <c r="AE246" s="39"/>
      <c r="AR246" s="241" t="s">
        <v>100</v>
      </c>
      <c r="AT246" s="241" t="s">
        <v>265</v>
      </c>
      <c r="AU246" s="241" t="s">
        <v>87</v>
      </c>
      <c r="AY246" s="18" t="s">
        <v>216</v>
      </c>
      <c r="BE246" s="242">
        <f>IF(N246="základní",J246,0)</f>
        <v>0</v>
      </c>
      <c r="BF246" s="242">
        <f>IF(N246="snížená",J246,0)</f>
        <v>0</v>
      </c>
      <c r="BG246" s="242">
        <f>IF(N246="zákl. přenesená",J246,0)</f>
        <v>0</v>
      </c>
      <c r="BH246" s="242">
        <f>IF(N246="sníž. přenesená",J246,0)</f>
        <v>0</v>
      </c>
      <c r="BI246" s="242">
        <f>IF(N246="nulová",J246,0)</f>
        <v>0</v>
      </c>
      <c r="BJ246" s="18" t="s">
        <v>85</v>
      </c>
      <c r="BK246" s="242">
        <f>ROUND(I246*H246,2)</f>
        <v>0</v>
      </c>
      <c r="BL246" s="18" t="s">
        <v>100</v>
      </c>
      <c r="BM246" s="241" t="s">
        <v>2181</v>
      </c>
    </row>
    <row r="247" spans="1:47" s="2" customFormat="1" ht="12">
      <c r="A247" s="39"/>
      <c r="B247" s="40"/>
      <c r="C247" s="41"/>
      <c r="D247" s="288" t="s">
        <v>836</v>
      </c>
      <c r="E247" s="41"/>
      <c r="F247" s="289" t="s">
        <v>1484</v>
      </c>
      <c r="G247" s="41"/>
      <c r="H247" s="41"/>
      <c r="I247" s="290"/>
      <c r="J247" s="41"/>
      <c r="K247" s="41"/>
      <c r="L247" s="45"/>
      <c r="M247" s="291"/>
      <c r="N247" s="292"/>
      <c r="O247" s="92"/>
      <c r="P247" s="92"/>
      <c r="Q247" s="92"/>
      <c r="R247" s="92"/>
      <c r="S247" s="92"/>
      <c r="T247" s="93"/>
      <c r="U247" s="39"/>
      <c r="V247" s="39"/>
      <c r="W247" s="39"/>
      <c r="X247" s="39"/>
      <c r="Y247" s="39"/>
      <c r="Z247" s="39"/>
      <c r="AA247" s="39"/>
      <c r="AB247" s="39"/>
      <c r="AC247" s="39"/>
      <c r="AD247" s="39"/>
      <c r="AE247" s="39"/>
      <c r="AT247" s="18" t="s">
        <v>836</v>
      </c>
      <c r="AU247" s="18" t="s">
        <v>87</v>
      </c>
    </row>
    <row r="248" spans="1:51" s="14" customFormat="1" ht="12">
      <c r="A248" s="14"/>
      <c r="B248" s="254"/>
      <c r="C248" s="255"/>
      <c r="D248" s="245" t="s">
        <v>226</v>
      </c>
      <c r="E248" s="256" t="s">
        <v>1</v>
      </c>
      <c r="F248" s="257" t="s">
        <v>2182</v>
      </c>
      <c r="G248" s="255"/>
      <c r="H248" s="258">
        <v>5.04</v>
      </c>
      <c r="I248" s="259"/>
      <c r="J248" s="255"/>
      <c r="K248" s="255"/>
      <c r="L248" s="260"/>
      <c r="M248" s="261"/>
      <c r="N248" s="262"/>
      <c r="O248" s="262"/>
      <c r="P248" s="262"/>
      <c r="Q248" s="262"/>
      <c r="R248" s="262"/>
      <c r="S248" s="262"/>
      <c r="T248" s="263"/>
      <c r="U248" s="14"/>
      <c r="V248" s="14"/>
      <c r="W248" s="14"/>
      <c r="X248" s="14"/>
      <c r="Y248" s="14"/>
      <c r="Z248" s="14"/>
      <c r="AA248" s="14"/>
      <c r="AB248" s="14"/>
      <c r="AC248" s="14"/>
      <c r="AD248" s="14"/>
      <c r="AE248" s="14"/>
      <c r="AT248" s="264" t="s">
        <v>226</v>
      </c>
      <c r="AU248" s="264" t="s">
        <v>87</v>
      </c>
      <c r="AV248" s="14" t="s">
        <v>87</v>
      </c>
      <c r="AW248" s="14" t="s">
        <v>35</v>
      </c>
      <c r="AX248" s="14" t="s">
        <v>78</v>
      </c>
      <c r="AY248" s="264" t="s">
        <v>216</v>
      </c>
    </row>
    <row r="249" spans="1:51" s="14" customFormat="1" ht="12">
      <c r="A249" s="14"/>
      <c r="B249" s="254"/>
      <c r="C249" s="255"/>
      <c r="D249" s="245" t="s">
        <v>226</v>
      </c>
      <c r="E249" s="256" t="s">
        <v>1</v>
      </c>
      <c r="F249" s="257" t="s">
        <v>2183</v>
      </c>
      <c r="G249" s="255"/>
      <c r="H249" s="258">
        <v>4</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226</v>
      </c>
      <c r="AU249" s="264" t="s">
        <v>87</v>
      </c>
      <c r="AV249" s="14" t="s">
        <v>87</v>
      </c>
      <c r="AW249" s="14" t="s">
        <v>35</v>
      </c>
      <c r="AX249" s="14" t="s">
        <v>78</v>
      </c>
      <c r="AY249" s="264" t="s">
        <v>216</v>
      </c>
    </row>
    <row r="250" spans="1:51" s="14" customFormat="1" ht="12">
      <c r="A250" s="14"/>
      <c r="B250" s="254"/>
      <c r="C250" s="255"/>
      <c r="D250" s="245" t="s">
        <v>226</v>
      </c>
      <c r="E250" s="256" t="s">
        <v>1</v>
      </c>
      <c r="F250" s="257" t="s">
        <v>2184</v>
      </c>
      <c r="G250" s="255"/>
      <c r="H250" s="258">
        <v>11.2</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226</v>
      </c>
      <c r="AU250" s="264" t="s">
        <v>87</v>
      </c>
      <c r="AV250" s="14" t="s">
        <v>87</v>
      </c>
      <c r="AW250" s="14" t="s">
        <v>35</v>
      </c>
      <c r="AX250" s="14" t="s">
        <v>78</v>
      </c>
      <c r="AY250" s="264" t="s">
        <v>216</v>
      </c>
    </row>
    <row r="251" spans="1:51" s="15" customFormat="1" ht="12">
      <c r="A251" s="15"/>
      <c r="B251" s="265"/>
      <c r="C251" s="266"/>
      <c r="D251" s="245" t="s">
        <v>226</v>
      </c>
      <c r="E251" s="267" t="s">
        <v>1</v>
      </c>
      <c r="F251" s="268" t="s">
        <v>229</v>
      </c>
      <c r="G251" s="266"/>
      <c r="H251" s="269">
        <v>20.24</v>
      </c>
      <c r="I251" s="270"/>
      <c r="J251" s="266"/>
      <c r="K251" s="266"/>
      <c r="L251" s="271"/>
      <c r="M251" s="272"/>
      <c r="N251" s="273"/>
      <c r="O251" s="273"/>
      <c r="P251" s="273"/>
      <c r="Q251" s="273"/>
      <c r="R251" s="273"/>
      <c r="S251" s="273"/>
      <c r="T251" s="274"/>
      <c r="U251" s="15"/>
      <c r="V251" s="15"/>
      <c r="W251" s="15"/>
      <c r="X251" s="15"/>
      <c r="Y251" s="15"/>
      <c r="Z251" s="15"/>
      <c r="AA251" s="15"/>
      <c r="AB251" s="15"/>
      <c r="AC251" s="15"/>
      <c r="AD251" s="15"/>
      <c r="AE251" s="15"/>
      <c r="AT251" s="275" t="s">
        <v>226</v>
      </c>
      <c r="AU251" s="275" t="s">
        <v>87</v>
      </c>
      <c r="AV251" s="15" t="s">
        <v>100</v>
      </c>
      <c r="AW251" s="15" t="s">
        <v>35</v>
      </c>
      <c r="AX251" s="15" t="s">
        <v>85</v>
      </c>
      <c r="AY251" s="275" t="s">
        <v>216</v>
      </c>
    </row>
    <row r="252" spans="1:65" s="2" customFormat="1" ht="24.15" customHeight="1">
      <c r="A252" s="39"/>
      <c r="B252" s="40"/>
      <c r="C252" s="276" t="s">
        <v>353</v>
      </c>
      <c r="D252" s="276" t="s">
        <v>265</v>
      </c>
      <c r="E252" s="277" t="s">
        <v>1487</v>
      </c>
      <c r="F252" s="278" t="s">
        <v>1488</v>
      </c>
      <c r="G252" s="279" t="s">
        <v>268</v>
      </c>
      <c r="H252" s="280">
        <v>20.24</v>
      </c>
      <c r="I252" s="281"/>
      <c r="J252" s="282">
        <f>ROUND(I252*H252,2)</f>
        <v>0</v>
      </c>
      <c r="K252" s="278" t="s">
        <v>1361</v>
      </c>
      <c r="L252" s="45"/>
      <c r="M252" s="283" t="s">
        <v>1</v>
      </c>
      <c r="N252" s="284" t="s">
        <v>43</v>
      </c>
      <c r="O252" s="92"/>
      <c r="P252" s="239">
        <f>O252*H252</f>
        <v>0</v>
      </c>
      <c r="Q252" s="239">
        <v>4E-05</v>
      </c>
      <c r="R252" s="239">
        <f>Q252*H252</f>
        <v>0.0008096000000000001</v>
      </c>
      <c r="S252" s="239">
        <v>0</v>
      </c>
      <c r="T252" s="240">
        <f>S252*H252</f>
        <v>0</v>
      </c>
      <c r="U252" s="39"/>
      <c r="V252" s="39"/>
      <c r="W252" s="39"/>
      <c r="X252" s="39"/>
      <c r="Y252" s="39"/>
      <c r="Z252" s="39"/>
      <c r="AA252" s="39"/>
      <c r="AB252" s="39"/>
      <c r="AC252" s="39"/>
      <c r="AD252" s="39"/>
      <c r="AE252" s="39"/>
      <c r="AR252" s="241" t="s">
        <v>100</v>
      </c>
      <c r="AT252" s="241" t="s">
        <v>265</v>
      </c>
      <c r="AU252" s="241" t="s">
        <v>87</v>
      </c>
      <c r="AY252" s="18" t="s">
        <v>216</v>
      </c>
      <c r="BE252" s="242">
        <f>IF(N252="základní",J252,0)</f>
        <v>0</v>
      </c>
      <c r="BF252" s="242">
        <f>IF(N252="snížená",J252,0)</f>
        <v>0</v>
      </c>
      <c r="BG252" s="242">
        <f>IF(N252="zákl. přenesená",J252,0)</f>
        <v>0</v>
      </c>
      <c r="BH252" s="242">
        <f>IF(N252="sníž. přenesená",J252,0)</f>
        <v>0</v>
      </c>
      <c r="BI252" s="242">
        <f>IF(N252="nulová",J252,0)</f>
        <v>0</v>
      </c>
      <c r="BJ252" s="18" t="s">
        <v>85</v>
      </c>
      <c r="BK252" s="242">
        <f>ROUND(I252*H252,2)</f>
        <v>0</v>
      </c>
      <c r="BL252" s="18" t="s">
        <v>100</v>
      </c>
      <c r="BM252" s="241" t="s">
        <v>2185</v>
      </c>
    </row>
    <row r="253" spans="1:47" s="2" customFormat="1" ht="12">
      <c r="A253" s="39"/>
      <c r="B253" s="40"/>
      <c r="C253" s="41"/>
      <c r="D253" s="288" t="s">
        <v>836</v>
      </c>
      <c r="E253" s="41"/>
      <c r="F253" s="289" t="s">
        <v>1490</v>
      </c>
      <c r="G253" s="41"/>
      <c r="H253" s="41"/>
      <c r="I253" s="290"/>
      <c r="J253" s="41"/>
      <c r="K253" s="41"/>
      <c r="L253" s="45"/>
      <c r="M253" s="291"/>
      <c r="N253" s="292"/>
      <c r="O253" s="92"/>
      <c r="P253" s="92"/>
      <c r="Q253" s="92"/>
      <c r="R253" s="92"/>
      <c r="S253" s="92"/>
      <c r="T253" s="93"/>
      <c r="U253" s="39"/>
      <c r="V253" s="39"/>
      <c r="W253" s="39"/>
      <c r="X253" s="39"/>
      <c r="Y253" s="39"/>
      <c r="Z253" s="39"/>
      <c r="AA253" s="39"/>
      <c r="AB253" s="39"/>
      <c r="AC253" s="39"/>
      <c r="AD253" s="39"/>
      <c r="AE253" s="39"/>
      <c r="AT253" s="18" t="s">
        <v>836</v>
      </c>
      <c r="AU253" s="18" t="s">
        <v>87</v>
      </c>
    </row>
    <row r="254" spans="1:65" s="2" customFormat="1" ht="33" customHeight="1">
      <c r="A254" s="39"/>
      <c r="B254" s="40"/>
      <c r="C254" s="276" t="s">
        <v>317</v>
      </c>
      <c r="D254" s="276" t="s">
        <v>265</v>
      </c>
      <c r="E254" s="277" t="s">
        <v>1491</v>
      </c>
      <c r="F254" s="278" t="s">
        <v>1492</v>
      </c>
      <c r="G254" s="279" t="s">
        <v>255</v>
      </c>
      <c r="H254" s="280">
        <v>0.586</v>
      </c>
      <c r="I254" s="281"/>
      <c r="J254" s="282">
        <f>ROUND(I254*H254,2)</f>
        <v>0</v>
      </c>
      <c r="K254" s="278" t="s">
        <v>1361</v>
      </c>
      <c r="L254" s="45"/>
      <c r="M254" s="283" t="s">
        <v>1</v>
      </c>
      <c r="N254" s="284" t="s">
        <v>43</v>
      </c>
      <c r="O254" s="92"/>
      <c r="P254" s="239">
        <f>O254*H254</f>
        <v>0</v>
      </c>
      <c r="Q254" s="239">
        <v>1.0383</v>
      </c>
      <c r="R254" s="239">
        <f>Q254*H254</f>
        <v>0.6084438</v>
      </c>
      <c r="S254" s="239">
        <v>0</v>
      </c>
      <c r="T254" s="240">
        <f>S254*H254</f>
        <v>0</v>
      </c>
      <c r="U254" s="39"/>
      <c r="V254" s="39"/>
      <c r="W254" s="39"/>
      <c r="X254" s="39"/>
      <c r="Y254" s="39"/>
      <c r="Z254" s="39"/>
      <c r="AA254" s="39"/>
      <c r="AB254" s="39"/>
      <c r="AC254" s="39"/>
      <c r="AD254" s="39"/>
      <c r="AE254" s="39"/>
      <c r="AR254" s="241" t="s">
        <v>100</v>
      </c>
      <c r="AT254" s="241" t="s">
        <v>265</v>
      </c>
      <c r="AU254" s="241" t="s">
        <v>87</v>
      </c>
      <c r="AY254" s="18" t="s">
        <v>216</v>
      </c>
      <c r="BE254" s="242">
        <f>IF(N254="základní",J254,0)</f>
        <v>0</v>
      </c>
      <c r="BF254" s="242">
        <f>IF(N254="snížená",J254,0)</f>
        <v>0</v>
      </c>
      <c r="BG254" s="242">
        <f>IF(N254="zákl. přenesená",J254,0)</f>
        <v>0</v>
      </c>
      <c r="BH254" s="242">
        <f>IF(N254="sníž. přenesená",J254,0)</f>
        <v>0</v>
      </c>
      <c r="BI254" s="242">
        <f>IF(N254="nulová",J254,0)</f>
        <v>0</v>
      </c>
      <c r="BJ254" s="18" t="s">
        <v>85</v>
      </c>
      <c r="BK254" s="242">
        <f>ROUND(I254*H254,2)</f>
        <v>0</v>
      </c>
      <c r="BL254" s="18" t="s">
        <v>100</v>
      </c>
      <c r="BM254" s="241" t="s">
        <v>2186</v>
      </c>
    </row>
    <row r="255" spans="1:47" s="2" customFormat="1" ht="12">
      <c r="A255" s="39"/>
      <c r="B255" s="40"/>
      <c r="C255" s="41"/>
      <c r="D255" s="288" t="s">
        <v>836</v>
      </c>
      <c r="E255" s="41"/>
      <c r="F255" s="289" t="s">
        <v>1494</v>
      </c>
      <c r="G255" s="41"/>
      <c r="H255" s="41"/>
      <c r="I255" s="290"/>
      <c r="J255" s="41"/>
      <c r="K255" s="41"/>
      <c r="L255" s="45"/>
      <c r="M255" s="291"/>
      <c r="N255" s="292"/>
      <c r="O255" s="92"/>
      <c r="P255" s="92"/>
      <c r="Q255" s="92"/>
      <c r="R255" s="92"/>
      <c r="S255" s="92"/>
      <c r="T255" s="93"/>
      <c r="U255" s="39"/>
      <c r="V255" s="39"/>
      <c r="W255" s="39"/>
      <c r="X255" s="39"/>
      <c r="Y255" s="39"/>
      <c r="Z255" s="39"/>
      <c r="AA255" s="39"/>
      <c r="AB255" s="39"/>
      <c r="AC255" s="39"/>
      <c r="AD255" s="39"/>
      <c r="AE255" s="39"/>
      <c r="AT255" s="18" t="s">
        <v>836</v>
      </c>
      <c r="AU255" s="18" t="s">
        <v>87</v>
      </c>
    </row>
    <row r="256" spans="1:51" s="14" customFormat="1" ht="12">
      <c r="A256" s="14"/>
      <c r="B256" s="254"/>
      <c r="C256" s="255"/>
      <c r="D256" s="245" t="s">
        <v>226</v>
      </c>
      <c r="E256" s="256" t="s">
        <v>1</v>
      </c>
      <c r="F256" s="257" t="s">
        <v>2187</v>
      </c>
      <c r="G256" s="255"/>
      <c r="H256" s="258">
        <v>0.078</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226</v>
      </c>
      <c r="AU256" s="264" t="s">
        <v>87</v>
      </c>
      <c r="AV256" s="14" t="s">
        <v>87</v>
      </c>
      <c r="AW256" s="14" t="s">
        <v>35</v>
      </c>
      <c r="AX256" s="14" t="s">
        <v>78</v>
      </c>
      <c r="AY256" s="264" t="s">
        <v>216</v>
      </c>
    </row>
    <row r="257" spans="1:51" s="13" customFormat="1" ht="12">
      <c r="A257" s="13"/>
      <c r="B257" s="243"/>
      <c r="C257" s="244"/>
      <c r="D257" s="245" t="s">
        <v>226</v>
      </c>
      <c r="E257" s="246" t="s">
        <v>1</v>
      </c>
      <c r="F257" s="247" t="s">
        <v>2188</v>
      </c>
      <c r="G257" s="244"/>
      <c r="H257" s="246" t="s">
        <v>1</v>
      </c>
      <c r="I257" s="248"/>
      <c r="J257" s="244"/>
      <c r="K257" s="244"/>
      <c r="L257" s="249"/>
      <c r="M257" s="250"/>
      <c r="N257" s="251"/>
      <c r="O257" s="251"/>
      <c r="P257" s="251"/>
      <c r="Q257" s="251"/>
      <c r="R257" s="251"/>
      <c r="S257" s="251"/>
      <c r="T257" s="252"/>
      <c r="U257" s="13"/>
      <c r="V257" s="13"/>
      <c r="W257" s="13"/>
      <c r="X257" s="13"/>
      <c r="Y257" s="13"/>
      <c r="Z257" s="13"/>
      <c r="AA257" s="13"/>
      <c r="AB257" s="13"/>
      <c r="AC257" s="13"/>
      <c r="AD257" s="13"/>
      <c r="AE257" s="13"/>
      <c r="AT257" s="253" t="s">
        <v>226</v>
      </c>
      <c r="AU257" s="253" t="s">
        <v>87</v>
      </c>
      <c r="AV257" s="13" t="s">
        <v>85</v>
      </c>
      <c r="AW257" s="13" t="s">
        <v>35</v>
      </c>
      <c r="AX257" s="13" t="s">
        <v>78</v>
      </c>
      <c r="AY257" s="253" t="s">
        <v>216</v>
      </c>
    </row>
    <row r="258" spans="1:51" s="14" customFormat="1" ht="12">
      <c r="A258" s="14"/>
      <c r="B258" s="254"/>
      <c r="C258" s="255"/>
      <c r="D258" s="245" t="s">
        <v>226</v>
      </c>
      <c r="E258" s="256" t="s">
        <v>1</v>
      </c>
      <c r="F258" s="257" t="s">
        <v>2189</v>
      </c>
      <c r="G258" s="255"/>
      <c r="H258" s="258">
        <v>0.508</v>
      </c>
      <c r="I258" s="259"/>
      <c r="J258" s="255"/>
      <c r="K258" s="255"/>
      <c r="L258" s="260"/>
      <c r="M258" s="261"/>
      <c r="N258" s="262"/>
      <c r="O258" s="262"/>
      <c r="P258" s="262"/>
      <c r="Q258" s="262"/>
      <c r="R258" s="262"/>
      <c r="S258" s="262"/>
      <c r="T258" s="263"/>
      <c r="U258" s="14"/>
      <c r="V258" s="14"/>
      <c r="W258" s="14"/>
      <c r="X258" s="14"/>
      <c r="Y258" s="14"/>
      <c r="Z258" s="14"/>
      <c r="AA258" s="14"/>
      <c r="AB258" s="14"/>
      <c r="AC258" s="14"/>
      <c r="AD258" s="14"/>
      <c r="AE258" s="14"/>
      <c r="AT258" s="264" t="s">
        <v>226</v>
      </c>
      <c r="AU258" s="264" t="s">
        <v>87</v>
      </c>
      <c r="AV258" s="14" t="s">
        <v>87</v>
      </c>
      <c r="AW258" s="14" t="s">
        <v>35</v>
      </c>
      <c r="AX258" s="14" t="s">
        <v>78</v>
      </c>
      <c r="AY258" s="264" t="s">
        <v>216</v>
      </c>
    </row>
    <row r="259" spans="1:51" s="15" customFormat="1" ht="12">
      <c r="A259" s="15"/>
      <c r="B259" s="265"/>
      <c r="C259" s="266"/>
      <c r="D259" s="245" t="s">
        <v>226</v>
      </c>
      <c r="E259" s="267" t="s">
        <v>1</v>
      </c>
      <c r="F259" s="268" t="s">
        <v>229</v>
      </c>
      <c r="G259" s="266"/>
      <c r="H259" s="269">
        <v>0.586</v>
      </c>
      <c r="I259" s="270"/>
      <c r="J259" s="266"/>
      <c r="K259" s="266"/>
      <c r="L259" s="271"/>
      <c r="M259" s="272"/>
      <c r="N259" s="273"/>
      <c r="O259" s="273"/>
      <c r="P259" s="273"/>
      <c r="Q259" s="273"/>
      <c r="R259" s="273"/>
      <c r="S259" s="273"/>
      <c r="T259" s="274"/>
      <c r="U259" s="15"/>
      <c r="V259" s="15"/>
      <c r="W259" s="15"/>
      <c r="X259" s="15"/>
      <c r="Y259" s="15"/>
      <c r="Z259" s="15"/>
      <c r="AA259" s="15"/>
      <c r="AB259" s="15"/>
      <c r="AC259" s="15"/>
      <c r="AD259" s="15"/>
      <c r="AE259" s="15"/>
      <c r="AT259" s="275" t="s">
        <v>226</v>
      </c>
      <c r="AU259" s="275" t="s">
        <v>87</v>
      </c>
      <c r="AV259" s="15" t="s">
        <v>100</v>
      </c>
      <c r="AW259" s="15" t="s">
        <v>35</v>
      </c>
      <c r="AX259" s="15" t="s">
        <v>85</v>
      </c>
      <c r="AY259" s="275" t="s">
        <v>216</v>
      </c>
    </row>
    <row r="260" spans="1:63" s="12" customFormat="1" ht="22.8" customHeight="1">
      <c r="A260" s="12"/>
      <c r="B260" s="213"/>
      <c r="C260" s="214"/>
      <c r="D260" s="215" t="s">
        <v>77</v>
      </c>
      <c r="E260" s="227" t="s">
        <v>95</v>
      </c>
      <c r="F260" s="227" t="s">
        <v>1790</v>
      </c>
      <c r="G260" s="214"/>
      <c r="H260" s="214"/>
      <c r="I260" s="217"/>
      <c r="J260" s="228">
        <f>BK260</f>
        <v>0</v>
      </c>
      <c r="K260" s="214"/>
      <c r="L260" s="219"/>
      <c r="M260" s="220"/>
      <c r="N260" s="221"/>
      <c r="O260" s="221"/>
      <c r="P260" s="222">
        <f>SUM(P261:P300)</f>
        <v>0</v>
      </c>
      <c r="Q260" s="221"/>
      <c r="R260" s="222">
        <f>SUM(R261:R300)</f>
        <v>21.191447439999997</v>
      </c>
      <c r="S260" s="221"/>
      <c r="T260" s="223">
        <f>SUM(T261:T300)</f>
        <v>0</v>
      </c>
      <c r="U260" s="12"/>
      <c r="V260" s="12"/>
      <c r="W260" s="12"/>
      <c r="X260" s="12"/>
      <c r="Y260" s="12"/>
      <c r="Z260" s="12"/>
      <c r="AA260" s="12"/>
      <c r="AB260" s="12"/>
      <c r="AC260" s="12"/>
      <c r="AD260" s="12"/>
      <c r="AE260" s="12"/>
      <c r="AR260" s="224" t="s">
        <v>85</v>
      </c>
      <c r="AT260" s="225" t="s">
        <v>77</v>
      </c>
      <c r="AU260" s="225" t="s">
        <v>85</v>
      </c>
      <c r="AY260" s="224" t="s">
        <v>216</v>
      </c>
      <c r="BK260" s="226">
        <f>SUM(BK261:BK300)</f>
        <v>0</v>
      </c>
    </row>
    <row r="261" spans="1:65" s="2" customFormat="1" ht="16.5" customHeight="1">
      <c r="A261" s="39"/>
      <c r="B261" s="40"/>
      <c r="C261" s="276" t="s">
        <v>361</v>
      </c>
      <c r="D261" s="276" t="s">
        <v>265</v>
      </c>
      <c r="E261" s="277" t="s">
        <v>1791</v>
      </c>
      <c r="F261" s="278" t="s">
        <v>1792</v>
      </c>
      <c r="G261" s="279" t="s">
        <v>300</v>
      </c>
      <c r="H261" s="280">
        <v>0.49</v>
      </c>
      <c r="I261" s="281"/>
      <c r="J261" s="282">
        <f>ROUND(I261*H261,2)</f>
        <v>0</v>
      </c>
      <c r="K261" s="278" t="s">
        <v>1361</v>
      </c>
      <c r="L261" s="45"/>
      <c r="M261" s="283" t="s">
        <v>1</v>
      </c>
      <c r="N261" s="284" t="s">
        <v>43</v>
      </c>
      <c r="O261" s="92"/>
      <c r="P261" s="239">
        <f>O261*H261</f>
        <v>0</v>
      </c>
      <c r="Q261" s="239">
        <v>2.50215</v>
      </c>
      <c r="R261" s="239">
        <f>Q261*H261</f>
        <v>1.2260535</v>
      </c>
      <c r="S261" s="239">
        <v>0</v>
      </c>
      <c r="T261" s="240">
        <f>S261*H261</f>
        <v>0</v>
      </c>
      <c r="U261" s="39"/>
      <c r="V261" s="39"/>
      <c r="W261" s="39"/>
      <c r="X261" s="39"/>
      <c r="Y261" s="39"/>
      <c r="Z261" s="39"/>
      <c r="AA261" s="39"/>
      <c r="AB261" s="39"/>
      <c r="AC261" s="39"/>
      <c r="AD261" s="39"/>
      <c r="AE261" s="39"/>
      <c r="AR261" s="241" t="s">
        <v>100</v>
      </c>
      <c r="AT261" s="241" t="s">
        <v>265</v>
      </c>
      <c r="AU261" s="241" t="s">
        <v>87</v>
      </c>
      <c r="AY261" s="18" t="s">
        <v>216</v>
      </c>
      <c r="BE261" s="242">
        <f>IF(N261="základní",J261,0)</f>
        <v>0</v>
      </c>
      <c r="BF261" s="242">
        <f>IF(N261="snížená",J261,0)</f>
        <v>0</v>
      </c>
      <c r="BG261" s="242">
        <f>IF(N261="zákl. přenesená",J261,0)</f>
        <v>0</v>
      </c>
      <c r="BH261" s="242">
        <f>IF(N261="sníž. přenesená",J261,0)</f>
        <v>0</v>
      </c>
      <c r="BI261" s="242">
        <f>IF(N261="nulová",J261,0)</f>
        <v>0</v>
      </c>
      <c r="BJ261" s="18" t="s">
        <v>85</v>
      </c>
      <c r="BK261" s="242">
        <f>ROUND(I261*H261,2)</f>
        <v>0</v>
      </c>
      <c r="BL261" s="18" t="s">
        <v>100</v>
      </c>
      <c r="BM261" s="241" t="s">
        <v>2190</v>
      </c>
    </row>
    <row r="262" spans="1:47" s="2" customFormat="1" ht="12">
      <c r="A262" s="39"/>
      <c r="B262" s="40"/>
      <c r="C262" s="41"/>
      <c r="D262" s="288" t="s">
        <v>836</v>
      </c>
      <c r="E262" s="41"/>
      <c r="F262" s="289" t="s">
        <v>1794</v>
      </c>
      <c r="G262" s="41"/>
      <c r="H262" s="41"/>
      <c r="I262" s="290"/>
      <c r="J262" s="41"/>
      <c r="K262" s="41"/>
      <c r="L262" s="45"/>
      <c r="M262" s="291"/>
      <c r="N262" s="292"/>
      <c r="O262" s="92"/>
      <c r="P262" s="92"/>
      <c r="Q262" s="92"/>
      <c r="R262" s="92"/>
      <c r="S262" s="92"/>
      <c r="T262" s="93"/>
      <c r="U262" s="39"/>
      <c r="V262" s="39"/>
      <c r="W262" s="39"/>
      <c r="X262" s="39"/>
      <c r="Y262" s="39"/>
      <c r="Z262" s="39"/>
      <c r="AA262" s="39"/>
      <c r="AB262" s="39"/>
      <c r="AC262" s="39"/>
      <c r="AD262" s="39"/>
      <c r="AE262" s="39"/>
      <c r="AT262" s="18" t="s">
        <v>836</v>
      </c>
      <c r="AU262" s="18" t="s">
        <v>87</v>
      </c>
    </row>
    <row r="263" spans="1:51" s="14" customFormat="1" ht="12">
      <c r="A263" s="14"/>
      <c r="B263" s="254"/>
      <c r="C263" s="255"/>
      <c r="D263" s="245" t="s">
        <v>226</v>
      </c>
      <c r="E263" s="256" t="s">
        <v>1</v>
      </c>
      <c r="F263" s="257" t="s">
        <v>2191</v>
      </c>
      <c r="G263" s="255"/>
      <c r="H263" s="258">
        <v>0.49</v>
      </c>
      <c r="I263" s="259"/>
      <c r="J263" s="255"/>
      <c r="K263" s="255"/>
      <c r="L263" s="260"/>
      <c r="M263" s="261"/>
      <c r="N263" s="262"/>
      <c r="O263" s="262"/>
      <c r="P263" s="262"/>
      <c r="Q263" s="262"/>
      <c r="R263" s="262"/>
      <c r="S263" s="262"/>
      <c r="T263" s="263"/>
      <c r="U263" s="14"/>
      <c r="V263" s="14"/>
      <c r="W263" s="14"/>
      <c r="X263" s="14"/>
      <c r="Y263" s="14"/>
      <c r="Z263" s="14"/>
      <c r="AA263" s="14"/>
      <c r="AB263" s="14"/>
      <c r="AC263" s="14"/>
      <c r="AD263" s="14"/>
      <c r="AE263" s="14"/>
      <c r="AT263" s="264" t="s">
        <v>226</v>
      </c>
      <c r="AU263" s="264" t="s">
        <v>87</v>
      </c>
      <c r="AV263" s="14" t="s">
        <v>87</v>
      </c>
      <c r="AW263" s="14" t="s">
        <v>35</v>
      </c>
      <c r="AX263" s="14" t="s">
        <v>78</v>
      </c>
      <c r="AY263" s="264" t="s">
        <v>216</v>
      </c>
    </row>
    <row r="264" spans="1:51" s="15" customFormat="1" ht="12">
      <c r="A264" s="15"/>
      <c r="B264" s="265"/>
      <c r="C264" s="266"/>
      <c r="D264" s="245" t="s">
        <v>226</v>
      </c>
      <c r="E264" s="267" t="s">
        <v>1</v>
      </c>
      <c r="F264" s="268" t="s">
        <v>229</v>
      </c>
      <c r="G264" s="266"/>
      <c r="H264" s="269">
        <v>0.49</v>
      </c>
      <c r="I264" s="270"/>
      <c r="J264" s="266"/>
      <c r="K264" s="266"/>
      <c r="L264" s="271"/>
      <c r="M264" s="272"/>
      <c r="N264" s="273"/>
      <c r="O264" s="273"/>
      <c r="P264" s="273"/>
      <c r="Q264" s="273"/>
      <c r="R264" s="273"/>
      <c r="S264" s="273"/>
      <c r="T264" s="274"/>
      <c r="U264" s="15"/>
      <c r="V264" s="15"/>
      <c r="W264" s="15"/>
      <c r="X264" s="15"/>
      <c r="Y264" s="15"/>
      <c r="Z264" s="15"/>
      <c r="AA264" s="15"/>
      <c r="AB264" s="15"/>
      <c r="AC264" s="15"/>
      <c r="AD264" s="15"/>
      <c r="AE264" s="15"/>
      <c r="AT264" s="275" t="s">
        <v>226</v>
      </c>
      <c r="AU264" s="275" t="s">
        <v>87</v>
      </c>
      <c r="AV264" s="15" t="s">
        <v>100</v>
      </c>
      <c r="AW264" s="15" t="s">
        <v>35</v>
      </c>
      <c r="AX264" s="15" t="s">
        <v>85</v>
      </c>
      <c r="AY264" s="275" t="s">
        <v>216</v>
      </c>
    </row>
    <row r="265" spans="1:65" s="2" customFormat="1" ht="24.15" customHeight="1">
      <c r="A265" s="39"/>
      <c r="B265" s="40"/>
      <c r="C265" s="276" t="s">
        <v>1966</v>
      </c>
      <c r="D265" s="276" t="s">
        <v>265</v>
      </c>
      <c r="E265" s="277" t="s">
        <v>1797</v>
      </c>
      <c r="F265" s="278" t="s">
        <v>1798</v>
      </c>
      <c r="G265" s="279" t="s">
        <v>300</v>
      </c>
      <c r="H265" s="280">
        <v>0.49</v>
      </c>
      <c r="I265" s="281"/>
      <c r="J265" s="282">
        <f>ROUND(I265*H265,2)</f>
        <v>0</v>
      </c>
      <c r="K265" s="278" t="s">
        <v>1361</v>
      </c>
      <c r="L265" s="45"/>
      <c r="M265" s="283" t="s">
        <v>1</v>
      </c>
      <c r="N265" s="284" t="s">
        <v>43</v>
      </c>
      <c r="O265" s="92"/>
      <c r="P265" s="239">
        <f>O265*H265</f>
        <v>0</v>
      </c>
      <c r="Q265" s="239">
        <v>0.04858</v>
      </c>
      <c r="R265" s="239">
        <f>Q265*H265</f>
        <v>0.023804199999999998</v>
      </c>
      <c r="S265" s="239">
        <v>0</v>
      </c>
      <c r="T265" s="240">
        <f>S265*H265</f>
        <v>0</v>
      </c>
      <c r="U265" s="39"/>
      <c r="V265" s="39"/>
      <c r="W265" s="39"/>
      <c r="X265" s="39"/>
      <c r="Y265" s="39"/>
      <c r="Z265" s="39"/>
      <c r="AA265" s="39"/>
      <c r="AB265" s="39"/>
      <c r="AC265" s="39"/>
      <c r="AD265" s="39"/>
      <c r="AE265" s="39"/>
      <c r="AR265" s="241" t="s">
        <v>100</v>
      </c>
      <c r="AT265" s="241" t="s">
        <v>265</v>
      </c>
      <c r="AU265" s="241" t="s">
        <v>87</v>
      </c>
      <c r="AY265" s="18" t="s">
        <v>216</v>
      </c>
      <c r="BE265" s="242">
        <f>IF(N265="základní",J265,0)</f>
        <v>0</v>
      </c>
      <c r="BF265" s="242">
        <f>IF(N265="snížená",J265,0)</f>
        <v>0</v>
      </c>
      <c r="BG265" s="242">
        <f>IF(N265="zákl. přenesená",J265,0)</f>
        <v>0</v>
      </c>
      <c r="BH265" s="242">
        <f>IF(N265="sníž. přenesená",J265,0)</f>
        <v>0</v>
      </c>
      <c r="BI265" s="242">
        <f>IF(N265="nulová",J265,0)</f>
        <v>0</v>
      </c>
      <c r="BJ265" s="18" t="s">
        <v>85</v>
      </c>
      <c r="BK265" s="242">
        <f>ROUND(I265*H265,2)</f>
        <v>0</v>
      </c>
      <c r="BL265" s="18" t="s">
        <v>100</v>
      </c>
      <c r="BM265" s="241" t="s">
        <v>2192</v>
      </c>
    </row>
    <row r="266" spans="1:47" s="2" customFormat="1" ht="12">
      <c r="A266" s="39"/>
      <c r="B266" s="40"/>
      <c r="C266" s="41"/>
      <c r="D266" s="288" t="s">
        <v>836</v>
      </c>
      <c r="E266" s="41"/>
      <c r="F266" s="289" t="s">
        <v>1800</v>
      </c>
      <c r="G266" s="41"/>
      <c r="H266" s="41"/>
      <c r="I266" s="290"/>
      <c r="J266" s="41"/>
      <c r="K266" s="41"/>
      <c r="L266" s="45"/>
      <c r="M266" s="291"/>
      <c r="N266" s="292"/>
      <c r="O266" s="92"/>
      <c r="P266" s="92"/>
      <c r="Q266" s="92"/>
      <c r="R266" s="92"/>
      <c r="S266" s="92"/>
      <c r="T266" s="93"/>
      <c r="U266" s="39"/>
      <c r="V266" s="39"/>
      <c r="W266" s="39"/>
      <c r="X266" s="39"/>
      <c r="Y266" s="39"/>
      <c r="Z266" s="39"/>
      <c r="AA266" s="39"/>
      <c r="AB266" s="39"/>
      <c r="AC266" s="39"/>
      <c r="AD266" s="39"/>
      <c r="AE266" s="39"/>
      <c r="AT266" s="18" t="s">
        <v>836</v>
      </c>
      <c r="AU266" s="18" t="s">
        <v>87</v>
      </c>
    </row>
    <row r="267" spans="1:65" s="2" customFormat="1" ht="16.5" customHeight="1">
      <c r="A267" s="39"/>
      <c r="B267" s="40"/>
      <c r="C267" s="276" t="s">
        <v>365</v>
      </c>
      <c r="D267" s="276" t="s">
        <v>265</v>
      </c>
      <c r="E267" s="277" t="s">
        <v>1801</v>
      </c>
      <c r="F267" s="278" t="s">
        <v>1802</v>
      </c>
      <c r="G267" s="279" t="s">
        <v>268</v>
      </c>
      <c r="H267" s="280">
        <v>2.98</v>
      </c>
      <c r="I267" s="281"/>
      <c r="J267" s="282">
        <f>ROUND(I267*H267,2)</f>
        <v>0</v>
      </c>
      <c r="K267" s="278" t="s">
        <v>1361</v>
      </c>
      <c r="L267" s="45"/>
      <c r="M267" s="283" t="s">
        <v>1</v>
      </c>
      <c r="N267" s="284" t="s">
        <v>43</v>
      </c>
      <c r="O267" s="92"/>
      <c r="P267" s="239">
        <f>O267*H267</f>
        <v>0</v>
      </c>
      <c r="Q267" s="239">
        <v>0.04174</v>
      </c>
      <c r="R267" s="239">
        <f>Q267*H267</f>
        <v>0.1243852</v>
      </c>
      <c r="S267" s="239">
        <v>0</v>
      </c>
      <c r="T267" s="240">
        <f>S267*H267</f>
        <v>0</v>
      </c>
      <c r="U267" s="39"/>
      <c r="V267" s="39"/>
      <c r="W267" s="39"/>
      <c r="X267" s="39"/>
      <c r="Y267" s="39"/>
      <c r="Z267" s="39"/>
      <c r="AA267" s="39"/>
      <c r="AB267" s="39"/>
      <c r="AC267" s="39"/>
      <c r="AD267" s="39"/>
      <c r="AE267" s="39"/>
      <c r="AR267" s="241" t="s">
        <v>100</v>
      </c>
      <c r="AT267" s="241" t="s">
        <v>265</v>
      </c>
      <c r="AU267" s="241" t="s">
        <v>87</v>
      </c>
      <c r="AY267" s="18" t="s">
        <v>216</v>
      </c>
      <c r="BE267" s="242">
        <f>IF(N267="základní",J267,0)</f>
        <v>0</v>
      </c>
      <c r="BF267" s="242">
        <f>IF(N267="snížená",J267,0)</f>
        <v>0</v>
      </c>
      <c r="BG267" s="242">
        <f>IF(N267="zákl. přenesená",J267,0)</f>
        <v>0</v>
      </c>
      <c r="BH267" s="242">
        <f>IF(N267="sníž. přenesená",J267,0)</f>
        <v>0</v>
      </c>
      <c r="BI267" s="242">
        <f>IF(N267="nulová",J267,0)</f>
        <v>0</v>
      </c>
      <c r="BJ267" s="18" t="s">
        <v>85</v>
      </c>
      <c r="BK267" s="242">
        <f>ROUND(I267*H267,2)</f>
        <v>0</v>
      </c>
      <c r="BL267" s="18" t="s">
        <v>100</v>
      </c>
      <c r="BM267" s="241" t="s">
        <v>2193</v>
      </c>
    </row>
    <row r="268" spans="1:47" s="2" customFormat="1" ht="12">
      <c r="A268" s="39"/>
      <c r="B268" s="40"/>
      <c r="C268" s="41"/>
      <c r="D268" s="288" t="s">
        <v>836</v>
      </c>
      <c r="E268" s="41"/>
      <c r="F268" s="289" t="s">
        <v>1804</v>
      </c>
      <c r="G268" s="41"/>
      <c r="H268" s="41"/>
      <c r="I268" s="290"/>
      <c r="J268" s="41"/>
      <c r="K268" s="41"/>
      <c r="L268" s="45"/>
      <c r="M268" s="291"/>
      <c r="N268" s="292"/>
      <c r="O268" s="92"/>
      <c r="P268" s="92"/>
      <c r="Q268" s="92"/>
      <c r="R268" s="92"/>
      <c r="S268" s="92"/>
      <c r="T268" s="93"/>
      <c r="U268" s="39"/>
      <c r="V268" s="39"/>
      <c r="W268" s="39"/>
      <c r="X268" s="39"/>
      <c r="Y268" s="39"/>
      <c r="Z268" s="39"/>
      <c r="AA268" s="39"/>
      <c r="AB268" s="39"/>
      <c r="AC268" s="39"/>
      <c r="AD268" s="39"/>
      <c r="AE268" s="39"/>
      <c r="AT268" s="18" t="s">
        <v>836</v>
      </c>
      <c r="AU268" s="18" t="s">
        <v>87</v>
      </c>
    </row>
    <row r="269" spans="1:51" s="13" customFormat="1" ht="12">
      <c r="A269" s="13"/>
      <c r="B269" s="243"/>
      <c r="C269" s="244"/>
      <c r="D269" s="245" t="s">
        <v>226</v>
      </c>
      <c r="E269" s="246" t="s">
        <v>1</v>
      </c>
      <c r="F269" s="247" t="s">
        <v>2194</v>
      </c>
      <c r="G269" s="244"/>
      <c r="H269" s="246" t="s">
        <v>1</v>
      </c>
      <c r="I269" s="248"/>
      <c r="J269" s="244"/>
      <c r="K269" s="244"/>
      <c r="L269" s="249"/>
      <c r="M269" s="250"/>
      <c r="N269" s="251"/>
      <c r="O269" s="251"/>
      <c r="P269" s="251"/>
      <c r="Q269" s="251"/>
      <c r="R269" s="251"/>
      <c r="S269" s="251"/>
      <c r="T269" s="252"/>
      <c r="U269" s="13"/>
      <c r="V269" s="13"/>
      <c r="W269" s="13"/>
      <c r="X269" s="13"/>
      <c r="Y269" s="13"/>
      <c r="Z269" s="13"/>
      <c r="AA269" s="13"/>
      <c r="AB269" s="13"/>
      <c r="AC269" s="13"/>
      <c r="AD269" s="13"/>
      <c r="AE269" s="13"/>
      <c r="AT269" s="253" t="s">
        <v>226</v>
      </c>
      <c r="AU269" s="253" t="s">
        <v>87</v>
      </c>
      <c r="AV269" s="13" t="s">
        <v>85</v>
      </c>
      <c r="AW269" s="13" t="s">
        <v>35</v>
      </c>
      <c r="AX269" s="13" t="s">
        <v>78</v>
      </c>
      <c r="AY269" s="253" t="s">
        <v>216</v>
      </c>
    </row>
    <row r="270" spans="1:51" s="14" customFormat="1" ht="12">
      <c r="A270" s="14"/>
      <c r="B270" s="254"/>
      <c r="C270" s="255"/>
      <c r="D270" s="245" t="s">
        <v>226</v>
      </c>
      <c r="E270" s="256" t="s">
        <v>1</v>
      </c>
      <c r="F270" s="257" t="s">
        <v>2195</v>
      </c>
      <c r="G270" s="255"/>
      <c r="H270" s="258">
        <v>2.78</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226</v>
      </c>
      <c r="AU270" s="264" t="s">
        <v>87</v>
      </c>
      <c r="AV270" s="14" t="s">
        <v>87</v>
      </c>
      <c r="AW270" s="14" t="s">
        <v>35</v>
      </c>
      <c r="AX270" s="14" t="s">
        <v>78</v>
      </c>
      <c r="AY270" s="264" t="s">
        <v>216</v>
      </c>
    </row>
    <row r="271" spans="1:51" s="14" customFormat="1" ht="12">
      <c r="A271" s="14"/>
      <c r="B271" s="254"/>
      <c r="C271" s="255"/>
      <c r="D271" s="245" t="s">
        <v>226</v>
      </c>
      <c r="E271" s="256" t="s">
        <v>1</v>
      </c>
      <c r="F271" s="257" t="s">
        <v>2196</v>
      </c>
      <c r="G271" s="255"/>
      <c r="H271" s="258">
        <v>0.2</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226</v>
      </c>
      <c r="AU271" s="264" t="s">
        <v>87</v>
      </c>
      <c r="AV271" s="14" t="s">
        <v>87</v>
      </c>
      <c r="AW271" s="14" t="s">
        <v>35</v>
      </c>
      <c r="AX271" s="14" t="s">
        <v>78</v>
      </c>
      <c r="AY271" s="264" t="s">
        <v>216</v>
      </c>
    </row>
    <row r="272" spans="1:51" s="15" customFormat="1" ht="12">
      <c r="A272" s="15"/>
      <c r="B272" s="265"/>
      <c r="C272" s="266"/>
      <c r="D272" s="245" t="s">
        <v>226</v>
      </c>
      <c r="E272" s="267" t="s">
        <v>1</v>
      </c>
      <c r="F272" s="268" t="s">
        <v>229</v>
      </c>
      <c r="G272" s="266"/>
      <c r="H272" s="269">
        <v>2.98</v>
      </c>
      <c r="I272" s="270"/>
      <c r="J272" s="266"/>
      <c r="K272" s="266"/>
      <c r="L272" s="271"/>
      <c r="M272" s="272"/>
      <c r="N272" s="273"/>
      <c r="O272" s="273"/>
      <c r="P272" s="273"/>
      <c r="Q272" s="273"/>
      <c r="R272" s="273"/>
      <c r="S272" s="273"/>
      <c r="T272" s="274"/>
      <c r="U272" s="15"/>
      <c r="V272" s="15"/>
      <c r="W272" s="15"/>
      <c r="X272" s="15"/>
      <c r="Y272" s="15"/>
      <c r="Z272" s="15"/>
      <c r="AA272" s="15"/>
      <c r="AB272" s="15"/>
      <c r="AC272" s="15"/>
      <c r="AD272" s="15"/>
      <c r="AE272" s="15"/>
      <c r="AT272" s="275" t="s">
        <v>226</v>
      </c>
      <c r="AU272" s="275" t="s">
        <v>87</v>
      </c>
      <c r="AV272" s="15" t="s">
        <v>100</v>
      </c>
      <c r="AW272" s="15" t="s">
        <v>35</v>
      </c>
      <c r="AX272" s="15" t="s">
        <v>85</v>
      </c>
      <c r="AY272" s="275" t="s">
        <v>216</v>
      </c>
    </row>
    <row r="273" spans="1:65" s="2" customFormat="1" ht="16.5" customHeight="1">
      <c r="A273" s="39"/>
      <c r="B273" s="40"/>
      <c r="C273" s="276" t="s">
        <v>369</v>
      </c>
      <c r="D273" s="276" t="s">
        <v>265</v>
      </c>
      <c r="E273" s="277" t="s">
        <v>1808</v>
      </c>
      <c r="F273" s="278" t="s">
        <v>1809</v>
      </c>
      <c r="G273" s="279" t="s">
        <v>268</v>
      </c>
      <c r="H273" s="280">
        <v>2.98</v>
      </c>
      <c r="I273" s="281"/>
      <c r="J273" s="282">
        <f>ROUND(I273*H273,2)</f>
        <v>0</v>
      </c>
      <c r="K273" s="278" t="s">
        <v>1361</v>
      </c>
      <c r="L273" s="45"/>
      <c r="M273" s="283" t="s">
        <v>1</v>
      </c>
      <c r="N273" s="284" t="s">
        <v>43</v>
      </c>
      <c r="O273" s="92"/>
      <c r="P273" s="239">
        <f>O273*H273</f>
        <v>0</v>
      </c>
      <c r="Q273" s="239">
        <v>2E-05</v>
      </c>
      <c r="R273" s="239">
        <f>Q273*H273</f>
        <v>5.9600000000000005E-05</v>
      </c>
      <c r="S273" s="239">
        <v>0</v>
      </c>
      <c r="T273" s="240">
        <f>S273*H273</f>
        <v>0</v>
      </c>
      <c r="U273" s="39"/>
      <c r="V273" s="39"/>
      <c r="W273" s="39"/>
      <c r="X273" s="39"/>
      <c r="Y273" s="39"/>
      <c r="Z273" s="39"/>
      <c r="AA273" s="39"/>
      <c r="AB273" s="39"/>
      <c r="AC273" s="39"/>
      <c r="AD273" s="39"/>
      <c r="AE273" s="39"/>
      <c r="AR273" s="241" t="s">
        <v>100</v>
      </c>
      <c r="AT273" s="241" t="s">
        <v>265</v>
      </c>
      <c r="AU273" s="241" t="s">
        <v>87</v>
      </c>
      <c r="AY273" s="18" t="s">
        <v>216</v>
      </c>
      <c r="BE273" s="242">
        <f>IF(N273="základní",J273,0)</f>
        <v>0</v>
      </c>
      <c r="BF273" s="242">
        <f>IF(N273="snížená",J273,0)</f>
        <v>0</v>
      </c>
      <c r="BG273" s="242">
        <f>IF(N273="zákl. přenesená",J273,0)</f>
        <v>0</v>
      </c>
      <c r="BH273" s="242">
        <f>IF(N273="sníž. přenesená",J273,0)</f>
        <v>0</v>
      </c>
      <c r="BI273" s="242">
        <f>IF(N273="nulová",J273,0)</f>
        <v>0</v>
      </c>
      <c r="BJ273" s="18" t="s">
        <v>85</v>
      </c>
      <c r="BK273" s="242">
        <f>ROUND(I273*H273,2)</f>
        <v>0</v>
      </c>
      <c r="BL273" s="18" t="s">
        <v>100</v>
      </c>
      <c r="BM273" s="241" t="s">
        <v>2197</v>
      </c>
    </row>
    <row r="274" spans="1:47" s="2" customFormat="1" ht="12">
      <c r="A274" s="39"/>
      <c r="B274" s="40"/>
      <c r="C274" s="41"/>
      <c r="D274" s="288" t="s">
        <v>836</v>
      </c>
      <c r="E274" s="41"/>
      <c r="F274" s="289" t="s">
        <v>1811</v>
      </c>
      <c r="G274" s="41"/>
      <c r="H274" s="41"/>
      <c r="I274" s="290"/>
      <c r="J274" s="41"/>
      <c r="K274" s="41"/>
      <c r="L274" s="45"/>
      <c r="M274" s="291"/>
      <c r="N274" s="292"/>
      <c r="O274" s="92"/>
      <c r="P274" s="92"/>
      <c r="Q274" s="92"/>
      <c r="R274" s="92"/>
      <c r="S274" s="92"/>
      <c r="T274" s="93"/>
      <c r="U274" s="39"/>
      <c r="V274" s="39"/>
      <c r="W274" s="39"/>
      <c r="X274" s="39"/>
      <c r="Y274" s="39"/>
      <c r="Z274" s="39"/>
      <c r="AA274" s="39"/>
      <c r="AB274" s="39"/>
      <c r="AC274" s="39"/>
      <c r="AD274" s="39"/>
      <c r="AE274" s="39"/>
      <c r="AT274" s="18" t="s">
        <v>836</v>
      </c>
      <c r="AU274" s="18" t="s">
        <v>87</v>
      </c>
    </row>
    <row r="275" spans="1:51" s="14" customFormat="1" ht="12">
      <c r="A275" s="14"/>
      <c r="B275" s="254"/>
      <c r="C275" s="255"/>
      <c r="D275" s="245" t="s">
        <v>226</v>
      </c>
      <c r="E275" s="256" t="s">
        <v>1</v>
      </c>
      <c r="F275" s="257" t="s">
        <v>2198</v>
      </c>
      <c r="G275" s="255"/>
      <c r="H275" s="258">
        <v>2.98</v>
      </c>
      <c r="I275" s="259"/>
      <c r="J275" s="255"/>
      <c r="K275" s="255"/>
      <c r="L275" s="260"/>
      <c r="M275" s="261"/>
      <c r="N275" s="262"/>
      <c r="O275" s="262"/>
      <c r="P275" s="262"/>
      <c r="Q275" s="262"/>
      <c r="R275" s="262"/>
      <c r="S275" s="262"/>
      <c r="T275" s="263"/>
      <c r="U275" s="14"/>
      <c r="V275" s="14"/>
      <c r="W275" s="14"/>
      <c r="X275" s="14"/>
      <c r="Y275" s="14"/>
      <c r="Z275" s="14"/>
      <c r="AA275" s="14"/>
      <c r="AB275" s="14"/>
      <c r="AC275" s="14"/>
      <c r="AD275" s="14"/>
      <c r="AE275" s="14"/>
      <c r="AT275" s="264" t="s">
        <v>226</v>
      </c>
      <c r="AU275" s="264" t="s">
        <v>87</v>
      </c>
      <c r="AV275" s="14" t="s">
        <v>87</v>
      </c>
      <c r="AW275" s="14" t="s">
        <v>35</v>
      </c>
      <c r="AX275" s="14" t="s">
        <v>78</v>
      </c>
      <c r="AY275" s="264" t="s">
        <v>216</v>
      </c>
    </row>
    <row r="276" spans="1:51" s="15" customFormat="1" ht="12">
      <c r="A276" s="15"/>
      <c r="B276" s="265"/>
      <c r="C276" s="266"/>
      <c r="D276" s="245" t="s">
        <v>226</v>
      </c>
      <c r="E276" s="267" t="s">
        <v>1</v>
      </c>
      <c r="F276" s="268" t="s">
        <v>229</v>
      </c>
      <c r="G276" s="266"/>
      <c r="H276" s="269">
        <v>2.98</v>
      </c>
      <c r="I276" s="270"/>
      <c r="J276" s="266"/>
      <c r="K276" s="266"/>
      <c r="L276" s="271"/>
      <c r="M276" s="272"/>
      <c r="N276" s="273"/>
      <c r="O276" s="273"/>
      <c r="P276" s="273"/>
      <c r="Q276" s="273"/>
      <c r="R276" s="273"/>
      <c r="S276" s="273"/>
      <c r="T276" s="274"/>
      <c r="U276" s="15"/>
      <c r="V276" s="15"/>
      <c r="W276" s="15"/>
      <c r="X276" s="15"/>
      <c r="Y276" s="15"/>
      <c r="Z276" s="15"/>
      <c r="AA276" s="15"/>
      <c r="AB276" s="15"/>
      <c r="AC276" s="15"/>
      <c r="AD276" s="15"/>
      <c r="AE276" s="15"/>
      <c r="AT276" s="275" t="s">
        <v>226</v>
      </c>
      <c r="AU276" s="275" t="s">
        <v>87</v>
      </c>
      <c r="AV276" s="15" t="s">
        <v>100</v>
      </c>
      <c r="AW276" s="15" t="s">
        <v>35</v>
      </c>
      <c r="AX276" s="15" t="s">
        <v>85</v>
      </c>
      <c r="AY276" s="275" t="s">
        <v>216</v>
      </c>
    </row>
    <row r="277" spans="1:65" s="2" customFormat="1" ht="24.15" customHeight="1">
      <c r="A277" s="39"/>
      <c r="B277" s="40"/>
      <c r="C277" s="276" t="s">
        <v>373</v>
      </c>
      <c r="D277" s="276" t="s">
        <v>265</v>
      </c>
      <c r="E277" s="277" t="s">
        <v>1812</v>
      </c>
      <c r="F277" s="278" t="s">
        <v>1813</v>
      </c>
      <c r="G277" s="279" t="s">
        <v>255</v>
      </c>
      <c r="H277" s="280">
        <v>0.254</v>
      </c>
      <c r="I277" s="281"/>
      <c r="J277" s="282">
        <f>ROUND(I277*H277,2)</f>
        <v>0</v>
      </c>
      <c r="K277" s="278" t="s">
        <v>1361</v>
      </c>
      <c r="L277" s="45"/>
      <c r="M277" s="283" t="s">
        <v>1</v>
      </c>
      <c r="N277" s="284" t="s">
        <v>43</v>
      </c>
      <c r="O277" s="92"/>
      <c r="P277" s="239">
        <f>O277*H277</f>
        <v>0</v>
      </c>
      <c r="Q277" s="239">
        <v>1.04877</v>
      </c>
      <c r="R277" s="239">
        <f>Q277*H277</f>
        <v>0.26638758</v>
      </c>
      <c r="S277" s="239">
        <v>0</v>
      </c>
      <c r="T277" s="240">
        <f>S277*H277</f>
        <v>0</v>
      </c>
      <c r="U277" s="39"/>
      <c r="V277" s="39"/>
      <c r="W277" s="39"/>
      <c r="X277" s="39"/>
      <c r="Y277" s="39"/>
      <c r="Z277" s="39"/>
      <c r="AA277" s="39"/>
      <c r="AB277" s="39"/>
      <c r="AC277" s="39"/>
      <c r="AD277" s="39"/>
      <c r="AE277" s="39"/>
      <c r="AR277" s="241" t="s">
        <v>100</v>
      </c>
      <c r="AT277" s="241" t="s">
        <v>265</v>
      </c>
      <c r="AU277" s="241" t="s">
        <v>87</v>
      </c>
      <c r="AY277" s="18" t="s">
        <v>216</v>
      </c>
      <c r="BE277" s="242">
        <f>IF(N277="základní",J277,0)</f>
        <v>0</v>
      </c>
      <c r="BF277" s="242">
        <f>IF(N277="snížená",J277,0)</f>
        <v>0</v>
      </c>
      <c r="BG277" s="242">
        <f>IF(N277="zákl. přenesená",J277,0)</f>
        <v>0</v>
      </c>
      <c r="BH277" s="242">
        <f>IF(N277="sníž. přenesená",J277,0)</f>
        <v>0</v>
      </c>
      <c r="BI277" s="242">
        <f>IF(N277="nulová",J277,0)</f>
        <v>0</v>
      </c>
      <c r="BJ277" s="18" t="s">
        <v>85</v>
      </c>
      <c r="BK277" s="242">
        <f>ROUND(I277*H277,2)</f>
        <v>0</v>
      </c>
      <c r="BL277" s="18" t="s">
        <v>100</v>
      </c>
      <c r="BM277" s="241" t="s">
        <v>2199</v>
      </c>
    </row>
    <row r="278" spans="1:47" s="2" customFormat="1" ht="12">
      <c r="A278" s="39"/>
      <c r="B278" s="40"/>
      <c r="C278" s="41"/>
      <c r="D278" s="288" t="s">
        <v>836</v>
      </c>
      <c r="E278" s="41"/>
      <c r="F278" s="289" t="s">
        <v>1815</v>
      </c>
      <c r="G278" s="41"/>
      <c r="H278" s="41"/>
      <c r="I278" s="290"/>
      <c r="J278" s="41"/>
      <c r="K278" s="41"/>
      <c r="L278" s="45"/>
      <c r="M278" s="291"/>
      <c r="N278" s="292"/>
      <c r="O278" s="92"/>
      <c r="P278" s="92"/>
      <c r="Q278" s="92"/>
      <c r="R278" s="92"/>
      <c r="S278" s="92"/>
      <c r="T278" s="93"/>
      <c r="U278" s="39"/>
      <c r="V278" s="39"/>
      <c r="W278" s="39"/>
      <c r="X278" s="39"/>
      <c r="Y278" s="39"/>
      <c r="Z278" s="39"/>
      <c r="AA278" s="39"/>
      <c r="AB278" s="39"/>
      <c r="AC278" s="39"/>
      <c r="AD278" s="39"/>
      <c r="AE278" s="39"/>
      <c r="AT278" s="18" t="s">
        <v>836</v>
      </c>
      <c r="AU278" s="18" t="s">
        <v>87</v>
      </c>
    </row>
    <row r="279" spans="1:51" s="14" customFormat="1" ht="12">
      <c r="A279" s="14"/>
      <c r="B279" s="254"/>
      <c r="C279" s="255"/>
      <c r="D279" s="245" t="s">
        <v>226</v>
      </c>
      <c r="E279" s="256" t="s">
        <v>1</v>
      </c>
      <c r="F279" s="257" t="s">
        <v>2200</v>
      </c>
      <c r="G279" s="255"/>
      <c r="H279" s="258">
        <v>0.254</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226</v>
      </c>
      <c r="AU279" s="264" t="s">
        <v>87</v>
      </c>
      <c r="AV279" s="14" t="s">
        <v>87</v>
      </c>
      <c r="AW279" s="14" t="s">
        <v>35</v>
      </c>
      <c r="AX279" s="14" t="s">
        <v>78</v>
      </c>
      <c r="AY279" s="264" t="s">
        <v>216</v>
      </c>
    </row>
    <row r="280" spans="1:51" s="15" customFormat="1" ht="12">
      <c r="A280" s="15"/>
      <c r="B280" s="265"/>
      <c r="C280" s="266"/>
      <c r="D280" s="245" t="s">
        <v>226</v>
      </c>
      <c r="E280" s="267" t="s">
        <v>1</v>
      </c>
      <c r="F280" s="268" t="s">
        <v>229</v>
      </c>
      <c r="G280" s="266"/>
      <c r="H280" s="269">
        <v>0.254</v>
      </c>
      <c r="I280" s="270"/>
      <c r="J280" s="266"/>
      <c r="K280" s="266"/>
      <c r="L280" s="271"/>
      <c r="M280" s="272"/>
      <c r="N280" s="273"/>
      <c r="O280" s="273"/>
      <c r="P280" s="273"/>
      <c r="Q280" s="273"/>
      <c r="R280" s="273"/>
      <c r="S280" s="273"/>
      <c r="T280" s="274"/>
      <c r="U280" s="15"/>
      <c r="V280" s="15"/>
      <c r="W280" s="15"/>
      <c r="X280" s="15"/>
      <c r="Y280" s="15"/>
      <c r="Z280" s="15"/>
      <c r="AA280" s="15"/>
      <c r="AB280" s="15"/>
      <c r="AC280" s="15"/>
      <c r="AD280" s="15"/>
      <c r="AE280" s="15"/>
      <c r="AT280" s="275" t="s">
        <v>226</v>
      </c>
      <c r="AU280" s="275" t="s">
        <v>87</v>
      </c>
      <c r="AV280" s="15" t="s">
        <v>100</v>
      </c>
      <c r="AW280" s="15" t="s">
        <v>35</v>
      </c>
      <c r="AX280" s="15" t="s">
        <v>85</v>
      </c>
      <c r="AY280" s="275" t="s">
        <v>216</v>
      </c>
    </row>
    <row r="281" spans="1:65" s="2" customFormat="1" ht="24.15" customHeight="1">
      <c r="A281" s="39"/>
      <c r="B281" s="40"/>
      <c r="C281" s="276" t="s">
        <v>377</v>
      </c>
      <c r="D281" s="276" t="s">
        <v>265</v>
      </c>
      <c r="E281" s="277" t="s">
        <v>1817</v>
      </c>
      <c r="F281" s="278" t="s">
        <v>1818</v>
      </c>
      <c r="G281" s="279" t="s">
        <v>300</v>
      </c>
      <c r="H281" s="280">
        <v>7.584</v>
      </c>
      <c r="I281" s="281"/>
      <c r="J281" s="282">
        <f>ROUND(I281*H281,2)</f>
        <v>0</v>
      </c>
      <c r="K281" s="278" t="s">
        <v>1361</v>
      </c>
      <c r="L281" s="45"/>
      <c r="M281" s="283" t="s">
        <v>1</v>
      </c>
      <c r="N281" s="284" t="s">
        <v>43</v>
      </c>
      <c r="O281" s="92"/>
      <c r="P281" s="239">
        <f>O281*H281</f>
        <v>0</v>
      </c>
      <c r="Q281" s="239">
        <v>2.50209</v>
      </c>
      <c r="R281" s="239">
        <f>Q281*H281</f>
        <v>18.975850559999998</v>
      </c>
      <c r="S281" s="239">
        <v>0</v>
      </c>
      <c r="T281" s="240">
        <f>S281*H281</f>
        <v>0</v>
      </c>
      <c r="U281" s="39"/>
      <c r="V281" s="39"/>
      <c r="W281" s="39"/>
      <c r="X281" s="39"/>
      <c r="Y281" s="39"/>
      <c r="Z281" s="39"/>
      <c r="AA281" s="39"/>
      <c r="AB281" s="39"/>
      <c r="AC281" s="39"/>
      <c r="AD281" s="39"/>
      <c r="AE281" s="39"/>
      <c r="AR281" s="241" t="s">
        <v>100</v>
      </c>
      <c r="AT281" s="241" t="s">
        <v>265</v>
      </c>
      <c r="AU281" s="241" t="s">
        <v>87</v>
      </c>
      <c r="AY281" s="18" t="s">
        <v>216</v>
      </c>
      <c r="BE281" s="242">
        <f>IF(N281="základní",J281,0)</f>
        <v>0</v>
      </c>
      <c r="BF281" s="242">
        <f>IF(N281="snížená",J281,0)</f>
        <v>0</v>
      </c>
      <c r="BG281" s="242">
        <f>IF(N281="zákl. přenesená",J281,0)</f>
        <v>0</v>
      </c>
      <c r="BH281" s="242">
        <f>IF(N281="sníž. přenesená",J281,0)</f>
        <v>0</v>
      </c>
      <c r="BI281" s="242">
        <f>IF(N281="nulová",J281,0)</f>
        <v>0</v>
      </c>
      <c r="BJ281" s="18" t="s">
        <v>85</v>
      </c>
      <c r="BK281" s="242">
        <f>ROUND(I281*H281,2)</f>
        <v>0</v>
      </c>
      <c r="BL281" s="18" t="s">
        <v>100</v>
      </c>
      <c r="BM281" s="241" t="s">
        <v>2201</v>
      </c>
    </row>
    <row r="282" spans="1:47" s="2" customFormat="1" ht="12">
      <c r="A282" s="39"/>
      <c r="B282" s="40"/>
      <c r="C282" s="41"/>
      <c r="D282" s="288" t="s">
        <v>836</v>
      </c>
      <c r="E282" s="41"/>
      <c r="F282" s="289" t="s">
        <v>1820</v>
      </c>
      <c r="G282" s="41"/>
      <c r="H282" s="41"/>
      <c r="I282" s="290"/>
      <c r="J282" s="41"/>
      <c r="K282" s="41"/>
      <c r="L282" s="45"/>
      <c r="M282" s="291"/>
      <c r="N282" s="292"/>
      <c r="O282" s="92"/>
      <c r="P282" s="92"/>
      <c r="Q282" s="92"/>
      <c r="R282" s="92"/>
      <c r="S282" s="92"/>
      <c r="T282" s="93"/>
      <c r="U282" s="39"/>
      <c r="V282" s="39"/>
      <c r="W282" s="39"/>
      <c r="X282" s="39"/>
      <c r="Y282" s="39"/>
      <c r="Z282" s="39"/>
      <c r="AA282" s="39"/>
      <c r="AB282" s="39"/>
      <c r="AC282" s="39"/>
      <c r="AD282" s="39"/>
      <c r="AE282" s="39"/>
      <c r="AT282" s="18" t="s">
        <v>836</v>
      </c>
      <c r="AU282" s="18" t="s">
        <v>87</v>
      </c>
    </row>
    <row r="283" spans="1:51" s="14" customFormat="1" ht="12">
      <c r="A283" s="14"/>
      <c r="B283" s="254"/>
      <c r="C283" s="255"/>
      <c r="D283" s="245" t="s">
        <v>226</v>
      </c>
      <c r="E283" s="256" t="s">
        <v>1</v>
      </c>
      <c r="F283" s="257" t="s">
        <v>2202</v>
      </c>
      <c r="G283" s="255"/>
      <c r="H283" s="258">
        <v>7.584</v>
      </c>
      <c r="I283" s="259"/>
      <c r="J283" s="255"/>
      <c r="K283" s="255"/>
      <c r="L283" s="260"/>
      <c r="M283" s="261"/>
      <c r="N283" s="262"/>
      <c r="O283" s="262"/>
      <c r="P283" s="262"/>
      <c r="Q283" s="262"/>
      <c r="R283" s="262"/>
      <c r="S283" s="262"/>
      <c r="T283" s="263"/>
      <c r="U283" s="14"/>
      <c r="V283" s="14"/>
      <c r="W283" s="14"/>
      <c r="X283" s="14"/>
      <c r="Y283" s="14"/>
      <c r="Z283" s="14"/>
      <c r="AA283" s="14"/>
      <c r="AB283" s="14"/>
      <c r="AC283" s="14"/>
      <c r="AD283" s="14"/>
      <c r="AE283" s="14"/>
      <c r="AT283" s="264" t="s">
        <v>226</v>
      </c>
      <c r="AU283" s="264" t="s">
        <v>87</v>
      </c>
      <c r="AV283" s="14" t="s">
        <v>87</v>
      </c>
      <c r="AW283" s="14" t="s">
        <v>35</v>
      </c>
      <c r="AX283" s="14" t="s">
        <v>78</v>
      </c>
      <c r="AY283" s="264" t="s">
        <v>216</v>
      </c>
    </row>
    <row r="284" spans="1:51" s="15" customFormat="1" ht="12">
      <c r="A284" s="15"/>
      <c r="B284" s="265"/>
      <c r="C284" s="266"/>
      <c r="D284" s="245" t="s">
        <v>226</v>
      </c>
      <c r="E284" s="267" t="s">
        <v>1</v>
      </c>
      <c r="F284" s="268" t="s">
        <v>229</v>
      </c>
      <c r="G284" s="266"/>
      <c r="H284" s="269">
        <v>7.584</v>
      </c>
      <c r="I284" s="270"/>
      <c r="J284" s="266"/>
      <c r="K284" s="266"/>
      <c r="L284" s="271"/>
      <c r="M284" s="272"/>
      <c r="N284" s="273"/>
      <c r="O284" s="273"/>
      <c r="P284" s="273"/>
      <c r="Q284" s="273"/>
      <c r="R284" s="273"/>
      <c r="S284" s="273"/>
      <c r="T284" s="274"/>
      <c r="U284" s="15"/>
      <c r="V284" s="15"/>
      <c r="W284" s="15"/>
      <c r="X284" s="15"/>
      <c r="Y284" s="15"/>
      <c r="Z284" s="15"/>
      <c r="AA284" s="15"/>
      <c r="AB284" s="15"/>
      <c r="AC284" s="15"/>
      <c r="AD284" s="15"/>
      <c r="AE284" s="15"/>
      <c r="AT284" s="275" t="s">
        <v>226</v>
      </c>
      <c r="AU284" s="275" t="s">
        <v>87</v>
      </c>
      <c r="AV284" s="15" t="s">
        <v>100</v>
      </c>
      <c r="AW284" s="15" t="s">
        <v>35</v>
      </c>
      <c r="AX284" s="15" t="s">
        <v>85</v>
      </c>
      <c r="AY284" s="275" t="s">
        <v>216</v>
      </c>
    </row>
    <row r="285" spans="1:65" s="2" customFormat="1" ht="33" customHeight="1">
      <c r="A285" s="39"/>
      <c r="B285" s="40"/>
      <c r="C285" s="276" t="s">
        <v>1203</v>
      </c>
      <c r="D285" s="276" t="s">
        <v>265</v>
      </c>
      <c r="E285" s="277" t="s">
        <v>1826</v>
      </c>
      <c r="F285" s="278" t="s">
        <v>1827</v>
      </c>
      <c r="G285" s="279" t="s">
        <v>300</v>
      </c>
      <c r="H285" s="280">
        <v>7.584</v>
      </c>
      <c r="I285" s="281"/>
      <c r="J285" s="282">
        <f>ROUND(I285*H285,2)</f>
        <v>0</v>
      </c>
      <c r="K285" s="278" t="s">
        <v>1361</v>
      </c>
      <c r="L285" s="45"/>
      <c r="M285" s="283" t="s">
        <v>1</v>
      </c>
      <c r="N285" s="284" t="s">
        <v>43</v>
      </c>
      <c r="O285" s="92"/>
      <c r="P285" s="239">
        <f>O285*H285</f>
        <v>0</v>
      </c>
      <c r="Q285" s="239">
        <v>0</v>
      </c>
      <c r="R285" s="239">
        <f>Q285*H285</f>
        <v>0</v>
      </c>
      <c r="S285" s="239">
        <v>0</v>
      </c>
      <c r="T285" s="240">
        <f>S285*H285</f>
        <v>0</v>
      </c>
      <c r="U285" s="39"/>
      <c r="V285" s="39"/>
      <c r="W285" s="39"/>
      <c r="X285" s="39"/>
      <c r="Y285" s="39"/>
      <c r="Z285" s="39"/>
      <c r="AA285" s="39"/>
      <c r="AB285" s="39"/>
      <c r="AC285" s="39"/>
      <c r="AD285" s="39"/>
      <c r="AE285" s="39"/>
      <c r="AR285" s="241" t="s">
        <v>100</v>
      </c>
      <c r="AT285" s="241" t="s">
        <v>265</v>
      </c>
      <c r="AU285" s="241" t="s">
        <v>87</v>
      </c>
      <c r="AY285" s="18" t="s">
        <v>216</v>
      </c>
      <c r="BE285" s="242">
        <f>IF(N285="základní",J285,0)</f>
        <v>0</v>
      </c>
      <c r="BF285" s="242">
        <f>IF(N285="snížená",J285,0)</f>
        <v>0</v>
      </c>
      <c r="BG285" s="242">
        <f>IF(N285="zákl. přenesená",J285,0)</f>
        <v>0</v>
      </c>
      <c r="BH285" s="242">
        <f>IF(N285="sníž. přenesená",J285,0)</f>
        <v>0</v>
      </c>
      <c r="BI285" s="242">
        <f>IF(N285="nulová",J285,0)</f>
        <v>0</v>
      </c>
      <c r="BJ285" s="18" t="s">
        <v>85</v>
      </c>
      <c r="BK285" s="242">
        <f>ROUND(I285*H285,2)</f>
        <v>0</v>
      </c>
      <c r="BL285" s="18" t="s">
        <v>100</v>
      </c>
      <c r="BM285" s="241" t="s">
        <v>2203</v>
      </c>
    </row>
    <row r="286" spans="1:47" s="2" customFormat="1" ht="12">
      <c r="A286" s="39"/>
      <c r="B286" s="40"/>
      <c r="C286" s="41"/>
      <c r="D286" s="288" t="s">
        <v>836</v>
      </c>
      <c r="E286" s="41"/>
      <c r="F286" s="289" t="s">
        <v>1829</v>
      </c>
      <c r="G286" s="41"/>
      <c r="H286" s="41"/>
      <c r="I286" s="290"/>
      <c r="J286" s="41"/>
      <c r="K286" s="41"/>
      <c r="L286" s="45"/>
      <c r="M286" s="291"/>
      <c r="N286" s="292"/>
      <c r="O286" s="92"/>
      <c r="P286" s="92"/>
      <c r="Q286" s="92"/>
      <c r="R286" s="92"/>
      <c r="S286" s="92"/>
      <c r="T286" s="93"/>
      <c r="U286" s="39"/>
      <c r="V286" s="39"/>
      <c r="W286" s="39"/>
      <c r="X286" s="39"/>
      <c r="Y286" s="39"/>
      <c r="Z286" s="39"/>
      <c r="AA286" s="39"/>
      <c r="AB286" s="39"/>
      <c r="AC286" s="39"/>
      <c r="AD286" s="39"/>
      <c r="AE286" s="39"/>
      <c r="AT286" s="18" t="s">
        <v>836</v>
      </c>
      <c r="AU286" s="18" t="s">
        <v>87</v>
      </c>
    </row>
    <row r="287" spans="1:65" s="2" customFormat="1" ht="37.8" customHeight="1">
      <c r="A287" s="39"/>
      <c r="B287" s="40"/>
      <c r="C287" s="276" t="s">
        <v>382</v>
      </c>
      <c r="D287" s="276" t="s">
        <v>265</v>
      </c>
      <c r="E287" s="277" t="s">
        <v>1830</v>
      </c>
      <c r="F287" s="278" t="s">
        <v>1831</v>
      </c>
      <c r="G287" s="279" t="s">
        <v>268</v>
      </c>
      <c r="H287" s="280">
        <v>25.47</v>
      </c>
      <c r="I287" s="281"/>
      <c r="J287" s="282">
        <f>ROUND(I287*H287,2)</f>
        <v>0</v>
      </c>
      <c r="K287" s="278" t="s">
        <v>1361</v>
      </c>
      <c r="L287" s="45"/>
      <c r="M287" s="283" t="s">
        <v>1</v>
      </c>
      <c r="N287" s="284" t="s">
        <v>43</v>
      </c>
      <c r="O287" s="92"/>
      <c r="P287" s="239">
        <f>O287*H287</f>
        <v>0</v>
      </c>
      <c r="Q287" s="239">
        <v>0.00182</v>
      </c>
      <c r="R287" s="239">
        <f>Q287*H287</f>
        <v>0.0463554</v>
      </c>
      <c r="S287" s="239">
        <v>0</v>
      </c>
      <c r="T287" s="240">
        <f>S287*H287</f>
        <v>0</v>
      </c>
      <c r="U287" s="39"/>
      <c r="V287" s="39"/>
      <c r="W287" s="39"/>
      <c r="X287" s="39"/>
      <c r="Y287" s="39"/>
      <c r="Z287" s="39"/>
      <c r="AA287" s="39"/>
      <c r="AB287" s="39"/>
      <c r="AC287" s="39"/>
      <c r="AD287" s="39"/>
      <c r="AE287" s="39"/>
      <c r="AR287" s="241" t="s">
        <v>100</v>
      </c>
      <c r="AT287" s="241" t="s">
        <v>265</v>
      </c>
      <c r="AU287" s="241" t="s">
        <v>87</v>
      </c>
      <c r="AY287" s="18" t="s">
        <v>216</v>
      </c>
      <c r="BE287" s="242">
        <f>IF(N287="základní",J287,0)</f>
        <v>0</v>
      </c>
      <c r="BF287" s="242">
        <f>IF(N287="snížená",J287,0)</f>
        <v>0</v>
      </c>
      <c r="BG287" s="242">
        <f>IF(N287="zákl. přenesená",J287,0)</f>
        <v>0</v>
      </c>
      <c r="BH287" s="242">
        <f>IF(N287="sníž. přenesená",J287,0)</f>
        <v>0</v>
      </c>
      <c r="BI287" s="242">
        <f>IF(N287="nulová",J287,0)</f>
        <v>0</v>
      </c>
      <c r="BJ287" s="18" t="s">
        <v>85</v>
      </c>
      <c r="BK287" s="242">
        <f>ROUND(I287*H287,2)</f>
        <v>0</v>
      </c>
      <c r="BL287" s="18" t="s">
        <v>100</v>
      </c>
      <c r="BM287" s="241" t="s">
        <v>2204</v>
      </c>
    </row>
    <row r="288" spans="1:47" s="2" customFormat="1" ht="12">
      <c r="A288" s="39"/>
      <c r="B288" s="40"/>
      <c r="C288" s="41"/>
      <c r="D288" s="288" t="s">
        <v>836</v>
      </c>
      <c r="E288" s="41"/>
      <c r="F288" s="289" t="s">
        <v>1833</v>
      </c>
      <c r="G288" s="41"/>
      <c r="H288" s="41"/>
      <c r="I288" s="290"/>
      <c r="J288" s="41"/>
      <c r="K288" s="41"/>
      <c r="L288" s="45"/>
      <c r="M288" s="291"/>
      <c r="N288" s="292"/>
      <c r="O288" s="92"/>
      <c r="P288" s="92"/>
      <c r="Q288" s="92"/>
      <c r="R288" s="92"/>
      <c r="S288" s="92"/>
      <c r="T288" s="93"/>
      <c r="U288" s="39"/>
      <c r="V288" s="39"/>
      <c r="W288" s="39"/>
      <c r="X288" s="39"/>
      <c r="Y288" s="39"/>
      <c r="Z288" s="39"/>
      <c r="AA288" s="39"/>
      <c r="AB288" s="39"/>
      <c r="AC288" s="39"/>
      <c r="AD288" s="39"/>
      <c r="AE288" s="39"/>
      <c r="AT288" s="18" t="s">
        <v>836</v>
      </c>
      <c r="AU288" s="18" t="s">
        <v>87</v>
      </c>
    </row>
    <row r="289" spans="1:51" s="13" customFormat="1" ht="12">
      <c r="A289" s="13"/>
      <c r="B289" s="243"/>
      <c r="C289" s="244"/>
      <c r="D289" s="245" t="s">
        <v>226</v>
      </c>
      <c r="E289" s="246" t="s">
        <v>1</v>
      </c>
      <c r="F289" s="247" t="s">
        <v>2205</v>
      </c>
      <c r="G289" s="244"/>
      <c r="H289" s="246" t="s">
        <v>1</v>
      </c>
      <c r="I289" s="248"/>
      <c r="J289" s="244"/>
      <c r="K289" s="244"/>
      <c r="L289" s="249"/>
      <c r="M289" s="250"/>
      <c r="N289" s="251"/>
      <c r="O289" s="251"/>
      <c r="P289" s="251"/>
      <c r="Q289" s="251"/>
      <c r="R289" s="251"/>
      <c r="S289" s="251"/>
      <c r="T289" s="252"/>
      <c r="U289" s="13"/>
      <c r="V289" s="13"/>
      <c r="W289" s="13"/>
      <c r="X289" s="13"/>
      <c r="Y289" s="13"/>
      <c r="Z289" s="13"/>
      <c r="AA289" s="13"/>
      <c r="AB289" s="13"/>
      <c r="AC289" s="13"/>
      <c r="AD289" s="13"/>
      <c r="AE289" s="13"/>
      <c r="AT289" s="253" t="s">
        <v>226</v>
      </c>
      <c r="AU289" s="253" t="s">
        <v>87</v>
      </c>
      <c r="AV289" s="13" t="s">
        <v>85</v>
      </c>
      <c r="AW289" s="13" t="s">
        <v>35</v>
      </c>
      <c r="AX289" s="13" t="s">
        <v>78</v>
      </c>
      <c r="AY289" s="253" t="s">
        <v>216</v>
      </c>
    </row>
    <row r="290" spans="1:51" s="14" customFormat="1" ht="12">
      <c r="A290" s="14"/>
      <c r="B290" s="254"/>
      <c r="C290" s="255"/>
      <c r="D290" s="245" t="s">
        <v>226</v>
      </c>
      <c r="E290" s="256" t="s">
        <v>1</v>
      </c>
      <c r="F290" s="257" t="s">
        <v>2206</v>
      </c>
      <c r="G290" s="255"/>
      <c r="H290" s="258">
        <v>22.185</v>
      </c>
      <c r="I290" s="259"/>
      <c r="J290" s="255"/>
      <c r="K290" s="255"/>
      <c r="L290" s="260"/>
      <c r="M290" s="261"/>
      <c r="N290" s="262"/>
      <c r="O290" s="262"/>
      <c r="P290" s="262"/>
      <c r="Q290" s="262"/>
      <c r="R290" s="262"/>
      <c r="S290" s="262"/>
      <c r="T290" s="263"/>
      <c r="U290" s="14"/>
      <c r="V290" s="14"/>
      <c r="W290" s="14"/>
      <c r="X290" s="14"/>
      <c r="Y290" s="14"/>
      <c r="Z290" s="14"/>
      <c r="AA290" s="14"/>
      <c r="AB290" s="14"/>
      <c r="AC290" s="14"/>
      <c r="AD290" s="14"/>
      <c r="AE290" s="14"/>
      <c r="AT290" s="264" t="s">
        <v>226</v>
      </c>
      <c r="AU290" s="264" t="s">
        <v>87</v>
      </c>
      <c r="AV290" s="14" t="s">
        <v>87</v>
      </c>
      <c r="AW290" s="14" t="s">
        <v>35</v>
      </c>
      <c r="AX290" s="14" t="s">
        <v>78</v>
      </c>
      <c r="AY290" s="264" t="s">
        <v>216</v>
      </c>
    </row>
    <row r="291" spans="1:51" s="14" customFormat="1" ht="12">
      <c r="A291" s="14"/>
      <c r="B291" s="254"/>
      <c r="C291" s="255"/>
      <c r="D291" s="245" t="s">
        <v>226</v>
      </c>
      <c r="E291" s="256" t="s">
        <v>1</v>
      </c>
      <c r="F291" s="257" t="s">
        <v>2207</v>
      </c>
      <c r="G291" s="255"/>
      <c r="H291" s="258">
        <v>3.285</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226</v>
      </c>
      <c r="AU291" s="264" t="s">
        <v>87</v>
      </c>
      <c r="AV291" s="14" t="s">
        <v>87</v>
      </c>
      <c r="AW291" s="14" t="s">
        <v>35</v>
      </c>
      <c r="AX291" s="14" t="s">
        <v>78</v>
      </c>
      <c r="AY291" s="264" t="s">
        <v>216</v>
      </c>
    </row>
    <row r="292" spans="1:51" s="15" customFormat="1" ht="12">
      <c r="A292" s="15"/>
      <c r="B292" s="265"/>
      <c r="C292" s="266"/>
      <c r="D292" s="245" t="s">
        <v>226</v>
      </c>
      <c r="E292" s="267" t="s">
        <v>1</v>
      </c>
      <c r="F292" s="268" t="s">
        <v>229</v>
      </c>
      <c r="G292" s="266"/>
      <c r="H292" s="269">
        <v>25.47</v>
      </c>
      <c r="I292" s="270"/>
      <c r="J292" s="266"/>
      <c r="K292" s="266"/>
      <c r="L292" s="271"/>
      <c r="M292" s="272"/>
      <c r="N292" s="273"/>
      <c r="O292" s="273"/>
      <c r="P292" s="273"/>
      <c r="Q292" s="273"/>
      <c r="R292" s="273"/>
      <c r="S292" s="273"/>
      <c r="T292" s="274"/>
      <c r="U292" s="15"/>
      <c r="V292" s="15"/>
      <c r="W292" s="15"/>
      <c r="X292" s="15"/>
      <c r="Y292" s="15"/>
      <c r="Z292" s="15"/>
      <c r="AA292" s="15"/>
      <c r="AB292" s="15"/>
      <c r="AC292" s="15"/>
      <c r="AD292" s="15"/>
      <c r="AE292" s="15"/>
      <c r="AT292" s="275" t="s">
        <v>226</v>
      </c>
      <c r="AU292" s="275" t="s">
        <v>87</v>
      </c>
      <c r="AV292" s="15" t="s">
        <v>100</v>
      </c>
      <c r="AW292" s="15" t="s">
        <v>35</v>
      </c>
      <c r="AX292" s="15" t="s">
        <v>85</v>
      </c>
      <c r="AY292" s="275" t="s">
        <v>216</v>
      </c>
    </row>
    <row r="293" spans="1:65" s="2" customFormat="1" ht="24.15" customHeight="1">
      <c r="A293" s="39"/>
      <c r="B293" s="40"/>
      <c r="C293" s="276" t="s">
        <v>387</v>
      </c>
      <c r="D293" s="276" t="s">
        <v>265</v>
      </c>
      <c r="E293" s="277" t="s">
        <v>1838</v>
      </c>
      <c r="F293" s="278" t="s">
        <v>1839</v>
      </c>
      <c r="G293" s="279" t="s">
        <v>268</v>
      </c>
      <c r="H293" s="280">
        <v>25.47</v>
      </c>
      <c r="I293" s="281"/>
      <c r="J293" s="282">
        <f>ROUND(I293*H293,2)</f>
        <v>0</v>
      </c>
      <c r="K293" s="278" t="s">
        <v>1361</v>
      </c>
      <c r="L293" s="45"/>
      <c r="M293" s="283" t="s">
        <v>1</v>
      </c>
      <c r="N293" s="284" t="s">
        <v>43</v>
      </c>
      <c r="O293" s="92"/>
      <c r="P293" s="239">
        <f>O293*H293</f>
        <v>0</v>
      </c>
      <c r="Q293" s="239">
        <v>4E-05</v>
      </c>
      <c r="R293" s="239">
        <f>Q293*H293</f>
        <v>0.0010188</v>
      </c>
      <c r="S293" s="239">
        <v>0</v>
      </c>
      <c r="T293" s="240">
        <f>S293*H293</f>
        <v>0</v>
      </c>
      <c r="U293" s="39"/>
      <c r="V293" s="39"/>
      <c r="W293" s="39"/>
      <c r="X293" s="39"/>
      <c r="Y293" s="39"/>
      <c r="Z293" s="39"/>
      <c r="AA293" s="39"/>
      <c r="AB293" s="39"/>
      <c r="AC293" s="39"/>
      <c r="AD293" s="39"/>
      <c r="AE293" s="39"/>
      <c r="AR293" s="241" t="s">
        <v>100</v>
      </c>
      <c r="AT293" s="241" t="s">
        <v>265</v>
      </c>
      <c r="AU293" s="241" t="s">
        <v>87</v>
      </c>
      <c r="AY293" s="18" t="s">
        <v>216</v>
      </c>
      <c r="BE293" s="242">
        <f>IF(N293="základní",J293,0)</f>
        <v>0</v>
      </c>
      <c r="BF293" s="242">
        <f>IF(N293="snížená",J293,0)</f>
        <v>0</v>
      </c>
      <c r="BG293" s="242">
        <f>IF(N293="zákl. přenesená",J293,0)</f>
        <v>0</v>
      </c>
      <c r="BH293" s="242">
        <f>IF(N293="sníž. přenesená",J293,0)</f>
        <v>0</v>
      </c>
      <c r="BI293" s="242">
        <f>IF(N293="nulová",J293,0)</f>
        <v>0</v>
      </c>
      <c r="BJ293" s="18" t="s">
        <v>85</v>
      </c>
      <c r="BK293" s="242">
        <f>ROUND(I293*H293,2)</f>
        <v>0</v>
      </c>
      <c r="BL293" s="18" t="s">
        <v>100</v>
      </c>
      <c r="BM293" s="241" t="s">
        <v>2208</v>
      </c>
    </row>
    <row r="294" spans="1:47" s="2" customFormat="1" ht="12">
      <c r="A294" s="39"/>
      <c r="B294" s="40"/>
      <c r="C294" s="41"/>
      <c r="D294" s="288" t="s">
        <v>836</v>
      </c>
      <c r="E294" s="41"/>
      <c r="F294" s="289" t="s">
        <v>1841</v>
      </c>
      <c r="G294" s="41"/>
      <c r="H294" s="41"/>
      <c r="I294" s="290"/>
      <c r="J294" s="41"/>
      <c r="K294" s="41"/>
      <c r="L294" s="45"/>
      <c r="M294" s="291"/>
      <c r="N294" s="292"/>
      <c r="O294" s="92"/>
      <c r="P294" s="92"/>
      <c r="Q294" s="92"/>
      <c r="R294" s="92"/>
      <c r="S294" s="92"/>
      <c r="T294" s="93"/>
      <c r="U294" s="39"/>
      <c r="V294" s="39"/>
      <c r="W294" s="39"/>
      <c r="X294" s="39"/>
      <c r="Y294" s="39"/>
      <c r="Z294" s="39"/>
      <c r="AA294" s="39"/>
      <c r="AB294" s="39"/>
      <c r="AC294" s="39"/>
      <c r="AD294" s="39"/>
      <c r="AE294" s="39"/>
      <c r="AT294" s="18" t="s">
        <v>836</v>
      </c>
      <c r="AU294" s="18" t="s">
        <v>87</v>
      </c>
    </row>
    <row r="295" spans="1:51" s="14" customFormat="1" ht="12">
      <c r="A295" s="14"/>
      <c r="B295" s="254"/>
      <c r="C295" s="255"/>
      <c r="D295" s="245" t="s">
        <v>226</v>
      </c>
      <c r="E295" s="256" t="s">
        <v>1</v>
      </c>
      <c r="F295" s="257" t="s">
        <v>2209</v>
      </c>
      <c r="G295" s="255"/>
      <c r="H295" s="258">
        <v>25.47</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226</v>
      </c>
      <c r="AU295" s="264" t="s">
        <v>87</v>
      </c>
      <c r="AV295" s="14" t="s">
        <v>87</v>
      </c>
      <c r="AW295" s="14" t="s">
        <v>35</v>
      </c>
      <c r="AX295" s="14" t="s">
        <v>78</v>
      </c>
      <c r="AY295" s="264" t="s">
        <v>216</v>
      </c>
    </row>
    <row r="296" spans="1:51" s="15" customFormat="1" ht="12">
      <c r="A296" s="15"/>
      <c r="B296" s="265"/>
      <c r="C296" s="266"/>
      <c r="D296" s="245" t="s">
        <v>226</v>
      </c>
      <c r="E296" s="267" t="s">
        <v>1</v>
      </c>
      <c r="F296" s="268" t="s">
        <v>229</v>
      </c>
      <c r="G296" s="266"/>
      <c r="H296" s="269">
        <v>25.47</v>
      </c>
      <c r="I296" s="270"/>
      <c r="J296" s="266"/>
      <c r="K296" s="266"/>
      <c r="L296" s="271"/>
      <c r="M296" s="272"/>
      <c r="N296" s="273"/>
      <c r="O296" s="273"/>
      <c r="P296" s="273"/>
      <c r="Q296" s="273"/>
      <c r="R296" s="273"/>
      <c r="S296" s="273"/>
      <c r="T296" s="274"/>
      <c r="U296" s="15"/>
      <c r="V296" s="15"/>
      <c r="W296" s="15"/>
      <c r="X296" s="15"/>
      <c r="Y296" s="15"/>
      <c r="Z296" s="15"/>
      <c r="AA296" s="15"/>
      <c r="AB296" s="15"/>
      <c r="AC296" s="15"/>
      <c r="AD296" s="15"/>
      <c r="AE296" s="15"/>
      <c r="AT296" s="275" t="s">
        <v>226</v>
      </c>
      <c r="AU296" s="275" t="s">
        <v>87</v>
      </c>
      <c r="AV296" s="15" t="s">
        <v>100</v>
      </c>
      <c r="AW296" s="15" t="s">
        <v>35</v>
      </c>
      <c r="AX296" s="15" t="s">
        <v>85</v>
      </c>
      <c r="AY296" s="275" t="s">
        <v>216</v>
      </c>
    </row>
    <row r="297" spans="1:65" s="2" customFormat="1" ht="44.25" customHeight="1">
      <c r="A297" s="39"/>
      <c r="B297" s="40"/>
      <c r="C297" s="276" t="s">
        <v>392</v>
      </c>
      <c r="D297" s="276" t="s">
        <v>265</v>
      </c>
      <c r="E297" s="277" t="s">
        <v>1843</v>
      </c>
      <c r="F297" s="278" t="s">
        <v>1844</v>
      </c>
      <c r="G297" s="279" t="s">
        <v>255</v>
      </c>
      <c r="H297" s="280">
        <v>0.508</v>
      </c>
      <c r="I297" s="281"/>
      <c r="J297" s="282">
        <f>ROUND(I297*H297,2)</f>
        <v>0</v>
      </c>
      <c r="K297" s="278" t="s">
        <v>1361</v>
      </c>
      <c r="L297" s="45"/>
      <c r="M297" s="283" t="s">
        <v>1</v>
      </c>
      <c r="N297" s="284" t="s">
        <v>43</v>
      </c>
      <c r="O297" s="92"/>
      <c r="P297" s="239">
        <f>O297*H297</f>
        <v>0</v>
      </c>
      <c r="Q297" s="239">
        <v>1.03845</v>
      </c>
      <c r="R297" s="239">
        <f>Q297*H297</f>
        <v>0.5275326</v>
      </c>
      <c r="S297" s="239">
        <v>0</v>
      </c>
      <c r="T297" s="240">
        <f>S297*H297</f>
        <v>0</v>
      </c>
      <c r="U297" s="39"/>
      <c r="V297" s="39"/>
      <c r="W297" s="39"/>
      <c r="X297" s="39"/>
      <c r="Y297" s="39"/>
      <c r="Z297" s="39"/>
      <c r="AA297" s="39"/>
      <c r="AB297" s="39"/>
      <c r="AC297" s="39"/>
      <c r="AD297" s="39"/>
      <c r="AE297" s="39"/>
      <c r="AR297" s="241" t="s">
        <v>100</v>
      </c>
      <c r="AT297" s="241" t="s">
        <v>265</v>
      </c>
      <c r="AU297" s="241" t="s">
        <v>87</v>
      </c>
      <c r="AY297" s="18" t="s">
        <v>216</v>
      </c>
      <c r="BE297" s="242">
        <f>IF(N297="základní",J297,0)</f>
        <v>0</v>
      </c>
      <c r="BF297" s="242">
        <f>IF(N297="snížená",J297,0)</f>
        <v>0</v>
      </c>
      <c r="BG297" s="242">
        <f>IF(N297="zákl. přenesená",J297,0)</f>
        <v>0</v>
      </c>
      <c r="BH297" s="242">
        <f>IF(N297="sníž. přenesená",J297,0)</f>
        <v>0</v>
      </c>
      <c r="BI297" s="242">
        <f>IF(N297="nulová",J297,0)</f>
        <v>0</v>
      </c>
      <c r="BJ297" s="18" t="s">
        <v>85</v>
      </c>
      <c r="BK297" s="242">
        <f>ROUND(I297*H297,2)</f>
        <v>0</v>
      </c>
      <c r="BL297" s="18" t="s">
        <v>100</v>
      </c>
      <c r="BM297" s="241" t="s">
        <v>2210</v>
      </c>
    </row>
    <row r="298" spans="1:47" s="2" customFormat="1" ht="12">
      <c r="A298" s="39"/>
      <c r="B298" s="40"/>
      <c r="C298" s="41"/>
      <c r="D298" s="288" t="s">
        <v>836</v>
      </c>
      <c r="E298" s="41"/>
      <c r="F298" s="289" t="s">
        <v>1846</v>
      </c>
      <c r="G298" s="41"/>
      <c r="H298" s="41"/>
      <c r="I298" s="290"/>
      <c r="J298" s="41"/>
      <c r="K298" s="41"/>
      <c r="L298" s="45"/>
      <c r="M298" s="291"/>
      <c r="N298" s="292"/>
      <c r="O298" s="92"/>
      <c r="P298" s="92"/>
      <c r="Q298" s="92"/>
      <c r="R298" s="92"/>
      <c r="S298" s="92"/>
      <c r="T298" s="93"/>
      <c r="U298" s="39"/>
      <c r="V298" s="39"/>
      <c r="W298" s="39"/>
      <c r="X298" s="39"/>
      <c r="Y298" s="39"/>
      <c r="Z298" s="39"/>
      <c r="AA298" s="39"/>
      <c r="AB298" s="39"/>
      <c r="AC298" s="39"/>
      <c r="AD298" s="39"/>
      <c r="AE298" s="39"/>
      <c r="AT298" s="18" t="s">
        <v>836</v>
      </c>
      <c r="AU298" s="18" t="s">
        <v>87</v>
      </c>
    </row>
    <row r="299" spans="1:51" s="14" customFormat="1" ht="12">
      <c r="A299" s="14"/>
      <c r="B299" s="254"/>
      <c r="C299" s="255"/>
      <c r="D299" s="245" t="s">
        <v>226</v>
      </c>
      <c r="E299" s="256" t="s">
        <v>1</v>
      </c>
      <c r="F299" s="257" t="s">
        <v>2189</v>
      </c>
      <c r="G299" s="255"/>
      <c r="H299" s="258">
        <v>0.508</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226</v>
      </c>
      <c r="AU299" s="264" t="s">
        <v>87</v>
      </c>
      <c r="AV299" s="14" t="s">
        <v>87</v>
      </c>
      <c r="AW299" s="14" t="s">
        <v>35</v>
      </c>
      <c r="AX299" s="14" t="s">
        <v>78</v>
      </c>
      <c r="AY299" s="264" t="s">
        <v>216</v>
      </c>
    </row>
    <row r="300" spans="1:51" s="15" customFormat="1" ht="12">
      <c r="A300" s="15"/>
      <c r="B300" s="265"/>
      <c r="C300" s="266"/>
      <c r="D300" s="245" t="s">
        <v>226</v>
      </c>
      <c r="E300" s="267" t="s">
        <v>1</v>
      </c>
      <c r="F300" s="268" t="s">
        <v>229</v>
      </c>
      <c r="G300" s="266"/>
      <c r="H300" s="269">
        <v>0.508</v>
      </c>
      <c r="I300" s="270"/>
      <c r="J300" s="266"/>
      <c r="K300" s="266"/>
      <c r="L300" s="271"/>
      <c r="M300" s="272"/>
      <c r="N300" s="273"/>
      <c r="O300" s="273"/>
      <c r="P300" s="273"/>
      <c r="Q300" s="273"/>
      <c r="R300" s="273"/>
      <c r="S300" s="273"/>
      <c r="T300" s="274"/>
      <c r="U300" s="15"/>
      <c r="V300" s="15"/>
      <c r="W300" s="15"/>
      <c r="X300" s="15"/>
      <c r="Y300" s="15"/>
      <c r="Z300" s="15"/>
      <c r="AA300" s="15"/>
      <c r="AB300" s="15"/>
      <c r="AC300" s="15"/>
      <c r="AD300" s="15"/>
      <c r="AE300" s="15"/>
      <c r="AT300" s="275" t="s">
        <v>226</v>
      </c>
      <c r="AU300" s="275" t="s">
        <v>87</v>
      </c>
      <c r="AV300" s="15" t="s">
        <v>100</v>
      </c>
      <c r="AW300" s="15" t="s">
        <v>35</v>
      </c>
      <c r="AX300" s="15" t="s">
        <v>85</v>
      </c>
      <c r="AY300" s="275" t="s">
        <v>216</v>
      </c>
    </row>
    <row r="301" spans="1:63" s="12" customFormat="1" ht="22.8" customHeight="1">
      <c r="A301" s="12"/>
      <c r="B301" s="213"/>
      <c r="C301" s="214"/>
      <c r="D301" s="215" t="s">
        <v>77</v>
      </c>
      <c r="E301" s="227" t="s">
        <v>100</v>
      </c>
      <c r="F301" s="227" t="s">
        <v>1496</v>
      </c>
      <c r="G301" s="214"/>
      <c r="H301" s="214"/>
      <c r="I301" s="217"/>
      <c r="J301" s="228">
        <f>BK301</f>
        <v>0</v>
      </c>
      <c r="K301" s="214"/>
      <c r="L301" s="219"/>
      <c r="M301" s="220"/>
      <c r="N301" s="221"/>
      <c r="O301" s="221"/>
      <c r="P301" s="222">
        <f>SUM(P302:P345)</f>
        <v>0</v>
      </c>
      <c r="Q301" s="221"/>
      <c r="R301" s="222">
        <f>SUM(R302:R345)</f>
        <v>80.95771914</v>
      </c>
      <c r="S301" s="221"/>
      <c r="T301" s="223">
        <f>SUM(T302:T345)</f>
        <v>1.1578799999999998</v>
      </c>
      <c r="U301" s="12"/>
      <c r="V301" s="12"/>
      <c r="W301" s="12"/>
      <c r="X301" s="12"/>
      <c r="Y301" s="12"/>
      <c r="Z301" s="12"/>
      <c r="AA301" s="12"/>
      <c r="AB301" s="12"/>
      <c r="AC301" s="12"/>
      <c r="AD301" s="12"/>
      <c r="AE301" s="12"/>
      <c r="AR301" s="224" t="s">
        <v>85</v>
      </c>
      <c r="AT301" s="225" t="s">
        <v>77</v>
      </c>
      <c r="AU301" s="225" t="s">
        <v>85</v>
      </c>
      <c r="AY301" s="224" t="s">
        <v>216</v>
      </c>
      <c r="BK301" s="226">
        <f>SUM(BK302:BK345)</f>
        <v>0</v>
      </c>
    </row>
    <row r="302" spans="1:65" s="2" customFormat="1" ht="16.5" customHeight="1">
      <c r="A302" s="39"/>
      <c r="B302" s="40"/>
      <c r="C302" s="276" t="s">
        <v>2211</v>
      </c>
      <c r="D302" s="276" t="s">
        <v>265</v>
      </c>
      <c r="E302" s="277" t="s">
        <v>2212</v>
      </c>
      <c r="F302" s="278" t="s">
        <v>2213</v>
      </c>
      <c r="G302" s="279" t="s">
        <v>268</v>
      </c>
      <c r="H302" s="280">
        <v>19.298</v>
      </c>
      <c r="I302" s="281"/>
      <c r="J302" s="282">
        <f>ROUND(I302*H302,2)</f>
        <v>0</v>
      </c>
      <c r="K302" s="278" t="s">
        <v>1361</v>
      </c>
      <c r="L302" s="45"/>
      <c r="M302" s="283" t="s">
        <v>1</v>
      </c>
      <c r="N302" s="284" t="s">
        <v>43</v>
      </c>
      <c r="O302" s="92"/>
      <c r="P302" s="239">
        <f>O302*H302</f>
        <v>0</v>
      </c>
      <c r="Q302" s="239">
        <v>0.00037</v>
      </c>
      <c r="R302" s="239">
        <f>Q302*H302</f>
        <v>0.007140259999999999</v>
      </c>
      <c r="S302" s="239">
        <v>0.06</v>
      </c>
      <c r="T302" s="240">
        <f>S302*H302</f>
        <v>1.1578799999999998</v>
      </c>
      <c r="U302" s="39"/>
      <c r="V302" s="39"/>
      <c r="W302" s="39"/>
      <c r="X302" s="39"/>
      <c r="Y302" s="39"/>
      <c r="Z302" s="39"/>
      <c r="AA302" s="39"/>
      <c r="AB302" s="39"/>
      <c r="AC302" s="39"/>
      <c r="AD302" s="39"/>
      <c r="AE302" s="39"/>
      <c r="AR302" s="241" t="s">
        <v>100</v>
      </c>
      <c r="AT302" s="241" t="s">
        <v>265</v>
      </c>
      <c r="AU302" s="241" t="s">
        <v>87</v>
      </c>
      <c r="AY302" s="18" t="s">
        <v>216</v>
      </c>
      <c r="BE302" s="242">
        <f>IF(N302="základní",J302,0)</f>
        <v>0</v>
      </c>
      <c r="BF302" s="242">
        <f>IF(N302="snížená",J302,0)</f>
        <v>0</v>
      </c>
      <c r="BG302" s="242">
        <f>IF(N302="zákl. přenesená",J302,0)</f>
        <v>0</v>
      </c>
      <c r="BH302" s="242">
        <f>IF(N302="sníž. přenesená",J302,0)</f>
        <v>0</v>
      </c>
      <c r="BI302" s="242">
        <f>IF(N302="nulová",J302,0)</f>
        <v>0</v>
      </c>
      <c r="BJ302" s="18" t="s">
        <v>85</v>
      </c>
      <c r="BK302" s="242">
        <f>ROUND(I302*H302,2)</f>
        <v>0</v>
      </c>
      <c r="BL302" s="18" t="s">
        <v>100</v>
      </c>
      <c r="BM302" s="241" t="s">
        <v>2214</v>
      </c>
    </row>
    <row r="303" spans="1:47" s="2" customFormat="1" ht="12">
      <c r="A303" s="39"/>
      <c r="B303" s="40"/>
      <c r="C303" s="41"/>
      <c r="D303" s="288" t="s">
        <v>836</v>
      </c>
      <c r="E303" s="41"/>
      <c r="F303" s="289" t="s">
        <v>2215</v>
      </c>
      <c r="G303" s="41"/>
      <c r="H303" s="41"/>
      <c r="I303" s="290"/>
      <c r="J303" s="41"/>
      <c r="K303" s="41"/>
      <c r="L303" s="45"/>
      <c r="M303" s="291"/>
      <c r="N303" s="292"/>
      <c r="O303" s="92"/>
      <c r="P303" s="92"/>
      <c r="Q303" s="92"/>
      <c r="R303" s="92"/>
      <c r="S303" s="92"/>
      <c r="T303" s="93"/>
      <c r="U303" s="39"/>
      <c r="V303" s="39"/>
      <c r="W303" s="39"/>
      <c r="X303" s="39"/>
      <c r="Y303" s="39"/>
      <c r="Z303" s="39"/>
      <c r="AA303" s="39"/>
      <c r="AB303" s="39"/>
      <c r="AC303" s="39"/>
      <c r="AD303" s="39"/>
      <c r="AE303" s="39"/>
      <c r="AT303" s="18" t="s">
        <v>836</v>
      </c>
      <c r="AU303" s="18" t="s">
        <v>87</v>
      </c>
    </row>
    <row r="304" spans="1:65" s="2" customFormat="1" ht="24.15" customHeight="1">
      <c r="A304" s="39"/>
      <c r="B304" s="40"/>
      <c r="C304" s="276" t="s">
        <v>397</v>
      </c>
      <c r="D304" s="276" t="s">
        <v>265</v>
      </c>
      <c r="E304" s="277" t="s">
        <v>1500</v>
      </c>
      <c r="F304" s="278" t="s">
        <v>1865</v>
      </c>
      <c r="G304" s="279" t="s">
        <v>268</v>
      </c>
      <c r="H304" s="280">
        <v>70.476</v>
      </c>
      <c r="I304" s="281"/>
      <c r="J304" s="282">
        <f>ROUND(I304*H304,2)</f>
        <v>0</v>
      </c>
      <c r="K304" s="278" t="s">
        <v>1361</v>
      </c>
      <c r="L304" s="45"/>
      <c r="M304" s="283" t="s">
        <v>1</v>
      </c>
      <c r="N304" s="284" t="s">
        <v>43</v>
      </c>
      <c r="O304" s="92"/>
      <c r="P304" s="239">
        <f>O304*H304</f>
        <v>0</v>
      </c>
      <c r="Q304" s="239">
        <v>0.22798</v>
      </c>
      <c r="R304" s="239">
        <f>Q304*H304</f>
        <v>16.067118479999998</v>
      </c>
      <c r="S304" s="239">
        <v>0</v>
      </c>
      <c r="T304" s="240">
        <f>S304*H304</f>
        <v>0</v>
      </c>
      <c r="U304" s="39"/>
      <c r="V304" s="39"/>
      <c r="W304" s="39"/>
      <c r="X304" s="39"/>
      <c r="Y304" s="39"/>
      <c r="Z304" s="39"/>
      <c r="AA304" s="39"/>
      <c r="AB304" s="39"/>
      <c r="AC304" s="39"/>
      <c r="AD304" s="39"/>
      <c r="AE304" s="39"/>
      <c r="AR304" s="241" t="s">
        <v>100</v>
      </c>
      <c r="AT304" s="241" t="s">
        <v>265</v>
      </c>
      <c r="AU304" s="241" t="s">
        <v>87</v>
      </c>
      <c r="AY304" s="18" t="s">
        <v>216</v>
      </c>
      <c r="BE304" s="242">
        <f>IF(N304="základní",J304,0)</f>
        <v>0</v>
      </c>
      <c r="BF304" s="242">
        <f>IF(N304="snížená",J304,0)</f>
        <v>0</v>
      </c>
      <c r="BG304" s="242">
        <f>IF(N304="zákl. přenesená",J304,0)</f>
        <v>0</v>
      </c>
      <c r="BH304" s="242">
        <f>IF(N304="sníž. přenesená",J304,0)</f>
        <v>0</v>
      </c>
      <c r="BI304" s="242">
        <f>IF(N304="nulová",J304,0)</f>
        <v>0</v>
      </c>
      <c r="BJ304" s="18" t="s">
        <v>85</v>
      </c>
      <c r="BK304" s="242">
        <f>ROUND(I304*H304,2)</f>
        <v>0</v>
      </c>
      <c r="BL304" s="18" t="s">
        <v>100</v>
      </c>
      <c r="BM304" s="241" t="s">
        <v>2216</v>
      </c>
    </row>
    <row r="305" spans="1:47" s="2" customFormat="1" ht="12">
      <c r="A305" s="39"/>
      <c r="B305" s="40"/>
      <c r="C305" s="41"/>
      <c r="D305" s="288" t="s">
        <v>836</v>
      </c>
      <c r="E305" s="41"/>
      <c r="F305" s="289" t="s">
        <v>1503</v>
      </c>
      <c r="G305" s="41"/>
      <c r="H305" s="41"/>
      <c r="I305" s="290"/>
      <c r="J305" s="41"/>
      <c r="K305" s="41"/>
      <c r="L305" s="45"/>
      <c r="M305" s="291"/>
      <c r="N305" s="292"/>
      <c r="O305" s="92"/>
      <c r="P305" s="92"/>
      <c r="Q305" s="92"/>
      <c r="R305" s="92"/>
      <c r="S305" s="92"/>
      <c r="T305" s="93"/>
      <c r="U305" s="39"/>
      <c r="V305" s="39"/>
      <c r="W305" s="39"/>
      <c r="X305" s="39"/>
      <c r="Y305" s="39"/>
      <c r="Z305" s="39"/>
      <c r="AA305" s="39"/>
      <c r="AB305" s="39"/>
      <c r="AC305" s="39"/>
      <c r="AD305" s="39"/>
      <c r="AE305" s="39"/>
      <c r="AT305" s="18" t="s">
        <v>836</v>
      </c>
      <c r="AU305" s="18" t="s">
        <v>87</v>
      </c>
    </row>
    <row r="306" spans="1:51" s="14" customFormat="1" ht="12">
      <c r="A306" s="14"/>
      <c r="B306" s="254"/>
      <c r="C306" s="255"/>
      <c r="D306" s="245" t="s">
        <v>226</v>
      </c>
      <c r="E306" s="256" t="s">
        <v>1</v>
      </c>
      <c r="F306" s="257" t="s">
        <v>2217</v>
      </c>
      <c r="G306" s="255"/>
      <c r="H306" s="258">
        <v>13.67</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226</v>
      </c>
      <c r="AU306" s="264" t="s">
        <v>87</v>
      </c>
      <c r="AV306" s="14" t="s">
        <v>87</v>
      </c>
      <c r="AW306" s="14" t="s">
        <v>35</v>
      </c>
      <c r="AX306" s="14" t="s">
        <v>78</v>
      </c>
      <c r="AY306" s="264" t="s">
        <v>216</v>
      </c>
    </row>
    <row r="307" spans="1:51" s="14" customFormat="1" ht="12">
      <c r="A307" s="14"/>
      <c r="B307" s="254"/>
      <c r="C307" s="255"/>
      <c r="D307" s="245" t="s">
        <v>226</v>
      </c>
      <c r="E307" s="256" t="s">
        <v>1</v>
      </c>
      <c r="F307" s="257" t="s">
        <v>2218</v>
      </c>
      <c r="G307" s="255"/>
      <c r="H307" s="258">
        <v>2.816</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226</v>
      </c>
      <c r="AU307" s="264" t="s">
        <v>87</v>
      </c>
      <c r="AV307" s="14" t="s">
        <v>87</v>
      </c>
      <c r="AW307" s="14" t="s">
        <v>35</v>
      </c>
      <c r="AX307" s="14" t="s">
        <v>78</v>
      </c>
      <c r="AY307" s="264" t="s">
        <v>216</v>
      </c>
    </row>
    <row r="308" spans="1:51" s="14" customFormat="1" ht="12">
      <c r="A308" s="14"/>
      <c r="B308" s="254"/>
      <c r="C308" s="255"/>
      <c r="D308" s="245" t="s">
        <v>226</v>
      </c>
      <c r="E308" s="256" t="s">
        <v>1</v>
      </c>
      <c r="F308" s="257" t="s">
        <v>2219</v>
      </c>
      <c r="G308" s="255"/>
      <c r="H308" s="258">
        <v>34.6</v>
      </c>
      <c r="I308" s="259"/>
      <c r="J308" s="255"/>
      <c r="K308" s="255"/>
      <c r="L308" s="260"/>
      <c r="M308" s="261"/>
      <c r="N308" s="262"/>
      <c r="O308" s="262"/>
      <c r="P308" s="262"/>
      <c r="Q308" s="262"/>
      <c r="R308" s="262"/>
      <c r="S308" s="262"/>
      <c r="T308" s="263"/>
      <c r="U308" s="14"/>
      <c r="V308" s="14"/>
      <c r="W308" s="14"/>
      <c r="X308" s="14"/>
      <c r="Y308" s="14"/>
      <c r="Z308" s="14"/>
      <c r="AA308" s="14"/>
      <c r="AB308" s="14"/>
      <c r="AC308" s="14"/>
      <c r="AD308" s="14"/>
      <c r="AE308" s="14"/>
      <c r="AT308" s="264" t="s">
        <v>226</v>
      </c>
      <c r="AU308" s="264" t="s">
        <v>87</v>
      </c>
      <c r="AV308" s="14" t="s">
        <v>87</v>
      </c>
      <c r="AW308" s="14" t="s">
        <v>35</v>
      </c>
      <c r="AX308" s="14" t="s">
        <v>78</v>
      </c>
      <c r="AY308" s="264" t="s">
        <v>216</v>
      </c>
    </row>
    <row r="309" spans="1:51" s="14" customFormat="1" ht="12">
      <c r="A309" s="14"/>
      <c r="B309" s="254"/>
      <c r="C309" s="255"/>
      <c r="D309" s="245" t="s">
        <v>226</v>
      </c>
      <c r="E309" s="256" t="s">
        <v>1</v>
      </c>
      <c r="F309" s="257" t="s">
        <v>2220</v>
      </c>
      <c r="G309" s="255"/>
      <c r="H309" s="258">
        <v>12.19</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226</v>
      </c>
      <c r="AU309" s="264" t="s">
        <v>87</v>
      </c>
      <c r="AV309" s="14" t="s">
        <v>87</v>
      </c>
      <c r="AW309" s="14" t="s">
        <v>35</v>
      </c>
      <c r="AX309" s="14" t="s">
        <v>78</v>
      </c>
      <c r="AY309" s="264" t="s">
        <v>216</v>
      </c>
    </row>
    <row r="310" spans="1:51" s="14" customFormat="1" ht="12">
      <c r="A310" s="14"/>
      <c r="B310" s="254"/>
      <c r="C310" s="255"/>
      <c r="D310" s="245" t="s">
        <v>226</v>
      </c>
      <c r="E310" s="256" t="s">
        <v>1</v>
      </c>
      <c r="F310" s="257" t="s">
        <v>2221</v>
      </c>
      <c r="G310" s="255"/>
      <c r="H310" s="258">
        <v>7.2</v>
      </c>
      <c r="I310" s="259"/>
      <c r="J310" s="255"/>
      <c r="K310" s="255"/>
      <c r="L310" s="260"/>
      <c r="M310" s="261"/>
      <c r="N310" s="262"/>
      <c r="O310" s="262"/>
      <c r="P310" s="262"/>
      <c r="Q310" s="262"/>
      <c r="R310" s="262"/>
      <c r="S310" s="262"/>
      <c r="T310" s="263"/>
      <c r="U310" s="14"/>
      <c r="V310" s="14"/>
      <c r="W310" s="14"/>
      <c r="X310" s="14"/>
      <c r="Y310" s="14"/>
      <c r="Z310" s="14"/>
      <c r="AA310" s="14"/>
      <c r="AB310" s="14"/>
      <c r="AC310" s="14"/>
      <c r="AD310" s="14"/>
      <c r="AE310" s="14"/>
      <c r="AT310" s="264" t="s">
        <v>226</v>
      </c>
      <c r="AU310" s="264" t="s">
        <v>87</v>
      </c>
      <c r="AV310" s="14" t="s">
        <v>87</v>
      </c>
      <c r="AW310" s="14" t="s">
        <v>35</v>
      </c>
      <c r="AX310" s="14" t="s">
        <v>78</v>
      </c>
      <c r="AY310" s="264" t="s">
        <v>216</v>
      </c>
    </row>
    <row r="311" spans="1:51" s="15" customFormat="1" ht="12">
      <c r="A311" s="15"/>
      <c r="B311" s="265"/>
      <c r="C311" s="266"/>
      <c r="D311" s="245" t="s">
        <v>226</v>
      </c>
      <c r="E311" s="267" t="s">
        <v>1</v>
      </c>
      <c r="F311" s="268" t="s">
        <v>229</v>
      </c>
      <c r="G311" s="266"/>
      <c r="H311" s="269">
        <v>70.476</v>
      </c>
      <c r="I311" s="270"/>
      <c r="J311" s="266"/>
      <c r="K311" s="266"/>
      <c r="L311" s="271"/>
      <c r="M311" s="272"/>
      <c r="N311" s="273"/>
      <c r="O311" s="273"/>
      <c r="P311" s="273"/>
      <c r="Q311" s="273"/>
      <c r="R311" s="273"/>
      <c r="S311" s="273"/>
      <c r="T311" s="274"/>
      <c r="U311" s="15"/>
      <c r="V311" s="15"/>
      <c r="W311" s="15"/>
      <c r="X311" s="15"/>
      <c r="Y311" s="15"/>
      <c r="Z311" s="15"/>
      <c r="AA311" s="15"/>
      <c r="AB311" s="15"/>
      <c r="AC311" s="15"/>
      <c r="AD311" s="15"/>
      <c r="AE311" s="15"/>
      <c r="AT311" s="275" t="s">
        <v>226</v>
      </c>
      <c r="AU311" s="275" t="s">
        <v>87</v>
      </c>
      <c r="AV311" s="15" t="s">
        <v>100</v>
      </c>
      <c r="AW311" s="15" t="s">
        <v>35</v>
      </c>
      <c r="AX311" s="15" t="s">
        <v>85</v>
      </c>
      <c r="AY311" s="275" t="s">
        <v>216</v>
      </c>
    </row>
    <row r="312" spans="1:65" s="2" customFormat="1" ht="24.15" customHeight="1">
      <c r="A312" s="39"/>
      <c r="B312" s="40"/>
      <c r="C312" s="276" t="s">
        <v>402</v>
      </c>
      <c r="D312" s="276" t="s">
        <v>265</v>
      </c>
      <c r="E312" s="277" t="s">
        <v>2222</v>
      </c>
      <c r="F312" s="278" t="s">
        <v>2223</v>
      </c>
      <c r="G312" s="279" t="s">
        <v>268</v>
      </c>
      <c r="H312" s="280">
        <v>0.156</v>
      </c>
      <c r="I312" s="281"/>
      <c r="J312" s="282">
        <f>ROUND(I312*H312,2)</f>
        <v>0</v>
      </c>
      <c r="K312" s="278" t="s">
        <v>1361</v>
      </c>
      <c r="L312" s="45"/>
      <c r="M312" s="283" t="s">
        <v>1</v>
      </c>
      <c r="N312" s="284" t="s">
        <v>43</v>
      </c>
      <c r="O312" s="92"/>
      <c r="P312" s="239">
        <f>O312*H312</f>
        <v>0</v>
      </c>
      <c r="Q312" s="239">
        <v>0.02102</v>
      </c>
      <c r="R312" s="239">
        <f>Q312*H312</f>
        <v>0.00327912</v>
      </c>
      <c r="S312" s="239">
        <v>0</v>
      </c>
      <c r="T312" s="240">
        <f>S312*H312</f>
        <v>0</v>
      </c>
      <c r="U312" s="39"/>
      <c r="V312" s="39"/>
      <c r="W312" s="39"/>
      <c r="X312" s="39"/>
      <c r="Y312" s="39"/>
      <c r="Z312" s="39"/>
      <c r="AA312" s="39"/>
      <c r="AB312" s="39"/>
      <c r="AC312" s="39"/>
      <c r="AD312" s="39"/>
      <c r="AE312" s="39"/>
      <c r="AR312" s="241" t="s">
        <v>100</v>
      </c>
      <c r="AT312" s="241" t="s">
        <v>265</v>
      </c>
      <c r="AU312" s="241" t="s">
        <v>87</v>
      </c>
      <c r="AY312" s="18" t="s">
        <v>216</v>
      </c>
      <c r="BE312" s="242">
        <f>IF(N312="základní",J312,0)</f>
        <v>0</v>
      </c>
      <c r="BF312" s="242">
        <f>IF(N312="snížená",J312,0)</f>
        <v>0</v>
      </c>
      <c r="BG312" s="242">
        <f>IF(N312="zákl. přenesená",J312,0)</f>
        <v>0</v>
      </c>
      <c r="BH312" s="242">
        <f>IF(N312="sníž. přenesená",J312,0)</f>
        <v>0</v>
      </c>
      <c r="BI312" s="242">
        <f>IF(N312="nulová",J312,0)</f>
        <v>0</v>
      </c>
      <c r="BJ312" s="18" t="s">
        <v>85</v>
      </c>
      <c r="BK312" s="242">
        <f>ROUND(I312*H312,2)</f>
        <v>0</v>
      </c>
      <c r="BL312" s="18" t="s">
        <v>100</v>
      </c>
      <c r="BM312" s="241" t="s">
        <v>2224</v>
      </c>
    </row>
    <row r="313" spans="1:47" s="2" customFormat="1" ht="12">
      <c r="A313" s="39"/>
      <c r="B313" s="40"/>
      <c r="C313" s="41"/>
      <c r="D313" s="288" t="s">
        <v>836</v>
      </c>
      <c r="E313" s="41"/>
      <c r="F313" s="289" t="s">
        <v>2225</v>
      </c>
      <c r="G313" s="41"/>
      <c r="H313" s="41"/>
      <c r="I313" s="290"/>
      <c r="J313" s="41"/>
      <c r="K313" s="41"/>
      <c r="L313" s="45"/>
      <c r="M313" s="291"/>
      <c r="N313" s="292"/>
      <c r="O313" s="92"/>
      <c r="P313" s="92"/>
      <c r="Q313" s="92"/>
      <c r="R313" s="92"/>
      <c r="S313" s="92"/>
      <c r="T313" s="93"/>
      <c r="U313" s="39"/>
      <c r="V313" s="39"/>
      <c r="W313" s="39"/>
      <c r="X313" s="39"/>
      <c r="Y313" s="39"/>
      <c r="Z313" s="39"/>
      <c r="AA313" s="39"/>
      <c r="AB313" s="39"/>
      <c r="AC313" s="39"/>
      <c r="AD313" s="39"/>
      <c r="AE313" s="39"/>
      <c r="AT313" s="18" t="s">
        <v>836</v>
      </c>
      <c r="AU313" s="18" t="s">
        <v>87</v>
      </c>
    </row>
    <row r="314" spans="1:51" s="13" customFormat="1" ht="12">
      <c r="A314" s="13"/>
      <c r="B314" s="243"/>
      <c r="C314" s="244"/>
      <c r="D314" s="245" t="s">
        <v>226</v>
      </c>
      <c r="E314" s="246" t="s">
        <v>1</v>
      </c>
      <c r="F314" s="247" t="s">
        <v>2226</v>
      </c>
      <c r="G314" s="244"/>
      <c r="H314" s="246" t="s">
        <v>1</v>
      </c>
      <c r="I314" s="248"/>
      <c r="J314" s="244"/>
      <c r="K314" s="244"/>
      <c r="L314" s="249"/>
      <c r="M314" s="250"/>
      <c r="N314" s="251"/>
      <c r="O314" s="251"/>
      <c r="P314" s="251"/>
      <c r="Q314" s="251"/>
      <c r="R314" s="251"/>
      <c r="S314" s="251"/>
      <c r="T314" s="252"/>
      <c r="U314" s="13"/>
      <c r="V314" s="13"/>
      <c r="W314" s="13"/>
      <c r="X314" s="13"/>
      <c r="Y314" s="13"/>
      <c r="Z314" s="13"/>
      <c r="AA314" s="13"/>
      <c r="AB314" s="13"/>
      <c r="AC314" s="13"/>
      <c r="AD314" s="13"/>
      <c r="AE314" s="13"/>
      <c r="AT314" s="253" t="s">
        <v>226</v>
      </c>
      <c r="AU314" s="253" t="s">
        <v>87</v>
      </c>
      <c r="AV314" s="13" t="s">
        <v>85</v>
      </c>
      <c r="AW314" s="13" t="s">
        <v>35</v>
      </c>
      <c r="AX314" s="13" t="s">
        <v>78</v>
      </c>
      <c r="AY314" s="253" t="s">
        <v>216</v>
      </c>
    </row>
    <row r="315" spans="1:51" s="14" customFormat="1" ht="12">
      <c r="A315" s="14"/>
      <c r="B315" s="254"/>
      <c r="C315" s="255"/>
      <c r="D315" s="245" t="s">
        <v>226</v>
      </c>
      <c r="E315" s="256" t="s">
        <v>1</v>
      </c>
      <c r="F315" s="257" t="s">
        <v>2227</v>
      </c>
      <c r="G315" s="255"/>
      <c r="H315" s="258">
        <v>0.156</v>
      </c>
      <c r="I315" s="259"/>
      <c r="J315" s="255"/>
      <c r="K315" s="255"/>
      <c r="L315" s="260"/>
      <c r="M315" s="261"/>
      <c r="N315" s="262"/>
      <c r="O315" s="262"/>
      <c r="P315" s="262"/>
      <c r="Q315" s="262"/>
      <c r="R315" s="262"/>
      <c r="S315" s="262"/>
      <c r="T315" s="263"/>
      <c r="U315" s="14"/>
      <c r="V315" s="14"/>
      <c r="W315" s="14"/>
      <c r="X315" s="14"/>
      <c r="Y315" s="14"/>
      <c r="Z315" s="14"/>
      <c r="AA315" s="14"/>
      <c r="AB315" s="14"/>
      <c r="AC315" s="14"/>
      <c r="AD315" s="14"/>
      <c r="AE315" s="14"/>
      <c r="AT315" s="264" t="s">
        <v>226</v>
      </c>
      <c r="AU315" s="264" t="s">
        <v>87</v>
      </c>
      <c r="AV315" s="14" t="s">
        <v>87</v>
      </c>
      <c r="AW315" s="14" t="s">
        <v>35</v>
      </c>
      <c r="AX315" s="14" t="s">
        <v>78</v>
      </c>
      <c r="AY315" s="264" t="s">
        <v>216</v>
      </c>
    </row>
    <row r="316" spans="1:51" s="15" customFormat="1" ht="12">
      <c r="A316" s="15"/>
      <c r="B316" s="265"/>
      <c r="C316" s="266"/>
      <c r="D316" s="245" t="s">
        <v>226</v>
      </c>
      <c r="E316" s="267" t="s">
        <v>1</v>
      </c>
      <c r="F316" s="268" t="s">
        <v>229</v>
      </c>
      <c r="G316" s="266"/>
      <c r="H316" s="269">
        <v>0.156</v>
      </c>
      <c r="I316" s="270"/>
      <c r="J316" s="266"/>
      <c r="K316" s="266"/>
      <c r="L316" s="271"/>
      <c r="M316" s="272"/>
      <c r="N316" s="273"/>
      <c r="O316" s="273"/>
      <c r="P316" s="273"/>
      <c r="Q316" s="273"/>
      <c r="R316" s="273"/>
      <c r="S316" s="273"/>
      <c r="T316" s="274"/>
      <c r="U316" s="15"/>
      <c r="V316" s="15"/>
      <c r="W316" s="15"/>
      <c r="X316" s="15"/>
      <c r="Y316" s="15"/>
      <c r="Z316" s="15"/>
      <c r="AA316" s="15"/>
      <c r="AB316" s="15"/>
      <c r="AC316" s="15"/>
      <c r="AD316" s="15"/>
      <c r="AE316" s="15"/>
      <c r="AT316" s="275" t="s">
        <v>226</v>
      </c>
      <c r="AU316" s="275" t="s">
        <v>87</v>
      </c>
      <c r="AV316" s="15" t="s">
        <v>100</v>
      </c>
      <c r="AW316" s="15" t="s">
        <v>35</v>
      </c>
      <c r="AX316" s="15" t="s">
        <v>85</v>
      </c>
      <c r="AY316" s="275" t="s">
        <v>216</v>
      </c>
    </row>
    <row r="317" spans="1:65" s="2" customFormat="1" ht="24.15" customHeight="1">
      <c r="A317" s="39"/>
      <c r="B317" s="40"/>
      <c r="C317" s="276" t="s">
        <v>407</v>
      </c>
      <c r="D317" s="276" t="s">
        <v>265</v>
      </c>
      <c r="E317" s="277" t="s">
        <v>2228</v>
      </c>
      <c r="F317" s="278" t="s">
        <v>2229</v>
      </c>
      <c r="G317" s="279" t="s">
        <v>268</v>
      </c>
      <c r="H317" s="280">
        <v>0.156</v>
      </c>
      <c r="I317" s="281"/>
      <c r="J317" s="282">
        <f>ROUND(I317*H317,2)</f>
        <v>0</v>
      </c>
      <c r="K317" s="278" t="s">
        <v>1361</v>
      </c>
      <c r="L317" s="45"/>
      <c r="M317" s="283" t="s">
        <v>1</v>
      </c>
      <c r="N317" s="284" t="s">
        <v>43</v>
      </c>
      <c r="O317" s="92"/>
      <c r="P317" s="239">
        <f>O317*H317</f>
        <v>0</v>
      </c>
      <c r="Q317" s="239">
        <v>0.02102</v>
      </c>
      <c r="R317" s="239">
        <f>Q317*H317</f>
        <v>0.00327912</v>
      </c>
      <c r="S317" s="239">
        <v>0</v>
      </c>
      <c r="T317" s="240">
        <f>S317*H317</f>
        <v>0</v>
      </c>
      <c r="U317" s="39"/>
      <c r="V317" s="39"/>
      <c r="W317" s="39"/>
      <c r="X317" s="39"/>
      <c r="Y317" s="39"/>
      <c r="Z317" s="39"/>
      <c r="AA317" s="39"/>
      <c r="AB317" s="39"/>
      <c r="AC317" s="39"/>
      <c r="AD317" s="39"/>
      <c r="AE317" s="39"/>
      <c r="AR317" s="241" t="s">
        <v>100</v>
      </c>
      <c r="AT317" s="241" t="s">
        <v>265</v>
      </c>
      <c r="AU317" s="241" t="s">
        <v>87</v>
      </c>
      <c r="AY317" s="18" t="s">
        <v>216</v>
      </c>
      <c r="BE317" s="242">
        <f>IF(N317="základní",J317,0)</f>
        <v>0</v>
      </c>
      <c r="BF317" s="242">
        <f>IF(N317="snížená",J317,0)</f>
        <v>0</v>
      </c>
      <c r="BG317" s="242">
        <f>IF(N317="zákl. přenesená",J317,0)</f>
        <v>0</v>
      </c>
      <c r="BH317" s="242">
        <f>IF(N317="sníž. přenesená",J317,0)</f>
        <v>0</v>
      </c>
      <c r="BI317" s="242">
        <f>IF(N317="nulová",J317,0)</f>
        <v>0</v>
      </c>
      <c r="BJ317" s="18" t="s">
        <v>85</v>
      </c>
      <c r="BK317" s="242">
        <f>ROUND(I317*H317,2)</f>
        <v>0</v>
      </c>
      <c r="BL317" s="18" t="s">
        <v>100</v>
      </c>
      <c r="BM317" s="241" t="s">
        <v>2230</v>
      </c>
    </row>
    <row r="318" spans="1:47" s="2" customFormat="1" ht="12">
      <c r="A318" s="39"/>
      <c r="B318" s="40"/>
      <c r="C318" s="41"/>
      <c r="D318" s="288" t="s">
        <v>836</v>
      </c>
      <c r="E318" s="41"/>
      <c r="F318" s="289" t="s">
        <v>2231</v>
      </c>
      <c r="G318" s="41"/>
      <c r="H318" s="41"/>
      <c r="I318" s="290"/>
      <c r="J318" s="41"/>
      <c r="K318" s="41"/>
      <c r="L318" s="45"/>
      <c r="M318" s="291"/>
      <c r="N318" s="292"/>
      <c r="O318" s="92"/>
      <c r="P318" s="92"/>
      <c r="Q318" s="92"/>
      <c r="R318" s="92"/>
      <c r="S318" s="92"/>
      <c r="T318" s="93"/>
      <c r="U318" s="39"/>
      <c r="V318" s="39"/>
      <c r="W318" s="39"/>
      <c r="X318" s="39"/>
      <c r="Y318" s="39"/>
      <c r="Z318" s="39"/>
      <c r="AA318" s="39"/>
      <c r="AB318" s="39"/>
      <c r="AC318" s="39"/>
      <c r="AD318" s="39"/>
      <c r="AE318" s="39"/>
      <c r="AT318" s="18" t="s">
        <v>836</v>
      </c>
      <c r="AU318" s="18" t="s">
        <v>87</v>
      </c>
    </row>
    <row r="319" spans="1:51" s="14" customFormat="1" ht="12">
      <c r="A319" s="14"/>
      <c r="B319" s="254"/>
      <c r="C319" s="255"/>
      <c r="D319" s="245" t="s">
        <v>226</v>
      </c>
      <c r="E319" s="256" t="s">
        <v>1</v>
      </c>
      <c r="F319" s="257" t="s">
        <v>2232</v>
      </c>
      <c r="G319" s="255"/>
      <c r="H319" s="258">
        <v>0.156</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226</v>
      </c>
      <c r="AU319" s="264" t="s">
        <v>87</v>
      </c>
      <c r="AV319" s="14" t="s">
        <v>87</v>
      </c>
      <c r="AW319" s="14" t="s">
        <v>35</v>
      </c>
      <c r="AX319" s="14" t="s">
        <v>78</v>
      </c>
      <c r="AY319" s="264" t="s">
        <v>216</v>
      </c>
    </row>
    <row r="320" spans="1:51" s="15" customFormat="1" ht="12">
      <c r="A320" s="15"/>
      <c r="B320" s="265"/>
      <c r="C320" s="266"/>
      <c r="D320" s="245" t="s">
        <v>226</v>
      </c>
      <c r="E320" s="267" t="s">
        <v>1</v>
      </c>
      <c r="F320" s="268" t="s">
        <v>229</v>
      </c>
      <c r="G320" s="266"/>
      <c r="H320" s="269">
        <v>0.156</v>
      </c>
      <c r="I320" s="270"/>
      <c r="J320" s="266"/>
      <c r="K320" s="266"/>
      <c r="L320" s="271"/>
      <c r="M320" s="272"/>
      <c r="N320" s="273"/>
      <c r="O320" s="273"/>
      <c r="P320" s="273"/>
      <c r="Q320" s="273"/>
      <c r="R320" s="273"/>
      <c r="S320" s="273"/>
      <c r="T320" s="274"/>
      <c r="U320" s="15"/>
      <c r="V320" s="15"/>
      <c r="W320" s="15"/>
      <c r="X320" s="15"/>
      <c r="Y320" s="15"/>
      <c r="Z320" s="15"/>
      <c r="AA320" s="15"/>
      <c r="AB320" s="15"/>
      <c r="AC320" s="15"/>
      <c r="AD320" s="15"/>
      <c r="AE320" s="15"/>
      <c r="AT320" s="275" t="s">
        <v>226</v>
      </c>
      <c r="AU320" s="275" t="s">
        <v>87</v>
      </c>
      <c r="AV320" s="15" t="s">
        <v>100</v>
      </c>
      <c r="AW320" s="15" t="s">
        <v>35</v>
      </c>
      <c r="AX320" s="15" t="s">
        <v>85</v>
      </c>
      <c r="AY320" s="275" t="s">
        <v>216</v>
      </c>
    </row>
    <row r="321" spans="1:65" s="2" customFormat="1" ht="33" customHeight="1">
      <c r="A321" s="39"/>
      <c r="B321" s="40"/>
      <c r="C321" s="276" t="s">
        <v>411</v>
      </c>
      <c r="D321" s="276" t="s">
        <v>265</v>
      </c>
      <c r="E321" s="277" t="s">
        <v>2233</v>
      </c>
      <c r="F321" s="278" t="s">
        <v>2234</v>
      </c>
      <c r="G321" s="279" t="s">
        <v>300</v>
      </c>
      <c r="H321" s="280">
        <v>17.69</v>
      </c>
      <c r="I321" s="281"/>
      <c r="J321" s="282">
        <f>ROUND(I321*H321,2)</f>
        <v>0</v>
      </c>
      <c r="K321" s="278" t="s">
        <v>1361</v>
      </c>
      <c r="L321" s="45"/>
      <c r="M321" s="283" t="s">
        <v>1</v>
      </c>
      <c r="N321" s="284" t="s">
        <v>43</v>
      </c>
      <c r="O321" s="92"/>
      <c r="P321" s="239">
        <f>O321*H321</f>
        <v>0</v>
      </c>
      <c r="Q321" s="239">
        <v>1.89077</v>
      </c>
      <c r="R321" s="239">
        <f>Q321*H321</f>
        <v>33.447721300000005</v>
      </c>
      <c r="S321" s="239">
        <v>0</v>
      </c>
      <c r="T321" s="240">
        <f>S321*H321</f>
        <v>0</v>
      </c>
      <c r="U321" s="39"/>
      <c r="V321" s="39"/>
      <c r="W321" s="39"/>
      <c r="X321" s="39"/>
      <c r="Y321" s="39"/>
      <c r="Z321" s="39"/>
      <c r="AA321" s="39"/>
      <c r="AB321" s="39"/>
      <c r="AC321" s="39"/>
      <c r="AD321" s="39"/>
      <c r="AE321" s="39"/>
      <c r="AR321" s="241" t="s">
        <v>100</v>
      </c>
      <c r="AT321" s="241" t="s">
        <v>265</v>
      </c>
      <c r="AU321" s="241" t="s">
        <v>87</v>
      </c>
      <c r="AY321" s="18" t="s">
        <v>216</v>
      </c>
      <c r="BE321" s="242">
        <f>IF(N321="základní",J321,0)</f>
        <v>0</v>
      </c>
      <c r="BF321" s="242">
        <f>IF(N321="snížená",J321,0)</f>
        <v>0</v>
      </c>
      <c r="BG321" s="242">
        <f>IF(N321="zákl. přenesená",J321,0)</f>
        <v>0</v>
      </c>
      <c r="BH321" s="242">
        <f>IF(N321="sníž. přenesená",J321,0)</f>
        <v>0</v>
      </c>
      <c r="BI321" s="242">
        <f>IF(N321="nulová",J321,0)</f>
        <v>0</v>
      </c>
      <c r="BJ321" s="18" t="s">
        <v>85</v>
      </c>
      <c r="BK321" s="242">
        <f>ROUND(I321*H321,2)</f>
        <v>0</v>
      </c>
      <c r="BL321" s="18" t="s">
        <v>100</v>
      </c>
      <c r="BM321" s="241" t="s">
        <v>2235</v>
      </c>
    </row>
    <row r="322" spans="1:47" s="2" customFormat="1" ht="12">
      <c r="A322" s="39"/>
      <c r="B322" s="40"/>
      <c r="C322" s="41"/>
      <c r="D322" s="288" t="s">
        <v>836</v>
      </c>
      <c r="E322" s="41"/>
      <c r="F322" s="289" t="s">
        <v>2236</v>
      </c>
      <c r="G322" s="41"/>
      <c r="H322" s="41"/>
      <c r="I322" s="290"/>
      <c r="J322" s="41"/>
      <c r="K322" s="41"/>
      <c r="L322" s="45"/>
      <c r="M322" s="291"/>
      <c r="N322" s="292"/>
      <c r="O322" s="92"/>
      <c r="P322" s="92"/>
      <c r="Q322" s="92"/>
      <c r="R322" s="92"/>
      <c r="S322" s="92"/>
      <c r="T322" s="93"/>
      <c r="U322" s="39"/>
      <c r="V322" s="39"/>
      <c r="W322" s="39"/>
      <c r="X322" s="39"/>
      <c r="Y322" s="39"/>
      <c r="Z322" s="39"/>
      <c r="AA322" s="39"/>
      <c r="AB322" s="39"/>
      <c r="AC322" s="39"/>
      <c r="AD322" s="39"/>
      <c r="AE322" s="39"/>
      <c r="AT322" s="18" t="s">
        <v>836</v>
      </c>
      <c r="AU322" s="18" t="s">
        <v>87</v>
      </c>
    </row>
    <row r="323" spans="1:51" s="14" customFormat="1" ht="12">
      <c r="A323" s="14"/>
      <c r="B323" s="254"/>
      <c r="C323" s="255"/>
      <c r="D323" s="245" t="s">
        <v>226</v>
      </c>
      <c r="E323" s="256" t="s">
        <v>1</v>
      </c>
      <c r="F323" s="257" t="s">
        <v>2237</v>
      </c>
      <c r="G323" s="255"/>
      <c r="H323" s="258">
        <v>1.082</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226</v>
      </c>
      <c r="AU323" s="264" t="s">
        <v>87</v>
      </c>
      <c r="AV323" s="14" t="s">
        <v>87</v>
      </c>
      <c r="AW323" s="14" t="s">
        <v>35</v>
      </c>
      <c r="AX323" s="14" t="s">
        <v>78</v>
      </c>
      <c r="AY323" s="264" t="s">
        <v>216</v>
      </c>
    </row>
    <row r="324" spans="1:51" s="14" customFormat="1" ht="12">
      <c r="A324" s="14"/>
      <c r="B324" s="254"/>
      <c r="C324" s="255"/>
      <c r="D324" s="245" t="s">
        <v>226</v>
      </c>
      <c r="E324" s="256" t="s">
        <v>1</v>
      </c>
      <c r="F324" s="257" t="s">
        <v>2238</v>
      </c>
      <c r="G324" s="255"/>
      <c r="H324" s="258">
        <v>16.608</v>
      </c>
      <c r="I324" s="259"/>
      <c r="J324" s="255"/>
      <c r="K324" s="255"/>
      <c r="L324" s="260"/>
      <c r="M324" s="261"/>
      <c r="N324" s="262"/>
      <c r="O324" s="262"/>
      <c r="P324" s="262"/>
      <c r="Q324" s="262"/>
      <c r="R324" s="262"/>
      <c r="S324" s="262"/>
      <c r="T324" s="263"/>
      <c r="U324" s="14"/>
      <c r="V324" s="14"/>
      <c r="W324" s="14"/>
      <c r="X324" s="14"/>
      <c r="Y324" s="14"/>
      <c r="Z324" s="14"/>
      <c r="AA324" s="14"/>
      <c r="AB324" s="14"/>
      <c r="AC324" s="14"/>
      <c r="AD324" s="14"/>
      <c r="AE324" s="14"/>
      <c r="AT324" s="264" t="s">
        <v>226</v>
      </c>
      <c r="AU324" s="264" t="s">
        <v>87</v>
      </c>
      <c r="AV324" s="14" t="s">
        <v>87</v>
      </c>
      <c r="AW324" s="14" t="s">
        <v>35</v>
      </c>
      <c r="AX324" s="14" t="s">
        <v>78</v>
      </c>
      <c r="AY324" s="264" t="s">
        <v>216</v>
      </c>
    </row>
    <row r="325" spans="1:51" s="15" customFormat="1" ht="12">
      <c r="A325" s="15"/>
      <c r="B325" s="265"/>
      <c r="C325" s="266"/>
      <c r="D325" s="245" t="s">
        <v>226</v>
      </c>
      <c r="E325" s="267" t="s">
        <v>1</v>
      </c>
      <c r="F325" s="268" t="s">
        <v>229</v>
      </c>
      <c r="G325" s="266"/>
      <c r="H325" s="269">
        <v>17.69</v>
      </c>
      <c r="I325" s="270"/>
      <c r="J325" s="266"/>
      <c r="K325" s="266"/>
      <c r="L325" s="271"/>
      <c r="M325" s="272"/>
      <c r="N325" s="273"/>
      <c r="O325" s="273"/>
      <c r="P325" s="273"/>
      <c r="Q325" s="273"/>
      <c r="R325" s="273"/>
      <c r="S325" s="273"/>
      <c r="T325" s="274"/>
      <c r="U325" s="15"/>
      <c r="V325" s="15"/>
      <c r="W325" s="15"/>
      <c r="X325" s="15"/>
      <c r="Y325" s="15"/>
      <c r="Z325" s="15"/>
      <c r="AA325" s="15"/>
      <c r="AB325" s="15"/>
      <c r="AC325" s="15"/>
      <c r="AD325" s="15"/>
      <c r="AE325" s="15"/>
      <c r="AT325" s="275" t="s">
        <v>226</v>
      </c>
      <c r="AU325" s="275" t="s">
        <v>87</v>
      </c>
      <c r="AV325" s="15" t="s">
        <v>100</v>
      </c>
      <c r="AW325" s="15" t="s">
        <v>35</v>
      </c>
      <c r="AX325" s="15" t="s">
        <v>85</v>
      </c>
      <c r="AY325" s="275" t="s">
        <v>216</v>
      </c>
    </row>
    <row r="326" spans="1:65" s="2" customFormat="1" ht="37.8" customHeight="1">
      <c r="A326" s="39"/>
      <c r="B326" s="40"/>
      <c r="C326" s="276" t="s">
        <v>416</v>
      </c>
      <c r="D326" s="276" t="s">
        <v>265</v>
      </c>
      <c r="E326" s="277" t="s">
        <v>1514</v>
      </c>
      <c r="F326" s="278" t="s">
        <v>2239</v>
      </c>
      <c r="G326" s="279" t="s">
        <v>268</v>
      </c>
      <c r="H326" s="280">
        <v>24.686</v>
      </c>
      <c r="I326" s="281"/>
      <c r="J326" s="282">
        <f>ROUND(I326*H326,2)</f>
        <v>0</v>
      </c>
      <c r="K326" s="278" t="s">
        <v>1361</v>
      </c>
      <c r="L326" s="45"/>
      <c r="M326" s="283" t="s">
        <v>1</v>
      </c>
      <c r="N326" s="284" t="s">
        <v>43</v>
      </c>
      <c r="O326" s="92"/>
      <c r="P326" s="239">
        <f>O326*H326</f>
        <v>0</v>
      </c>
      <c r="Q326" s="239">
        <v>0.16192</v>
      </c>
      <c r="R326" s="239">
        <f>Q326*H326</f>
        <v>3.9971571200000002</v>
      </c>
      <c r="S326" s="239">
        <v>0</v>
      </c>
      <c r="T326" s="240">
        <f>S326*H326</f>
        <v>0</v>
      </c>
      <c r="U326" s="39"/>
      <c r="V326" s="39"/>
      <c r="W326" s="39"/>
      <c r="X326" s="39"/>
      <c r="Y326" s="39"/>
      <c r="Z326" s="39"/>
      <c r="AA326" s="39"/>
      <c r="AB326" s="39"/>
      <c r="AC326" s="39"/>
      <c r="AD326" s="39"/>
      <c r="AE326" s="39"/>
      <c r="AR326" s="241" t="s">
        <v>100</v>
      </c>
      <c r="AT326" s="241" t="s">
        <v>265</v>
      </c>
      <c r="AU326" s="241" t="s">
        <v>87</v>
      </c>
      <c r="AY326" s="18" t="s">
        <v>216</v>
      </c>
      <c r="BE326" s="242">
        <f>IF(N326="základní",J326,0)</f>
        <v>0</v>
      </c>
      <c r="BF326" s="242">
        <f>IF(N326="snížená",J326,0)</f>
        <v>0</v>
      </c>
      <c r="BG326" s="242">
        <f>IF(N326="zákl. přenesená",J326,0)</f>
        <v>0</v>
      </c>
      <c r="BH326" s="242">
        <f>IF(N326="sníž. přenesená",J326,0)</f>
        <v>0</v>
      </c>
      <c r="BI326" s="242">
        <f>IF(N326="nulová",J326,0)</f>
        <v>0</v>
      </c>
      <c r="BJ326" s="18" t="s">
        <v>85</v>
      </c>
      <c r="BK326" s="242">
        <f>ROUND(I326*H326,2)</f>
        <v>0</v>
      </c>
      <c r="BL326" s="18" t="s">
        <v>100</v>
      </c>
      <c r="BM326" s="241" t="s">
        <v>2240</v>
      </c>
    </row>
    <row r="327" spans="1:47" s="2" customFormat="1" ht="12">
      <c r="A327" s="39"/>
      <c r="B327" s="40"/>
      <c r="C327" s="41"/>
      <c r="D327" s="288" t="s">
        <v>836</v>
      </c>
      <c r="E327" s="41"/>
      <c r="F327" s="289" t="s">
        <v>1517</v>
      </c>
      <c r="G327" s="41"/>
      <c r="H327" s="41"/>
      <c r="I327" s="290"/>
      <c r="J327" s="41"/>
      <c r="K327" s="41"/>
      <c r="L327" s="45"/>
      <c r="M327" s="291"/>
      <c r="N327" s="292"/>
      <c r="O327" s="92"/>
      <c r="P327" s="92"/>
      <c r="Q327" s="92"/>
      <c r="R327" s="92"/>
      <c r="S327" s="92"/>
      <c r="T327" s="93"/>
      <c r="U327" s="39"/>
      <c r="V327" s="39"/>
      <c r="W327" s="39"/>
      <c r="X327" s="39"/>
      <c r="Y327" s="39"/>
      <c r="Z327" s="39"/>
      <c r="AA327" s="39"/>
      <c r="AB327" s="39"/>
      <c r="AC327" s="39"/>
      <c r="AD327" s="39"/>
      <c r="AE327" s="39"/>
      <c r="AT327" s="18" t="s">
        <v>836</v>
      </c>
      <c r="AU327" s="18" t="s">
        <v>87</v>
      </c>
    </row>
    <row r="328" spans="1:51" s="14" customFormat="1" ht="12">
      <c r="A328" s="14"/>
      <c r="B328" s="254"/>
      <c r="C328" s="255"/>
      <c r="D328" s="245" t="s">
        <v>226</v>
      </c>
      <c r="E328" s="256" t="s">
        <v>1</v>
      </c>
      <c r="F328" s="257" t="s">
        <v>2241</v>
      </c>
      <c r="G328" s="255"/>
      <c r="H328" s="258">
        <v>24.686</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226</v>
      </c>
      <c r="AU328" s="264" t="s">
        <v>87</v>
      </c>
      <c r="AV328" s="14" t="s">
        <v>87</v>
      </c>
      <c r="AW328" s="14" t="s">
        <v>35</v>
      </c>
      <c r="AX328" s="14" t="s">
        <v>78</v>
      </c>
      <c r="AY328" s="264" t="s">
        <v>216</v>
      </c>
    </row>
    <row r="329" spans="1:51" s="15" customFormat="1" ht="12">
      <c r="A329" s="15"/>
      <c r="B329" s="265"/>
      <c r="C329" s="266"/>
      <c r="D329" s="245" t="s">
        <v>226</v>
      </c>
      <c r="E329" s="267" t="s">
        <v>1</v>
      </c>
      <c r="F329" s="268" t="s">
        <v>229</v>
      </c>
      <c r="G329" s="266"/>
      <c r="H329" s="269">
        <v>24.686</v>
      </c>
      <c r="I329" s="270"/>
      <c r="J329" s="266"/>
      <c r="K329" s="266"/>
      <c r="L329" s="271"/>
      <c r="M329" s="272"/>
      <c r="N329" s="273"/>
      <c r="O329" s="273"/>
      <c r="P329" s="273"/>
      <c r="Q329" s="273"/>
      <c r="R329" s="273"/>
      <c r="S329" s="273"/>
      <c r="T329" s="274"/>
      <c r="U329" s="15"/>
      <c r="V329" s="15"/>
      <c r="W329" s="15"/>
      <c r="X329" s="15"/>
      <c r="Y329" s="15"/>
      <c r="Z329" s="15"/>
      <c r="AA329" s="15"/>
      <c r="AB329" s="15"/>
      <c r="AC329" s="15"/>
      <c r="AD329" s="15"/>
      <c r="AE329" s="15"/>
      <c r="AT329" s="275" t="s">
        <v>226</v>
      </c>
      <c r="AU329" s="275" t="s">
        <v>87</v>
      </c>
      <c r="AV329" s="15" t="s">
        <v>100</v>
      </c>
      <c r="AW329" s="15" t="s">
        <v>35</v>
      </c>
      <c r="AX329" s="15" t="s">
        <v>85</v>
      </c>
      <c r="AY329" s="275" t="s">
        <v>216</v>
      </c>
    </row>
    <row r="330" spans="1:65" s="2" customFormat="1" ht="55.5" customHeight="1">
      <c r="A330" s="39"/>
      <c r="B330" s="40"/>
      <c r="C330" s="276" t="s">
        <v>420</v>
      </c>
      <c r="D330" s="276" t="s">
        <v>265</v>
      </c>
      <c r="E330" s="277" t="s">
        <v>1896</v>
      </c>
      <c r="F330" s="278" t="s">
        <v>1897</v>
      </c>
      <c r="G330" s="279" t="s">
        <v>268</v>
      </c>
      <c r="H330" s="280">
        <v>17.486</v>
      </c>
      <c r="I330" s="281"/>
      <c r="J330" s="282">
        <f>ROUND(I330*H330,2)</f>
        <v>0</v>
      </c>
      <c r="K330" s="278" t="s">
        <v>1361</v>
      </c>
      <c r="L330" s="45"/>
      <c r="M330" s="283" t="s">
        <v>1</v>
      </c>
      <c r="N330" s="284" t="s">
        <v>43</v>
      </c>
      <c r="O330" s="92"/>
      <c r="P330" s="239">
        <f>O330*H330</f>
        <v>0</v>
      </c>
      <c r="Q330" s="239">
        <v>1.0312</v>
      </c>
      <c r="R330" s="239">
        <f>Q330*H330</f>
        <v>18.031563199999997</v>
      </c>
      <c r="S330" s="239">
        <v>0</v>
      </c>
      <c r="T330" s="240">
        <f>S330*H330</f>
        <v>0</v>
      </c>
      <c r="U330" s="39"/>
      <c r="V330" s="39"/>
      <c r="W330" s="39"/>
      <c r="X330" s="39"/>
      <c r="Y330" s="39"/>
      <c r="Z330" s="39"/>
      <c r="AA330" s="39"/>
      <c r="AB330" s="39"/>
      <c r="AC330" s="39"/>
      <c r="AD330" s="39"/>
      <c r="AE330" s="39"/>
      <c r="AR330" s="241" t="s">
        <v>100</v>
      </c>
      <c r="AT330" s="241" t="s">
        <v>265</v>
      </c>
      <c r="AU330" s="241" t="s">
        <v>87</v>
      </c>
      <c r="AY330" s="18" t="s">
        <v>216</v>
      </c>
      <c r="BE330" s="242">
        <f>IF(N330="základní",J330,0)</f>
        <v>0</v>
      </c>
      <c r="BF330" s="242">
        <f>IF(N330="snížená",J330,0)</f>
        <v>0</v>
      </c>
      <c r="BG330" s="242">
        <f>IF(N330="zákl. přenesená",J330,0)</f>
        <v>0</v>
      </c>
      <c r="BH330" s="242">
        <f>IF(N330="sníž. přenesená",J330,0)</f>
        <v>0</v>
      </c>
      <c r="BI330" s="242">
        <f>IF(N330="nulová",J330,0)</f>
        <v>0</v>
      </c>
      <c r="BJ330" s="18" t="s">
        <v>85</v>
      </c>
      <c r="BK330" s="242">
        <f>ROUND(I330*H330,2)</f>
        <v>0</v>
      </c>
      <c r="BL330" s="18" t="s">
        <v>100</v>
      </c>
      <c r="BM330" s="241" t="s">
        <v>2242</v>
      </c>
    </row>
    <row r="331" spans="1:47" s="2" customFormat="1" ht="12">
      <c r="A331" s="39"/>
      <c r="B331" s="40"/>
      <c r="C331" s="41"/>
      <c r="D331" s="288" t="s">
        <v>836</v>
      </c>
      <c r="E331" s="41"/>
      <c r="F331" s="289" t="s">
        <v>1899</v>
      </c>
      <c r="G331" s="41"/>
      <c r="H331" s="41"/>
      <c r="I331" s="290"/>
      <c r="J331" s="41"/>
      <c r="K331" s="41"/>
      <c r="L331" s="45"/>
      <c r="M331" s="291"/>
      <c r="N331" s="292"/>
      <c r="O331" s="92"/>
      <c r="P331" s="92"/>
      <c r="Q331" s="92"/>
      <c r="R331" s="92"/>
      <c r="S331" s="92"/>
      <c r="T331" s="93"/>
      <c r="U331" s="39"/>
      <c r="V331" s="39"/>
      <c r="W331" s="39"/>
      <c r="X331" s="39"/>
      <c r="Y331" s="39"/>
      <c r="Z331" s="39"/>
      <c r="AA331" s="39"/>
      <c r="AB331" s="39"/>
      <c r="AC331" s="39"/>
      <c r="AD331" s="39"/>
      <c r="AE331" s="39"/>
      <c r="AT331" s="18" t="s">
        <v>836</v>
      </c>
      <c r="AU331" s="18" t="s">
        <v>87</v>
      </c>
    </row>
    <row r="332" spans="1:51" s="13" customFormat="1" ht="12">
      <c r="A332" s="13"/>
      <c r="B332" s="243"/>
      <c r="C332" s="244"/>
      <c r="D332" s="245" t="s">
        <v>226</v>
      </c>
      <c r="E332" s="246" t="s">
        <v>1</v>
      </c>
      <c r="F332" s="247" t="s">
        <v>2243</v>
      </c>
      <c r="G332" s="244"/>
      <c r="H332" s="246" t="s">
        <v>1</v>
      </c>
      <c r="I332" s="248"/>
      <c r="J332" s="244"/>
      <c r="K332" s="244"/>
      <c r="L332" s="249"/>
      <c r="M332" s="250"/>
      <c r="N332" s="251"/>
      <c r="O332" s="251"/>
      <c r="P332" s="251"/>
      <c r="Q332" s="251"/>
      <c r="R332" s="251"/>
      <c r="S332" s="251"/>
      <c r="T332" s="252"/>
      <c r="U332" s="13"/>
      <c r="V332" s="13"/>
      <c r="W332" s="13"/>
      <c r="X332" s="13"/>
      <c r="Y332" s="13"/>
      <c r="Z332" s="13"/>
      <c r="AA332" s="13"/>
      <c r="AB332" s="13"/>
      <c r="AC332" s="13"/>
      <c r="AD332" s="13"/>
      <c r="AE332" s="13"/>
      <c r="AT332" s="253" t="s">
        <v>226</v>
      </c>
      <c r="AU332" s="253" t="s">
        <v>87</v>
      </c>
      <c r="AV332" s="13" t="s">
        <v>85</v>
      </c>
      <c r="AW332" s="13" t="s">
        <v>35</v>
      </c>
      <c r="AX332" s="13" t="s">
        <v>78</v>
      </c>
      <c r="AY332" s="253" t="s">
        <v>216</v>
      </c>
    </row>
    <row r="333" spans="1:51" s="14" customFormat="1" ht="12">
      <c r="A333" s="14"/>
      <c r="B333" s="254"/>
      <c r="C333" s="255"/>
      <c r="D333" s="245" t="s">
        <v>226</v>
      </c>
      <c r="E333" s="256" t="s">
        <v>1</v>
      </c>
      <c r="F333" s="257" t="s">
        <v>2244</v>
      </c>
      <c r="G333" s="255"/>
      <c r="H333" s="258">
        <v>13.67</v>
      </c>
      <c r="I333" s="259"/>
      <c r="J333" s="255"/>
      <c r="K333" s="255"/>
      <c r="L333" s="260"/>
      <c r="M333" s="261"/>
      <c r="N333" s="262"/>
      <c r="O333" s="262"/>
      <c r="P333" s="262"/>
      <c r="Q333" s="262"/>
      <c r="R333" s="262"/>
      <c r="S333" s="262"/>
      <c r="T333" s="263"/>
      <c r="U333" s="14"/>
      <c r="V333" s="14"/>
      <c r="W333" s="14"/>
      <c r="X333" s="14"/>
      <c r="Y333" s="14"/>
      <c r="Z333" s="14"/>
      <c r="AA333" s="14"/>
      <c r="AB333" s="14"/>
      <c r="AC333" s="14"/>
      <c r="AD333" s="14"/>
      <c r="AE333" s="14"/>
      <c r="AT333" s="264" t="s">
        <v>226</v>
      </c>
      <c r="AU333" s="264" t="s">
        <v>87</v>
      </c>
      <c r="AV333" s="14" t="s">
        <v>87</v>
      </c>
      <c r="AW333" s="14" t="s">
        <v>35</v>
      </c>
      <c r="AX333" s="14" t="s">
        <v>78</v>
      </c>
      <c r="AY333" s="264" t="s">
        <v>216</v>
      </c>
    </row>
    <row r="334" spans="1:51" s="14" customFormat="1" ht="12">
      <c r="A334" s="14"/>
      <c r="B334" s="254"/>
      <c r="C334" s="255"/>
      <c r="D334" s="245" t="s">
        <v>226</v>
      </c>
      <c r="E334" s="256" t="s">
        <v>1</v>
      </c>
      <c r="F334" s="257" t="s">
        <v>2245</v>
      </c>
      <c r="G334" s="255"/>
      <c r="H334" s="258">
        <v>2.816</v>
      </c>
      <c r="I334" s="259"/>
      <c r="J334" s="255"/>
      <c r="K334" s="255"/>
      <c r="L334" s="260"/>
      <c r="M334" s="261"/>
      <c r="N334" s="262"/>
      <c r="O334" s="262"/>
      <c r="P334" s="262"/>
      <c r="Q334" s="262"/>
      <c r="R334" s="262"/>
      <c r="S334" s="262"/>
      <c r="T334" s="263"/>
      <c r="U334" s="14"/>
      <c r="V334" s="14"/>
      <c r="W334" s="14"/>
      <c r="X334" s="14"/>
      <c r="Y334" s="14"/>
      <c r="Z334" s="14"/>
      <c r="AA334" s="14"/>
      <c r="AB334" s="14"/>
      <c r="AC334" s="14"/>
      <c r="AD334" s="14"/>
      <c r="AE334" s="14"/>
      <c r="AT334" s="264" t="s">
        <v>226</v>
      </c>
      <c r="AU334" s="264" t="s">
        <v>87</v>
      </c>
      <c r="AV334" s="14" t="s">
        <v>87</v>
      </c>
      <c r="AW334" s="14" t="s">
        <v>35</v>
      </c>
      <c r="AX334" s="14" t="s">
        <v>78</v>
      </c>
      <c r="AY334" s="264" t="s">
        <v>216</v>
      </c>
    </row>
    <row r="335" spans="1:51" s="14" customFormat="1" ht="12">
      <c r="A335" s="14"/>
      <c r="B335" s="254"/>
      <c r="C335" s="255"/>
      <c r="D335" s="245" t="s">
        <v>226</v>
      </c>
      <c r="E335" s="256" t="s">
        <v>1</v>
      </c>
      <c r="F335" s="257" t="s">
        <v>2246</v>
      </c>
      <c r="G335" s="255"/>
      <c r="H335" s="258">
        <v>1</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226</v>
      </c>
      <c r="AU335" s="264" t="s">
        <v>87</v>
      </c>
      <c r="AV335" s="14" t="s">
        <v>87</v>
      </c>
      <c r="AW335" s="14" t="s">
        <v>35</v>
      </c>
      <c r="AX335" s="14" t="s">
        <v>78</v>
      </c>
      <c r="AY335" s="264" t="s">
        <v>216</v>
      </c>
    </row>
    <row r="336" spans="1:51" s="15" customFormat="1" ht="12">
      <c r="A336" s="15"/>
      <c r="B336" s="265"/>
      <c r="C336" s="266"/>
      <c r="D336" s="245" t="s">
        <v>226</v>
      </c>
      <c r="E336" s="267" t="s">
        <v>1</v>
      </c>
      <c r="F336" s="268" t="s">
        <v>229</v>
      </c>
      <c r="G336" s="266"/>
      <c r="H336" s="269">
        <v>17.486</v>
      </c>
      <c r="I336" s="270"/>
      <c r="J336" s="266"/>
      <c r="K336" s="266"/>
      <c r="L336" s="271"/>
      <c r="M336" s="272"/>
      <c r="N336" s="273"/>
      <c r="O336" s="273"/>
      <c r="P336" s="273"/>
      <c r="Q336" s="273"/>
      <c r="R336" s="273"/>
      <c r="S336" s="273"/>
      <c r="T336" s="274"/>
      <c r="U336" s="15"/>
      <c r="V336" s="15"/>
      <c r="W336" s="15"/>
      <c r="X336" s="15"/>
      <c r="Y336" s="15"/>
      <c r="Z336" s="15"/>
      <c r="AA336" s="15"/>
      <c r="AB336" s="15"/>
      <c r="AC336" s="15"/>
      <c r="AD336" s="15"/>
      <c r="AE336" s="15"/>
      <c r="AT336" s="275" t="s">
        <v>226</v>
      </c>
      <c r="AU336" s="275" t="s">
        <v>87</v>
      </c>
      <c r="AV336" s="15" t="s">
        <v>100</v>
      </c>
      <c r="AW336" s="15" t="s">
        <v>35</v>
      </c>
      <c r="AX336" s="15" t="s">
        <v>85</v>
      </c>
      <c r="AY336" s="275" t="s">
        <v>216</v>
      </c>
    </row>
    <row r="337" spans="1:65" s="2" customFormat="1" ht="55.5" customHeight="1">
      <c r="A337" s="39"/>
      <c r="B337" s="40"/>
      <c r="C337" s="276" t="s">
        <v>425</v>
      </c>
      <c r="D337" s="276" t="s">
        <v>265</v>
      </c>
      <c r="E337" s="277" t="s">
        <v>2247</v>
      </c>
      <c r="F337" s="278" t="s">
        <v>2248</v>
      </c>
      <c r="G337" s="279" t="s">
        <v>268</v>
      </c>
      <c r="H337" s="280">
        <v>7.2</v>
      </c>
      <c r="I337" s="281"/>
      <c r="J337" s="282">
        <f>ROUND(I337*H337,2)</f>
        <v>0</v>
      </c>
      <c r="K337" s="278" t="s">
        <v>1361</v>
      </c>
      <c r="L337" s="45"/>
      <c r="M337" s="283" t="s">
        <v>1</v>
      </c>
      <c r="N337" s="284" t="s">
        <v>43</v>
      </c>
      <c r="O337" s="92"/>
      <c r="P337" s="239">
        <f>O337*H337</f>
        <v>0</v>
      </c>
      <c r="Q337" s="239">
        <v>1.28781</v>
      </c>
      <c r="R337" s="239">
        <f>Q337*H337</f>
        <v>9.272231999999999</v>
      </c>
      <c r="S337" s="239">
        <v>0</v>
      </c>
      <c r="T337" s="240">
        <f>S337*H337</f>
        <v>0</v>
      </c>
      <c r="U337" s="39"/>
      <c r="V337" s="39"/>
      <c r="W337" s="39"/>
      <c r="X337" s="39"/>
      <c r="Y337" s="39"/>
      <c r="Z337" s="39"/>
      <c r="AA337" s="39"/>
      <c r="AB337" s="39"/>
      <c r="AC337" s="39"/>
      <c r="AD337" s="39"/>
      <c r="AE337" s="39"/>
      <c r="AR337" s="241" t="s">
        <v>100</v>
      </c>
      <c r="AT337" s="241" t="s">
        <v>265</v>
      </c>
      <c r="AU337" s="241" t="s">
        <v>87</v>
      </c>
      <c r="AY337" s="18" t="s">
        <v>216</v>
      </c>
      <c r="BE337" s="242">
        <f>IF(N337="základní",J337,0)</f>
        <v>0</v>
      </c>
      <c r="BF337" s="242">
        <f>IF(N337="snížená",J337,0)</f>
        <v>0</v>
      </c>
      <c r="BG337" s="242">
        <f>IF(N337="zákl. přenesená",J337,0)</f>
        <v>0</v>
      </c>
      <c r="BH337" s="242">
        <f>IF(N337="sníž. přenesená",J337,0)</f>
        <v>0</v>
      </c>
      <c r="BI337" s="242">
        <f>IF(N337="nulová",J337,0)</f>
        <v>0</v>
      </c>
      <c r="BJ337" s="18" t="s">
        <v>85</v>
      </c>
      <c r="BK337" s="242">
        <f>ROUND(I337*H337,2)</f>
        <v>0</v>
      </c>
      <c r="BL337" s="18" t="s">
        <v>100</v>
      </c>
      <c r="BM337" s="241" t="s">
        <v>2249</v>
      </c>
    </row>
    <row r="338" spans="1:47" s="2" customFormat="1" ht="12">
      <c r="A338" s="39"/>
      <c r="B338" s="40"/>
      <c r="C338" s="41"/>
      <c r="D338" s="288" t="s">
        <v>836</v>
      </c>
      <c r="E338" s="41"/>
      <c r="F338" s="289" t="s">
        <v>2250</v>
      </c>
      <c r="G338" s="41"/>
      <c r="H338" s="41"/>
      <c r="I338" s="290"/>
      <c r="J338" s="41"/>
      <c r="K338" s="41"/>
      <c r="L338" s="45"/>
      <c r="M338" s="291"/>
      <c r="N338" s="292"/>
      <c r="O338" s="92"/>
      <c r="P338" s="92"/>
      <c r="Q338" s="92"/>
      <c r="R338" s="92"/>
      <c r="S338" s="92"/>
      <c r="T338" s="93"/>
      <c r="U338" s="39"/>
      <c r="V338" s="39"/>
      <c r="W338" s="39"/>
      <c r="X338" s="39"/>
      <c r="Y338" s="39"/>
      <c r="Z338" s="39"/>
      <c r="AA338" s="39"/>
      <c r="AB338" s="39"/>
      <c r="AC338" s="39"/>
      <c r="AD338" s="39"/>
      <c r="AE338" s="39"/>
      <c r="AT338" s="18" t="s">
        <v>836</v>
      </c>
      <c r="AU338" s="18" t="s">
        <v>87</v>
      </c>
    </row>
    <row r="339" spans="1:51" s="14" customFormat="1" ht="12">
      <c r="A339" s="14"/>
      <c r="B339" s="254"/>
      <c r="C339" s="255"/>
      <c r="D339" s="245" t="s">
        <v>226</v>
      </c>
      <c r="E339" s="256" t="s">
        <v>1</v>
      </c>
      <c r="F339" s="257" t="s">
        <v>2221</v>
      </c>
      <c r="G339" s="255"/>
      <c r="H339" s="258">
        <v>7.2</v>
      </c>
      <c r="I339" s="259"/>
      <c r="J339" s="255"/>
      <c r="K339" s="255"/>
      <c r="L339" s="260"/>
      <c r="M339" s="261"/>
      <c r="N339" s="262"/>
      <c r="O339" s="262"/>
      <c r="P339" s="262"/>
      <c r="Q339" s="262"/>
      <c r="R339" s="262"/>
      <c r="S339" s="262"/>
      <c r="T339" s="263"/>
      <c r="U339" s="14"/>
      <c r="V339" s="14"/>
      <c r="W339" s="14"/>
      <c r="X339" s="14"/>
      <c r="Y339" s="14"/>
      <c r="Z339" s="14"/>
      <c r="AA339" s="14"/>
      <c r="AB339" s="14"/>
      <c r="AC339" s="14"/>
      <c r="AD339" s="14"/>
      <c r="AE339" s="14"/>
      <c r="AT339" s="264" t="s">
        <v>226</v>
      </c>
      <c r="AU339" s="264" t="s">
        <v>87</v>
      </c>
      <c r="AV339" s="14" t="s">
        <v>87</v>
      </c>
      <c r="AW339" s="14" t="s">
        <v>35</v>
      </c>
      <c r="AX339" s="14" t="s">
        <v>78</v>
      </c>
      <c r="AY339" s="264" t="s">
        <v>216</v>
      </c>
    </row>
    <row r="340" spans="1:51" s="15" customFormat="1" ht="12">
      <c r="A340" s="15"/>
      <c r="B340" s="265"/>
      <c r="C340" s="266"/>
      <c r="D340" s="245" t="s">
        <v>226</v>
      </c>
      <c r="E340" s="267" t="s">
        <v>1</v>
      </c>
      <c r="F340" s="268" t="s">
        <v>229</v>
      </c>
      <c r="G340" s="266"/>
      <c r="H340" s="269">
        <v>7.2</v>
      </c>
      <c r="I340" s="270"/>
      <c r="J340" s="266"/>
      <c r="K340" s="266"/>
      <c r="L340" s="271"/>
      <c r="M340" s="272"/>
      <c r="N340" s="273"/>
      <c r="O340" s="273"/>
      <c r="P340" s="273"/>
      <c r="Q340" s="273"/>
      <c r="R340" s="273"/>
      <c r="S340" s="273"/>
      <c r="T340" s="274"/>
      <c r="U340" s="15"/>
      <c r="V340" s="15"/>
      <c r="W340" s="15"/>
      <c r="X340" s="15"/>
      <c r="Y340" s="15"/>
      <c r="Z340" s="15"/>
      <c r="AA340" s="15"/>
      <c r="AB340" s="15"/>
      <c r="AC340" s="15"/>
      <c r="AD340" s="15"/>
      <c r="AE340" s="15"/>
      <c r="AT340" s="275" t="s">
        <v>226</v>
      </c>
      <c r="AU340" s="275" t="s">
        <v>87</v>
      </c>
      <c r="AV340" s="15" t="s">
        <v>100</v>
      </c>
      <c r="AW340" s="15" t="s">
        <v>35</v>
      </c>
      <c r="AX340" s="15" t="s">
        <v>85</v>
      </c>
      <c r="AY340" s="275" t="s">
        <v>216</v>
      </c>
    </row>
    <row r="341" spans="1:65" s="2" customFormat="1" ht="24.15" customHeight="1">
      <c r="A341" s="39"/>
      <c r="B341" s="40"/>
      <c r="C341" s="276" t="s">
        <v>432</v>
      </c>
      <c r="D341" s="276" t="s">
        <v>265</v>
      </c>
      <c r="E341" s="277" t="s">
        <v>1467</v>
      </c>
      <c r="F341" s="278" t="s">
        <v>1468</v>
      </c>
      <c r="G341" s="279" t="s">
        <v>255</v>
      </c>
      <c r="H341" s="280">
        <v>0.121</v>
      </c>
      <c r="I341" s="281"/>
      <c r="J341" s="282">
        <f>ROUND(I341*H341,2)</f>
        <v>0</v>
      </c>
      <c r="K341" s="278" t="s">
        <v>1361</v>
      </c>
      <c r="L341" s="45"/>
      <c r="M341" s="283" t="s">
        <v>1</v>
      </c>
      <c r="N341" s="284" t="s">
        <v>43</v>
      </c>
      <c r="O341" s="92"/>
      <c r="P341" s="239">
        <f>O341*H341</f>
        <v>0</v>
      </c>
      <c r="Q341" s="239">
        <v>1.05974</v>
      </c>
      <c r="R341" s="239">
        <f>Q341*H341</f>
        <v>0.12822853999999997</v>
      </c>
      <c r="S341" s="239">
        <v>0</v>
      </c>
      <c r="T341" s="240">
        <f>S341*H341</f>
        <v>0</v>
      </c>
      <c r="U341" s="39"/>
      <c r="V341" s="39"/>
      <c r="W341" s="39"/>
      <c r="X341" s="39"/>
      <c r="Y341" s="39"/>
      <c r="Z341" s="39"/>
      <c r="AA341" s="39"/>
      <c r="AB341" s="39"/>
      <c r="AC341" s="39"/>
      <c r="AD341" s="39"/>
      <c r="AE341" s="39"/>
      <c r="AR341" s="241" t="s">
        <v>100</v>
      </c>
      <c r="AT341" s="241" t="s">
        <v>265</v>
      </c>
      <c r="AU341" s="241" t="s">
        <v>87</v>
      </c>
      <c r="AY341" s="18" t="s">
        <v>216</v>
      </c>
      <c r="BE341" s="242">
        <f>IF(N341="základní",J341,0)</f>
        <v>0</v>
      </c>
      <c r="BF341" s="242">
        <f>IF(N341="snížená",J341,0)</f>
        <v>0</v>
      </c>
      <c r="BG341" s="242">
        <f>IF(N341="zákl. přenesená",J341,0)</f>
        <v>0</v>
      </c>
      <c r="BH341" s="242">
        <f>IF(N341="sníž. přenesená",J341,0)</f>
        <v>0</v>
      </c>
      <c r="BI341" s="242">
        <f>IF(N341="nulová",J341,0)</f>
        <v>0</v>
      </c>
      <c r="BJ341" s="18" t="s">
        <v>85</v>
      </c>
      <c r="BK341" s="242">
        <f>ROUND(I341*H341,2)</f>
        <v>0</v>
      </c>
      <c r="BL341" s="18" t="s">
        <v>100</v>
      </c>
      <c r="BM341" s="241" t="s">
        <v>2251</v>
      </c>
    </row>
    <row r="342" spans="1:47" s="2" customFormat="1" ht="12">
      <c r="A342" s="39"/>
      <c r="B342" s="40"/>
      <c r="C342" s="41"/>
      <c r="D342" s="288" t="s">
        <v>836</v>
      </c>
      <c r="E342" s="41"/>
      <c r="F342" s="289" t="s">
        <v>1470</v>
      </c>
      <c r="G342" s="41"/>
      <c r="H342" s="41"/>
      <c r="I342" s="290"/>
      <c r="J342" s="41"/>
      <c r="K342" s="41"/>
      <c r="L342" s="45"/>
      <c r="M342" s="291"/>
      <c r="N342" s="292"/>
      <c r="O342" s="92"/>
      <c r="P342" s="92"/>
      <c r="Q342" s="92"/>
      <c r="R342" s="92"/>
      <c r="S342" s="92"/>
      <c r="T342" s="93"/>
      <c r="U342" s="39"/>
      <c r="V342" s="39"/>
      <c r="W342" s="39"/>
      <c r="X342" s="39"/>
      <c r="Y342" s="39"/>
      <c r="Z342" s="39"/>
      <c r="AA342" s="39"/>
      <c r="AB342" s="39"/>
      <c r="AC342" s="39"/>
      <c r="AD342" s="39"/>
      <c r="AE342" s="39"/>
      <c r="AT342" s="18" t="s">
        <v>836</v>
      </c>
      <c r="AU342" s="18" t="s">
        <v>87</v>
      </c>
    </row>
    <row r="343" spans="1:51" s="13" customFormat="1" ht="12">
      <c r="A343" s="13"/>
      <c r="B343" s="243"/>
      <c r="C343" s="244"/>
      <c r="D343" s="245" t="s">
        <v>226</v>
      </c>
      <c r="E343" s="246" t="s">
        <v>1</v>
      </c>
      <c r="F343" s="247" t="s">
        <v>1905</v>
      </c>
      <c r="G343" s="244"/>
      <c r="H343" s="246" t="s">
        <v>1</v>
      </c>
      <c r="I343" s="248"/>
      <c r="J343" s="244"/>
      <c r="K343" s="244"/>
      <c r="L343" s="249"/>
      <c r="M343" s="250"/>
      <c r="N343" s="251"/>
      <c r="O343" s="251"/>
      <c r="P343" s="251"/>
      <c r="Q343" s="251"/>
      <c r="R343" s="251"/>
      <c r="S343" s="251"/>
      <c r="T343" s="252"/>
      <c r="U343" s="13"/>
      <c r="V343" s="13"/>
      <c r="W343" s="13"/>
      <c r="X343" s="13"/>
      <c r="Y343" s="13"/>
      <c r="Z343" s="13"/>
      <c r="AA343" s="13"/>
      <c r="AB343" s="13"/>
      <c r="AC343" s="13"/>
      <c r="AD343" s="13"/>
      <c r="AE343" s="13"/>
      <c r="AT343" s="253" t="s">
        <v>226</v>
      </c>
      <c r="AU343" s="253" t="s">
        <v>87</v>
      </c>
      <c r="AV343" s="13" t="s">
        <v>85</v>
      </c>
      <c r="AW343" s="13" t="s">
        <v>35</v>
      </c>
      <c r="AX343" s="13" t="s">
        <v>78</v>
      </c>
      <c r="AY343" s="253" t="s">
        <v>216</v>
      </c>
    </row>
    <row r="344" spans="1:51" s="14" customFormat="1" ht="12">
      <c r="A344" s="14"/>
      <c r="B344" s="254"/>
      <c r="C344" s="255"/>
      <c r="D344" s="245" t="s">
        <v>226</v>
      </c>
      <c r="E344" s="256" t="s">
        <v>1</v>
      </c>
      <c r="F344" s="257" t="s">
        <v>2252</v>
      </c>
      <c r="G344" s="255"/>
      <c r="H344" s="258">
        <v>0.121</v>
      </c>
      <c r="I344" s="259"/>
      <c r="J344" s="255"/>
      <c r="K344" s="255"/>
      <c r="L344" s="260"/>
      <c r="M344" s="261"/>
      <c r="N344" s="262"/>
      <c r="O344" s="262"/>
      <c r="P344" s="262"/>
      <c r="Q344" s="262"/>
      <c r="R344" s="262"/>
      <c r="S344" s="262"/>
      <c r="T344" s="263"/>
      <c r="U344" s="14"/>
      <c r="V344" s="14"/>
      <c r="W344" s="14"/>
      <c r="X344" s="14"/>
      <c r="Y344" s="14"/>
      <c r="Z344" s="14"/>
      <c r="AA344" s="14"/>
      <c r="AB344" s="14"/>
      <c r="AC344" s="14"/>
      <c r="AD344" s="14"/>
      <c r="AE344" s="14"/>
      <c r="AT344" s="264" t="s">
        <v>226</v>
      </c>
      <c r="AU344" s="264" t="s">
        <v>87</v>
      </c>
      <c r="AV344" s="14" t="s">
        <v>87</v>
      </c>
      <c r="AW344" s="14" t="s">
        <v>35</v>
      </c>
      <c r="AX344" s="14" t="s">
        <v>78</v>
      </c>
      <c r="AY344" s="264" t="s">
        <v>216</v>
      </c>
    </row>
    <row r="345" spans="1:51" s="15" customFormat="1" ht="12">
      <c r="A345" s="15"/>
      <c r="B345" s="265"/>
      <c r="C345" s="266"/>
      <c r="D345" s="245" t="s">
        <v>226</v>
      </c>
      <c r="E345" s="267" t="s">
        <v>1</v>
      </c>
      <c r="F345" s="268" t="s">
        <v>229</v>
      </c>
      <c r="G345" s="266"/>
      <c r="H345" s="269">
        <v>0.121</v>
      </c>
      <c r="I345" s="270"/>
      <c r="J345" s="266"/>
      <c r="K345" s="266"/>
      <c r="L345" s="271"/>
      <c r="M345" s="272"/>
      <c r="N345" s="273"/>
      <c r="O345" s="273"/>
      <c r="P345" s="273"/>
      <c r="Q345" s="273"/>
      <c r="R345" s="273"/>
      <c r="S345" s="273"/>
      <c r="T345" s="274"/>
      <c r="U345" s="15"/>
      <c r="V345" s="15"/>
      <c r="W345" s="15"/>
      <c r="X345" s="15"/>
      <c r="Y345" s="15"/>
      <c r="Z345" s="15"/>
      <c r="AA345" s="15"/>
      <c r="AB345" s="15"/>
      <c r="AC345" s="15"/>
      <c r="AD345" s="15"/>
      <c r="AE345" s="15"/>
      <c r="AT345" s="275" t="s">
        <v>226</v>
      </c>
      <c r="AU345" s="275" t="s">
        <v>87</v>
      </c>
      <c r="AV345" s="15" t="s">
        <v>100</v>
      </c>
      <c r="AW345" s="15" t="s">
        <v>35</v>
      </c>
      <c r="AX345" s="15" t="s">
        <v>85</v>
      </c>
      <c r="AY345" s="275" t="s">
        <v>216</v>
      </c>
    </row>
    <row r="346" spans="1:63" s="12" customFormat="1" ht="22.8" customHeight="1">
      <c r="A346" s="12"/>
      <c r="B346" s="213"/>
      <c r="C346" s="214"/>
      <c r="D346" s="215" t="s">
        <v>77</v>
      </c>
      <c r="E346" s="227" t="s">
        <v>241</v>
      </c>
      <c r="F346" s="227" t="s">
        <v>1911</v>
      </c>
      <c r="G346" s="214"/>
      <c r="H346" s="214"/>
      <c r="I346" s="217"/>
      <c r="J346" s="228">
        <f>BK346</f>
        <v>0</v>
      </c>
      <c r="K346" s="214"/>
      <c r="L346" s="219"/>
      <c r="M346" s="220"/>
      <c r="N346" s="221"/>
      <c r="O346" s="221"/>
      <c r="P346" s="222">
        <f>SUM(P347:P359)</f>
        <v>0</v>
      </c>
      <c r="Q346" s="221"/>
      <c r="R346" s="222">
        <f>SUM(R347:R359)</f>
        <v>0.3243755200000001</v>
      </c>
      <c r="S346" s="221"/>
      <c r="T346" s="223">
        <f>SUM(T347:T359)</f>
        <v>0.355275</v>
      </c>
      <c r="U346" s="12"/>
      <c r="V346" s="12"/>
      <c r="W346" s="12"/>
      <c r="X346" s="12"/>
      <c r="Y346" s="12"/>
      <c r="Z346" s="12"/>
      <c r="AA346" s="12"/>
      <c r="AB346" s="12"/>
      <c r="AC346" s="12"/>
      <c r="AD346" s="12"/>
      <c r="AE346" s="12"/>
      <c r="AR346" s="224" t="s">
        <v>85</v>
      </c>
      <c r="AT346" s="225" t="s">
        <v>77</v>
      </c>
      <c r="AU346" s="225" t="s">
        <v>85</v>
      </c>
      <c r="AY346" s="224" t="s">
        <v>216</v>
      </c>
      <c r="BK346" s="226">
        <f>SUM(BK347:BK359)</f>
        <v>0</v>
      </c>
    </row>
    <row r="347" spans="1:65" s="2" customFormat="1" ht="16.5" customHeight="1">
      <c r="A347" s="39"/>
      <c r="B347" s="40"/>
      <c r="C347" s="276" t="s">
        <v>436</v>
      </c>
      <c r="D347" s="276" t="s">
        <v>265</v>
      </c>
      <c r="E347" s="277" t="s">
        <v>1912</v>
      </c>
      <c r="F347" s="278" t="s">
        <v>1913</v>
      </c>
      <c r="G347" s="279" t="s">
        <v>268</v>
      </c>
      <c r="H347" s="280">
        <v>3.195</v>
      </c>
      <c r="I347" s="281"/>
      <c r="J347" s="282">
        <f>ROUND(I347*H347,2)</f>
        <v>0</v>
      </c>
      <c r="K347" s="278" t="s">
        <v>1</v>
      </c>
      <c r="L347" s="45"/>
      <c r="M347" s="283" t="s">
        <v>1</v>
      </c>
      <c r="N347" s="284" t="s">
        <v>43</v>
      </c>
      <c r="O347" s="92"/>
      <c r="P347" s="239">
        <f>O347*H347</f>
        <v>0</v>
      </c>
      <c r="Q347" s="239">
        <v>0</v>
      </c>
      <c r="R347" s="239">
        <f>Q347*H347</f>
        <v>0</v>
      </c>
      <c r="S347" s="239">
        <v>0</v>
      </c>
      <c r="T347" s="240">
        <f>S347*H347</f>
        <v>0</v>
      </c>
      <c r="U347" s="39"/>
      <c r="V347" s="39"/>
      <c r="W347" s="39"/>
      <c r="X347" s="39"/>
      <c r="Y347" s="39"/>
      <c r="Z347" s="39"/>
      <c r="AA347" s="39"/>
      <c r="AB347" s="39"/>
      <c r="AC347" s="39"/>
      <c r="AD347" s="39"/>
      <c r="AE347" s="39"/>
      <c r="AR347" s="241" t="s">
        <v>100</v>
      </c>
      <c r="AT347" s="241" t="s">
        <v>265</v>
      </c>
      <c r="AU347" s="241" t="s">
        <v>87</v>
      </c>
      <c r="AY347" s="18" t="s">
        <v>216</v>
      </c>
      <c r="BE347" s="242">
        <f>IF(N347="základní",J347,0)</f>
        <v>0</v>
      </c>
      <c r="BF347" s="242">
        <f>IF(N347="snížená",J347,0)</f>
        <v>0</v>
      </c>
      <c r="BG347" s="242">
        <f>IF(N347="zákl. přenesená",J347,0)</f>
        <v>0</v>
      </c>
      <c r="BH347" s="242">
        <f>IF(N347="sníž. přenesená",J347,0)</f>
        <v>0</v>
      </c>
      <c r="BI347" s="242">
        <f>IF(N347="nulová",J347,0)</f>
        <v>0</v>
      </c>
      <c r="BJ347" s="18" t="s">
        <v>85</v>
      </c>
      <c r="BK347" s="242">
        <f>ROUND(I347*H347,2)</f>
        <v>0</v>
      </c>
      <c r="BL347" s="18" t="s">
        <v>100</v>
      </c>
      <c r="BM347" s="241" t="s">
        <v>2253</v>
      </c>
    </row>
    <row r="348" spans="1:51" s="14" customFormat="1" ht="12">
      <c r="A348" s="14"/>
      <c r="B348" s="254"/>
      <c r="C348" s="255"/>
      <c r="D348" s="245" t="s">
        <v>226</v>
      </c>
      <c r="E348" s="256" t="s">
        <v>1</v>
      </c>
      <c r="F348" s="257" t="s">
        <v>2254</v>
      </c>
      <c r="G348" s="255"/>
      <c r="H348" s="258">
        <v>3.195</v>
      </c>
      <c r="I348" s="259"/>
      <c r="J348" s="255"/>
      <c r="K348" s="255"/>
      <c r="L348" s="260"/>
      <c r="M348" s="261"/>
      <c r="N348" s="262"/>
      <c r="O348" s="262"/>
      <c r="P348" s="262"/>
      <c r="Q348" s="262"/>
      <c r="R348" s="262"/>
      <c r="S348" s="262"/>
      <c r="T348" s="263"/>
      <c r="U348" s="14"/>
      <c r="V348" s="14"/>
      <c r="W348" s="14"/>
      <c r="X348" s="14"/>
      <c r="Y348" s="14"/>
      <c r="Z348" s="14"/>
      <c r="AA348" s="14"/>
      <c r="AB348" s="14"/>
      <c r="AC348" s="14"/>
      <c r="AD348" s="14"/>
      <c r="AE348" s="14"/>
      <c r="AT348" s="264" t="s">
        <v>226</v>
      </c>
      <c r="AU348" s="264" t="s">
        <v>87</v>
      </c>
      <c r="AV348" s="14" t="s">
        <v>87</v>
      </c>
      <c r="AW348" s="14" t="s">
        <v>35</v>
      </c>
      <c r="AX348" s="14" t="s">
        <v>78</v>
      </c>
      <c r="AY348" s="264" t="s">
        <v>216</v>
      </c>
    </row>
    <row r="349" spans="1:51" s="15" customFormat="1" ht="12">
      <c r="A349" s="15"/>
      <c r="B349" s="265"/>
      <c r="C349" s="266"/>
      <c r="D349" s="245" t="s">
        <v>226</v>
      </c>
      <c r="E349" s="267" t="s">
        <v>1</v>
      </c>
      <c r="F349" s="268" t="s">
        <v>229</v>
      </c>
      <c r="G349" s="266"/>
      <c r="H349" s="269">
        <v>3.195</v>
      </c>
      <c r="I349" s="270"/>
      <c r="J349" s="266"/>
      <c r="K349" s="266"/>
      <c r="L349" s="271"/>
      <c r="M349" s="272"/>
      <c r="N349" s="273"/>
      <c r="O349" s="273"/>
      <c r="P349" s="273"/>
      <c r="Q349" s="273"/>
      <c r="R349" s="273"/>
      <c r="S349" s="273"/>
      <c r="T349" s="274"/>
      <c r="U349" s="15"/>
      <c r="V349" s="15"/>
      <c r="W349" s="15"/>
      <c r="X349" s="15"/>
      <c r="Y349" s="15"/>
      <c r="Z349" s="15"/>
      <c r="AA349" s="15"/>
      <c r="AB349" s="15"/>
      <c r="AC349" s="15"/>
      <c r="AD349" s="15"/>
      <c r="AE349" s="15"/>
      <c r="AT349" s="275" t="s">
        <v>226</v>
      </c>
      <c r="AU349" s="275" t="s">
        <v>87</v>
      </c>
      <c r="AV349" s="15" t="s">
        <v>100</v>
      </c>
      <c r="AW349" s="15" t="s">
        <v>35</v>
      </c>
      <c r="AX349" s="15" t="s">
        <v>85</v>
      </c>
      <c r="AY349" s="275" t="s">
        <v>216</v>
      </c>
    </row>
    <row r="350" spans="1:65" s="2" customFormat="1" ht="49.05" customHeight="1">
      <c r="A350" s="39"/>
      <c r="B350" s="40"/>
      <c r="C350" s="276" t="s">
        <v>441</v>
      </c>
      <c r="D350" s="276" t="s">
        <v>265</v>
      </c>
      <c r="E350" s="277" t="s">
        <v>1916</v>
      </c>
      <c r="F350" s="278" t="s">
        <v>1917</v>
      </c>
      <c r="G350" s="279" t="s">
        <v>268</v>
      </c>
      <c r="H350" s="280">
        <v>4.737</v>
      </c>
      <c r="I350" s="281"/>
      <c r="J350" s="282">
        <f>ROUND(I350*H350,2)</f>
        <v>0</v>
      </c>
      <c r="K350" s="278" t="s">
        <v>1361</v>
      </c>
      <c r="L350" s="45"/>
      <c r="M350" s="283" t="s">
        <v>1</v>
      </c>
      <c r="N350" s="284" t="s">
        <v>43</v>
      </c>
      <c r="O350" s="92"/>
      <c r="P350" s="239">
        <f>O350*H350</f>
        <v>0</v>
      </c>
      <c r="Q350" s="239">
        <v>0.06696</v>
      </c>
      <c r="R350" s="239">
        <f>Q350*H350</f>
        <v>0.31718952000000006</v>
      </c>
      <c r="S350" s="239">
        <v>0.075</v>
      </c>
      <c r="T350" s="240">
        <f>S350*H350</f>
        <v>0.355275</v>
      </c>
      <c r="U350" s="39"/>
      <c r="V350" s="39"/>
      <c r="W350" s="39"/>
      <c r="X350" s="39"/>
      <c r="Y350" s="39"/>
      <c r="Z350" s="39"/>
      <c r="AA350" s="39"/>
      <c r="AB350" s="39"/>
      <c r="AC350" s="39"/>
      <c r="AD350" s="39"/>
      <c r="AE350" s="39"/>
      <c r="AR350" s="241" t="s">
        <v>100</v>
      </c>
      <c r="AT350" s="241" t="s">
        <v>265</v>
      </c>
      <c r="AU350" s="241" t="s">
        <v>87</v>
      </c>
      <c r="AY350" s="18" t="s">
        <v>216</v>
      </c>
      <c r="BE350" s="242">
        <f>IF(N350="základní",J350,0)</f>
        <v>0</v>
      </c>
      <c r="BF350" s="242">
        <f>IF(N350="snížená",J350,0)</f>
        <v>0</v>
      </c>
      <c r="BG350" s="242">
        <f>IF(N350="zákl. přenesená",J350,0)</f>
        <v>0</v>
      </c>
      <c r="BH350" s="242">
        <f>IF(N350="sníž. přenesená",J350,0)</f>
        <v>0</v>
      </c>
      <c r="BI350" s="242">
        <f>IF(N350="nulová",J350,0)</f>
        <v>0</v>
      </c>
      <c r="BJ350" s="18" t="s">
        <v>85</v>
      </c>
      <c r="BK350" s="242">
        <f>ROUND(I350*H350,2)</f>
        <v>0</v>
      </c>
      <c r="BL350" s="18" t="s">
        <v>100</v>
      </c>
      <c r="BM350" s="241" t="s">
        <v>2255</v>
      </c>
    </row>
    <row r="351" spans="1:47" s="2" customFormat="1" ht="12">
      <c r="A351" s="39"/>
      <c r="B351" s="40"/>
      <c r="C351" s="41"/>
      <c r="D351" s="288" t="s">
        <v>836</v>
      </c>
      <c r="E351" s="41"/>
      <c r="F351" s="289" t="s">
        <v>1919</v>
      </c>
      <c r="G351" s="41"/>
      <c r="H351" s="41"/>
      <c r="I351" s="290"/>
      <c r="J351" s="41"/>
      <c r="K351" s="41"/>
      <c r="L351" s="45"/>
      <c r="M351" s="291"/>
      <c r="N351" s="292"/>
      <c r="O351" s="92"/>
      <c r="P351" s="92"/>
      <c r="Q351" s="92"/>
      <c r="R351" s="92"/>
      <c r="S351" s="92"/>
      <c r="T351" s="93"/>
      <c r="U351" s="39"/>
      <c r="V351" s="39"/>
      <c r="W351" s="39"/>
      <c r="X351" s="39"/>
      <c r="Y351" s="39"/>
      <c r="Z351" s="39"/>
      <c r="AA351" s="39"/>
      <c r="AB351" s="39"/>
      <c r="AC351" s="39"/>
      <c r="AD351" s="39"/>
      <c r="AE351" s="39"/>
      <c r="AT351" s="18" t="s">
        <v>836</v>
      </c>
      <c r="AU351" s="18" t="s">
        <v>87</v>
      </c>
    </row>
    <row r="352" spans="1:51" s="14" customFormat="1" ht="12">
      <c r="A352" s="14"/>
      <c r="B352" s="254"/>
      <c r="C352" s="255"/>
      <c r="D352" s="245" t="s">
        <v>226</v>
      </c>
      <c r="E352" s="256" t="s">
        <v>1</v>
      </c>
      <c r="F352" s="257" t="s">
        <v>2256</v>
      </c>
      <c r="G352" s="255"/>
      <c r="H352" s="258">
        <v>3.6</v>
      </c>
      <c r="I352" s="259"/>
      <c r="J352" s="255"/>
      <c r="K352" s="255"/>
      <c r="L352" s="260"/>
      <c r="M352" s="261"/>
      <c r="N352" s="262"/>
      <c r="O352" s="262"/>
      <c r="P352" s="262"/>
      <c r="Q352" s="262"/>
      <c r="R352" s="262"/>
      <c r="S352" s="262"/>
      <c r="T352" s="263"/>
      <c r="U352" s="14"/>
      <c r="V352" s="14"/>
      <c r="W352" s="14"/>
      <c r="X352" s="14"/>
      <c r="Y352" s="14"/>
      <c r="Z352" s="14"/>
      <c r="AA352" s="14"/>
      <c r="AB352" s="14"/>
      <c r="AC352" s="14"/>
      <c r="AD352" s="14"/>
      <c r="AE352" s="14"/>
      <c r="AT352" s="264" t="s">
        <v>226</v>
      </c>
      <c r="AU352" s="264" t="s">
        <v>87</v>
      </c>
      <c r="AV352" s="14" t="s">
        <v>87</v>
      </c>
      <c r="AW352" s="14" t="s">
        <v>35</v>
      </c>
      <c r="AX352" s="14" t="s">
        <v>78</v>
      </c>
      <c r="AY352" s="264" t="s">
        <v>216</v>
      </c>
    </row>
    <row r="353" spans="1:51" s="14" customFormat="1" ht="12">
      <c r="A353" s="14"/>
      <c r="B353" s="254"/>
      <c r="C353" s="255"/>
      <c r="D353" s="245" t="s">
        <v>226</v>
      </c>
      <c r="E353" s="256" t="s">
        <v>1</v>
      </c>
      <c r="F353" s="257" t="s">
        <v>2257</v>
      </c>
      <c r="G353" s="255"/>
      <c r="H353" s="258">
        <v>0.825</v>
      </c>
      <c r="I353" s="259"/>
      <c r="J353" s="255"/>
      <c r="K353" s="255"/>
      <c r="L353" s="260"/>
      <c r="M353" s="261"/>
      <c r="N353" s="262"/>
      <c r="O353" s="262"/>
      <c r="P353" s="262"/>
      <c r="Q353" s="262"/>
      <c r="R353" s="262"/>
      <c r="S353" s="262"/>
      <c r="T353" s="263"/>
      <c r="U353" s="14"/>
      <c r="V353" s="14"/>
      <c r="W353" s="14"/>
      <c r="X353" s="14"/>
      <c r="Y353" s="14"/>
      <c r="Z353" s="14"/>
      <c r="AA353" s="14"/>
      <c r="AB353" s="14"/>
      <c r="AC353" s="14"/>
      <c r="AD353" s="14"/>
      <c r="AE353" s="14"/>
      <c r="AT353" s="264" t="s">
        <v>226</v>
      </c>
      <c r="AU353" s="264" t="s">
        <v>87</v>
      </c>
      <c r="AV353" s="14" t="s">
        <v>87</v>
      </c>
      <c r="AW353" s="14" t="s">
        <v>35</v>
      </c>
      <c r="AX353" s="14" t="s">
        <v>78</v>
      </c>
      <c r="AY353" s="264" t="s">
        <v>216</v>
      </c>
    </row>
    <row r="354" spans="1:51" s="13" customFormat="1" ht="12">
      <c r="A354" s="13"/>
      <c r="B354" s="243"/>
      <c r="C354" s="244"/>
      <c r="D354" s="245" t="s">
        <v>226</v>
      </c>
      <c r="E354" s="246" t="s">
        <v>1</v>
      </c>
      <c r="F354" s="247" t="s">
        <v>2258</v>
      </c>
      <c r="G354" s="244"/>
      <c r="H354" s="246" t="s">
        <v>1</v>
      </c>
      <c r="I354" s="248"/>
      <c r="J354" s="244"/>
      <c r="K354" s="244"/>
      <c r="L354" s="249"/>
      <c r="M354" s="250"/>
      <c r="N354" s="251"/>
      <c r="O354" s="251"/>
      <c r="P354" s="251"/>
      <c r="Q354" s="251"/>
      <c r="R354" s="251"/>
      <c r="S354" s="251"/>
      <c r="T354" s="252"/>
      <c r="U354" s="13"/>
      <c r="V354" s="13"/>
      <c r="W354" s="13"/>
      <c r="X354" s="13"/>
      <c r="Y354" s="13"/>
      <c r="Z354" s="13"/>
      <c r="AA354" s="13"/>
      <c r="AB354" s="13"/>
      <c r="AC354" s="13"/>
      <c r="AD354" s="13"/>
      <c r="AE354" s="13"/>
      <c r="AT354" s="253" t="s">
        <v>226</v>
      </c>
      <c r="AU354" s="253" t="s">
        <v>87</v>
      </c>
      <c r="AV354" s="13" t="s">
        <v>85</v>
      </c>
      <c r="AW354" s="13" t="s">
        <v>35</v>
      </c>
      <c r="AX354" s="13" t="s">
        <v>78</v>
      </c>
      <c r="AY354" s="253" t="s">
        <v>216</v>
      </c>
    </row>
    <row r="355" spans="1:51" s="14" customFormat="1" ht="12">
      <c r="A355" s="14"/>
      <c r="B355" s="254"/>
      <c r="C355" s="255"/>
      <c r="D355" s="245" t="s">
        <v>226</v>
      </c>
      <c r="E355" s="256" t="s">
        <v>1</v>
      </c>
      <c r="F355" s="257" t="s">
        <v>2259</v>
      </c>
      <c r="G355" s="255"/>
      <c r="H355" s="258">
        <v>0.312</v>
      </c>
      <c r="I355" s="259"/>
      <c r="J355" s="255"/>
      <c r="K355" s="255"/>
      <c r="L355" s="260"/>
      <c r="M355" s="261"/>
      <c r="N355" s="262"/>
      <c r="O355" s="262"/>
      <c r="P355" s="262"/>
      <c r="Q355" s="262"/>
      <c r="R355" s="262"/>
      <c r="S355" s="262"/>
      <c r="T355" s="263"/>
      <c r="U355" s="14"/>
      <c r="V355" s="14"/>
      <c r="W355" s="14"/>
      <c r="X355" s="14"/>
      <c r="Y355" s="14"/>
      <c r="Z355" s="14"/>
      <c r="AA355" s="14"/>
      <c r="AB355" s="14"/>
      <c r="AC355" s="14"/>
      <c r="AD355" s="14"/>
      <c r="AE355" s="14"/>
      <c r="AT355" s="264" t="s">
        <v>226</v>
      </c>
      <c r="AU355" s="264" t="s">
        <v>87</v>
      </c>
      <c r="AV355" s="14" t="s">
        <v>87</v>
      </c>
      <c r="AW355" s="14" t="s">
        <v>35</v>
      </c>
      <c r="AX355" s="14" t="s">
        <v>78</v>
      </c>
      <c r="AY355" s="264" t="s">
        <v>216</v>
      </c>
    </row>
    <row r="356" spans="1:51" s="15" customFormat="1" ht="12">
      <c r="A356" s="15"/>
      <c r="B356" s="265"/>
      <c r="C356" s="266"/>
      <c r="D356" s="245" t="s">
        <v>226</v>
      </c>
      <c r="E356" s="267" t="s">
        <v>1</v>
      </c>
      <c r="F356" s="268" t="s">
        <v>229</v>
      </c>
      <c r="G356" s="266"/>
      <c r="H356" s="269">
        <v>4.737</v>
      </c>
      <c r="I356" s="270"/>
      <c r="J356" s="266"/>
      <c r="K356" s="266"/>
      <c r="L356" s="271"/>
      <c r="M356" s="272"/>
      <c r="N356" s="273"/>
      <c r="O356" s="273"/>
      <c r="P356" s="273"/>
      <c r="Q356" s="273"/>
      <c r="R356" s="273"/>
      <c r="S356" s="273"/>
      <c r="T356" s="274"/>
      <c r="U356" s="15"/>
      <c r="V356" s="15"/>
      <c r="W356" s="15"/>
      <c r="X356" s="15"/>
      <c r="Y356" s="15"/>
      <c r="Z356" s="15"/>
      <c r="AA356" s="15"/>
      <c r="AB356" s="15"/>
      <c r="AC356" s="15"/>
      <c r="AD356" s="15"/>
      <c r="AE356" s="15"/>
      <c r="AT356" s="275" t="s">
        <v>226</v>
      </c>
      <c r="AU356" s="275" t="s">
        <v>87</v>
      </c>
      <c r="AV356" s="15" t="s">
        <v>100</v>
      </c>
      <c r="AW356" s="15" t="s">
        <v>35</v>
      </c>
      <c r="AX356" s="15" t="s">
        <v>85</v>
      </c>
      <c r="AY356" s="275" t="s">
        <v>216</v>
      </c>
    </row>
    <row r="357" spans="1:65" s="2" customFormat="1" ht="16.5" customHeight="1">
      <c r="A357" s="39"/>
      <c r="B357" s="40"/>
      <c r="C357" s="229" t="s">
        <v>445</v>
      </c>
      <c r="D357" s="229" t="s">
        <v>219</v>
      </c>
      <c r="E357" s="230" t="s">
        <v>1924</v>
      </c>
      <c r="F357" s="231" t="s">
        <v>1925</v>
      </c>
      <c r="G357" s="232" t="s">
        <v>852</v>
      </c>
      <c r="H357" s="233">
        <v>7.186</v>
      </c>
      <c r="I357" s="234"/>
      <c r="J357" s="235">
        <f>ROUND(I357*H357,2)</f>
        <v>0</v>
      </c>
      <c r="K357" s="231" t="s">
        <v>1361</v>
      </c>
      <c r="L357" s="236"/>
      <c r="M357" s="237" t="s">
        <v>1</v>
      </c>
      <c r="N357" s="238" t="s">
        <v>43</v>
      </c>
      <c r="O357" s="92"/>
      <c r="P357" s="239">
        <f>O357*H357</f>
        <v>0</v>
      </c>
      <c r="Q357" s="239">
        <v>0.001</v>
      </c>
      <c r="R357" s="239">
        <f>Q357*H357</f>
        <v>0.007186</v>
      </c>
      <c r="S357" s="239">
        <v>0</v>
      </c>
      <c r="T357" s="240">
        <f>S357*H357</f>
        <v>0</v>
      </c>
      <c r="U357" s="39"/>
      <c r="V357" s="39"/>
      <c r="W357" s="39"/>
      <c r="X357" s="39"/>
      <c r="Y357" s="39"/>
      <c r="Z357" s="39"/>
      <c r="AA357" s="39"/>
      <c r="AB357" s="39"/>
      <c r="AC357" s="39"/>
      <c r="AD357" s="39"/>
      <c r="AE357" s="39"/>
      <c r="AR357" s="241" t="s">
        <v>224</v>
      </c>
      <c r="AT357" s="241" t="s">
        <v>219</v>
      </c>
      <c r="AU357" s="241" t="s">
        <v>87</v>
      </c>
      <c r="AY357" s="18" t="s">
        <v>216</v>
      </c>
      <c r="BE357" s="242">
        <f>IF(N357="základní",J357,0)</f>
        <v>0</v>
      </c>
      <c r="BF357" s="242">
        <f>IF(N357="snížená",J357,0)</f>
        <v>0</v>
      </c>
      <c r="BG357" s="242">
        <f>IF(N357="zákl. přenesená",J357,0)</f>
        <v>0</v>
      </c>
      <c r="BH357" s="242">
        <f>IF(N357="sníž. přenesená",J357,0)</f>
        <v>0</v>
      </c>
      <c r="BI357" s="242">
        <f>IF(N357="nulová",J357,0)</f>
        <v>0</v>
      </c>
      <c r="BJ357" s="18" t="s">
        <v>85</v>
      </c>
      <c r="BK357" s="242">
        <f>ROUND(I357*H357,2)</f>
        <v>0</v>
      </c>
      <c r="BL357" s="18" t="s">
        <v>100</v>
      </c>
      <c r="BM357" s="241" t="s">
        <v>2260</v>
      </c>
    </row>
    <row r="358" spans="1:51" s="14" customFormat="1" ht="12">
      <c r="A358" s="14"/>
      <c r="B358" s="254"/>
      <c r="C358" s="255"/>
      <c r="D358" s="245" t="s">
        <v>226</v>
      </c>
      <c r="E358" s="256" t="s">
        <v>1</v>
      </c>
      <c r="F358" s="257" t="s">
        <v>2261</v>
      </c>
      <c r="G358" s="255"/>
      <c r="H358" s="258">
        <v>7.186</v>
      </c>
      <c r="I358" s="259"/>
      <c r="J358" s="255"/>
      <c r="K358" s="255"/>
      <c r="L358" s="260"/>
      <c r="M358" s="261"/>
      <c r="N358" s="262"/>
      <c r="O358" s="262"/>
      <c r="P358" s="262"/>
      <c r="Q358" s="262"/>
      <c r="R358" s="262"/>
      <c r="S358" s="262"/>
      <c r="T358" s="263"/>
      <c r="U358" s="14"/>
      <c r="V358" s="14"/>
      <c r="W358" s="14"/>
      <c r="X358" s="14"/>
      <c r="Y358" s="14"/>
      <c r="Z358" s="14"/>
      <c r="AA358" s="14"/>
      <c r="AB358" s="14"/>
      <c r="AC358" s="14"/>
      <c r="AD358" s="14"/>
      <c r="AE358" s="14"/>
      <c r="AT358" s="264" t="s">
        <v>226</v>
      </c>
      <c r="AU358" s="264" t="s">
        <v>87</v>
      </c>
      <c r="AV358" s="14" t="s">
        <v>87</v>
      </c>
      <c r="AW358" s="14" t="s">
        <v>35</v>
      </c>
      <c r="AX358" s="14" t="s">
        <v>78</v>
      </c>
      <c r="AY358" s="264" t="s">
        <v>216</v>
      </c>
    </row>
    <row r="359" spans="1:51" s="15" customFormat="1" ht="12">
      <c r="A359" s="15"/>
      <c r="B359" s="265"/>
      <c r="C359" s="266"/>
      <c r="D359" s="245" t="s">
        <v>226</v>
      </c>
      <c r="E359" s="267" t="s">
        <v>1</v>
      </c>
      <c r="F359" s="268" t="s">
        <v>229</v>
      </c>
      <c r="G359" s="266"/>
      <c r="H359" s="269">
        <v>7.186</v>
      </c>
      <c r="I359" s="270"/>
      <c r="J359" s="266"/>
      <c r="K359" s="266"/>
      <c r="L359" s="271"/>
      <c r="M359" s="272"/>
      <c r="N359" s="273"/>
      <c r="O359" s="273"/>
      <c r="P359" s="273"/>
      <c r="Q359" s="273"/>
      <c r="R359" s="273"/>
      <c r="S359" s="273"/>
      <c r="T359" s="274"/>
      <c r="U359" s="15"/>
      <c r="V359" s="15"/>
      <c r="W359" s="15"/>
      <c r="X359" s="15"/>
      <c r="Y359" s="15"/>
      <c r="Z359" s="15"/>
      <c r="AA359" s="15"/>
      <c r="AB359" s="15"/>
      <c r="AC359" s="15"/>
      <c r="AD359" s="15"/>
      <c r="AE359" s="15"/>
      <c r="AT359" s="275" t="s">
        <v>226</v>
      </c>
      <c r="AU359" s="275" t="s">
        <v>87</v>
      </c>
      <c r="AV359" s="15" t="s">
        <v>100</v>
      </c>
      <c r="AW359" s="15" t="s">
        <v>35</v>
      </c>
      <c r="AX359" s="15" t="s">
        <v>85</v>
      </c>
      <c r="AY359" s="275" t="s">
        <v>216</v>
      </c>
    </row>
    <row r="360" spans="1:63" s="12" customFormat="1" ht="22.8" customHeight="1">
      <c r="A360" s="12"/>
      <c r="B360" s="213"/>
      <c r="C360" s="214"/>
      <c r="D360" s="215" t="s">
        <v>77</v>
      </c>
      <c r="E360" s="227" t="s">
        <v>224</v>
      </c>
      <c r="F360" s="227" t="s">
        <v>1524</v>
      </c>
      <c r="G360" s="214"/>
      <c r="H360" s="214"/>
      <c r="I360" s="217"/>
      <c r="J360" s="228">
        <f>BK360</f>
        <v>0</v>
      </c>
      <c r="K360" s="214"/>
      <c r="L360" s="219"/>
      <c r="M360" s="220"/>
      <c r="N360" s="221"/>
      <c r="O360" s="221"/>
      <c r="P360" s="222">
        <f>SUM(P361:P376)</f>
        <v>0</v>
      </c>
      <c r="Q360" s="221"/>
      <c r="R360" s="222">
        <f>SUM(R361:R376)</f>
        <v>0.0077599999999999995</v>
      </c>
      <c r="S360" s="221"/>
      <c r="T360" s="223">
        <f>SUM(T361:T376)</f>
        <v>0</v>
      </c>
      <c r="U360" s="12"/>
      <c r="V360" s="12"/>
      <c r="W360" s="12"/>
      <c r="X360" s="12"/>
      <c r="Y360" s="12"/>
      <c r="Z360" s="12"/>
      <c r="AA360" s="12"/>
      <c r="AB360" s="12"/>
      <c r="AC360" s="12"/>
      <c r="AD360" s="12"/>
      <c r="AE360" s="12"/>
      <c r="AR360" s="224" t="s">
        <v>85</v>
      </c>
      <c r="AT360" s="225" t="s">
        <v>77</v>
      </c>
      <c r="AU360" s="225" t="s">
        <v>85</v>
      </c>
      <c r="AY360" s="224" t="s">
        <v>216</v>
      </c>
      <c r="BK360" s="226">
        <f>SUM(BK361:BK376)</f>
        <v>0</v>
      </c>
    </row>
    <row r="361" spans="1:65" s="2" customFormat="1" ht="37.8" customHeight="1">
      <c r="A361" s="39"/>
      <c r="B361" s="40"/>
      <c r="C361" s="276" t="s">
        <v>450</v>
      </c>
      <c r="D361" s="276" t="s">
        <v>265</v>
      </c>
      <c r="E361" s="277" t="s">
        <v>2262</v>
      </c>
      <c r="F361" s="278" t="s">
        <v>2263</v>
      </c>
      <c r="G361" s="279" t="s">
        <v>222</v>
      </c>
      <c r="H361" s="280">
        <v>19.4</v>
      </c>
      <c r="I361" s="281"/>
      <c r="J361" s="282">
        <f>ROUND(I361*H361,2)</f>
        <v>0</v>
      </c>
      <c r="K361" s="278" t="s">
        <v>1361</v>
      </c>
      <c r="L361" s="45"/>
      <c r="M361" s="283" t="s">
        <v>1</v>
      </c>
      <c r="N361" s="284" t="s">
        <v>43</v>
      </c>
      <c r="O361" s="92"/>
      <c r="P361" s="239">
        <f>O361*H361</f>
        <v>0</v>
      </c>
      <c r="Q361" s="239">
        <v>0.0004</v>
      </c>
      <c r="R361" s="239">
        <f>Q361*H361</f>
        <v>0.0077599999999999995</v>
      </c>
      <c r="S361" s="239">
        <v>0</v>
      </c>
      <c r="T361" s="240">
        <f>S361*H361</f>
        <v>0</v>
      </c>
      <c r="U361" s="39"/>
      <c r="V361" s="39"/>
      <c r="W361" s="39"/>
      <c r="X361" s="39"/>
      <c r="Y361" s="39"/>
      <c r="Z361" s="39"/>
      <c r="AA361" s="39"/>
      <c r="AB361" s="39"/>
      <c r="AC361" s="39"/>
      <c r="AD361" s="39"/>
      <c r="AE361" s="39"/>
      <c r="AR361" s="241" t="s">
        <v>100</v>
      </c>
      <c r="AT361" s="241" t="s">
        <v>265</v>
      </c>
      <c r="AU361" s="241" t="s">
        <v>87</v>
      </c>
      <c r="AY361" s="18" t="s">
        <v>216</v>
      </c>
      <c r="BE361" s="242">
        <f>IF(N361="základní",J361,0)</f>
        <v>0</v>
      </c>
      <c r="BF361" s="242">
        <f>IF(N361="snížená",J361,0)</f>
        <v>0</v>
      </c>
      <c r="BG361" s="242">
        <f>IF(N361="zákl. přenesená",J361,0)</f>
        <v>0</v>
      </c>
      <c r="BH361" s="242">
        <f>IF(N361="sníž. přenesená",J361,0)</f>
        <v>0</v>
      </c>
      <c r="BI361" s="242">
        <f>IF(N361="nulová",J361,0)</f>
        <v>0</v>
      </c>
      <c r="BJ361" s="18" t="s">
        <v>85</v>
      </c>
      <c r="BK361" s="242">
        <f>ROUND(I361*H361,2)</f>
        <v>0</v>
      </c>
      <c r="BL361" s="18" t="s">
        <v>100</v>
      </c>
      <c r="BM361" s="241" t="s">
        <v>2264</v>
      </c>
    </row>
    <row r="362" spans="1:47" s="2" customFormat="1" ht="12">
      <c r="A362" s="39"/>
      <c r="B362" s="40"/>
      <c r="C362" s="41"/>
      <c r="D362" s="288" t="s">
        <v>836</v>
      </c>
      <c r="E362" s="41"/>
      <c r="F362" s="289" t="s">
        <v>2265</v>
      </c>
      <c r="G362" s="41"/>
      <c r="H362" s="41"/>
      <c r="I362" s="290"/>
      <c r="J362" s="41"/>
      <c r="K362" s="41"/>
      <c r="L362" s="45"/>
      <c r="M362" s="291"/>
      <c r="N362" s="292"/>
      <c r="O362" s="92"/>
      <c r="P362" s="92"/>
      <c r="Q362" s="92"/>
      <c r="R362" s="92"/>
      <c r="S362" s="92"/>
      <c r="T362" s="93"/>
      <c r="U362" s="39"/>
      <c r="V362" s="39"/>
      <c r="W362" s="39"/>
      <c r="X362" s="39"/>
      <c r="Y362" s="39"/>
      <c r="Z362" s="39"/>
      <c r="AA362" s="39"/>
      <c r="AB362" s="39"/>
      <c r="AC362" s="39"/>
      <c r="AD362" s="39"/>
      <c r="AE362" s="39"/>
      <c r="AT362" s="18" t="s">
        <v>836</v>
      </c>
      <c r="AU362" s="18" t="s">
        <v>87</v>
      </c>
    </row>
    <row r="363" spans="1:51" s="14" customFormat="1" ht="12">
      <c r="A363" s="14"/>
      <c r="B363" s="254"/>
      <c r="C363" s="255"/>
      <c r="D363" s="245" t="s">
        <v>226</v>
      </c>
      <c r="E363" s="256" t="s">
        <v>1</v>
      </c>
      <c r="F363" s="257" t="s">
        <v>2266</v>
      </c>
      <c r="G363" s="255"/>
      <c r="H363" s="258">
        <v>19.4</v>
      </c>
      <c r="I363" s="259"/>
      <c r="J363" s="255"/>
      <c r="K363" s="255"/>
      <c r="L363" s="260"/>
      <c r="M363" s="261"/>
      <c r="N363" s="262"/>
      <c r="O363" s="262"/>
      <c r="P363" s="262"/>
      <c r="Q363" s="262"/>
      <c r="R363" s="262"/>
      <c r="S363" s="262"/>
      <c r="T363" s="263"/>
      <c r="U363" s="14"/>
      <c r="V363" s="14"/>
      <c r="W363" s="14"/>
      <c r="X363" s="14"/>
      <c r="Y363" s="14"/>
      <c r="Z363" s="14"/>
      <c r="AA363" s="14"/>
      <c r="AB363" s="14"/>
      <c r="AC363" s="14"/>
      <c r="AD363" s="14"/>
      <c r="AE363" s="14"/>
      <c r="AT363" s="264" t="s">
        <v>226</v>
      </c>
      <c r="AU363" s="264" t="s">
        <v>87</v>
      </c>
      <c r="AV363" s="14" t="s">
        <v>87</v>
      </c>
      <c r="AW363" s="14" t="s">
        <v>35</v>
      </c>
      <c r="AX363" s="14" t="s">
        <v>78</v>
      </c>
      <c r="AY363" s="264" t="s">
        <v>216</v>
      </c>
    </row>
    <row r="364" spans="1:51" s="15" customFormat="1" ht="12">
      <c r="A364" s="15"/>
      <c r="B364" s="265"/>
      <c r="C364" s="266"/>
      <c r="D364" s="245" t="s">
        <v>226</v>
      </c>
      <c r="E364" s="267" t="s">
        <v>1</v>
      </c>
      <c r="F364" s="268" t="s">
        <v>229</v>
      </c>
      <c r="G364" s="266"/>
      <c r="H364" s="269">
        <v>19.4</v>
      </c>
      <c r="I364" s="270"/>
      <c r="J364" s="266"/>
      <c r="K364" s="266"/>
      <c r="L364" s="271"/>
      <c r="M364" s="272"/>
      <c r="N364" s="273"/>
      <c r="O364" s="273"/>
      <c r="P364" s="273"/>
      <c r="Q364" s="273"/>
      <c r="R364" s="273"/>
      <c r="S364" s="273"/>
      <c r="T364" s="274"/>
      <c r="U364" s="15"/>
      <c r="V364" s="15"/>
      <c r="W364" s="15"/>
      <c r="X364" s="15"/>
      <c r="Y364" s="15"/>
      <c r="Z364" s="15"/>
      <c r="AA364" s="15"/>
      <c r="AB364" s="15"/>
      <c r="AC364" s="15"/>
      <c r="AD364" s="15"/>
      <c r="AE364" s="15"/>
      <c r="AT364" s="275" t="s">
        <v>226</v>
      </c>
      <c r="AU364" s="275" t="s">
        <v>87</v>
      </c>
      <c r="AV364" s="15" t="s">
        <v>100</v>
      </c>
      <c r="AW364" s="15" t="s">
        <v>35</v>
      </c>
      <c r="AX364" s="15" t="s">
        <v>85</v>
      </c>
      <c r="AY364" s="275" t="s">
        <v>216</v>
      </c>
    </row>
    <row r="365" spans="1:65" s="2" customFormat="1" ht="16.5" customHeight="1">
      <c r="A365" s="39"/>
      <c r="B365" s="40"/>
      <c r="C365" s="229" t="s">
        <v>455</v>
      </c>
      <c r="D365" s="229" t="s">
        <v>219</v>
      </c>
      <c r="E365" s="230" t="s">
        <v>2267</v>
      </c>
      <c r="F365" s="231" t="s">
        <v>2268</v>
      </c>
      <c r="G365" s="232" t="s">
        <v>232</v>
      </c>
      <c r="H365" s="233">
        <v>17</v>
      </c>
      <c r="I365" s="234"/>
      <c r="J365" s="235">
        <f>ROUND(I365*H365,2)</f>
        <v>0</v>
      </c>
      <c r="K365" s="231" t="s">
        <v>1</v>
      </c>
      <c r="L365" s="236"/>
      <c r="M365" s="237" t="s">
        <v>1</v>
      </c>
      <c r="N365" s="238" t="s">
        <v>43</v>
      </c>
      <c r="O365" s="92"/>
      <c r="P365" s="239">
        <f>O365*H365</f>
        <v>0</v>
      </c>
      <c r="Q365" s="239">
        <v>0</v>
      </c>
      <c r="R365" s="239">
        <f>Q365*H365</f>
        <v>0</v>
      </c>
      <c r="S365" s="239">
        <v>0</v>
      </c>
      <c r="T365" s="240">
        <f>S365*H365</f>
        <v>0</v>
      </c>
      <c r="U365" s="39"/>
      <c r="V365" s="39"/>
      <c r="W365" s="39"/>
      <c r="X365" s="39"/>
      <c r="Y365" s="39"/>
      <c r="Z365" s="39"/>
      <c r="AA365" s="39"/>
      <c r="AB365" s="39"/>
      <c r="AC365" s="39"/>
      <c r="AD365" s="39"/>
      <c r="AE365" s="39"/>
      <c r="AR365" s="241" t="s">
        <v>224</v>
      </c>
      <c r="AT365" s="241" t="s">
        <v>219</v>
      </c>
      <c r="AU365" s="241" t="s">
        <v>87</v>
      </c>
      <c r="AY365" s="18" t="s">
        <v>216</v>
      </c>
      <c r="BE365" s="242">
        <f>IF(N365="základní",J365,0)</f>
        <v>0</v>
      </c>
      <c r="BF365" s="242">
        <f>IF(N365="snížená",J365,0)</f>
        <v>0</v>
      </c>
      <c r="BG365" s="242">
        <f>IF(N365="zákl. přenesená",J365,0)</f>
        <v>0</v>
      </c>
      <c r="BH365" s="242">
        <f>IF(N365="sníž. přenesená",J365,0)</f>
        <v>0</v>
      </c>
      <c r="BI365" s="242">
        <f>IF(N365="nulová",J365,0)</f>
        <v>0</v>
      </c>
      <c r="BJ365" s="18" t="s">
        <v>85</v>
      </c>
      <c r="BK365" s="242">
        <f>ROUND(I365*H365,2)</f>
        <v>0</v>
      </c>
      <c r="BL365" s="18" t="s">
        <v>100</v>
      </c>
      <c r="BM365" s="241" t="s">
        <v>2269</v>
      </c>
    </row>
    <row r="366" spans="1:51" s="13" customFormat="1" ht="12">
      <c r="A366" s="13"/>
      <c r="B366" s="243"/>
      <c r="C366" s="244"/>
      <c r="D366" s="245" t="s">
        <v>226</v>
      </c>
      <c r="E366" s="246" t="s">
        <v>1</v>
      </c>
      <c r="F366" s="247" t="s">
        <v>2270</v>
      </c>
      <c r="G366" s="244"/>
      <c r="H366" s="246" t="s">
        <v>1</v>
      </c>
      <c r="I366" s="248"/>
      <c r="J366" s="244"/>
      <c r="K366" s="244"/>
      <c r="L366" s="249"/>
      <c r="M366" s="250"/>
      <c r="N366" s="251"/>
      <c r="O366" s="251"/>
      <c r="P366" s="251"/>
      <c r="Q366" s="251"/>
      <c r="R366" s="251"/>
      <c r="S366" s="251"/>
      <c r="T366" s="252"/>
      <c r="U366" s="13"/>
      <c r="V366" s="13"/>
      <c r="W366" s="13"/>
      <c r="X366" s="13"/>
      <c r="Y366" s="13"/>
      <c r="Z366" s="13"/>
      <c r="AA366" s="13"/>
      <c r="AB366" s="13"/>
      <c r="AC366" s="13"/>
      <c r="AD366" s="13"/>
      <c r="AE366" s="13"/>
      <c r="AT366" s="253" t="s">
        <v>226</v>
      </c>
      <c r="AU366" s="253" t="s">
        <v>87</v>
      </c>
      <c r="AV366" s="13" t="s">
        <v>85</v>
      </c>
      <c r="AW366" s="13" t="s">
        <v>35</v>
      </c>
      <c r="AX366" s="13" t="s">
        <v>78</v>
      </c>
      <c r="AY366" s="253" t="s">
        <v>216</v>
      </c>
    </row>
    <row r="367" spans="1:51" s="14" customFormat="1" ht="12">
      <c r="A367" s="14"/>
      <c r="B367" s="254"/>
      <c r="C367" s="255"/>
      <c r="D367" s="245" t="s">
        <v>226</v>
      </c>
      <c r="E367" s="256" t="s">
        <v>1</v>
      </c>
      <c r="F367" s="257" t="s">
        <v>289</v>
      </c>
      <c r="G367" s="255"/>
      <c r="H367" s="258">
        <v>17</v>
      </c>
      <c r="I367" s="259"/>
      <c r="J367" s="255"/>
      <c r="K367" s="255"/>
      <c r="L367" s="260"/>
      <c r="M367" s="261"/>
      <c r="N367" s="262"/>
      <c r="O367" s="262"/>
      <c r="P367" s="262"/>
      <c r="Q367" s="262"/>
      <c r="R367" s="262"/>
      <c r="S367" s="262"/>
      <c r="T367" s="263"/>
      <c r="U367" s="14"/>
      <c r="V367" s="14"/>
      <c r="W367" s="14"/>
      <c r="X367" s="14"/>
      <c r="Y367" s="14"/>
      <c r="Z367" s="14"/>
      <c r="AA367" s="14"/>
      <c r="AB367" s="14"/>
      <c r="AC367" s="14"/>
      <c r="AD367" s="14"/>
      <c r="AE367" s="14"/>
      <c r="AT367" s="264" t="s">
        <v>226</v>
      </c>
      <c r="AU367" s="264" t="s">
        <v>87</v>
      </c>
      <c r="AV367" s="14" t="s">
        <v>87</v>
      </c>
      <c r="AW367" s="14" t="s">
        <v>35</v>
      </c>
      <c r="AX367" s="14" t="s">
        <v>78</v>
      </c>
      <c r="AY367" s="264" t="s">
        <v>216</v>
      </c>
    </row>
    <row r="368" spans="1:51" s="15" customFormat="1" ht="12">
      <c r="A368" s="15"/>
      <c r="B368" s="265"/>
      <c r="C368" s="266"/>
      <c r="D368" s="245" t="s">
        <v>226</v>
      </c>
      <c r="E368" s="267" t="s">
        <v>1</v>
      </c>
      <c r="F368" s="268" t="s">
        <v>229</v>
      </c>
      <c r="G368" s="266"/>
      <c r="H368" s="269">
        <v>17</v>
      </c>
      <c r="I368" s="270"/>
      <c r="J368" s="266"/>
      <c r="K368" s="266"/>
      <c r="L368" s="271"/>
      <c r="M368" s="272"/>
      <c r="N368" s="273"/>
      <c r="O368" s="273"/>
      <c r="P368" s="273"/>
      <c r="Q368" s="273"/>
      <c r="R368" s="273"/>
      <c r="S368" s="273"/>
      <c r="T368" s="274"/>
      <c r="U368" s="15"/>
      <c r="V368" s="15"/>
      <c r="W368" s="15"/>
      <c r="X368" s="15"/>
      <c r="Y368" s="15"/>
      <c r="Z368" s="15"/>
      <c r="AA368" s="15"/>
      <c r="AB368" s="15"/>
      <c r="AC368" s="15"/>
      <c r="AD368" s="15"/>
      <c r="AE368" s="15"/>
      <c r="AT368" s="275" t="s">
        <v>226</v>
      </c>
      <c r="AU368" s="275" t="s">
        <v>87</v>
      </c>
      <c r="AV368" s="15" t="s">
        <v>100</v>
      </c>
      <c r="AW368" s="15" t="s">
        <v>35</v>
      </c>
      <c r="AX368" s="15" t="s">
        <v>85</v>
      </c>
      <c r="AY368" s="275" t="s">
        <v>216</v>
      </c>
    </row>
    <row r="369" spans="1:65" s="2" customFormat="1" ht="16.5" customHeight="1">
      <c r="A369" s="39"/>
      <c r="B369" s="40"/>
      <c r="C369" s="229" t="s">
        <v>463</v>
      </c>
      <c r="D369" s="229" t="s">
        <v>219</v>
      </c>
      <c r="E369" s="230" t="s">
        <v>2271</v>
      </c>
      <c r="F369" s="231" t="s">
        <v>2268</v>
      </c>
      <c r="G369" s="232" t="s">
        <v>232</v>
      </c>
      <c r="H369" s="233">
        <v>1</v>
      </c>
      <c r="I369" s="234"/>
      <c r="J369" s="235">
        <f>ROUND(I369*H369,2)</f>
        <v>0</v>
      </c>
      <c r="K369" s="231" t="s">
        <v>1</v>
      </c>
      <c r="L369" s="236"/>
      <c r="M369" s="237" t="s">
        <v>1</v>
      </c>
      <c r="N369" s="238" t="s">
        <v>43</v>
      </c>
      <c r="O369" s="92"/>
      <c r="P369" s="239">
        <f>O369*H369</f>
        <v>0</v>
      </c>
      <c r="Q369" s="239">
        <v>0</v>
      </c>
      <c r="R369" s="239">
        <f>Q369*H369</f>
        <v>0</v>
      </c>
      <c r="S369" s="239">
        <v>0</v>
      </c>
      <c r="T369" s="240">
        <f>S369*H369</f>
        <v>0</v>
      </c>
      <c r="U369" s="39"/>
      <c r="V369" s="39"/>
      <c r="W369" s="39"/>
      <c r="X369" s="39"/>
      <c r="Y369" s="39"/>
      <c r="Z369" s="39"/>
      <c r="AA369" s="39"/>
      <c r="AB369" s="39"/>
      <c r="AC369" s="39"/>
      <c r="AD369" s="39"/>
      <c r="AE369" s="39"/>
      <c r="AR369" s="241" t="s">
        <v>224</v>
      </c>
      <c r="AT369" s="241" t="s">
        <v>219</v>
      </c>
      <c r="AU369" s="241" t="s">
        <v>87</v>
      </c>
      <c r="AY369" s="18" t="s">
        <v>216</v>
      </c>
      <c r="BE369" s="242">
        <f>IF(N369="základní",J369,0)</f>
        <v>0</v>
      </c>
      <c r="BF369" s="242">
        <f>IF(N369="snížená",J369,0)</f>
        <v>0</v>
      </c>
      <c r="BG369" s="242">
        <f>IF(N369="zákl. přenesená",J369,0)</f>
        <v>0</v>
      </c>
      <c r="BH369" s="242">
        <f>IF(N369="sníž. přenesená",J369,0)</f>
        <v>0</v>
      </c>
      <c r="BI369" s="242">
        <f>IF(N369="nulová",J369,0)</f>
        <v>0</v>
      </c>
      <c r="BJ369" s="18" t="s">
        <v>85</v>
      </c>
      <c r="BK369" s="242">
        <f>ROUND(I369*H369,2)</f>
        <v>0</v>
      </c>
      <c r="BL369" s="18" t="s">
        <v>100</v>
      </c>
      <c r="BM369" s="241" t="s">
        <v>2272</v>
      </c>
    </row>
    <row r="370" spans="1:51" s="13" customFormat="1" ht="12">
      <c r="A370" s="13"/>
      <c r="B370" s="243"/>
      <c r="C370" s="244"/>
      <c r="D370" s="245" t="s">
        <v>226</v>
      </c>
      <c r="E370" s="246" t="s">
        <v>1</v>
      </c>
      <c r="F370" s="247" t="s">
        <v>2273</v>
      </c>
      <c r="G370" s="244"/>
      <c r="H370" s="246" t="s">
        <v>1</v>
      </c>
      <c r="I370" s="248"/>
      <c r="J370" s="244"/>
      <c r="K370" s="244"/>
      <c r="L370" s="249"/>
      <c r="M370" s="250"/>
      <c r="N370" s="251"/>
      <c r="O370" s="251"/>
      <c r="P370" s="251"/>
      <c r="Q370" s="251"/>
      <c r="R370" s="251"/>
      <c r="S370" s="251"/>
      <c r="T370" s="252"/>
      <c r="U370" s="13"/>
      <c r="V370" s="13"/>
      <c r="W370" s="13"/>
      <c r="X370" s="13"/>
      <c r="Y370" s="13"/>
      <c r="Z370" s="13"/>
      <c r="AA370" s="13"/>
      <c r="AB370" s="13"/>
      <c r="AC370" s="13"/>
      <c r="AD370" s="13"/>
      <c r="AE370" s="13"/>
      <c r="AT370" s="253" t="s">
        <v>226</v>
      </c>
      <c r="AU370" s="253" t="s">
        <v>87</v>
      </c>
      <c r="AV370" s="13" t="s">
        <v>85</v>
      </c>
      <c r="AW370" s="13" t="s">
        <v>35</v>
      </c>
      <c r="AX370" s="13" t="s">
        <v>78</v>
      </c>
      <c r="AY370" s="253" t="s">
        <v>216</v>
      </c>
    </row>
    <row r="371" spans="1:51" s="14" customFormat="1" ht="12">
      <c r="A371" s="14"/>
      <c r="B371" s="254"/>
      <c r="C371" s="255"/>
      <c r="D371" s="245" t="s">
        <v>226</v>
      </c>
      <c r="E371" s="256" t="s">
        <v>1</v>
      </c>
      <c r="F371" s="257" t="s">
        <v>85</v>
      </c>
      <c r="G371" s="255"/>
      <c r="H371" s="258">
        <v>1</v>
      </c>
      <c r="I371" s="259"/>
      <c r="J371" s="255"/>
      <c r="K371" s="255"/>
      <c r="L371" s="260"/>
      <c r="M371" s="261"/>
      <c r="N371" s="262"/>
      <c r="O371" s="262"/>
      <c r="P371" s="262"/>
      <c r="Q371" s="262"/>
      <c r="R371" s="262"/>
      <c r="S371" s="262"/>
      <c r="T371" s="263"/>
      <c r="U371" s="14"/>
      <c r="V371" s="14"/>
      <c r="W371" s="14"/>
      <c r="X371" s="14"/>
      <c r="Y371" s="14"/>
      <c r="Z371" s="14"/>
      <c r="AA371" s="14"/>
      <c r="AB371" s="14"/>
      <c r="AC371" s="14"/>
      <c r="AD371" s="14"/>
      <c r="AE371" s="14"/>
      <c r="AT371" s="264" t="s">
        <v>226</v>
      </c>
      <c r="AU371" s="264" t="s">
        <v>87</v>
      </c>
      <c r="AV371" s="14" t="s">
        <v>87</v>
      </c>
      <c r="AW371" s="14" t="s">
        <v>35</v>
      </c>
      <c r="AX371" s="14" t="s">
        <v>78</v>
      </c>
      <c r="AY371" s="264" t="s">
        <v>216</v>
      </c>
    </row>
    <row r="372" spans="1:51" s="15" customFormat="1" ht="12">
      <c r="A372" s="15"/>
      <c r="B372" s="265"/>
      <c r="C372" s="266"/>
      <c r="D372" s="245" t="s">
        <v>226</v>
      </c>
      <c r="E372" s="267" t="s">
        <v>1</v>
      </c>
      <c r="F372" s="268" t="s">
        <v>229</v>
      </c>
      <c r="G372" s="266"/>
      <c r="H372" s="269">
        <v>1</v>
      </c>
      <c r="I372" s="270"/>
      <c r="J372" s="266"/>
      <c r="K372" s="266"/>
      <c r="L372" s="271"/>
      <c r="M372" s="272"/>
      <c r="N372" s="273"/>
      <c r="O372" s="273"/>
      <c r="P372" s="273"/>
      <c r="Q372" s="273"/>
      <c r="R372" s="273"/>
      <c r="S372" s="273"/>
      <c r="T372" s="274"/>
      <c r="U372" s="15"/>
      <c r="V372" s="15"/>
      <c r="W372" s="15"/>
      <c r="X372" s="15"/>
      <c r="Y372" s="15"/>
      <c r="Z372" s="15"/>
      <c r="AA372" s="15"/>
      <c r="AB372" s="15"/>
      <c r="AC372" s="15"/>
      <c r="AD372" s="15"/>
      <c r="AE372" s="15"/>
      <c r="AT372" s="275" t="s">
        <v>226</v>
      </c>
      <c r="AU372" s="275" t="s">
        <v>87</v>
      </c>
      <c r="AV372" s="15" t="s">
        <v>100</v>
      </c>
      <c r="AW372" s="15" t="s">
        <v>35</v>
      </c>
      <c r="AX372" s="15" t="s">
        <v>85</v>
      </c>
      <c r="AY372" s="275" t="s">
        <v>216</v>
      </c>
    </row>
    <row r="373" spans="1:65" s="2" customFormat="1" ht="16.5" customHeight="1">
      <c r="A373" s="39"/>
      <c r="B373" s="40"/>
      <c r="C373" s="229" t="s">
        <v>468</v>
      </c>
      <c r="D373" s="229" t="s">
        <v>219</v>
      </c>
      <c r="E373" s="230" t="s">
        <v>2274</v>
      </c>
      <c r="F373" s="231" t="s">
        <v>2268</v>
      </c>
      <c r="G373" s="232" t="s">
        <v>232</v>
      </c>
      <c r="H373" s="233">
        <v>1</v>
      </c>
      <c r="I373" s="234"/>
      <c r="J373" s="235">
        <f>ROUND(I373*H373,2)</f>
        <v>0</v>
      </c>
      <c r="K373" s="231" t="s">
        <v>1</v>
      </c>
      <c r="L373" s="236"/>
      <c r="M373" s="237" t="s">
        <v>1</v>
      </c>
      <c r="N373" s="238" t="s">
        <v>43</v>
      </c>
      <c r="O373" s="92"/>
      <c r="P373" s="239">
        <f>O373*H373</f>
        <v>0</v>
      </c>
      <c r="Q373" s="239">
        <v>0</v>
      </c>
      <c r="R373" s="239">
        <f>Q373*H373</f>
        <v>0</v>
      </c>
      <c r="S373" s="239">
        <v>0</v>
      </c>
      <c r="T373" s="240">
        <f>S373*H373</f>
        <v>0</v>
      </c>
      <c r="U373" s="39"/>
      <c r="V373" s="39"/>
      <c r="W373" s="39"/>
      <c r="X373" s="39"/>
      <c r="Y373" s="39"/>
      <c r="Z373" s="39"/>
      <c r="AA373" s="39"/>
      <c r="AB373" s="39"/>
      <c r="AC373" s="39"/>
      <c r="AD373" s="39"/>
      <c r="AE373" s="39"/>
      <c r="AR373" s="241" t="s">
        <v>224</v>
      </c>
      <c r="AT373" s="241" t="s">
        <v>219</v>
      </c>
      <c r="AU373" s="241" t="s">
        <v>87</v>
      </c>
      <c r="AY373" s="18" t="s">
        <v>216</v>
      </c>
      <c r="BE373" s="242">
        <f>IF(N373="základní",J373,0)</f>
        <v>0</v>
      </c>
      <c r="BF373" s="242">
        <f>IF(N373="snížená",J373,0)</f>
        <v>0</v>
      </c>
      <c r="BG373" s="242">
        <f>IF(N373="zákl. přenesená",J373,0)</f>
        <v>0</v>
      </c>
      <c r="BH373" s="242">
        <f>IF(N373="sníž. přenesená",J373,0)</f>
        <v>0</v>
      </c>
      <c r="BI373" s="242">
        <f>IF(N373="nulová",J373,0)</f>
        <v>0</v>
      </c>
      <c r="BJ373" s="18" t="s">
        <v>85</v>
      </c>
      <c r="BK373" s="242">
        <f>ROUND(I373*H373,2)</f>
        <v>0</v>
      </c>
      <c r="BL373" s="18" t="s">
        <v>100</v>
      </c>
      <c r="BM373" s="241" t="s">
        <v>2275</v>
      </c>
    </row>
    <row r="374" spans="1:51" s="13" customFormat="1" ht="12">
      <c r="A374" s="13"/>
      <c r="B374" s="243"/>
      <c r="C374" s="244"/>
      <c r="D374" s="245" t="s">
        <v>226</v>
      </c>
      <c r="E374" s="246" t="s">
        <v>1</v>
      </c>
      <c r="F374" s="247" t="s">
        <v>2276</v>
      </c>
      <c r="G374" s="244"/>
      <c r="H374" s="246" t="s">
        <v>1</v>
      </c>
      <c r="I374" s="248"/>
      <c r="J374" s="244"/>
      <c r="K374" s="244"/>
      <c r="L374" s="249"/>
      <c r="M374" s="250"/>
      <c r="N374" s="251"/>
      <c r="O374" s="251"/>
      <c r="P374" s="251"/>
      <c r="Q374" s="251"/>
      <c r="R374" s="251"/>
      <c r="S374" s="251"/>
      <c r="T374" s="252"/>
      <c r="U374" s="13"/>
      <c r="V374" s="13"/>
      <c r="W374" s="13"/>
      <c r="X374" s="13"/>
      <c r="Y374" s="13"/>
      <c r="Z374" s="13"/>
      <c r="AA374" s="13"/>
      <c r="AB374" s="13"/>
      <c r="AC374" s="13"/>
      <c r="AD374" s="13"/>
      <c r="AE374" s="13"/>
      <c r="AT374" s="253" t="s">
        <v>226</v>
      </c>
      <c r="AU374" s="253" t="s">
        <v>87</v>
      </c>
      <c r="AV374" s="13" t="s">
        <v>85</v>
      </c>
      <c r="AW374" s="13" t="s">
        <v>35</v>
      </c>
      <c r="AX374" s="13" t="s">
        <v>78</v>
      </c>
      <c r="AY374" s="253" t="s">
        <v>216</v>
      </c>
    </row>
    <row r="375" spans="1:51" s="14" customFormat="1" ht="12">
      <c r="A375" s="14"/>
      <c r="B375" s="254"/>
      <c r="C375" s="255"/>
      <c r="D375" s="245" t="s">
        <v>226</v>
      </c>
      <c r="E375" s="256" t="s">
        <v>1</v>
      </c>
      <c r="F375" s="257" t="s">
        <v>85</v>
      </c>
      <c r="G375" s="255"/>
      <c r="H375" s="258">
        <v>1</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226</v>
      </c>
      <c r="AU375" s="264" t="s">
        <v>87</v>
      </c>
      <c r="AV375" s="14" t="s">
        <v>87</v>
      </c>
      <c r="AW375" s="14" t="s">
        <v>35</v>
      </c>
      <c r="AX375" s="14" t="s">
        <v>78</v>
      </c>
      <c r="AY375" s="264" t="s">
        <v>216</v>
      </c>
    </row>
    <row r="376" spans="1:51" s="15" customFormat="1" ht="12">
      <c r="A376" s="15"/>
      <c r="B376" s="265"/>
      <c r="C376" s="266"/>
      <c r="D376" s="245" t="s">
        <v>226</v>
      </c>
      <c r="E376" s="267" t="s">
        <v>1</v>
      </c>
      <c r="F376" s="268" t="s">
        <v>229</v>
      </c>
      <c r="G376" s="266"/>
      <c r="H376" s="269">
        <v>1</v>
      </c>
      <c r="I376" s="270"/>
      <c r="J376" s="266"/>
      <c r="K376" s="266"/>
      <c r="L376" s="271"/>
      <c r="M376" s="272"/>
      <c r="N376" s="273"/>
      <c r="O376" s="273"/>
      <c r="P376" s="273"/>
      <c r="Q376" s="273"/>
      <c r="R376" s="273"/>
      <c r="S376" s="273"/>
      <c r="T376" s="274"/>
      <c r="U376" s="15"/>
      <c r="V376" s="15"/>
      <c r="W376" s="15"/>
      <c r="X376" s="15"/>
      <c r="Y376" s="15"/>
      <c r="Z376" s="15"/>
      <c r="AA376" s="15"/>
      <c r="AB376" s="15"/>
      <c r="AC376" s="15"/>
      <c r="AD376" s="15"/>
      <c r="AE376" s="15"/>
      <c r="AT376" s="275" t="s">
        <v>226</v>
      </c>
      <c r="AU376" s="275" t="s">
        <v>87</v>
      </c>
      <c r="AV376" s="15" t="s">
        <v>100</v>
      </c>
      <c r="AW376" s="15" t="s">
        <v>35</v>
      </c>
      <c r="AX376" s="15" t="s">
        <v>85</v>
      </c>
      <c r="AY376" s="275" t="s">
        <v>216</v>
      </c>
    </row>
    <row r="377" spans="1:63" s="12" customFormat="1" ht="22.8" customHeight="1">
      <c r="A377" s="12"/>
      <c r="B377" s="213"/>
      <c r="C377" s="214"/>
      <c r="D377" s="215" t="s">
        <v>77</v>
      </c>
      <c r="E377" s="227" t="s">
        <v>252</v>
      </c>
      <c r="F377" s="227" t="s">
        <v>1540</v>
      </c>
      <c r="G377" s="214"/>
      <c r="H377" s="214"/>
      <c r="I377" s="217"/>
      <c r="J377" s="228">
        <f>BK377</f>
        <v>0</v>
      </c>
      <c r="K377" s="214"/>
      <c r="L377" s="219"/>
      <c r="M377" s="220"/>
      <c r="N377" s="221"/>
      <c r="O377" s="221"/>
      <c r="P377" s="222">
        <f>SUM(P378:P450)</f>
        <v>0</v>
      </c>
      <c r="Q377" s="221"/>
      <c r="R377" s="222">
        <f>SUM(R378:R450)</f>
        <v>8.660583710000001</v>
      </c>
      <c r="S377" s="221"/>
      <c r="T377" s="223">
        <f>SUM(T378:T450)</f>
        <v>177.83172000000002</v>
      </c>
      <c r="U377" s="12"/>
      <c r="V377" s="12"/>
      <c r="W377" s="12"/>
      <c r="X377" s="12"/>
      <c r="Y377" s="12"/>
      <c r="Z377" s="12"/>
      <c r="AA377" s="12"/>
      <c r="AB377" s="12"/>
      <c r="AC377" s="12"/>
      <c r="AD377" s="12"/>
      <c r="AE377" s="12"/>
      <c r="AR377" s="224" t="s">
        <v>85</v>
      </c>
      <c r="AT377" s="225" t="s">
        <v>77</v>
      </c>
      <c r="AU377" s="225" t="s">
        <v>85</v>
      </c>
      <c r="AY377" s="224" t="s">
        <v>216</v>
      </c>
      <c r="BK377" s="226">
        <f>SUM(BK378:BK450)</f>
        <v>0</v>
      </c>
    </row>
    <row r="378" spans="1:65" s="2" customFormat="1" ht="24.15" customHeight="1">
      <c r="A378" s="39"/>
      <c r="B378" s="40"/>
      <c r="C378" s="276" t="s">
        <v>477</v>
      </c>
      <c r="D378" s="276" t="s">
        <v>265</v>
      </c>
      <c r="E378" s="277" t="s">
        <v>2277</v>
      </c>
      <c r="F378" s="278" t="s">
        <v>2278</v>
      </c>
      <c r="G378" s="279" t="s">
        <v>222</v>
      </c>
      <c r="H378" s="280">
        <v>5</v>
      </c>
      <c r="I378" s="281"/>
      <c r="J378" s="282">
        <f>ROUND(I378*H378,2)</f>
        <v>0</v>
      </c>
      <c r="K378" s="278" t="s">
        <v>1361</v>
      </c>
      <c r="L378" s="45"/>
      <c r="M378" s="283" t="s">
        <v>1</v>
      </c>
      <c r="N378" s="284" t="s">
        <v>43</v>
      </c>
      <c r="O378" s="92"/>
      <c r="P378" s="239">
        <f>O378*H378</f>
        <v>0</v>
      </c>
      <c r="Q378" s="239">
        <v>0.00117</v>
      </c>
      <c r="R378" s="239">
        <f>Q378*H378</f>
        <v>0.00585</v>
      </c>
      <c r="S378" s="239">
        <v>0</v>
      </c>
      <c r="T378" s="240">
        <f>S378*H378</f>
        <v>0</v>
      </c>
      <c r="U378" s="39"/>
      <c r="V378" s="39"/>
      <c r="W378" s="39"/>
      <c r="X378" s="39"/>
      <c r="Y378" s="39"/>
      <c r="Z378" s="39"/>
      <c r="AA378" s="39"/>
      <c r="AB378" s="39"/>
      <c r="AC378" s="39"/>
      <c r="AD378" s="39"/>
      <c r="AE378" s="39"/>
      <c r="AR378" s="241" t="s">
        <v>100</v>
      </c>
      <c r="AT378" s="241" t="s">
        <v>265</v>
      </c>
      <c r="AU378" s="241" t="s">
        <v>87</v>
      </c>
      <c r="AY378" s="18" t="s">
        <v>216</v>
      </c>
      <c r="BE378" s="242">
        <f>IF(N378="základní",J378,0)</f>
        <v>0</v>
      </c>
      <c r="BF378" s="242">
        <f>IF(N378="snížená",J378,0)</f>
        <v>0</v>
      </c>
      <c r="BG378" s="242">
        <f>IF(N378="zákl. přenesená",J378,0)</f>
        <v>0</v>
      </c>
      <c r="BH378" s="242">
        <f>IF(N378="sníž. přenesená",J378,0)</f>
        <v>0</v>
      </c>
      <c r="BI378" s="242">
        <f>IF(N378="nulová",J378,0)</f>
        <v>0</v>
      </c>
      <c r="BJ378" s="18" t="s">
        <v>85</v>
      </c>
      <c r="BK378" s="242">
        <f>ROUND(I378*H378,2)</f>
        <v>0</v>
      </c>
      <c r="BL378" s="18" t="s">
        <v>100</v>
      </c>
      <c r="BM378" s="241" t="s">
        <v>2279</v>
      </c>
    </row>
    <row r="379" spans="1:47" s="2" customFormat="1" ht="12">
      <c r="A379" s="39"/>
      <c r="B379" s="40"/>
      <c r="C379" s="41"/>
      <c r="D379" s="288" t="s">
        <v>836</v>
      </c>
      <c r="E379" s="41"/>
      <c r="F379" s="289" t="s">
        <v>2280</v>
      </c>
      <c r="G379" s="41"/>
      <c r="H379" s="41"/>
      <c r="I379" s="290"/>
      <c r="J379" s="41"/>
      <c r="K379" s="41"/>
      <c r="L379" s="45"/>
      <c r="M379" s="291"/>
      <c r="N379" s="292"/>
      <c r="O379" s="92"/>
      <c r="P379" s="92"/>
      <c r="Q379" s="92"/>
      <c r="R379" s="92"/>
      <c r="S379" s="92"/>
      <c r="T379" s="93"/>
      <c r="U379" s="39"/>
      <c r="V379" s="39"/>
      <c r="W379" s="39"/>
      <c r="X379" s="39"/>
      <c r="Y379" s="39"/>
      <c r="Z379" s="39"/>
      <c r="AA379" s="39"/>
      <c r="AB379" s="39"/>
      <c r="AC379" s="39"/>
      <c r="AD379" s="39"/>
      <c r="AE379" s="39"/>
      <c r="AT379" s="18" t="s">
        <v>836</v>
      </c>
      <c r="AU379" s="18" t="s">
        <v>87</v>
      </c>
    </row>
    <row r="380" spans="1:51" s="14" customFormat="1" ht="12">
      <c r="A380" s="14"/>
      <c r="B380" s="254"/>
      <c r="C380" s="255"/>
      <c r="D380" s="245" t="s">
        <v>226</v>
      </c>
      <c r="E380" s="256" t="s">
        <v>1</v>
      </c>
      <c r="F380" s="257" t="s">
        <v>2281</v>
      </c>
      <c r="G380" s="255"/>
      <c r="H380" s="258">
        <v>5</v>
      </c>
      <c r="I380" s="259"/>
      <c r="J380" s="255"/>
      <c r="K380" s="255"/>
      <c r="L380" s="260"/>
      <c r="M380" s="261"/>
      <c r="N380" s="262"/>
      <c r="O380" s="262"/>
      <c r="P380" s="262"/>
      <c r="Q380" s="262"/>
      <c r="R380" s="262"/>
      <c r="S380" s="262"/>
      <c r="T380" s="263"/>
      <c r="U380" s="14"/>
      <c r="V380" s="14"/>
      <c r="W380" s="14"/>
      <c r="X380" s="14"/>
      <c r="Y380" s="14"/>
      <c r="Z380" s="14"/>
      <c r="AA380" s="14"/>
      <c r="AB380" s="14"/>
      <c r="AC380" s="14"/>
      <c r="AD380" s="14"/>
      <c r="AE380" s="14"/>
      <c r="AT380" s="264" t="s">
        <v>226</v>
      </c>
      <c r="AU380" s="264" t="s">
        <v>87</v>
      </c>
      <c r="AV380" s="14" t="s">
        <v>87</v>
      </c>
      <c r="AW380" s="14" t="s">
        <v>35</v>
      </c>
      <c r="AX380" s="14" t="s">
        <v>78</v>
      </c>
      <c r="AY380" s="264" t="s">
        <v>216</v>
      </c>
    </row>
    <row r="381" spans="1:51" s="15" customFormat="1" ht="12">
      <c r="A381" s="15"/>
      <c r="B381" s="265"/>
      <c r="C381" s="266"/>
      <c r="D381" s="245" t="s">
        <v>226</v>
      </c>
      <c r="E381" s="267" t="s">
        <v>1</v>
      </c>
      <c r="F381" s="268" t="s">
        <v>229</v>
      </c>
      <c r="G381" s="266"/>
      <c r="H381" s="269">
        <v>5</v>
      </c>
      <c r="I381" s="270"/>
      <c r="J381" s="266"/>
      <c r="K381" s="266"/>
      <c r="L381" s="271"/>
      <c r="M381" s="272"/>
      <c r="N381" s="273"/>
      <c r="O381" s="273"/>
      <c r="P381" s="273"/>
      <c r="Q381" s="273"/>
      <c r="R381" s="273"/>
      <c r="S381" s="273"/>
      <c r="T381" s="274"/>
      <c r="U381" s="15"/>
      <c r="V381" s="15"/>
      <c r="W381" s="15"/>
      <c r="X381" s="15"/>
      <c r="Y381" s="15"/>
      <c r="Z381" s="15"/>
      <c r="AA381" s="15"/>
      <c r="AB381" s="15"/>
      <c r="AC381" s="15"/>
      <c r="AD381" s="15"/>
      <c r="AE381" s="15"/>
      <c r="AT381" s="275" t="s">
        <v>226</v>
      </c>
      <c r="AU381" s="275" t="s">
        <v>87</v>
      </c>
      <c r="AV381" s="15" t="s">
        <v>100</v>
      </c>
      <c r="AW381" s="15" t="s">
        <v>35</v>
      </c>
      <c r="AX381" s="15" t="s">
        <v>85</v>
      </c>
      <c r="AY381" s="275" t="s">
        <v>216</v>
      </c>
    </row>
    <row r="382" spans="1:65" s="2" customFormat="1" ht="24.15" customHeight="1">
      <c r="A382" s="39"/>
      <c r="B382" s="40"/>
      <c r="C382" s="276" t="s">
        <v>483</v>
      </c>
      <c r="D382" s="276" t="s">
        <v>265</v>
      </c>
      <c r="E382" s="277" t="s">
        <v>2282</v>
      </c>
      <c r="F382" s="278" t="s">
        <v>2283</v>
      </c>
      <c r="G382" s="279" t="s">
        <v>222</v>
      </c>
      <c r="H382" s="280">
        <v>5</v>
      </c>
      <c r="I382" s="281"/>
      <c r="J382" s="282">
        <f>ROUND(I382*H382,2)</f>
        <v>0</v>
      </c>
      <c r="K382" s="278" t="s">
        <v>1361</v>
      </c>
      <c r="L382" s="45"/>
      <c r="M382" s="283" t="s">
        <v>1</v>
      </c>
      <c r="N382" s="284" t="s">
        <v>43</v>
      </c>
      <c r="O382" s="92"/>
      <c r="P382" s="239">
        <f>O382*H382</f>
        <v>0</v>
      </c>
      <c r="Q382" s="239">
        <v>0.00058</v>
      </c>
      <c r="R382" s="239">
        <f>Q382*H382</f>
        <v>0.0029</v>
      </c>
      <c r="S382" s="239">
        <v>0</v>
      </c>
      <c r="T382" s="240">
        <f>S382*H382</f>
        <v>0</v>
      </c>
      <c r="U382" s="39"/>
      <c r="V382" s="39"/>
      <c r="W382" s="39"/>
      <c r="X382" s="39"/>
      <c r="Y382" s="39"/>
      <c r="Z382" s="39"/>
      <c r="AA382" s="39"/>
      <c r="AB382" s="39"/>
      <c r="AC382" s="39"/>
      <c r="AD382" s="39"/>
      <c r="AE382" s="39"/>
      <c r="AR382" s="241" t="s">
        <v>100</v>
      </c>
      <c r="AT382" s="241" t="s">
        <v>265</v>
      </c>
      <c r="AU382" s="241" t="s">
        <v>87</v>
      </c>
      <c r="AY382" s="18" t="s">
        <v>216</v>
      </c>
      <c r="BE382" s="242">
        <f>IF(N382="základní",J382,0)</f>
        <v>0</v>
      </c>
      <c r="BF382" s="242">
        <f>IF(N382="snížená",J382,0)</f>
        <v>0</v>
      </c>
      <c r="BG382" s="242">
        <f>IF(N382="zákl. přenesená",J382,0)</f>
        <v>0</v>
      </c>
      <c r="BH382" s="242">
        <f>IF(N382="sníž. přenesená",J382,0)</f>
        <v>0</v>
      </c>
      <c r="BI382" s="242">
        <f>IF(N382="nulová",J382,0)</f>
        <v>0</v>
      </c>
      <c r="BJ382" s="18" t="s">
        <v>85</v>
      </c>
      <c r="BK382" s="242">
        <f>ROUND(I382*H382,2)</f>
        <v>0</v>
      </c>
      <c r="BL382" s="18" t="s">
        <v>100</v>
      </c>
      <c r="BM382" s="241" t="s">
        <v>2284</v>
      </c>
    </row>
    <row r="383" spans="1:47" s="2" customFormat="1" ht="12">
      <c r="A383" s="39"/>
      <c r="B383" s="40"/>
      <c r="C383" s="41"/>
      <c r="D383" s="288" t="s">
        <v>836</v>
      </c>
      <c r="E383" s="41"/>
      <c r="F383" s="289" t="s">
        <v>2285</v>
      </c>
      <c r="G383" s="41"/>
      <c r="H383" s="41"/>
      <c r="I383" s="290"/>
      <c r="J383" s="41"/>
      <c r="K383" s="41"/>
      <c r="L383" s="45"/>
      <c r="M383" s="291"/>
      <c r="N383" s="292"/>
      <c r="O383" s="92"/>
      <c r="P383" s="92"/>
      <c r="Q383" s="92"/>
      <c r="R383" s="92"/>
      <c r="S383" s="92"/>
      <c r="T383" s="93"/>
      <c r="U383" s="39"/>
      <c r="V383" s="39"/>
      <c r="W383" s="39"/>
      <c r="X383" s="39"/>
      <c r="Y383" s="39"/>
      <c r="Z383" s="39"/>
      <c r="AA383" s="39"/>
      <c r="AB383" s="39"/>
      <c r="AC383" s="39"/>
      <c r="AD383" s="39"/>
      <c r="AE383" s="39"/>
      <c r="AT383" s="18" t="s">
        <v>836</v>
      </c>
      <c r="AU383" s="18" t="s">
        <v>87</v>
      </c>
    </row>
    <row r="384" spans="1:51" s="14" customFormat="1" ht="12">
      <c r="A384" s="14"/>
      <c r="B384" s="254"/>
      <c r="C384" s="255"/>
      <c r="D384" s="245" t="s">
        <v>226</v>
      </c>
      <c r="E384" s="256" t="s">
        <v>1</v>
      </c>
      <c r="F384" s="257" t="s">
        <v>2281</v>
      </c>
      <c r="G384" s="255"/>
      <c r="H384" s="258">
        <v>5</v>
      </c>
      <c r="I384" s="259"/>
      <c r="J384" s="255"/>
      <c r="K384" s="255"/>
      <c r="L384" s="260"/>
      <c r="M384" s="261"/>
      <c r="N384" s="262"/>
      <c r="O384" s="262"/>
      <c r="P384" s="262"/>
      <c r="Q384" s="262"/>
      <c r="R384" s="262"/>
      <c r="S384" s="262"/>
      <c r="T384" s="263"/>
      <c r="U384" s="14"/>
      <c r="V384" s="14"/>
      <c r="W384" s="14"/>
      <c r="X384" s="14"/>
      <c r="Y384" s="14"/>
      <c r="Z384" s="14"/>
      <c r="AA384" s="14"/>
      <c r="AB384" s="14"/>
      <c r="AC384" s="14"/>
      <c r="AD384" s="14"/>
      <c r="AE384" s="14"/>
      <c r="AT384" s="264" t="s">
        <v>226</v>
      </c>
      <c r="AU384" s="264" t="s">
        <v>87</v>
      </c>
      <c r="AV384" s="14" t="s">
        <v>87</v>
      </c>
      <c r="AW384" s="14" t="s">
        <v>35</v>
      </c>
      <c r="AX384" s="14" t="s">
        <v>78</v>
      </c>
      <c r="AY384" s="264" t="s">
        <v>216</v>
      </c>
    </row>
    <row r="385" spans="1:51" s="15" customFormat="1" ht="12">
      <c r="A385" s="15"/>
      <c r="B385" s="265"/>
      <c r="C385" s="266"/>
      <c r="D385" s="245" t="s">
        <v>226</v>
      </c>
      <c r="E385" s="267" t="s">
        <v>1</v>
      </c>
      <c r="F385" s="268" t="s">
        <v>229</v>
      </c>
      <c r="G385" s="266"/>
      <c r="H385" s="269">
        <v>5</v>
      </c>
      <c r="I385" s="270"/>
      <c r="J385" s="266"/>
      <c r="K385" s="266"/>
      <c r="L385" s="271"/>
      <c r="M385" s="272"/>
      <c r="N385" s="273"/>
      <c r="O385" s="273"/>
      <c r="P385" s="273"/>
      <c r="Q385" s="273"/>
      <c r="R385" s="273"/>
      <c r="S385" s="273"/>
      <c r="T385" s="274"/>
      <c r="U385" s="15"/>
      <c r="V385" s="15"/>
      <c r="W385" s="15"/>
      <c r="X385" s="15"/>
      <c r="Y385" s="15"/>
      <c r="Z385" s="15"/>
      <c r="AA385" s="15"/>
      <c r="AB385" s="15"/>
      <c r="AC385" s="15"/>
      <c r="AD385" s="15"/>
      <c r="AE385" s="15"/>
      <c r="AT385" s="275" t="s">
        <v>226</v>
      </c>
      <c r="AU385" s="275" t="s">
        <v>87</v>
      </c>
      <c r="AV385" s="15" t="s">
        <v>100</v>
      </c>
      <c r="AW385" s="15" t="s">
        <v>35</v>
      </c>
      <c r="AX385" s="15" t="s">
        <v>85</v>
      </c>
      <c r="AY385" s="275" t="s">
        <v>216</v>
      </c>
    </row>
    <row r="386" spans="1:65" s="2" customFormat="1" ht="24.15" customHeight="1">
      <c r="A386" s="39"/>
      <c r="B386" s="40"/>
      <c r="C386" s="229" t="s">
        <v>491</v>
      </c>
      <c r="D386" s="229" t="s">
        <v>219</v>
      </c>
      <c r="E386" s="230" t="s">
        <v>2286</v>
      </c>
      <c r="F386" s="231" t="s">
        <v>2287</v>
      </c>
      <c r="G386" s="232" t="s">
        <v>255</v>
      </c>
      <c r="H386" s="233">
        <v>0.069</v>
      </c>
      <c r="I386" s="234"/>
      <c r="J386" s="235">
        <f>ROUND(I386*H386,2)</f>
        <v>0</v>
      </c>
      <c r="K386" s="231" t="s">
        <v>1361</v>
      </c>
      <c r="L386" s="236"/>
      <c r="M386" s="237" t="s">
        <v>1</v>
      </c>
      <c r="N386" s="238" t="s">
        <v>43</v>
      </c>
      <c r="O386" s="92"/>
      <c r="P386" s="239">
        <f>O386*H386</f>
        <v>0</v>
      </c>
      <c r="Q386" s="239">
        <v>1</v>
      </c>
      <c r="R386" s="239">
        <f>Q386*H386</f>
        <v>0.069</v>
      </c>
      <c r="S386" s="239">
        <v>0</v>
      </c>
      <c r="T386" s="240">
        <f>S386*H386</f>
        <v>0</v>
      </c>
      <c r="U386" s="39"/>
      <c r="V386" s="39"/>
      <c r="W386" s="39"/>
      <c r="X386" s="39"/>
      <c r="Y386" s="39"/>
      <c r="Z386" s="39"/>
      <c r="AA386" s="39"/>
      <c r="AB386" s="39"/>
      <c r="AC386" s="39"/>
      <c r="AD386" s="39"/>
      <c r="AE386" s="39"/>
      <c r="AR386" s="241" t="s">
        <v>224</v>
      </c>
      <c r="AT386" s="241" t="s">
        <v>219</v>
      </c>
      <c r="AU386" s="241" t="s">
        <v>87</v>
      </c>
      <c r="AY386" s="18" t="s">
        <v>216</v>
      </c>
      <c r="BE386" s="242">
        <f>IF(N386="základní",J386,0)</f>
        <v>0</v>
      </c>
      <c r="BF386" s="242">
        <f>IF(N386="snížená",J386,0)</f>
        <v>0</v>
      </c>
      <c r="BG386" s="242">
        <f>IF(N386="zákl. přenesená",J386,0)</f>
        <v>0</v>
      </c>
      <c r="BH386" s="242">
        <f>IF(N386="sníž. přenesená",J386,0)</f>
        <v>0</v>
      </c>
      <c r="BI386" s="242">
        <f>IF(N386="nulová",J386,0)</f>
        <v>0</v>
      </c>
      <c r="BJ386" s="18" t="s">
        <v>85</v>
      </c>
      <c r="BK386" s="242">
        <f>ROUND(I386*H386,2)</f>
        <v>0</v>
      </c>
      <c r="BL386" s="18" t="s">
        <v>100</v>
      </c>
      <c r="BM386" s="241" t="s">
        <v>2288</v>
      </c>
    </row>
    <row r="387" spans="1:51" s="13" customFormat="1" ht="12">
      <c r="A387" s="13"/>
      <c r="B387" s="243"/>
      <c r="C387" s="244"/>
      <c r="D387" s="245" t="s">
        <v>226</v>
      </c>
      <c r="E387" s="246" t="s">
        <v>1</v>
      </c>
      <c r="F387" s="247" t="s">
        <v>2289</v>
      </c>
      <c r="G387" s="244"/>
      <c r="H387" s="246" t="s">
        <v>1</v>
      </c>
      <c r="I387" s="248"/>
      <c r="J387" s="244"/>
      <c r="K387" s="244"/>
      <c r="L387" s="249"/>
      <c r="M387" s="250"/>
      <c r="N387" s="251"/>
      <c r="O387" s="251"/>
      <c r="P387" s="251"/>
      <c r="Q387" s="251"/>
      <c r="R387" s="251"/>
      <c r="S387" s="251"/>
      <c r="T387" s="252"/>
      <c r="U387" s="13"/>
      <c r="V387" s="13"/>
      <c r="W387" s="13"/>
      <c r="X387" s="13"/>
      <c r="Y387" s="13"/>
      <c r="Z387" s="13"/>
      <c r="AA387" s="13"/>
      <c r="AB387" s="13"/>
      <c r="AC387" s="13"/>
      <c r="AD387" s="13"/>
      <c r="AE387" s="13"/>
      <c r="AT387" s="253" t="s">
        <v>226</v>
      </c>
      <c r="AU387" s="253" t="s">
        <v>87</v>
      </c>
      <c r="AV387" s="13" t="s">
        <v>85</v>
      </c>
      <c r="AW387" s="13" t="s">
        <v>35</v>
      </c>
      <c r="AX387" s="13" t="s">
        <v>78</v>
      </c>
      <c r="AY387" s="253" t="s">
        <v>216</v>
      </c>
    </row>
    <row r="388" spans="1:51" s="14" customFormat="1" ht="12">
      <c r="A388" s="14"/>
      <c r="B388" s="254"/>
      <c r="C388" s="255"/>
      <c r="D388" s="245" t="s">
        <v>226</v>
      </c>
      <c r="E388" s="256" t="s">
        <v>1</v>
      </c>
      <c r="F388" s="257" t="s">
        <v>2290</v>
      </c>
      <c r="G388" s="255"/>
      <c r="H388" s="258">
        <v>0.069</v>
      </c>
      <c r="I388" s="259"/>
      <c r="J388" s="255"/>
      <c r="K388" s="255"/>
      <c r="L388" s="260"/>
      <c r="M388" s="261"/>
      <c r="N388" s="262"/>
      <c r="O388" s="262"/>
      <c r="P388" s="262"/>
      <c r="Q388" s="262"/>
      <c r="R388" s="262"/>
      <c r="S388" s="262"/>
      <c r="T388" s="263"/>
      <c r="U388" s="14"/>
      <c r="V388" s="14"/>
      <c r="W388" s="14"/>
      <c r="X388" s="14"/>
      <c r="Y388" s="14"/>
      <c r="Z388" s="14"/>
      <c r="AA388" s="14"/>
      <c r="AB388" s="14"/>
      <c r="AC388" s="14"/>
      <c r="AD388" s="14"/>
      <c r="AE388" s="14"/>
      <c r="AT388" s="264" t="s">
        <v>226</v>
      </c>
      <c r="AU388" s="264" t="s">
        <v>87</v>
      </c>
      <c r="AV388" s="14" t="s">
        <v>87</v>
      </c>
      <c r="AW388" s="14" t="s">
        <v>35</v>
      </c>
      <c r="AX388" s="14" t="s">
        <v>78</v>
      </c>
      <c r="AY388" s="264" t="s">
        <v>216</v>
      </c>
    </row>
    <row r="389" spans="1:51" s="15" customFormat="1" ht="12">
      <c r="A389" s="15"/>
      <c r="B389" s="265"/>
      <c r="C389" s="266"/>
      <c r="D389" s="245" t="s">
        <v>226</v>
      </c>
      <c r="E389" s="267" t="s">
        <v>1</v>
      </c>
      <c r="F389" s="268" t="s">
        <v>229</v>
      </c>
      <c r="G389" s="266"/>
      <c r="H389" s="269">
        <v>0.069</v>
      </c>
      <c r="I389" s="270"/>
      <c r="J389" s="266"/>
      <c r="K389" s="266"/>
      <c r="L389" s="271"/>
      <c r="M389" s="272"/>
      <c r="N389" s="273"/>
      <c r="O389" s="273"/>
      <c r="P389" s="273"/>
      <c r="Q389" s="273"/>
      <c r="R389" s="273"/>
      <c r="S389" s="273"/>
      <c r="T389" s="274"/>
      <c r="U389" s="15"/>
      <c r="V389" s="15"/>
      <c r="W389" s="15"/>
      <c r="X389" s="15"/>
      <c r="Y389" s="15"/>
      <c r="Z389" s="15"/>
      <c r="AA389" s="15"/>
      <c r="AB389" s="15"/>
      <c r="AC389" s="15"/>
      <c r="AD389" s="15"/>
      <c r="AE389" s="15"/>
      <c r="AT389" s="275" t="s">
        <v>226</v>
      </c>
      <c r="AU389" s="275" t="s">
        <v>87</v>
      </c>
      <c r="AV389" s="15" t="s">
        <v>100</v>
      </c>
      <c r="AW389" s="15" t="s">
        <v>35</v>
      </c>
      <c r="AX389" s="15" t="s">
        <v>85</v>
      </c>
      <c r="AY389" s="275" t="s">
        <v>216</v>
      </c>
    </row>
    <row r="390" spans="1:65" s="2" customFormat="1" ht="16.5" customHeight="1">
      <c r="A390" s="39"/>
      <c r="B390" s="40"/>
      <c r="C390" s="229" t="s">
        <v>495</v>
      </c>
      <c r="D390" s="229" t="s">
        <v>219</v>
      </c>
      <c r="E390" s="230" t="s">
        <v>2291</v>
      </c>
      <c r="F390" s="231" t="s">
        <v>2292</v>
      </c>
      <c r="G390" s="232" t="s">
        <v>255</v>
      </c>
      <c r="H390" s="233">
        <v>0.029</v>
      </c>
      <c r="I390" s="234"/>
      <c r="J390" s="235">
        <f>ROUND(I390*H390,2)</f>
        <v>0</v>
      </c>
      <c r="K390" s="231" t="s">
        <v>1361</v>
      </c>
      <c r="L390" s="236"/>
      <c r="M390" s="237" t="s">
        <v>1</v>
      </c>
      <c r="N390" s="238" t="s">
        <v>43</v>
      </c>
      <c r="O390" s="92"/>
      <c r="P390" s="239">
        <f>O390*H390</f>
        <v>0</v>
      </c>
      <c r="Q390" s="239">
        <v>1</v>
      </c>
      <c r="R390" s="239">
        <f>Q390*H390</f>
        <v>0.029</v>
      </c>
      <c r="S390" s="239">
        <v>0</v>
      </c>
      <c r="T390" s="240">
        <f>S390*H390</f>
        <v>0</v>
      </c>
      <c r="U390" s="39"/>
      <c r="V390" s="39"/>
      <c r="W390" s="39"/>
      <c r="X390" s="39"/>
      <c r="Y390" s="39"/>
      <c r="Z390" s="39"/>
      <c r="AA390" s="39"/>
      <c r="AB390" s="39"/>
      <c r="AC390" s="39"/>
      <c r="AD390" s="39"/>
      <c r="AE390" s="39"/>
      <c r="AR390" s="241" t="s">
        <v>224</v>
      </c>
      <c r="AT390" s="241" t="s">
        <v>219</v>
      </c>
      <c r="AU390" s="241" t="s">
        <v>87</v>
      </c>
      <c r="AY390" s="18" t="s">
        <v>216</v>
      </c>
      <c r="BE390" s="242">
        <f>IF(N390="základní",J390,0)</f>
        <v>0</v>
      </c>
      <c r="BF390" s="242">
        <f>IF(N390="snížená",J390,0)</f>
        <v>0</v>
      </c>
      <c r="BG390" s="242">
        <f>IF(N390="zákl. přenesená",J390,0)</f>
        <v>0</v>
      </c>
      <c r="BH390" s="242">
        <f>IF(N390="sníž. přenesená",J390,0)</f>
        <v>0</v>
      </c>
      <c r="BI390" s="242">
        <f>IF(N390="nulová",J390,0)</f>
        <v>0</v>
      </c>
      <c r="BJ390" s="18" t="s">
        <v>85</v>
      </c>
      <c r="BK390" s="242">
        <f>ROUND(I390*H390,2)</f>
        <v>0</v>
      </c>
      <c r="BL390" s="18" t="s">
        <v>100</v>
      </c>
      <c r="BM390" s="241" t="s">
        <v>2293</v>
      </c>
    </row>
    <row r="391" spans="1:51" s="14" customFormat="1" ht="12">
      <c r="A391" s="14"/>
      <c r="B391" s="254"/>
      <c r="C391" s="255"/>
      <c r="D391" s="245" t="s">
        <v>226</v>
      </c>
      <c r="E391" s="256" t="s">
        <v>1</v>
      </c>
      <c r="F391" s="257" t="s">
        <v>2294</v>
      </c>
      <c r="G391" s="255"/>
      <c r="H391" s="258">
        <v>0.029</v>
      </c>
      <c r="I391" s="259"/>
      <c r="J391" s="255"/>
      <c r="K391" s="255"/>
      <c r="L391" s="260"/>
      <c r="M391" s="261"/>
      <c r="N391" s="262"/>
      <c r="O391" s="262"/>
      <c r="P391" s="262"/>
      <c r="Q391" s="262"/>
      <c r="R391" s="262"/>
      <c r="S391" s="262"/>
      <c r="T391" s="263"/>
      <c r="U391" s="14"/>
      <c r="V391" s="14"/>
      <c r="W391" s="14"/>
      <c r="X391" s="14"/>
      <c r="Y391" s="14"/>
      <c r="Z391" s="14"/>
      <c r="AA391" s="14"/>
      <c r="AB391" s="14"/>
      <c r="AC391" s="14"/>
      <c r="AD391" s="14"/>
      <c r="AE391" s="14"/>
      <c r="AT391" s="264" t="s">
        <v>226</v>
      </c>
      <c r="AU391" s="264" t="s">
        <v>87</v>
      </c>
      <c r="AV391" s="14" t="s">
        <v>87</v>
      </c>
      <c r="AW391" s="14" t="s">
        <v>35</v>
      </c>
      <c r="AX391" s="14" t="s">
        <v>78</v>
      </c>
      <c r="AY391" s="264" t="s">
        <v>216</v>
      </c>
    </row>
    <row r="392" spans="1:51" s="15" customFormat="1" ht="12">
      <c r="A392" s="15"/>
      <c r="B392" s="265"/>
      <c r="C392" s="266"/>
      <c r="D392" s="245" t="s">
        <v>226</v>
      </c>
      <c r="E392" s="267" t="s">
        <v>1</v>
      </c>
      <c r="F392" s="268" t="s">
        <v>229</v>
      </c>
      <c r="G392" s="266"/>
      <c r="H392" s="269">
        <v>0.029</v>
      </c>
      <c r="I392" s="270"/>
      <c r="J392" s="266"/>
      <c r="K392" s="266"/>
      <c r="L392" s="271"/>
      <c r="M392" s="272"/>
      <c r="N392" s="273"/>
      <c r="O392" s="273"/>
      <c r="P392" s="273"/>
      <c r="Q392" s="273"/>
      <c r="R392" s="273"/>
      <c r="S392" s="273"/>
      <c r="T392" s="274"/>
      <c r="U392" s="15"/>
      <c r="V392" s="15"/>
      <c r="W392" s="15"/>
      <c r="X392" s="15"/>
      <c r="Y392" s="15"/>
      <c r="Z392" s="15"/>
      <c r="AA392" s="15"/>
      <c r="AB392" s="15"/>
      <c r="AC392" s="15"/>
      <c r="AD392" s="15"/>
      <c r="AE392" s="15"/>
      <c r="AT392" s="275" t="s">
        <v>226</v>
      </c>
      <c r="AU392" s="275" t="s">
        <v>87</v>
      </c>
      <c r="AV392" s="15" t="s">
        <v>100</v>
      </c>
      <c r="AW392" s="15" t="s">
        <v>35</v>
      </c>
      <c r="AX392" s="15" t="s">
        <v>85</v>
      </c>
      <c r="AY392" s="275" t="s">
        <v>216</v>
      </c>
    </row>
    <row r="393" spans="1:65" s="2" customFormat="1" ht="21.75" customHeight="1">
      <c r="A393" s="39"/>
      <c r="B393" s="40"/>
      <c r="C393" s="229" t="s">
        <v>501</v>
      </c>
      <c r="D393" s="229" t="s">
        <v>219</v>
      </c>
      <c r="E393" s="230" t="s">
        <v>2295</v>
      </c>
      <c r="F393" s="231" t="s">
        <v>2296</v>
      </c>
      <c r="G393" s="232" t="s">
        <v>255</v>
      </c>
      <c r="H393" s="233">
        <v>0.164</v>
      </c>
      <c r="I393" s="234"/>
      <c r="J393" s="235">
        <f>ROUND(I393*H393,2)</f>
        <v>0</v>
      </c>
      <c r="K393" s="231" t="s">
        <v>1361</v>
      </c>
      <c r="L393" s="236"/>
      <c r="M393" s="237" t="s">
        <v>1</v>
      </c>
      <c r="N393" s="238" t="s">
        <v>43</v>
      </c>
      <c r="O393" s="92"/>
      <c r="P393" s="239">
        <f>O393*H393</f>
        <v>0</v>
      </c>
      <c r="Q393" s="239">
        <v>1</v>
      </c>
      <c r="R393" s="239">
        <f>Q393*H393</f>
        <v>0.164</v>
      </c>
      <c r="S393" s="239">
        <v>0</v>
      </c>
      <c r="T393" s="240">
        <f>S393*H393</f>
        <v>0</v>
      </c>
      <c r="U393" s="39"/>
      <c r="V393" s="39"/>
      <c r="W393" s="39"/>
      <c r="X393" s="39"/>
      <c r="Y393" s="39"/>
      <c r="Z393" s="39"/>
      <c r="AA393" s="39"/>
      <c r="AB393" s="39"/>
      <c r="AC393" s="39"/>
      <c r="AD393" s="39"/>
      <c r="AE393" s="39"/>
      <c r="AR393" s="241" t="s">
        <v>224</v>
      </c>
      <c r="AT393" s="241" t="s">
        <v>219</v>
      </c>
      <c r="AU393" s="241" t="s">
        <v>87</v>
      </c>
      <c r="AY393" s="18" t="s">
        <v>216</v>
      </c>
      <c r="BE393" s="242">
        <f>IF(N393="základní",J393,0)</f>
        <v>0</v>
      </c>
      <c r="BF393" s="242">
        <f>IF(N393="snížená",J393,0)</f>
        <v>0</v>
      </c>
      <c r="BG393" s="242">
        <f>IF(N393="zákl. přenesená",J393,0)</f>
        <v>0</v>
      </c>
      <c r="BH393" s="242">
        <f>IF(N393="sníž. přenesená",J393,0)</f>
        <v>0</v>
      </c>
      <c r="BI393" s="242">
        <f>IF(N393="nulová",J393,0)</f>
        <v>0</v>
      </c>
      <c r="BJ393" s="18" t="s">
        <v>85</v>
      </c>
      <c r="BK393" s="242">
        <f>ROUND(I393*H393,2)</f>
        <v>0</v>
      </c>
      <c r="BL393" s="18" t="s">
        <v>100</v>
      </c>
      <c r="BM393" s="241" t="s">
        <v>2297</v>
      </c>
    </row>
    <row r="394" spans="1:51" s="13" customFormat="1" ht="12">
      <c r="A394" s="13"/>
      <c r="B394" s="243"/>
      <c r="C394" s="244"/>
      <c r="D394" s="245" t="s">
        <v>226</v>
      </c>
      <c r="E394" s="246" t="s">
        <v>1</v>
      </c>
      <c r="F394" s="247" t="s">
        <v>2298</v>
      </c>
      <c r="G394" s="244"/>
      <c r="H394" s="246" t="s">
        <v>1</v>
      </c>
      <c r="I394" s="248"/>
      <c r="J394" s="244"/>
      <c r="K394" s="244"/>
      <c r="L394" s="249"/>
      <c r="M394" s="250"/>
      <c r="N394" s="251"/>
      <c r="O394" s="251"/>
      <c r="P394" s="251"/>
      <c r="Q394" s="251"/>
      <c r="R394" s="251"/>
      <c r="S394" s="251"/>
      <c r="T394" s="252"/>
      <c r="U394" s="13"/>
      <c r="V394" s="13"/>
      <c r="W394" s="13"/>
      <c r="X394" s="13"/>
      <c r="Y394" s="13"/>
      <c r="Z394" s="13"/>
      <c r="AA394" s="13"/>
      <c r="AB394" s="13"/>
      <c r="AC394" s="13"/>
      <c r="AD394" s="13"/>
      <c r="AE394" s="13"/>
      <c r="AT394" s="253" t="s">
        <v>226</v>
      </c>
      <c r="AU394" s="253" t="s">
        <v>87</v>
      </c>
      <c r="AV394" s="13" t="s">
        <v>85</v>
      </c>
      <c r="AW394" s="13" t="s">
        <v>35</v>
      </c>
      <c r="AX394" s="13" t="s">
        <v>78</v>
      </c>
      <c r="AY394" s="253" t="s">
        <v>216</v>
      </c>
    </row>
    <row r="395" spans="1:51" s="14" customFormat="1" ht="12">
      <c r="A395" s="14"/>
      <c r="B395" s="254"/>
      <c r="C395" s="255"/>
      <c r="D395" s="245" t="s">
        <v>226</v>
      </c>
      <c r="E395" s="256" t="s">
        <v>1</v>
      </c>
      <c r="F395" s="257" t="s">
        <v>2299</v>
      </c>
      <c r="G395" s="255"/>
      <c r="H395" s="258">
        <v>0.049</v>
      </c>
      <c r="I395" s="259"/>
      <c r="J395" s="255"/>
      <c r="K395" s="255"/>
      <c r="L395" s="260"/>
      <c r="M395" s="261"/>
      <c r="N395" s="262"/>
      <c r="O395" s="262"/>
      <c r="P395" s="262"/>
      <c r="Q395" s="262"/>
      <c r="R395" s="262"/>
      <c r="S395" s="262"/>
      <c r="T395" s="263"/>
      <c r="U395" s="14"/>
      <c r="V395" s="14"/>
      <c r="W395" s="14"/>
      <c r="X395" s="14"/>
      <c r="Y395" s="14"/>
      <c r="Z395" s="14"/>
      <c r="AA395" s="14"/>
      <c r="AB395" s="14"/>
      <c r="AC395" s="14"/>
      <c r="AD395" s="14"/>
      <c r="AE395" s="14"/>
      <c r="AT395" s="264" t="s">
        <v>226</v>
      </c>
      <c r="AU395" s="264" t="s">
        <v>87</v>
      </c>
      <c r="AV395" s="14" t="s">
        <v>87</v>
      </c>
      <c r="AW395" s="14" t="s">
        <v>35</v>
      </c>
      <c r="AX395" s="14" t="s">
        <v>78</v>
      </c>
      <c r="AY395" s="264" t="s">
        <v>216</v>
      </c>
    </row>
    <row r="396" spans="1:51" s="13" customFormat="1" ht="12">
      <c r="A396" s="13"/>
      <c r="B396" s="243"/>
      <c r="C396" s="244"/>
      <c r="D396" s="245" t="s">
        <v>226</v>
      </c>
      <c r="E396" s="246" t="s">
        <v>1</v>
      </c>
      <c r="F396" s="247" t="s">
        <v>2300</v>
      </c>
      <c r="G396" s="244"/>
      <c r="H396" s="246" t="s">
        <v>1</v>
      </c>
      <c r="I396" s="248"/>
      <c r="J396" s="244"/>
      <c r="K396" s="244"/>
      <c r="L396" s="249"/>
      <c r="M396" s="250"/>
      <c r="N396" s="251"/>
      <c r="O396" s="251"/>
      <c r="P396" s="251"/>
      <c r="Q396" s="251"/>
      <c r="R396" s="251"/>
      <c r="S396" s="251"/>
      <c r="T396" s="252"/>
      <c r="U396" s="13"/>
      <c r="V396" s="13"/>
      <c r="W396" s="13"/>
      <c r="X396" s="13"/>
      <c r="Y396" s="13"/>
      <c r="Z396" s="13"/>
      <c r="AA396" s="13"/>
      <c r="AB396" s="13"/>
      <c r="AC396" s="13"/>
      <c r="AD396" s="13"/>
      <c r="AE396" s="13"/>
      <c r="AT396" s="253" t="s">
        <v>226</v>
      </c>
      <c r="AU396" s="253" t="s">
        <v>87</v>
      </c>
      <c r="AV396" s="13" t="s">
        <v>85</v>
      </c>
      <c r="AW396" s="13" t="s">
        <v>35</v>
      </c>
      <c r="AX396" s="13" t="s">
        <v>78</v>
      </c>
      <c r="AY396" s="253" t="s">
        <v>216</v>
      </c>
    </row>
    <row r="397" spans="1:51" s="14" customFormat="1" ht="12">
      <c r="A397" s="14"/>
      <c r="B397" s="254"/>
      <c r="C397" s="255"/>
      <c r="D397" s="245" t="s">
        <v>226</v>
      </c>
      <c r="E397" s="256" t="s">
        <v>1</v>
      </c>
      <c r="F397" s="257" t="s">
        <v>2299</v>
      </c>
      <c r="G397" s="255"/>
      <c r="H397" s="258">
        <v>0.049</v>
      </c>
      <c r="I397" s="259"/>
      <c r="J397" s="255"/>
      <c r="K397" s="255"/>
      <c r="L397" s="260"/>
      <c r="M397" s="261"/>
      <c r="N397" s="262"/>
      <c r="O397" s="262"/>
      <c r="P397" s="262"/>
      <c r="Q397" s="262"/>
      <c r="R397" s="262"/>
      <c r="S397" s="262"/>
      <c r="T397" s="263"/>
      <c r="U397" s="14"/>
      <c r="V397" s="14"/>
      <c r="W397" s="14"/>
      <c r="X397" s="14"/>
      <c r="Y397" s="14"/>
      <c r="Z397" s="14"/>
      <c r="AA397" s="14"/>
      <c r="AB397" s="14"/>
      <c r="AC397" s="14"/>
      <c r="AD397" s="14"/>
      <c r="AE397" s="14"/>
      <c r="AT397" s="264" t="s">
        <v>226</v>
      </c>
      <c r="AU397" s="264" t="s">
        <v>87</v>
      </c>
      <c r="AV397" s="14" t="s">
        <v>87</v>
      </c>
      <c r="AW397" s="14" t="s">
        <v>35</v>
      </c>
      <c r="AX397" s="14" t="s">
        <v>78</v>
      </c>
      <c r="AY397" s="264" t="s">
        <v>216</v>
      </c>
    </row>
    <row r="398" spans="1:51" s="13" customFormat="1" ht="12">
      <c r="A398" s="13"/>
      <c r="B398" s="243"/>
      <c r="C398" s="244"/>
      <c r="D398" s="245" t="s">
        <v>226</v>
      </c>
      <c r="E398" s="246" t="s">
        <v>1</v>
      </c>
      <c r="F398" s="247" t="s">
        <v>2301</v>
      </c>
      <c r="G398" s="244"/>
      <c r="H398" s="246" t="s">
        <v>1</v>
      </c>
      <c r="I398" s="248"/>
      <c r="J398" s="244"/>
      <c r="K398" s="244"/>
      <c r="L398" s="249"/>
      <c r="M398" s="250"/>
      <c r="N398" s="251"/>
      <c r="O398" s="251"/>
      <c r="P398" s="251"/>
      <c r="Q398" s="251"/>
      <c r="R398" s="251"/>
      <c r="S398" s="251"/>
      <c r="T398" s="252"/>
      <c r="U398" s="13"/>
      <c r="V398" s="13"/>
      <c r="W398" s="13"/>
      <c r="X398" s="13"/>
      <c r="Y398" s="13"/>
      <c r="Z398" s="13"/>
      <c r="AA398" s="13"/>
      <c r="AB398" s="13"/>
      <c r="AC398" s="13"/>
      <c r="AD398" s="13"/>
      <c r="AE398" s="13"/>
      <c r="AT398" s="253" t="s">
        <v>226</v>
      </c>
      <c r="AU398" s="253" t="s">
        <v>87</v>
      </c>
      <c r="AV398" s="13" t="s">
        <v>85</v>
      </c>
      <c r="AW398" s="13" t="s">
        <v>35</v>
      </c>
      <c r="AX398" s="13" t="s">
        <v>78</v>
      </c>
      <c r="AY398" s="253" t="s">
        <v>216</v>
      </c>
    </row>
    <row r="399" spans="1:51" s="14" customFormat="1" ht="12">
      <c r="A399" s="14"/>
      <c r="B399" s="254"/>
      <c r="C399" s="255"/>
      <c r="D399" s="245" t="s">
        <v>226</v>
      </c>
      <c r="E399" s="256" t="s">
        <v>1</v>
      </c>
      <c r="F399" s="257" t="s">
        <v>2302</v>
      </c>
      <c r="G399" s="255"/>
      <c r="H399" s="258">
        <v>0.033</v>
      </c>
      <c r="I399" s="259"/>
      <c r="J399" s="255"/>
      <c r="K399" s="255"/>
      <c r="L399" s="260"/>
      <c r="M399" s="261"/>
      <c r="N399" s="262"/>
      <c r="O399" s="262"/>
      <c r="P399" s="262"/>
      <c r="Q399" s="262"/>
      <c r="R399" s="262"/>
      <c r="S399" s="262"/>
      <c r="T399" s="263"/>
      <c r="U399" s="14"/>
      <c r="V399" s="14"/>
      <c r="W399" s="14"/>
      <c r="X399" s="14"/>
      <c r="Y399" s="14"/>
      <c r="Z399" s="14"/>
      <c r="AA399" s="14"/>
      <c r="AB399" s="14"/>
      <c r="AC399" s="14"/>
      <c r="AD399" s="14"/>
      <c r="AE399" s="14"/>
      <c r="AT399" s="264" t="s">
        <v>226</v>
      </c>
      <c r="AU399" s="264" t="s">
        <v>87</v>
      </c>
      <c r="AV399" s="14" t="s">
        <v>87</v>
      </c>
      <c r="AW399" s="14" t="s">
        <v>35</v>
      </c>
      <c r="AX399" s="14" t="s">
        <v>78</v>
      </c>
      <c r="AY399" s="264" t="s">
        <v>216</v>
      </c>
    </row>
    <row r="400" spans="1:51" s="13" customFormat="1" ht="12">
      <c r="A400" s="13"/>
      <c r="B400" s="243"/>
      <c r="C400" s="244"/>
      <c r="D400" s="245" t="s">
        <v>226</v>
      </c>
      <c r="E400" s="246" t="s">
        <v>1</v>
      </c>
      <c r="F400" s="247" t="s">
        <v>2303</v>
      </c>
      <c r="G400" s="244"/>
      <c r="H400" s="246" t="s">
        <v>1</v>
      </c>
      <c r="I400" s="248"/>
      <c r="J400" s="244"/>
      <c r="K400" s="244"/>
      <c r="L400" s="249"/>
      <c r="M400" s="250"/>
      <c r="N400" s="251"/>
      <c r="O400" s="251"/>
      <c r="P400" s="251"/>
      <c r="Q400" s="251"/>
      <c r="R400" s="251"/>
      <c r="S400" s="251"/>
      <c r="T400" s="252"/>
      <c r="U400" s="13"/>
      <c r="V400" s="13"/>
      <c r="W400" s="13"/>
      <c r="X400" s="13"/>
      <c r="Y400" s="13"/>
      <c r="Z400" s="13"/>
      <c r="AA400" s="13"/>
      <c r="AB400" s="13"/>
      <c r="AC400" s="13"/>
      <c r="AD400" s="13"/>
      <c r="AE400" s="13"/>
      <c r="AT400" s="253" t="s">
        <v>226</v>
      </c>
      <c r="AU400" s="253" t="s">
        <v>87</v>
      </c>
      <c r="AV400" s="13" t="s">
        <v>85</v>
      </c>
      <c r="AW400" s="13" t="s">
        <v>35</v>
      </c>
      <c r="AX400" s="13" t="s">
        <v>78</v>
      </c>
      <c r="AY400" s="253" t="s">
        <v>216</v>
      </c>
    </row>
    <row r="401" spans="1:51" s="14" customFormat="1" ht="12">
      <c r="A401" s="14"/>
      <c r="B401" s="254"/>
      <c r="C401" s="255"/>
      <c r="D401" s="245" t="s">
        <v>226</v>
      </c>
      <c r="E401" s="256" t="s">
        <v>1</v>
      </c>
      <c r="F401" s="257" t="s">
        <v>2302</v>
      </c>
      <c r="G401" s="255"/>
      <c r="H401" s="258">
        <v>0.033</v>
      </c>
      <c r="I401" s="259"/>
      <c r="J401" s="255"/>
      <c r="K401" s="255"/>
      <c r="L401" s="260"/>
      <c r="M401" s="261"/>
      <c r="N401" s="262"/>
      <c r="O401" s="262"/>
      <c r="P401" s="262"/>
      <c r="Q401" s="262"/>
      <c r="R401" s="262"/>
      <c r="S401" s="262"/>
      <c r="T401" s="263"/>
      <c r="U401" s="14"/>
      <c r="V401" s="14"/>
      <c r="W401" s="14"/>
      <c r="X401" s="14"/>
      <c r="Y401" s="14"/>
      <c r="Z401" s="14"/>
      <c r="AA401" s="14"/>
      <c r="AB401" s="14"/>
      <c r="AC401" s="14"/>
      <c r="AD401" s="14"/>
      <c r="AE401" s="14"/>
      <c r="AT401" s="264" t="s">
        <v>226</v>
      </c>
      <c r="AU401" s="264" t="s">
        <v>87</v>
      </c>
      <c r="AV401" s="14" t="s">
        <v>87</v>
      </c>
      <c r="AW401" s="14" t="s">
        <v>35</v>
      </c>
      <c r="AX401" s="14" t="s">
        <v>78</v>
      </c>
      <c r="AY401" s="264" t="s">
        <v>216</v>
      </c>
    </row>
    <row r="402" spans="1:51" s="15" customFormat="1" ht="12">
      <c r="A402" s="15"/>
      <c r="B402" s="265"/>
      <c r="C402" s="266"/>
      <c r="D402" s="245" t="s">
        <v>226</v>
      </c>
      <c r="E402" s="267" t="s">
        <v>1</v>
      </c>
      <c r="F402" s="268" t="s">
        <v>229</v>
      </c>
      <c r="G402" s="266"/>
      <c r="H402" s="269">
        <v>0.164</v>
      </c>
      <c r="I402" s="270"/>
      <c r="J402" s="266"/>
      <c r="K402" s="266"/>
      <c r="L402" s="271"/>
      <c r="M402" s="272"/>
      <c r="N402" s="273"/>
      <c r="O402" s="273"/>
      <c r="P402" s="273"/>
      <c r="Q402" s="273"/>
      <c r="R402" s="273"/>
      <c r="S402" s="273"/>
      <c r="T402" s="274"/>
      <c r="U402" s="15"/>
      <c r="V402" s="15"/>
      <c r="W402" s="15"/>
      <c r="X402" s="15"/>
      <c r="Y402" s="15"/>
      <c r="Z402" s="15"/>
      <c r="AA402" s="15"/>
      <c r="AB402" s="15"/>
      <c r="AC402" s="15"/>
      <c r="AD402" s="15"/>
      <c r="AE402" s="15"/>
      <c r="AT402" s="275" t="s">
        <v>226</v>
      </c>
      <c r="AU402" s="275" t="s">
        <v>87</v>
      </c>
      <c r="AV402" s="15" t="s">
        <v>100</v>
      </c>
      <c r="AW402" s="15" t="s">
        <v>35</v>
      </c>
      <c r="AX402" s="15" t="s">
        <v>85</v>
      </c>
      <c r="AY402" s="275" t="s">
        <v>216</v>
      </c>
    </row>
    <row r="403" spans="1:65" s="2" customFormat="1" ht="21.75" customHeight="1">
      <c r="A403" s="39"/>
      <c r="B403" s="40"/>
      <c r="C403" s="229" t="s">
        <v>507</v>
      </c>
      <c r="D403" s="229" t="s">
        <v>219</v>
      </c>
      <c r="E403" s="230" t="s">
        <v>2304</v>
      </c>
      <c r="F403" s="231" t="s">
        <v>2305</v>
      </c>
      <c r="G403" s="232" t="s">
        <v>255</v>
      </c>
      <c r="H403" s="233">
        <v>0.032</v>
      </c>
      <c r="I403" s="234"/>
      <c r="J403" s="235">
        <f>ROUND(I403*H403,2)</f>
        <v>0</v>
      </c>
      <c r="K403" s="231" t="s">
        <v>1361</v>
      </c>
      <c r="L403" s="236"/>
      <c r="M403" s="237" t="s">
        <v>1</v>
      </c>
      <c r="N403" s="238" t="s">
        <v>43</v>
      </c>
      <c r="O403" s="92"/>
      <c r="P403" s="239">
        <f>O403*H403</f>
        <v>0</v>
      </c>
      <c r="Q403" s="239">
        <v>1</v>
      </c>
      <c r="R403" s="239">
        <f>Q403*H403</f>
        <v>0.032</v>
      </c>
      <c r="S403" s="239">
        <v>0</v>
      </c>
      <c r="T403" s="240">
        <f>S403*H403</f>
        <v>0</v>
      </c>
      <c r="U403" s="39"/>
      <c r="V403" s="39"/>
      <c r="W403" s="39"/>
      <c r="X403" s="39"/>
      <c r="Y403" s="39"/>
      <c r="Z403" s="39"/>
      <c r="AA403" s="39"/>
      <c r="AB403" s="39"/>
      <c r="AC403" s="39"/>
      <c r="AD403" s="39"/>
      <c r="AE403" s="39"/>
      <c r="AR403" s="241" t="s">
        <v>224</v>
      </c>
      <c r="AT403" s="241" t="s">
        <v>219</v>
      </c>
      <c r="AU403" s="241" t="s">
        <v>87</v>
      </c>
      <c r="AY403" s="18" t="s">
        <v>216</v>
      </c>
      <c r="BE403" s="242">
        <f>IF(N403="základní",J403,0)</f>
        <v>0</v>
      </c>
      <c r="BF403" s="242">
        <f>IF(N403="snížená",J403,0)</f>
        <v>0</v>
      </c>
      <c r="BG403" s="242">
        <f>IF(N403="zákl. přenesená",J403,0)</f>
        <v>0</v>
      </c>
      <c r="BH403" s="242">
        <f>IF(N403="sníž. přenesená",J403,0)</f>
        <v>0</v>
      </c>
      <c r="BI403" s="242">
        <f>IF(N403="nulová",J403,0)</f>
        <v>0</v>
      </c>
      <c r="BJ403" s="18" t="s">
        <v>85</v>
      </c>
      <c r="BK403" s="242">
        <f>ROUND(I403*H403,2)</f>
        <v>0</v>
      </c>
      <c r="BL403" s="18" t="s">
        <v>100</v>
      </c>
      <c r="BM403" s="241" t="s">
        <v>2306</v>
      </c>
    </row>
    <row r="404" spans="1:51" s="13" customFormat="1" ht="12">
      <c r="A404" s="13"/>
      <c r="B404" s="243"/>
      <c r="C404" s="244"/>
      <c r="D404" s="245" t="s">
        <v>226</v>
      </c>
      <c r="E404" s="246" t="s">
        <v>1</v>
      </c>
      <c r="F404" s="247" t="s">
        <v>2307</v>
      </c>
      <c r="G404" s="244"/>
      <c r="H404" s="246" t="s">
        <v>1</v>
      </c>
      <c r="I404" s="248"/>
      <c r="J404" s="244"/>
      <c r="K404" s="244"/>
      <c r="L404" s="249"/>
      <c r="M404" s="250"/>
      <c r="N404" s="251"/>
      <c r="O404" s="251"/>
      <c r="P404" s="251"/>
      <c r="Q404" s="251"/>
      <c r="R404" s="251"/>
      <c r="S404" s="251"/>
      <c r="T404" s="252"/>
      <c r="U404" s="13"/>
      <c r="V404" s="13"/>
      <c r="W404" s="13"/>
      <c r="X404" s="13"/>
      <c r="Y404" s="13"/>
      <c r="Z404" s="13"/>
      <c r="AA404" s="13"/>
      <c r="AB404" s="13"/>
      <c r="AC404" s="13"/>
      <c r="AD404" s="13"/>
      <c r="AE404" s="13"/>
      <c r="AT404" s="253" t="s">
        <v>226</v>
      </c>
      <c r="AU404" s="253" t="s">
        <v>87</v>
      </c>
      <c r="AV404" s="13" t="s">
        <v>85</v>
      </c>
      <c r="AW404" s="13" t="s">
        <v>35</v>
      </c>
      <c r="AX404" s="13" t="s">
        <v>78</v>
      </c>
      <c r="AY404" s="253" t="s">
        <v>216</v>
      </c>
    </row>
    <row r="405" spans="1:51" s="14" customFormat="1" ht="12">
      <c r="A405" s="14"/>
      <c r="B405" s="254"/>
      <c r="C405" s="255"/>
      <c r="D405" s="245" t="s">
        <v>226</v>
      </c>
      <c r="E405" s="256" t="s">
        <v>1</v>
      </c>
      <c r="F405" s="257" t="s">
        <v>2308</v>
      </c>
      <c r="G405" s="255"/>
      <c r="H405" s="258">
        <v>0.032</v>
      </c>
      <c r="I405" s="259"/>
      <c r="J405" s="255"/>
      <c r="K405" s="255"/>
      <c r="L405" s="260"/>
      <c r="M405" s="261"/>
      <c r="N405" s="262"/>
      <c r="O405" s="262"/>
      <c r="P405" s="262"/>
      <c r="Q405" s="262"/>
      <c r="R405" s="262"/>
      <c r="S405" s="262"/>
      <c r="T405" s="263"/>
      <c r="U405" s="14"/>
      <c r="V405" s="14"/>
      <c r="W405" s="14"/>
      <c r="X405" s="14"/>
      <c r="Y405" s="14"/>
      <c r="Z405" s="14"/>
      <c r="AA405" s="14"/>
      <c r="AB405" s="14"/>
      <c r="AC405" s="14"/>
      <c r="AD405" s="14"/>
      <c r="AE405" s="14"/>
      <c r="AT405" s="264" t="s">
        <v>226</v>
      </c>
      <c r="AU405" s="264" t="s">
        <v>87</v>
      </c>
      <c r="AV405" s="14" t="s">
        <v>87</v>
      </c>
      <c r="AW405" s="14" t="s">
        <v>35</v>
      </c>
      <c r="AX405" s="14" t="s">
        <v>78</v>
      </c>
      <c r="AY405" s="264" t="s">
        <v>216</v>
      </c>
    </row>
    <row r="406" spans="1:51" s="15" customFormat="1" ht="12">
      <c r="A406" s="15"/>
      <c r="B406" s="265"/>
      <c r="C406" s="266"/>
      <c r="D406" s="245" t="s">
        <v>226</v>
      </c>
      <c r="E406" s="267" t="s">
        <v>1</v>
      </c>
      <c r="F406" s="268" t="s">
        <v>229</v>
      </c>
      <c r="G406" s="266"/>
      <c r="H406" s="269">
        <v>0.032</v>
      </c>
      <c r="I406" s="270"/>
      <c r="J406" s="266"/>
      <c r="K406" s="266"/>
      <c r="L406" s="271"/>
      <c r="M406" s="272"/>
      <c r="N406" s="273"/>
      <c r="O406" s="273"/>
      <c r="P406" s="273"/>
      <c r="Q406" s="273"/>
      <c r="R406" s="273"/>
      <c r="S406" s="273"/>
      <c r="T406" s="274"/>
      <c r="U406" s="15"/>
      <c r="V406" s="15"/>
      <c r="W406" s="15"/>
      <c r="X406" s="15"/>
      <c r="Y406" s="15"/>
      <c r="Z406" s="15"/>
      <c r="AA406" s="15"/>
      <c r="AB406" s="15"/>
      <c r="AC406" s="15"/>
      <c r="AD406" s="15"/>
      <c r="AE406" s="15"/>
      <c r="AT406" s="275" t="s">
        <v>226</v>
      </c>
      <c r="AU406" s="275" t="s">
        <v>87</v>
      </c>
      <c r="AV406" s="15" t="s">
        <v>100</v>
      </c>
      <c r="AW406" s="15" t="s">
        <v>35</v>
      </c>
      <c r="AX406" s="15" t="s">
        <v>85</v>
      </c>
      <c r="AY406" s="275" t="s">
        <v>216</v>
      </c>
    </row>
    <row r="407" spans="1:65" s="2" customFormat="1" ht="16.5" customHeight="1">
      <c r="A407" s="39"/>
      <c r="B407" s="40"/>
      <c r="C407" s="276" t="s">
        <v>513</v>
      </c>
      <c r="D407" s="276" t="s">
        <v>265</v>
      </c>
      <c r="E407" s="277" t="s">
        <v>2309</v>
      </c>
      <c r="F407" s="278" t="s">
        <v>2310</v>
      </c>
      <c r="G407" s="279" t="s">
        <v>300</v>
      </c>
      <c r="H407" s="280">
        <v>2.74</v>
      </c>
      <c r="I407" s="281"/>
      <c r="J407" s="282">
        <f>ROUND(I407*H407,2)</f>
        <v>0</v>
      </c>
      <c r="K407" s="278" t="s">
        <v>1</v>
      </c>
      <c r="L407" s="45"/>
      <c r="M407" s="283" t="s">
        <v>1</v>
      </c>
      <c r="N407" s="284" t="s">
        <v>43</v>
      </c>
      <c r="O407" s="92"/>
      <c r="P407" s="239">
        <f>O407*H407</f>
        <v>0</v>
      </c>
      <c r="Q407" s="239">
        <v>0</v>
      </c>
      <c r="R407" s="239">
        <f>Q407*H407</f>
        <v>0</v>
      </c>
      <c r="S407" s="239">
        <v>0</v>
      </c>
      <c r="T407" s="240">
        <f>S407*H407</f>
        <v>0</v>
      </c>
      <c r="U407" s="39"/>
      <c r="V407" s="39"/>
      <c r="W407" s="39"/>
      <c r="X407" s="39"/>
      <c r="Y407" s="39"/>
      <c r="Z407" s="39"/>
      <c r="AA407" s="39"/>
      <c r="AB407" s="39"/>
      <c r="AC407" s="39"/>
      <c r="AD407" s="39"/>
      <c r="AE407" s="39"/>
      <c r="AR407" s="241" t="s">
        <v>100</v>
      </c>
      <c r="AT407" s="241" t="s">
        <v>265</v>
      </c>
      <c r="AU407" s="241" t="s">
        <v>87</v>
      </c>
      <c r="AY407" s="18" t="s">
        <v>216</v>
      </c>
      <c r="BE407" s="242">
        <f>IF(N407="základní",J407,0)</f>
        <v>0</v>
      </c>
      <c r="BF407" s="242">
        <f>IF(N407="snížená",J407,0)</f>
        <v>0</v>
      </c>
      <c r="BG407" s="242">
        <f>IF(N407="zákl. přenesená",J407,0)</f>
        <v>0</v>
      </c>
      <c r="BH407" s="242">
        <f>IF(N407="sníž. přenesená",J407,0)</f>
        <v>0</v>
      </c>
      <c r="BI407" s="242">
        <f>IF(N407="nulová",J407,0)</f>
        <v>0</v>
      </c>
      <c r="BJ407" s="18" t="s">
        <v>85</v>
      </c>
      <c r="BK407" s="242">
        <f>ROUND(I407*H407,2)</f>
        <v>0</v>
      </c>
      <c r="BL407" s="18" t="s">
        <v>100</v>
      </c>
      <c r="BM407" s="241" t="s">
        <v>2311</v>
      </c>
    </row>
    <row r="408" spans="1:51" s="14" customFormat="1" ht="12">
      <c r="A408" s="14"/>
      <c r="B408" s="254"/>
      <c r="C408" s="255"/>
      <c r="D408" s="245" t="s">
        <v>226</v>
      </c>
      <c r="E408" s="256" t="s">
        <v>1</v>
      </c>
      <c r="F408" s="257" t="s">
        <v>2312</v>
      </c>
      <c r="G408" s="255"/>
      <c r="H408" s="258">
        <v>1.01</v>
      </c>
      <c r="I408" s="259"/>
      <c r="J408" s="255"/>
      <c r="K408" s="255"/>
      <c r="L408" s="260"/>
      <c r="M408" s="261"/>
      <c r="N408" s="262"/>
      <c r="O408" s="262"/>
      <c r="P408" s="262"/>
      <c r="Q408" s="262"/>
      <c r="R408" s="262"/>
      <c r="S408" s="262"/>
      <c r="T408" s="263"/>
      <c r="U408" s="14"/>
      <c r="V408" s="14"/>
      <c r="W408" s="14"/>
      <c r="X408" s="14"/>
      <c r="Y408" s="14"/>
      <c r="Z408" s="14"/>
      <c r="AA408" s="14"/>
      <c r="AB408" s="14"/>
      <c r="AC408" s="14"/>
      <c r="AD408" s="14"/>
      <c r="AE408" s="14"/>
      <c r="AT408" s="264" t="s">
        <v>226</v>
      </c>
      <c r="AU408" s="264" t="s">
        <v>87</v>
      </c>
      <c r="AV408" s="14" t="s">
        <v>87</v>
      </c>
      <c r="AW408" s="14" t="s">
        <v>35</v>
      </c>
      <c r="AX408" s="14" t="s">
        <v>78</v>
      </c>
      <c r="AY408" s="264" t="s">
        <v>216</v>
      </c>
    </row>
    <row r="409" spans="1:51" s="14" customFormat="1" ht="12">
      <c r="A409" s="14"/>
      <c r="B409" s="254"/>
      <c r="C409" s="255"/>
      <c r="D409" s="245" t="s">
        <v>226</v>
      </c>
      <c r="E409" s="256" t="s">
        <v>1</v>
      </c>
      <c r="F409" s="257" t="s">
        <v>2313</v>
      </c>
      <c r="G409" s="255"/>
      <c r="H409" s="258">
        <v>1.73</v>
      </c>
      <c r="I409" s="259"/>
      <c r="J409" s="255"/>
      <c r="K409" s="255"/>
      <c r="L409" s="260"/>
      <c r="M409" s="261"/>
      <c r="N409" s="262"/>
      <c r="O409" s="262"/>
      <c r="P409" s="262"/>
      <c r="Q409" s="262"/>
      <c r="R409" s="262"/>
      <c r="S409" s="262"/>
      <c r="T409" s="263"/>
      <c r="U409" s="14"/>
      <c r="V409" s="14"/>
      <c r="W409" s="14"/>
      <c r="X409" s="14"/>
      <c r="Y409" s="14"/>
      <c r="Z409" s="14"/>
      <c r="AA409" s="14"/>
      <c r="AB409" s="14"/>
      <c r="AC409" s="14"/>
      <c r="AD409" s="14"/>
      <c r="AE409" s="14"/>
      <c r="AT409" s="264" t="s">
        <v>226</v>
      </c>
      <c r="AU409" s="264" t="s">
        <v>87</v>
      </c>
      <c r="AV409" s="14" t="s">
        <v>87</v>
      </c>
      <c r="AW409" s="14" t="s">
        <v>35</v>
      </c>
      <c r="AX409" s="14" t="s">
        <v>78</v>
      </c>
      <c r="AY409" s="264" t="s">
        <v>216</v>
      </c>
    </row>
    <row r="410" spans="1:51" s="15" customFormat="1" ht="12">
      <c r="A410" s="15"/>
      <c r="B410" s="265"/>
      <c r="C410" s="266"/>
      <c r="D410" s="245" t="s">
        <v>226</v>
      </c>
      <c r="E410" s="267" t="s">
        <v>1</v>
      </c>
      <c r="F410" s="268" t="s">
        <v>229</v>
      </c>
      <c r="G410" s="266"/>
      <c r="H410" s="269">
        <v>2.74</v>
      </c>
      <c r="I410" s="270"/>
      <c r="J410" s="266"/>
      <c r="K410" s="266"/>
      <c r="L410" s="271"/>
      <c r="M410" s="272"/>
      <c r="N410" s="273"/>
      <c r="O410" s="273"/>
      <c r="P410" s="273"/>
      <c r="Q410" s="273"/>
      <c r="R410" s="273"/>
      <c r="S410" s="273"/>
      <c r="T410" s="274"/>
      <c r="U410" s="15"/>
      <c r="V410" s="15"/>
      <c r="W410" s="15"/>
      <c r="X410" s="15"/>
      <c r="Y410" s="15"/>
      <c r="Z410" s="15"/>
      <c r="AA410" s="15"/>
      <c r="AB410" s="15"/>
      <c r="AC410" s="15"/>
      <c r="AD410" s="15"/>
      <c r="AE410" s="15"/>
      <c r="AT410" s="275" t="s">
        <v>226</v>
      </c>
      <c r="AU410" s="275" t="s">
        <v>87</v>
      </c>
      <c r="AV410" s="15" t="s">
        <v>100</v>
      </c>
      <c r="AW410" s="15" t="s">
        <v>35</v>
      </c>
      <c r="AX410" s="15" t="s">
        <v>85</v>
      </c>
      <c r="AY410" s="275" t="s">
        <v>216</v>
      </c>
    </row>
    <row r="411" spans="1:65" s="2" customFormat="1" ht="16.5" customHeight="1">
      <c r="A411" s="39"/>
      <c r="B411" s="40"/>
      <c r="C411" s="229" t="s">
        <v>521</v>
      </c>
      <c r="D411" s="229" t="s">
        <v>219</v>
      </c>
      <c r="E411" s="230" t="s">
        <v>2314</v>
      </c>
      <c r="F411" s="231" t="s">
        <v>2315</v>
      </c>
      <c r="G411" s="232" t="s">
        <v>300</v>
      </c>
      <c r="H411" s="233">
        <v>2.74</v>
      </c>
      <c r="I411" s="234"/>
      <c r="J411" s="235">
        <f>ROUND(I411*H411,2)</f>
        <v>0</v>
      </c>
      <c r="K411" s="231" t="s">
        <v>1</v>
      </c>
      <c r="L411" s="236"/>
      <c r="M411" s="237" t="s">
        <v>1</v>
      </c>
      <c r="N411" s="238" t="s">
        <v>43</v>
      </c>
      <c r="O411" s="92"/>
      <c r="P411" s="239">
        <f>O411*H411</f>
        <v>0</v>
      </c>
      <c r="Q411" s="239">
        <v>0</v>
      </c>
      <c r="R411" s="239">
        <f>Q411*H411</f>
        <v>0</v>
      </c>
      <c r="S411" s="239">
        <v>0</v>
      </c>
      <c r="T411" s="240">
        <f>S411*H411</f>
        <v>0</v>
      </c>
      <c r="U411" s="39"/>
      <c r="V411" s="39"/>
      <c r="W411" s="39"/>
      <c r="X411" s="39"/>
      <c r="Y411" s="39"/>
      <c r="Z411" s="39"/>
      <c r="AA411" s="39"/>
      <c r="AB411" s="39"/>
      <c r="AC411" s="39"/>
      <c r="AD411" s="39"/>
      <c r="AE411" s="39"/>
      <c r="AR411" s="241" t="s">
        <v>224</v>
      </c>
      <c r="AT411" s="241" t="s">
        <v>219</v>
      </c>
      <c r="AU411" s="241" t="s">
        <v>87</v>
      </c>
      <c r="AY411" s="18" t="s">
        <v>216</v>
      </c>
      <c r="BE411" s="242">
        <f>IF(N411="základní",J411,0)</f>
        <v>0</v>
      </c>
      <c r="BF411" s="242">
        <f>IF(N411="snížená",J411,0)</f>
        <v>0</v>
      </c>
      <c r="BG411" s="242">
        <f>IF(N411="zákl. přenesená",J411,0)</f>
        <v>0</v>
      </c>
      <c r="BH411" s="242">
        <f>IF(N411="sníž. přenesená",J411,0)</f>
        <v>0</v>
      </c>
      <c r="BI411" s="242">
        <f>IF(N411="nulová",J411,0)</f>
        <v>0</v>
      </c>
      <c r="BJ411" s="18" t="s">
        <v>85</v>
      </c>
      <c r="BK411" s="242">
        <f>ROUND(I411*H411,2)</f>
        <v>0</v>
      </c>
      <c r="BL411" s="18" t="s">
        <v>100</v>
      </c>
      <c r="BM411" s="241" t="s">
        <v>2316</v>
      </c>
    </row>
    <row r="412" spans="1:51" s="14" customFormat="1" ht="12">
      <c r="A412" s="14"/>
      <c r="B412" s="254"/>
      <c r="C412" s="255"/>
      <c r="D412" s="245" t="s">
        <v>226</v>
      </c>
      <c r="E412" s="256" t="s">
        <v>1</v>
      </c>
      <c r="F412" s="257" t="s">
        <v>2312</v>
      </c>
      <c r="G412" s="255"/>
      <c r="H412" s="258">
        <v>1.01</v>
      </c>
      <c r="I412" s="259"/>
      <c r="J412" s="255"/>
      <c r="K412" s="255"/>
      <c r="L412" s="260"/>
      <c r="M412" s="261"/>
      <c r="N412" s="262"/>
      <c r="O412" s="262"/>
      <c r="P412" s="262"/>
      <c r="Q412" s="262"/>
      <c r="R412" s="262"/>
      <c r="S412" s="262"/>
      <c r="T412" s="263"/>
      <c r="U412" s="14"/>
      <c r="V412" s="14"/>
      <c r="W412" s="14"/>
      <c r="X412" s="14"/>
      <c r="Y412" s="14"/>
      <c r="Z412" s="14"/>
      <c r="AA412" s="14"/>
      <c r="AB412" s="14"/>
      <c r="AC412" s="14"/>
      <c r="AD412" s="14"/>
      <c r="AE412" s="14"/>
      <c r="AT412" s="264" t="s">
        <v>226</v>
      </c>
      <c r="AU412" s="264" t="s">
        <v>87</v>
      </c>
      <c r="AV412" s="14" t="s">
        <v>87</v>
      </c>
      <c r="AW412" s="14" t="s">
        <v>35</v>
      </c>
      <c r="AX412" s="14" t="s">
        <v>78</v>
      </c>
      <c r="AY412" s="264" t="s">
        <v>216</v>
      </c>
    </row>
    <row r="413" spans="1:51" s="14" customFormat="1" ht="12">
      <c r="A413" s="14"/>
      <c r="B413" s="254"/>
      <c r="C413" s="255"/>
      <c r="D413" s="245" t="s">
        <v>226</v>
      </c>
      <c r="E413" s="256" t="s">
        <v>1</v>
      </c>
      <c r="F413" s="257" t="s">
        <v>2313</v>
      </c>
      <c r="G413" s="255"/>
      <c r="H413" s="258">
        <v>1.73</v>
      </c>
      <c r="I413" s="259"/>
      <c r="J413" s="255"/>
      <c r="K413" s="255"/>
      <c r="L413" s="260"/>
      <c r="M413" s="261"/>
      <c r="N413" s="262"/>
      <c r="O413" s="262"/>
      <c r="P413" s="262"/>
      <c r="Q413" s="262"/>
      <c r="R413" s="262"/>
      <c r="S413" s="262"/>
      <c r="T413" s="263"/>
      <c r="U413" s="14"/>
      <c r="V413" s="14"/>
      <c r="W413" s="14"/>
      <c r="X413" s="14"/>
      <c r="Y413" s="14"/>
      <c r="Z413" s="14"/>
      <c r="AA413" s="14"/>
      <c r="AB413" s="14"/>
      <c r="AC413" s="14"/>
      <c r="AD413" s="14"/>
      <c r="AE413" s="14"/>
      <c r="AT413" s="264" t="s">
        <v>226</v>
      </c>
      <c r="AU413" s="264" t="s">
        <v>87</v>
      </c>
      <c r="AV413" s="14" t="s">
        <v>87</v>
      </c>
      <c r="AW413" s="14" t="s">
        <v>35</v>
      </c>
      <c r="AX413" s="14" t="s">
        <v>78</v>
      </c>
      <c r="AY413" s="264" t="s">
        <v>216</v>
      </c>
    </row>
    <row r="414" spans="1:51" s="15" customFormat="1" ht="12">
      <c r="A414" s="15"/>
      <c r="B414" s="265"/>
      <c r="C414" s="266"/>
      <c r="D414" s="245" t="s">
        <v>226</v>
      </c>
      <c r="E414" s="267" t="s">
        <v>1</v>
      </c>
      <c r="F414" s="268" t="s">
        <v>229</v>
      </c>
      <c r="G414" s="266"/>
      <c r="H414" s="269">
        <v>2.74</v>
      </c>
      <c r="I414" s="270"/>
      <c r="J414" s="266"/>
      <c r="K414" s="266"/>
      <c r="L414" s="271"/>
      <c r="M414" s="272"/>
      <c r="N414" s="273"/>
      <c r="O414" s="273"/>
      <c r="P414" s="273"/>
      <c r="Q414" s="273"/>
      <c r="R414" s="273"/>
      <c r="S414" s="273"/>
      <c r="T414" s="274"/>
      <c r="U414" s="15"/>
      <c r="V414" s="15"/>
      <c r="W414" s="15"/>
      <c r="X414" s="15"/>
      <c r="Y414" s="15"/>
      <c r="Z414" s="15"/>
      <c r="AA414" s="15"/>
      <c r="AB414" s="15"/>
      <c r="AC414" s="15"/>
      <c r="AD414" s="15"/>
      <c r="AE414" s="15"/>
      <c r="AT414" s="275" t="s">
        <v>226</v>
      </c>
      <c r="AU414" s="275" t="s">
        <v>87</v>
      </c>
      <c r="AV414" s="15" t="s">
        <v>100</v>
      </c>
      <c r="AW414" s="15" t="s">
        <v>35</v>
      </c>
      <c r="AX414" s="15" t="s">
        <v>85</v>
      </c>
      <c r="AY414" s="275" t="s">
        <v>216</v>
      </c>
    </row>
    <row r="415" spans="1:65" s="2" customFormat="1" ht="24.15" customHeight="1">
      <c r="A415" s="39"/>
      <c r="B415" s="40"/>
      <c r="C415" s="276" t="s">
        <v>527</v>
      </c>
      <c r="D415" s="276" t="s">
        <v>265</v>
      </c>
      <c r="E415" s="277" t="s">
        <v>1541</v>
      </c>
      <c r="F415" s="278" t="s">
        <v>2317</v>
      </c>
      <c r="G415" s="279" t="s">
        <v>268</v>
      </c>
      <c r="H415" s="280">
        <v>2.284</v>
      </c>
      <c r="I415" s="281"/>
      <c r="J415" s="282">
        <f>ROUND(I415*H415,2)</f>
        <v>0</v>
      </c>
      <c r="K415" s="278" t="s">
        <v>1361</v>
      </c>
      <c r="L415" s="45"/>
      <c r="M415" s="283" t="s">
        <v>1</v>
      </c>
      <c r="N415" s="284" t="s">
        <v>43</v>
      </c>
      <c r="O415" s="92"/>
      <c r="P415" s="239">
        <f>O415*H415</f>
        <v>0</v>
      </c>
      <c r="Q415" s="239">
        <v>0.00063</v>
      </c>
      <c r="R415" s="239">
        <f>Q415*H415</f>
        <v>0.00143892</v>
      </c>
      <c r="S415" s="239">
        <v>0</v>
      </c>
      <c r="T415" s="240">
        <f>S415*H415</f>
        <v>0</v>
      </c>
      <c r="U415" s="39"/>
      <c r="V415" s="39"/>
      <c r="W415" s="39"/>
      <c r="X415" s="39"/>
      <c r="Y415" s="39"/>
      <c r="Z415" s="39"/>
      <c r="AA415" s="39"/>
      <c r="AB415" s="39"/>
      <c r="AC415" s="39"/>
      <c r="AD415" s="39"/>
      <c r="AE415" s="39"/>
      <c r="AR415" s="241" t="s">
        <v>100</v>
      </c>
      <c r="AT415" s="241" t="s">
        <v>265</v>
      </c>
      <c r="AU415" s="241" t="s">
        <v>87</v>
      </c>
      <c r="AY415" s="18" t="s">
        <v>216</v>
      </c>
      <c r="BE415" s="242">
        <f>IF(N415="základní",J415,0)</f>
        <v>0</v>
      </c>
      <c r="BF415" s="242">
        <f>IF(N415="snížená",J415,0)</f>
        <v>0</v>
      </c>
      <c r="BG415" s="242">
        <f>IF(N415="zákl. přenesená",J415,0)</f>
        <v>0</v>
      </c>
      <c r="BH415" s="242">
        <f>IF(N415="sníž. přenesená",J415,0)</f>
        <v>0</v>
      </c>
      <c r="BI415" s="242">
        <f>IF(N415="nulová",J415,0)</f>
        <v>0</v>
      </c>
      <c r="BJ415" s="18" t="s">
        <v>85</v>
      </c>
      <c r="BK415" s="242">
        <f>ROUND(I415*H415,2)</f>
        <v>0</v>
      </c>
      <c r="BL415" s="18" t="s">
        <v>100</v>
      </c>
      <c r="BM415" s="241" t="s">
        <v>2318</v>
      </c>
    </row>
    <row r="416" spans="1:47" s="2" customFormat="1" ht="12">
      <c r="A416" s="39"/>
      <c r="B416" s="40"/>
      <c r="C416" s="41"/>
      <c r="D416" s="288" t="s">
        <v>836</v>
      </c>
      <c r="E416" s="41"/>
      <c r="F416" s="289" t="s">
        <v>1544</v>
      </c>
      <c r="G416" s="41"/>
      <c r="H416" s="41"/>
      <c r="I416" s="290"/>
      <c r="J416" s="41"/>
      <c r="K416" s="41"/>
      <c r="L416" s="45"/>
      <c r="M416" s="291"/>
      <c r="N416" s="292"/>
      <c r="O416" s="92"/>
      <c r="P416" s="92"/>
      <c r="Q416" s="92"/>
      <c r="R416" s="92"/>
      <c r="S416" s="92"/>
      <c r="T416" s="93"/>
      <c r="U416" s="39"/>
      <c r="V416" s="39"/>
      <c r="W416" s="39"/>
      <c r="X416" s="39"/>
      <c r="Y416" s="39"/>
      <c r="Z416" s="39"/>
      <c r="AA416" s="39"/>
      <c r="AB416" s="39"/>
      <c r="AC416" s="39"/>
      <c r="AD416" s="39"/>
      <c r="AE416" s="39"/>
      <c r="AT416" s="18" t="s">
        <v>836</v>
      </c>
      <c r="AU416" s="18" t="s">
        <v>87</v>
      </c>
    </row>
    <row r="417" spans="1:51" s="14" customFormat="1" ht="12">
      <c r="A417" s="14"/>
      <c r="B417" s="254"/>
      <c r="C417" s="255"/>
      <c r="D417" s="245" t="s">
        <v>226</v>
      </c>
      <c r="E417" s="256" t="s">
        <v>1</v>
      </c>
      <c r="F417" s="257" t="s">
        <v>2319</v>
      </c>
      <c r="G417" s="255"/>
      <c r="H417" s="258">
        <v>2.284</v>
      </c>
      <c r="I417" s="259"/>
      <c r="J417" s="255"/>
      <c r="K417" s="255"/>
      <c r="L417" s="260"/>
      <c r="M417" s="261"/>
      <c r="N417" s="262"/>
      <c r="O417" s="262"/>
      <c r="P417" s="262"/>
      <c r="Q417" s="262"/>
      <c r="R417" s="262"/>
      <c r="S417" s="262"/>
      <c r="T417" s="263"/>
      <c r="U417" s="14"/>
      <c r="V417" s="14"/>
      <c r="W417" s="14"/>
      <c r="X417" s="14"/>
      <c r="Y417" s="14"/>
      <c r="Z417" s="14"/>
      <c r="AA417" s="14"/>
      <c r="AB417" s="14"/>
      <c r="AC417" s="14"/>
      <c r="AD417" s="14"/>
      <c r="AE417" s="14"/>
      <c r="AT417" s="264" t="s">
        <v>226</v>
      </c>
      <c r="AU417" s="264" t="s">
        <v>87</v>
      </c>
      <c r="AV417" s="14" t="s">
        <v>87</v>
      </c>
      <c r="AW417" s="14" t="s">
        <v>35</v>
      </c>
      <c r="AX417" s="14" t="s">
        <v>78</v>
      </c>
      <c r="AY417" s="264" t="s">
        <v>216</v>
      </c>
    </row>
    <row r="418" spans="1:51" s="15" customFormat="1" ht="12">
      <c r="A418" s="15"/>
      <c r="B418" s="265"/>
      <c r="C418" s="266"/>
      <c r="D418" s="245" t="s">
        <v>226</v>
      </c>
      <c r="E418" s="267" t="s">
        <v>1</v>
      </c>
      <c r="F418" s="268" t="s">
        <v>229</v>
      </c>
      <c r="G418" s="266"/>
      <c r="H418" s="269">
        <v>2.284</v>
      </c>
      <c r="I418" s="270"/>
      <c r="J418" s="266"/>
      <c r="K418" s="266"/>
      <c r="L418" s="271"/>
      <c r="M418" s="272"/>
      <c r="N418" s="273"/>
      <c r="O418" s="273"/>
      <c r="P418" s="273"/>
      <c r="Q418" s="273"/>
      <c r="R418" s="273"/>
      <c r="S418" s="273"/>
      <c r="T418" s="274"/>
      <c r="U418" s="15"/>
      <c r="V418" s="15"/>
      <c r="W418" s="15"/>
      <c r="X418" s="15"/>
      <c r="Y418" s="15"/>
      <c r="Z418" s="15"/>
      <c r="AA418" s="15"/>
      <c r="AB418" s="15"/>
      <c r="AC418" s="15"/>
      <c r="AD418" s="15"/>
      <c r="AE418" s="15"/>
      <c r="AT418" s="275" t="s">
        <v>226</v>
      </c>
      <c r="AU418" s="275" t="s">
        <v>87</v>
      </c>
      <c r="AV418" s="15" t="s">
        <v>100</v>
      </c>
      <c r="AW418" s="15" t="s">
        <v>35</v>
      </c>
      <c r="AX418" s="15" t="s">
        <v>85</v>
      </c>
      <c r="AY418" s="275" t="s">
        <v>216</v>
      </c>
    </row>
    <row r="419" spans="1:65" s="2" customFormat="1" ht="33" customHeight="1">
      <c r="A419" s="39"/>
      <c r="B419" s="40"/>
      <c r="C419" s="276" t="s">
        <v>2320</v>
      </c>
      <c r="D419" s="276" t="s">
        <v>265</v>
      </c>
      <c r="E419" s="277" t="s">
        <v>1547</v>
      </c>
      <c r="F419" s="278" t="s">
        <v>1548</v>
      </c>
      <c r="G419" s="279" t="s">
        <v>222</v>
      </c>
      <c r="H419" s="280">
        <v>7.612</v>
      </c>
      <c r="I419" s="281"/>
      <c r="J419" s="282">
        <f>ROUND(I419*H419,2)</f>
        <v>0</v>
      </c>
      <c r="K419" s="278" t="s">
        <v>1361</v>
      </c>
      <c r="L419" s="45"/>
      <c r="M419" s="283" t="s">
        <v>1</v>
      </c>
      <c r="N419" s="284" t="s">
        <v>43</v>
      </c>
      <c r="O419" s="92"/>
      <c r="P419" s="239">
        <f>O419*H419</f>
        <v>0</v>
      </c>
      <c r="Q419" s="239">
        <v>0.00017</v>
      </c>
      <c r="R419" s="239">
        <f>Q419*H419</f>
        <v>0.0012940400000000002</v>
      </c>
      <c r="S419" s="239">
        <v>0</v>
      </c>
      <c r="T419" s="240">
        <f>S419*H419</f>
        <v>0</v>
      </c>
      <c r="U419" s="39"/>
      <c r="V419" s="39"/>
      <c r="W419" s="39"/>
      <c r="X419" s="39"/>
      <c r="Y419" s="39"/>
      <c r="Z419" s="39"/>
      <c r="AA419" s="39"/>
      <c r="AB419" s="39"/>
      <c r="AC419" s="39"/>
      <c r="AD419" s="39"/>
      <c r="AE419" s="39"/>
      <c r="AR419" s="241" t="s">
        <v>100</v>
      </c>
      <c r="AT419" s="241" t="s">
        <v>265</v>
      </c>
      <c r="AU419" s="241" t="s">
        <v>87</v>
      </c>
      <c r="AY419" s="18" t="s">
        <v>216</v>
      </c>
      <c r="BE419" s="242">
        <f>IF(N419="základní",J419,0)</f>
        <v>0</v>
      </c>
      <c r="BF419" s="242">
        <f>IF(N419="snížená",J419,0)</f>
        <v>0</v>
      </c>
      <c r="BG419" s="242">
        <f>IF(N419="zákl. přenesená",J419,0)</f>
        <v>0</v>
      </c>
      <c r="BH419" s="242">
        <f>IF(N419="sníž. přenesená",J419,0)</f>
        <v>0</v>
      </c>
      <c r="BI419" s="242">
        <f>IF(N419="nulová",J419,0)</f>
        <v>0</v>
      </c>
      <c r="BJ419" s="18" t="s">
        <v>85</v>
      </c>
      <c r="BK419" s="242">
        <f>ROUND(I419*H419,2)</f>
        <v>0</v>
      </c>
      <c r="BL419" s="18" t="s">
        <v>100</v>
      </c>
      <c r="BM419" s="241" t="s">
        <v>2321</v>
      </c>
    </row>
    <row r="420" spans="1:47" s="2" customFormat="1" ht="12">
      <c r="A420" s="39"/>
      <c r="B420" s="40"/>
      <c r="C420" s="41"/>
      <c r="D420" s="288" t="s">
        <v>836</v>
      </c>
      <c r="E420" s="41"/>
      <c r="F420" s="289" t="s">
        <v>1550</v>
      </c>
      <c r="G420" s="41"/>
      <c r="H420" s="41"/>
      <c r="I420" s="290"/>
      <c r="J420" s="41"/>
      <c r="K420" s="41"/>
      <c r="L420" s="45"/>
      <c r="M420" s="291"/>
      <c r="N420" s="292"/>
      <c r="O420" s="92"/>
      <c r="P420" s="92"/>
      <c r="Q420" s="92"/>
      <c r="R420" s="92"/>
      <c r="S420" s="92"/>
      <c r="T420" s="93"/>
      <c r="U420" s="39"/>
      <c r="V420" s="39"/>
      <c r="W420" s="39"/>
      <c r="X420" s="39"/>
      <c r="Y420" s="39"/>
      <c r="Z420" s="39"/>
      <c r="AA420" s="39"/>
      <c r="AB420" s="39"/>
      <c r="AC420" s="39"/>
      <c r="AD420" s="39"/>
      <c r="AE420" s="39"/>
      <c r="AT420" s="18" t="s">
        <v>836</v>
      </c>
      <c r="AU420" s="18" t="s">
        <v>87</v>
      </c>
    </row>
    <row r="421" spans="1:51" s="14" customFormat="1" ht="12">
      <c r="A421" s="14"/>
      <c r="B421" s="254"/>
      <c r="C421" s="255"/>
      <c r="D421" s="245" t="s">
        <v>226</v>
      </c>
      <c r="E421" s="256" t="s">
        <v>1</v>
      </c>
      <c r="F421" s="257" t="s">
        <v>2322</v>
      </c>
      <c r="G421" s="255"/>
      <c r="H421" s="258">
        <v>7.612</v>
      </c>
      <c r="I421" s="259"/>
      <c r="J421" s="255"/>
      <c r="K421" s="255"/>
      <c r="L421" s="260"/>
      <c r="M421" s="261"/>
      <c r="N421" s="262"/>
      <c r="O421" s="262"/>
      <c r="P421" s="262"/>
      <c r="Q421" s="262"/>
      <c r="R421" s="262"/>
      <c r="S421" s="262"/>
      <c r="T421" s="263"/>
      <c r="U421" s="14"/>
      <c r="V421" s="14"/>
      <c r="W421" s="14"/>
      <c r="X421" s="14"/>
      <c r="Y421" s="14"/>
      <c r="Z421" s="14"/>
      <c r="AA421" s="14"/>
      <c r="AB421" s="14"/>
      <c r="AC421" s="14"/>
      <c r="AD421" s="14"/>
      <c r="AE421" s="14"/>
      <c r="AT421" s="264" t="s">
        <v>226</v>
      </c>
      <c r="AU421" s="264" t="s">
        <v>87</v>
      </c>
      <c r="AV421" s="14" t="s">
        <v>87</v>
      </c>
      <c r="AW421" s="14" t="s">
        <v>35</v>
      </c>
      <c r="AX421" s="14" t="s">
        <v>85</v>
      </c>
      <c r="AY421" s="264" t="s">
        <v>216</v>
      </c>
    </row>
    <row r="422" spans="1:65" s="2" customFormat="1" ht="24.15" customHeight="1">
      <c r="A422" s="39"/>
      <c r="B422" s="40"/>
      <c r="C422" s="276" t="s">
        <v>532</v>
      </c>
      <c r="D422" s="276" t="s">
        <v>265</v>
      </c>
      <c r="E422" s="277" t="s">
        <v>1972</v>
      </c>
      <c r="F422" s="278" t="s">
        <v>1973</v>
      </c>
      <c r="G422" s="279" t="s">
        <v>232</v>
      </c>
      <c r="H422" s="280">
        <v>1</v>
      </c>
      <c r="I422" s="281"/>
      <c r="J422" s="282">
        <f>ROUND(I422*H422,2)</f>
        <v>0</v>
      </c>
      <c r="K422" s="278" t="s">
        <v>1361</v>
      </c>
      <c r="L422" s="45"/>
      <c r="M422" s="283" t="s">
        <v>1</v>
      </c>
      <c r="N422" s="284" t="s">
        <v>43</v>
      </c>
      <c r="O422" s="92"/>
      <c r="P422" s="239">
        <f>O422*H422</f>
        <v>0</v>
      </c>
      <c r="Q422" s="239">
        <v>0.00649</v>
      </c>
      <c r="R422" s="239">
        <f>Q422*H422</f>
        <v>0.00649</v>
      </c>
      <c r="S422" s="239">
        <v>0</v>
      </c>
      <c r="T422" s="240">
        <f>S422*H422</f>
        <v>0</v>
      </c>
      <c r="U422" s="39"/>
      <c r="V422" s="39"/>
      <c r="W422" s="39"/>
      <c r="X422" s="39"/>
      <c r="Y422" s="39"/>
      <c r="Z422" s="39"/>
      <c r="AA422" s="39"/>
      <c r="AB422" s="39"/>
      <c r="AC422" s="39"/>
      <c r="AD422" s="39"/>
      <c r="AE422" s="39"/>
      <c r="AR422" s="241" t="s">
        <v>100</v>
      </c>
      <c r="AT422" s="241" t="s">
        <v>265</v>
      </c>
      <c r="AU422" s="241" t="s">
        <v>87</v>
      </c>
      <c r="AY422" s="18" t="s">
        <v>216</v>
      </c>
      <c r="BE422" s="242">
        <f>IF(N422="základní",J422,0)</f>
        <v>0</v>
      </c>
      <c r="BF422" s="242">
        <f>IF(N422="snížená",J422,0)</f>
        <v>0</v>
      </c>
      <c r="BG422" s="242">
        <f>IF(N422="zákl. přenesená",J422,0)</f>
        <v>0</v>
      </c>
      <c r="BH422" s="242">
        <f>IF(N422="sníž. přenesená",J422,0)</f>
        <v>0</v>
      </c>
      <c r="BI422" s="242">
        <f>IF(N422="nulová",J422,0)</f>
        <v>0</v>
      </c>
      <c r="BJ422" s="18" t="s">
        <v>85</v>
      </c>
      <c r="BK422" s="242">
        <f>ROUND(I422*H422,2)</f>
        <v>0</v>
      </c>
      <c r="BL422" s="18" t="s">
        <v>100</v>
      </c>
      <c r="BM422" s="241" t="s">
        <v>2323</v>
      </c>
    </row>
    <row r="423" spans="1:47" s="2" customFormat="1" ht="12">
      <c r="A423" s="39"/>
      <c r="B423" s="40"/>
      <c r="C423" s="41"/>
      <c r="D423" s="288" t="s">
        <v>836</v>
      </c>
      <c r="E423" s="41"/>
      <c r="F423" s="289" t="s">
        <v>1975</v>
      </c>
      <c r="G423" s="41"/>
      <c r="H423" s="41"/>
      <c r="I423" s="290"/>
      <c r="J423" s="41"/>
      <c r="K423" s="41"/>
      <c r="L423" s="45"/>
      <c r="M423" s="291"/>
      <c r="N423" s="292"/>
      <c r="O423" s="92"/>
      <c r="P423" s="92"/>
      <c r="Q423" s="92"/>
      <c r="R423" s="92"/>
      <c r="S423" s="92"/>
      <c r="T423" s="93"/>
      <c r="U423" s="39"/>
      <c r="V423" s="39"/>
      <c r="W423" s="39"/>
      <c r="X423" s="39"/>
      <c r="Y423" s="39"/>
      <c r="Z423" s="39"/>
      <c r="AA423" s="39"/>
      <c r="AB423" s="39"/>
      <c r="AC423" s="39"/>
      <c r="AD423" s="39"/>
      <c r="AE423" s="39"/>
      <c r="AT423" s="18" t="s">
        <v>836</v>
      </c>
      <c r="AU423" s="18" t="s">
        <v>87</v>
      </c>
    </row>
    <row r="424" spans="1:51" s="14" customFormat="1" ht="12">
      <c r="A424" s="14"/>
      <c r="B424" s="254"/>
      <c r="C424" s="255"/>
      <c r="D424" s="245" t="s">
        <v>226</v>
      </c>
      <c r="E424" s="256" t="s">
        <v>1</v>
      </c>
      <c r="F424" s="257" t="s">
        <v>2324</v>
      </c>
      <c r="G424" s="255"/>
      <c r="H424" s="258">
        <v>1</v>
      </c>
      <c r="I424" s="259"/>
      <c r="J424" s="255"/>
      <c r="K424" s="255"/>
      <c r="L424" s="260"/>
      <c r="M424" s="261"/>
      <c r="N424" s="262"/>
      <c r="O424" s="262"/>
      <c r="P424" s="262"/>
      <c r="Q424" s="262"/>
      <c r="R424" s="262"/>
      <c r="S424" s="262"/>
      <c r="T424" s="263"/>
      <c r="U424" s="14"/>
      <c r="V424" s="14"/>
      <c r="W424" s="14"/>
      <c r="X424" s="14"/>
      <c r="Y424" s="14"/>
      <c r="Z424" s="14"/>
      <c r="AA424" s="14"/>
      <c r="AB424" s="14"/>
      <c r="AC424" s="14"/>
      <c r="AD424" s="14"/>
      <c r="AE424" s="14"/>
      <c r="AT424" s="264" t="s">
        <v>226</v>
      </c>
      <c r="AU424" s="264" t="s">
        <v>87</v>
      </c>
      <c r="AV424" s="14" t="s">
        <v>87</v>
      </c>
      <c r="AW424" s="14" t="s">
        <v>35</v>
      </c>
      <c r="AX424" s="14" t="s">
        <v>78</v>
      </c>
      <c r="AY424" s="264" t="s">
        <v>216</v>
      </c>
    </row>
    <row r="425" spans="1:51" s="15" customFormat="1" ht="12">
      <c r="A425" s="15"/>
      <c r="B425" s="265"/>
      <c r="C425" s="266"/>
      <c r="D425" s="245" t="s">
        <v>226</v>
      </c>
      <c r="E425" s="267" t="s">
        <v>1</v>
      </c>
      <c r="F425" s="268" t="s">
        <v>229</v>
      </c>
      <c r="G425" s="266"/>
      <c r="H425" s="269">
        <v>1</v>
      </c>
      <c r="I425" s="270"/>
      <c r="J425" s="266"/>
      <c r="K425" s="266"/>
      <c r="L425" s="271"/>
      <c r="M425" s="272"/>
      <c r="N425" s="273"/>
      <c r="O425" s="273"/>
      <c r="P425" s="273"/>
      <c r="Q425" s="273"/>
      <c r="R425" s="273"/>
      <c r="S425" s="273"/>
      <c r="T425" s="274"/>
      <c r="U425" s="15"/>
      <c r="V425" s="15"/>
      <c r="W425" s="15"/>
      <c r="X425" s="15"/>
      <c r="Y425" s="15"/>
      <c r="Z425" s="15"/>
      <c r="AA425" s="15"/>
      <c r="AB425" s="15"/>
      <c r="AC425" s="15"/>
      <c r="AD425" s="15"/>
      <c r="AE425" s="15"/>
      <c r="AT425" s="275" t="s">
        <v>226</v>
      </c>
      <c r="AU425" s="275" t="s">
        <v>87</v>
      </c>
      <c r="AV425" s="15" t="s">
        <v>100</v>
      </c>
      <c r="AW425" s="15" t="s">
        <v>35</v>
      </c>
      <c r="AX425" s="15" t="s">
        <v>85</v>
      </c>
      <c r="AY425" s="275" t="s">
        <v>216</v>
      </c>
    </row>
    <row r="426" spans="1:65" s="2" customFormat="1" ht="33" customHeight="1">
      <c r="A426" s="39"/>
      <c r="B426" s="40"/>
      <c r="C426" s="276" t="s">
        <v>537</v>
      </c>
      <c r="D426" s="276" t="s">
        <v>265</v>
      </c>
      <c r="E426" s="277" t="s">
        <v>2325</v>
      </c>
      <c r="F426" s="278" t="s">
        <v>2326</v>
      </c>
      <c r="G426" s="279" t="s">
        <v>232</v>
      </c>
      <c r="H426" s="280">
        <v>12</v>
      </c>
      <c r="I426" s="281"/>
      <c r="J426" s="282">
        <f>ROUND(I426*H426,2)</f>
        <v>0</v>
      </c>
      <c r="K426" s="278" t="s">
        <v>1</v>
      </c>
      <c r="L426" s="45"/>
      <c r="M426" s="283" t="s">
        <v>1</v>
      </c>
      <c r="N426" s="284" t="s">
        <v>43</v>
      </c>
      <c r="O426" s="92"/>
      <c r="P426" s="239">
        <f>O426*H426</f>
        <v>0</v>
      </c>
      <c r="Q426" s="239">
        <v>0</v>
      </c>
      <c r="R426" s="239">
        <f>Q426*H426</f>
        <v>0</v>
      </c>
      <c r="S426" s="239">
        <v>0</v>
      </c>
      <c r="T426" s="240">
        <f>S426*H426</f>
        <v>0</v>
      </c>
      <c r="U426" s="39"/>
      <c r="V426" s="39"/>
      <c r="W426" s="39"/>
      <c r="X426" s="39"/>
      <c r="Y426" s="39"/>
      <c r="Z426" s="39"/>
      <c r="AA426" s="39"/>
      <c r="AB426" s="39"/>
      <c r="AC426" s="39"/>
      <c r="AD426" s="39"/>
      <c r="AE426" s="39"/>
      <c r="AR426" s="241" t="s">
        <v>100</v>
      </c>
      <c r="AT426" s="241" t="s">
        <v>265</v>
      </c>
      <c r="AU426" s="241" t="s">
        <v>87</v>
      </c>
      <c r="AY426" s="18" t="s">
        <v>216</v>
      </c>
      <c r="BE426" s="242">
        <f>IF(N426="základní",J426,0)</f>
        <v>0</v>
      </c>
      <c r="BF426" s="242">
        <f>IF(N426="snížená",J426,0)</f>
        <v>0</v>
      </c>
      <c r="BG426" s="242">
        <f>IF(N426="zákl. přenesená",J426,0)</f>
        <v>0</v>
      </c>
      <c r="BH426" s="242">
        <f>IF(N426="sníž. přenesená",J426,0)</f>
        <v>0</v>
      </c>
      <c r="BI426" s="242">
        <f>IF(N426="nulová",J426,0)</f>
        <v>0</v>
      </c>
      <c r="BJ426" s="18" t="s">
        <v>85</v>
      </c>
      <c r="BK426" s="242">
        <f>ROUND(I426*H426,2)</f>
        <v>0</v>
      </c>
      <c r="BL426" s="18" t="s">
        <v>100</v>
      </c>
      <c r="BM426" s="241" t="s">
        <v>2327</v>
      </c>
    </row>
    <row r="427" spans="1:51" s="14" customFormat="1" ht="12">
      <c r="A427" s="14"/>
      <c r="B427" s="254"/>
      <c r="C427" s="255"/>
      <c r="D427" s="245" t="s">
        <v>226</v>
      </c>
      <c r="E427" s="256" t="s">
        <v>1</v>
      </c>
      <c r="F427" s="257" t="s">
        <v>2328</v>
      </c>
      <c r="G427" s="255"/>
      <c r="H427" s="258">
        <v>12</v>
      </c>
      <c r="I427" s="259"/>
      <c r="J427" s="255"/>
      <c r="K427" s="255"/>
      <c r="L427" s="260"/>
      <c r="M427" s="261"/>
      <c r="N427" s="262"/>
      <c r="O427" s="262"/>
      <c r="P427" s="262"/>
      <c r="Q427" s="262"/>
      <c r="R427" s="262"/>
      <c r="S427" s="262"/>
      <c r="T427" s="263"/>
      <c r="U427" s="14"/>
      <c r="V427" s="14"/>
      <c r="W427" s="14"/>
      <c r="X427" s="14"/>
      <c r="Y427" s="14"/>
      <c r="Z427" s="14"/>
      <c r="AA427" s="14"/>
      <c r="AB427" s="14"/>
      <c r="AC427" s="14"/>
      <c r="AD427" s="14"/>
      <c r="AE427" s="14"/>
      <c r="AT427" s="264" t="s">
        <v>226</v>
      </c>
      <c r="AU427" s="264" t="s">
        <v>87</v>
      </c>
      <c r="AV427" s="14" t="s">
        <v>87</v>
      </c>
      <c r="AW427" s="14" t="s">
        <v>35</v>
      </c>
      <c r="AX427" s="14" t="s">
        <v>78</v>
      </c>
      <c r="AY427" s="264" t="s">
        <v>216</v>
      </c>
    </row>
    <row r="428" spans="1:51" s="15" customFormat="1" ht="12">
      <c r="A428" s="15"/>
      <c r="B428" s="265"/>
      <c r="C428" s="266"/>
      <c r="D428" s="245" t="s">
        <v>226</v>
      </c>
      <c r="E428" s="267" t="s">
        <v>1</v>
      </c>
      <c r="F428" s="268" t="s">
        <v>229</v>
      </c>
      <c r="G428" s="266"/>
      <c r="H428" s="269">
        <v>12</v>
      </c>
      <c r="I428" s="270"/>
      <c r="J428" s="266"/>
      <c r="K428" s="266"/>
      <c r="L428" s="271"/>
      <c r="M428" s="272"/>
      <c r="N428" s="273"/>
      <c r="O428" s="273"/>
      <c r="P428" s="273"/>
      <c r="Q428" s="273"/>
      <c r="R428" s="273"/>
      <c r="S428" s="273"/>
      <c r="T428" s="274"/>
      <c r="U428" s="15"/>
      <c r="V428" s="15"/>
      <c r="W428" s="15"/>
      <c r="X428" s="15"/>
      <c r="Y428" s="15"/>
      <c r="Z428" s="15"/>
      <c r="AA428" s="15"/>
      <c r="AB428" s="15"/>
      <c r="AC428" s="15"/>
      <c r="AD428" s="15"/>
      <c r="AE428" s="15"/>
      <c r="AT428" s="275" t="s">
        <v>226</v>
      </c>
      <c r="AU428" s="275" t="s">
        <v>87</v>
      </c>
      <c r="AV428" s="15" t="s">
        <v>100</v>
      </c>
      <c r="AW428" s="15" t="s">
        <v>35</v>
      </c>
      <c r="AX428" s="15" t="s">
        <v>85</v>
      </c>
      <c r="AY428" s="275" t="s">
        <v>216</v>
      </c>
    </row>
    <row r="429" spans="1:65" s="2" customFormat="1" ht="16.5" customHeight="1">
      <c r="A429" s="39"/>
      <c r="B429" s="40"/>
      <c r="C429" s="276" t="s">
        <v>545</v>
      </c>
      <c r="D429" s="276" t="s">
        <v>265</v>
      </c>
      <c r="E429" s="277" t="s">
        <v>897</v>
      </c>
      <c r="F429" s="278" t="s">
        <v>898</v>
      </c>
      <c r="G429" s="279" t="s">
        <v>300</v>
      </c>
      <c r="H429" s="280">
        <v>0.72</v>
      </c>
      <c r="I429" s="281"/>
      <c r="J429" s="282">
        <f>ROUND(I429*H429,2)</f>
        <v>0</v>
      </c>
      <c r="K429" s="278" t="s">
        <v>1361</v>
      </c>
      <c r="L429" s="45"/>
      <c r="M429" s="283" t="s">
        <v>1</v>
      </c>
      <c r="N429" s="284" t="s">
        <v>43</v>
      </c>
      <c r="O429" s="92"/>
      <c r="P429" s="239">
        <f>O429*H429</f>
        <v>0</v>
      </c>
      <c r="Q429" s="239">
        <v>0</v>
      </c>
      <c r="R429" s="239">
        <f>Q429*H429</f>
        <v>0</v>
      </c>
      <c r="S429" s="239">
        <v>2</v>
      </c>
      <c r="T429" s="240">
        <f>S429*H429</f>
        <v>1.44</v>
      </c>
      <c r="U429" s="39"/>
      <c r="V429" s="39"/>
      <c r="W429" s="39"/>
      <c r="X429" s="39"/>
      <c r="Y429" s="39"/>
      <c r="Z429" s="39"/>
      <c r="AA429" s="39"/>
      <c r="AB429" s="39"/>
      <c r="AC429" s="39"/>
      <c r="AD429" s="39"/>
      <c r="AE429" s="39"/>
      <c r="AR429" s="241" t="s">
        <v>100</v>
      </c>
      <c r="AT429" s="241" t="s">
        <v>265</v>
      </c>
      <c r="AU429" s="241" t="s">
        <v>87</v>
      </c>
      <c r="AY429" s="18" t="s">
        <v>216</v>
      </c>
      <c r="BE429" s="242">
        <f>IF(N429="základní",J429,0)</f>
        <v>0</v>
      </c>
      <c r="BF429" s="242">
        <f>IF(N429="snížená",J429,0)</f>
        <v>0</v>
      </c>
      <c r="BG429" s="242">
        <f>IF(N429="zákl. přenesená",J429,0)</f>
        <v>0</v>
      </c>
      <c r="BH429" s="242">
        <f>IF(N429="sníž. přenesená",J429,0)</f>
        <v>0</v>
      </c>
      <c r="BI429" s="242">
        <f>IF(N429="nulová",J429,0)</f>
        <v>0</v>
      </c>
      <c r="BJ429" s="18" t="s">
        <v>85</v>
      </c>
      <c r="BK429" s="242">
        <f>ROUND(I429*H429,2)</f>
        <v>0</v>
      </c>
      <c r="BL429" s="18" t="s">
        <v>100</v>
      </c>
      <c r="BM429" s="241" t="s">
        <v>2329</v>
      </c>
    </row>
    <row r="430" spans="1:47" s="2" customFormat="1" ht="12">
      <c r="A430" s="39"/>
      <c r="B430" s="40"/>
      <c r="C430" s="41"/>
      <c r="D430" s="288" t="s">
        <v>836</v>
      </c>
      <c r="E430" s="41"/>
      <c r="F430" s="289" t="s">
        <v>2330</v>
      </c>
      <c r="G430" s="41"/>
      <c r="H430" s="41"/>
      <c r="I430" s="290"/>
      <c r="J430" s="41"/>
      <c r="K430" s="41"/>
      <c r="L430" s="45"/>
      <c r="M430" s="291"/>
      <c r="N430" s="292"/>
      <c r="O430" s="92"/>
      <c r="P430" s="92"/>
      <c r="Q430" s="92"/>
      <c r="R430" s="92"/>
      <c r="S430" s="92"/>
      <c r="T430" s="93"/>
      <c r="U430" s="39"/>
      <c r="V430" s="39"/>
      <c r="W430" s="39"/>
      <c r="X430" s="39"/>
      <c r="Y430" s="39"/>
      <c r="Z430" s="39"/>
      <c r="AA430" s="39"/>
      <c r="AB430" s="39"/>
      <c r="AC430" s="39"/>
      <c r="AD430" s="39"/>
      <c r="AE430" s="39"/>
      <c r="AT430" s="18" t="s">
        <v>836</v>
      </c>
      <c r="AU430" s="18" t="s">
        <v>87</v>
      </c>
    </row>
    <row r="431" spans="1:51" s="14" customFormat="1" ht="12">
      <c r="A431" s="14"/>
      <c r="B431" s="254"/>
      <c r="C431" s="255"/>
      <c r="D431" s="245" t="s">
        <v>226</v>
      </c>
      <c r="E431" s="256" t="s">
        <v>1</v>
      </c>
      <c r="F431" s="257" t="s">
        <v>2331</v>
      </c>
      <c r="G431" s="255"/>
      <c r="H431" s="258">
        <v>0.72</v>
      </c>
      <c r="I431" s="259"/>
      <c r="J431" s="255"/>
      <c r="K431" s="255"/>
      <c r="L431" s="260"/>
      <c r="M431" s="261"/>
      <c r="N431" s="262"/>
      <c r="O431" s="262"/>
      <c r="P431" s="262"/>
      <c r="Q431" s="262"/>
      <c r="R431" s="262"/>
      <c r="S431" s="262"/>
      <c r="T431" s="263"/>
      <c r="U431" s="14"/>
      <c r="V431" s="14"/>
      <c r="W431" s="14"/>
      <c r="X431" s="14"/>
      <c r="Y431" s="14"/>
      <c r="Z431" s="14"/>
      <c r="AA431" s="14"/>
      <c r="AB431" s="14"/>
      <c r="AC431" s="14"/>
      <c r="AD431" s="14"/>
      <c r="AE431" s="14"/>
      <c r="AT431" s="264" t="s">
        <v>226</v>
      </c>
      <c r="AU431" s="264" t="s">
        <v>87</v>
      </c>
      <c r="AV431" s="14" t="s">
        <v>87</v>
      </c>
      <c r="AW431" s="14" t="s">
        <v>35</v>
      </c>
      <c r="AX431" s="14" t="s">
        <v>78</v>
      </c>
      <c r="AY431" s="264" t="s">
        <v>216</v>
      </c>
    </row>
    <row r="432" spans="1:51" s="15" customFormat="1" ht="12">
      <c r="A432" s="15"/>
      <c r="B432" s="265"/>
      <c r="C432" s="266"/>
      <c r="D432" s="245" t="s">
        <v>226</v>
      </c>
      <c r="E432" s="267" t="s">
        <v>1</v>
      </c>
      <c r="F432" s="268" t="s">
        <v>229</v>
      </c>
      <c r="G432" s="266"/>
      <c r="H432" s="269">
        <v>0.72</v>
      </c>
      <c r="I432" s="270"/>
      <c r="J432" s="266"/>
      <c r="K432" s="266"/>
      <c r="L432" s="271"/>
      <c r="M432" s="272"/>
      <c r="N432" s="273"/>
      <c r="O432" s="273"/>
      <c r="P432" s="273"/>
      <c r="Q432" s="273"/>
      <c r="R432" s="273"/>
      <c r="S432" s="273"/>
      <c r="T432" s="274"/>
      <c r="U432" s="15"/>
      <c r="V432" s="15"/>
      <c r="W432" s="15"/>
      <c r="X432" s="15"/>
      <c r="Y432" s="15"/>
      <c r="Z432" s="15"/>
      <c r="AA432" s="15"/>
      <c r="AB432" s="15"/>
      <c r="AC432" s="15"/>
      <c r="AD432" s="15"/>
      <c r="AE432" s="15"/>
      <c r="AT432" s="275" t="s">
        <v>226</v>
      </c>
      <c r="AU432" s="275" t="s">
        <v>87</v>
      </c>
      <c r="AV432" s="15" t="s">
        <v>100</v>
      </c>
      <c r="AW432" s="15" t="s">
        <v>35</v>
      </c>
      <c r="AX432" s="15" t="s">
        <v>85</v>
      </c>
      <c r="AY432" s="275" t="s">
        <v>216</v>
      </c>
    </row>
    <row r="433" spans="1:65" s="2" customFormat="1" ht="24.15" customHeight="1">
      <c r="A433" s="39"/>
      <c r="B433" s="40"/>
      <c r="C433" s="276" t="s">
        <v>1990</v>
      </c>
      <c r="D433" s="276" t="s">
        <v>265</v>
      </c>
      <c r="E433" s="277" t="s">
        <v>2332</v>
      </c>
      <c r="F433" s="278" t="s">
        <v>2333</v>
      </c>
      <c r="G433" s="279" t="s">
        <v>300</v>
      </c>
      <c r="H433" s="280">
        <v>64.678</v>
      </c>
      <c r="I433" s="281"/>
      <c r="J433" s="282">
        <f>ROUND(I433*H433,2)</f>
        <v>0</v>
      </c>
      <c r="K433" s="278" t="s">
        <v>1361</v>
      </c>
      <c r="L433" s="45"/>
      <c r="M433" s="283" t="s">
        <v>1</v>
      </c>
      <c r="N433" s="284" t="s">
        <v>43</v>
      </c>
      <c r="O433" s="92"/>
      <c r="P433" s="239">
        <f>O433*H433</f>
        <v>0</v>
      </c>
      <c r="Q433" s="239">
        <v>0.12</v>
      </c>
      <c r="R433" s="239">
        <f>Q433*H433</f>
        <v>7.76136</v>
      </c>
      <c r="S433" s="239">
        <v>2.49</v>
      </c>
      <c r="T433" s="240">
        <f>S433*H433</f>
        <v>161.04822000000001</v>
      </c>
      <c r="U433" s="39"/>
      <c r="V433" s="39"/>
      <c r="W433" s="39"/>
      <c r="X433" s="39"/>
      <c r="Y433" s="39"/>
      <c r="Z433" s="39"/>
      <c r="AA433" s="39"/>
      <c r="AB433" s="39"/>
      <c r="AC433" s="39"/>
      <c r="AD433" s="39"/>
      <c r="AE433" s="39"/>
      <c r="AR433" s="241" t="s">
        <v>100</v>
      </c>
      <c r="AT433" s="241" t="s">
        <v>265</v>
      </c>
      <c r="AU433" s="241" t="s">
        <v>87</v>
      </c>
      <c r="AY433" s="18" t="s">
        <v>216</v>
      </c>
      <c r="BE433" s="242">
        <f>IF(N433="základní",J433,0)</f>
        <v>0</v>
      </c>
      <c r="BF433" s="242">
        <f>IF(N433="snížená",J433,0)</f>
        <v>0</v>
      </c>
      <c r="BG433" s="242">
        <f>IF(N433="zákl. přenesená",J433,0)</f>
        <v>0</v>
      </c>
      <c r="BH433" s="242">
        <f>IF(N433="sníž. přenesená",J433,0)</f>
        <v>0</v>
      </c>
      <c r="BI433" s="242">
        <f>IF(N433="nulová",J433,0)</f>
        <v>0</v>
      </c>
      <c r="BJ433" s="18" t="s">
        <v>85</v>
      </c>
      <c r="BK433" s="242">
        <f>ROUND(I433*H433,2)</f>
        <v>0</v>
      </c>
      <c r="BL433" s="18" t="s">
        <v>100</v>
      </c>
      <c r="BM433" s="241" t="s">
        <v>2334</v>
      </c>
    </row>
    <row r="434" spans="1:47" s="2" customFormat="1" ht="12">
      <c r="A434" s="39"/>
      <c r="B434" s="40"/>
      <c r="C434" s="41"/>
      <c r="D434" s="288" t="s">
        <v>836</v>
      </c>
      <c r="E434" s="41"/>
      <c r="F434" s="289" t="s">
        <v>2335</v>
      </c>
      <c r="G434" s="41"/>
      <c r="H434" s="41"/>
      <c r="I434" s="290"/>
      <c r="J434" s="41"/>
      <c r="K434" s="41"/>
      <c r="L434" s="45"/>
      <c r="M434" s="291"/>
      <c r="N434" s="292"/>
      <c r="O434" s="92"/>
      <c r="P434" s="92"/>
      <c r="Q434" s="92"/>
      <c r="R434" s="92"/>
      <c r="S434" s="92"/>
      <c r="T434" s="93"/>
      <c r="U434" s="39"/>
      <c r="V434" s="39"/>
      <c r="W434" s="39"/>
      <c r="X434" s="39"/>
      <c r="Y434" s="39"/>
      <c r="Z434" s="39"/>
      <c r="AA434" s="39"/>
      <c r="AB434" s="39"/>
      <c r="AC434" s="39"/>
      <c r="AD434" s="39"/>
      <c r="AE434" s="39"/>
      <c r="AT434" s="18" t="s">
        <v>836</v>
      </c>
      <c r="AU434" s="18" t="s">
        <v>87</v>
      </c>
    </row>
    <row r="435" spans="1:51" s="14" customFormat="1" ht="12">
      <c r="A435" s="14"/>
      <c r="B435" s="254"/>
      <c r="C435" s="255"/>
      <c r="D435" s="245" t="s">
        <v>226</v>
      </c>
      <c r="E435" s="256" t="s">
        <v>1</v>
      </c>
      <c r="F435" s="257" t="s">
        <v>2336</v>
      </c>
      <c r="G435" s="255"/>
      <c r="H435" s="258">
        <v>4.825</v>
      </c>
      <c r="I435" s="259"/>
      <c r="J435" s="255"/>
      <c r="K435" s="255"/>
      <c r="L435" s="260"/>
      <c r="M435" s="261"/>
      <c r="N435" s="262"/>
      <c r="O435" s="262"/>
      <c r="P435" s="262"/>
      <c r="Q435" s="262"/>
      <c r="R435" s="262"/>
      <c r="S435" s="262"/>
      <c r="T435" s="263"/>
      <c r="U435" s="14"/>
      <c r="V435" s="14"/>
      <c r="W435" s="14"/>
      <c r="X435" s="14"/>
      <c r="Y435" s="14"/>
      <c r="Z435" s="14"/>
      <c r="AA435" s="14"/>
      <c r="AB435" s="14"/>
      <c r="AC435" s="14"/>
      <c r="AD435" s="14"/>
      <c r="AE435" s="14"/>
      <c r="AT435" s="264" t="s">
        <v>226</v>
      </c>
      <c r="AU435" s="264" t="s">
        <v>87</v>
      </c>
      <c r="AV435" s="14" t="s">
        <v>87</v>
      </c>
      <c r="AW435" s="14" t="s">
        <v>35</v>
      </c>
      <c r="AX435" s="14" t="s">
        <v>78</v>
      </c>
      <c r="AY435" s="264" t="s">
        <v>216</v>
      </c>
    </row>
    <row r="436" spans="1:51" s="14" customFormat="1" ht="12">
      <c r="A436" s="14"/>
      <c r="B436" s="254"/>
      <c r="C436" s="255"/>
      <c r="D436" s="245" t="s">
        <v>226</v>
      </c>
      <c r="E436" s="256" t="s">
        <v>1</v>
      </c>
      <c r="F436" s="257" t="s">
        <v>2337</v>
      </c>
      <c r="G436" s="255"/>
      <c r="H436" s="258">
        <v>29.014</v>
      </c>
      <c r="I436" s="259"/>
      <c r="J436" s="255"/>
      <c r="K436" s="255"/>
      <c r="L436" s="260"/>
      <c r="M436" s="261"/>
      <c r="N436" s="262"/>
      <c r="O436" s="262"/>
      <c r="P436" s="262"/>
      <c r="Q436" s="262"/>
      <c r="R436" s="262"/>
      <c r="S436" s="262"/>
      <c r="T436" s="263"/>
      <c r="U436" s="14"/>
      <c r="V436" s="14"/>
      <c r="W436" s="14"/>
      <c r="X436" s="14"/>
      <c r="Y436" s="14"/>
      <c r="Z436" s="14"/>
      <c r="AA436" s="14"/>
      <c r="AB436" s="14"/>
      <c r="AC436" s="14"/>
      <c r="AD436" s="14"/>
      <c r="AE436" s="14"/>
      <c r="AT436" s="264" t="s">
        <v>226</v>
      </c>
      <c r="AU436" s="264" t="s">
        <v>87</v>
      </c>
      <c r="AV436" s="14" t="s">
        <v>87</v>
      </c>
      <c r="AW436" s="14" t="s">
        <v>35</v>
      </c>
      <c r="AX436" s="14" t="s">
        <v>78</v>
      </c>
      <c r="AY436" s="264" t="s">
        <v>216</v>
      </c>
    </row>
    <row r="437" spans="1:51" s="14" customFormat="1" ht="12">
      <c r="A437" s="14"/>
      <c r="B437" s="254"/>
      <c r="C437" s="255"/>
      <c r="D437" s="245" t="s">
        <v>226</v>
      </c>
      <c r="E437" s="256" t="s">
        <v>1</v>
      </c>
      <c r="F437" s="257" t="s">
        <v>2338</v>
      </c>
      <c r="G437" s="255"/>
      <c r="H437" s="258">
        <v>22.145</v>
      </c>
      <c r="I437" s="259"/>
      <c r="J437" s="255"/>
      <c r="K437" s="255"/>
      <c r="L437" s="260"/>
      <c r="M437" s="261"/>
      <c r="N437" s="262"/>
      <c r="O437" s="262"/>
      <c r="P437" s="262"/>
      <c r="Q437" s="262"/>
      <c r="R437" s="262"/>
      <c r="S437" s="262"/>
      <c r="T437" s="263"/>
      <c r="U437" s="14"/>
      <c r="V437" s="14"/>
      <c r="W437" s="14"/>
      <c r="X437" s="14"/>
      <c r="Y437" s="14"/>
      <c r="Z437" s="14"/>
      <c r="AA437" s="14"/>
      <c r="AB437" s="14"/>
      <c r="AC437" s="14"/>
      <c r="AD437" s="14"/>
      <c r="AE437" s="14"/>
      <c r="AT437" s="264" t="s">
        <v>226</v>
      </c>
      <c r="AU437" s="264" t="s">
        <v>87</v>
      </c>
      <c r="AV437" s="14" t="s">
        <v>87</v>
      </c>
      <c r="AW437" s="14" t="s">
        <v>35</v>
      </c>
      <c r="AX437" s="14" t="s">
        <v>78</v>
      </c>
      <c r="AY437" s="264" t="s">
        <v>216</v>
      </c>
    </row>
    <row r="438" spans="1:51" s="14" customFormat="1" ht="12">
      <c r="A438" s="14"/>
      <c r="B438" s="254"/>
      <c r="C438" s="255"/>
      <c r="D438" s="245" t="s">
        <v>226</v>
      </c>
      <c r="E438" s="256" t="s">
        <v>1</v>
      </c>
      <c r="F438" s="257" t="s">
        <v>2339</v>
      </c>
      <c r="G438" s="255"/>
      <c r="H438" s="258">
        <v>1.899</v>
      </c>
      <c r="I438" s="259"/>
      <c r="J438" s="255"/>
      <c r="K438" s="255"/>
      <c r="L438" s="260"/>
      <c r="M438" s="261"/>
      <c r="N438" s="262"/>
      <c r="O438" s="262"/>
      <c r="P438" s="262"/>
      <c r="Q438" s="262"/>
      <c r="R438" s="262"/>
      <c r="S438" s="262"/>
      <c r="T438" s="263"/>
      <c r="U438" s="14"/>
      <c r="V438" s="14"/>
      <c r="W438" s="14"/>
      <c r="X438" s="14"/>
      <c r="Y438" s="14"/>
      <c r="Z438" s="14"/>
      <c r="AA438" s="14"/>
      <c r="AB438" s="14"/>
      <c r="AC438" s="14"/>
      <c r="AD438" s="14"/>
      <c r="AE438" s="14"/>
      <c r="AT438" s="264" t="s">
        <v>226</v>
      </c>
      <c r="AU438" s="264" t="s">
        <v>87</v>
      </c>
      <c r="AV438" s="14" t="s">
        <v>87</v>
      </c>
      <c r="AW438" s="14" t="s">
        <v>35</v>
      </c>
      <c r="AX438" s="14" t="s">
        <v>78</v>
      </c>
      <c r="AY438" s="264" t="s">
        <v>216</v>
      </c>
    </row>
    <row r="439" spans="1:51" s="14" customFormat="1" ht="12">
      <c r="A439" s="14"/>
      <c r="B439" s="254"/>
      <c r="C439" s="255"/>
      <c r="D439" s="245" t="s">
        <v>226</v>
      </c>
      <c r="E439" s="256" t="s">
        <v>1</v>
      </c>
      <c r="F439" s="257" t="s">
        <v>2340</v>
      </c>
      <c r="G439" s="255"/>
      <c r="H439" s="258">
        <v>2.545</v>
      </c>
      <c r="I439" s="259"/>
      <c r="J439" s="255"/>
      <c r="K439" s="255"/>
      <c r="L439" s="260"/>
      <c r="M439" s="261"/>
      <c r="N439" s="262"/>
      <c r="O439" s="262"/>
      <c r="P439" s="262"/>
      <c r="Q439" s="262"/>
      <c r="R439" s="262"/>
      <c r="S439" s="262"/>
      <c r="T439" s="263"/>
      <c r="U439" s="14"/>
      <c r="V439" s="14"/>
      <c r="W439" s="14"/>
      <c r="X439" s="14"/>
      <c r="Y439" s="14"/>
      <c r="Z439" s="14"/>
      <c r="AA439" s="14"/>
      <c r="AB439" s="14"/>
      <c r="AC439" s="14"/>
      <c r="AD439" s="14"/>
      <c r="AE439" s="14"/>
      <c r="AT439" s="264" t="s">
        <v>226</v>
      </c>
      <c r="AU439" s="264" t="s">
        <v>87</v>
      </c>
      <c r="AV439" s="14" t="s">
        <v>87</v>
      </c>
      <c r="AW439" s="14" t="s">
        <v>35</v>
      </c>
      <c r="AX439" s="14" t="s">
        <v>78</v>
      </c>
      <c r="AY439" s="264" t="s">
        <v>216</v>
      </c>
    </row>
    <row r="440" spans="1:51" s="14" customFormat="1" ht="12">
      <c r="A440" s="14"/>
      <c r="B440" s="254"/>
      <c r="C440" s="255"/>
      <c r="D440" s="245" t="s">
        <v>226</v>
      </c>
      <c r="E440" s="256" t="s">
        <v>1</v>
      </c>
      <c r="F440" s="257" t="s">
        <v>2341</v>
      </c>
      <c r="G440" s="255"/>
      <c r="H440" s="258">
        <v>2.125</v>
      </c>
      <c r="I440" s="259"/>
      <c r="J440" s="255"/>
      <c r="K440" s="255"/>
      <c r="L440" s="260"/>
      <c r="M440" s="261"/>
      <c r="N440" s="262"/>
      <c r="O440" s="262"/>
      <c r="P440" s="262"/>
      <c r="Q440" s="262"/>
      <c r="R440" s="262"/>
      <c r="S440" s="262"/>
      <c r="T440" s="263"/>
      <c r="U440" s="14"/>
      <c r="V440" s="14"/>
      <c r="W440" s="14"/>
      <c r="X440" s="14"/>
      <c r="Y440" s="14"/>
      <c r="Z440" s="14"/>
      <c r="AA440" s="14"/>
      <c r="AB440" s="14"/>
      <c r="AC440" s="14"/>
      <c r="AD440" s="14"/>
      <c r="AE440" s="14"/>
      <c r="AT440" s="264" t="s">
        <v>226</v>
      </c>
      <c r="AU440" s="264" t="s">
        <v>87</v>
      </c>
      <c r="AV440" s="14" t="s">
        <v>87</v>
      </c>
      <c r="AW440" s="14" t="s">
        <v>35</v>
      </c>
      <c r="AX440" s="14" t="s">
        <v>78</v>
      </c>
      <c r="AY440" s="264" t="s">
        <v>216</v>
      </c>
    </row>
    <row r="441" spans="1:51" s="14" customFormat="1" ht="12">
      <c r="A441" s="14"/>
      <c r="B441" s="254"/>
      <c r="C441" s="255"/>
      <c r="D441" s="245" t="s">
        <v>226</v>
      </c>
      <c r="E441" s="256" t="s">
        <v>1</v>
      </c>
      <c r="F441" s="257" t="s">
        <v>2342</v>
      </c>
      <c r="G441" s="255"/>
      <c r="H441" s="258">
        <v>2.125</v>
      </c>
      <c r="I441" s="259"/>
      <c r="J441" s="255"/>
      <c r="K441" s="255"/>
      <c r="L441" s="260"/>
      <c r="M441" s="261"/>
      <c r="N441" s="262"/>
      <c r="O441" s="262"/>
      <c r="P441" s="262"/>
      <c r="Q441" s="262"/>
      <c r="R441" s="262"/>
      <c r="S441" s="262"/>
      <c r="T441" s="263"/>
      <c r="U441" s="14"/>
      <c r="V441" s="14"/>
      <c r="W441" s="14"/>
      <c r="X441" s="14"/>
      <c r="Y441" s="14"/>
      <c r="Z441" s="14"/>
      <c r="AA441" s="14"/>
      <c r="AB441" s="14"/>
      <c r="AC441" s="14"/>
      <c r="AD441" s="14"/>
      <c r="AE441" s="14"/>
      <c r="AT441" s="264" t="s">
        <v>226</v>
      </c>
      <c r="AU441" s="264" t="s">
        <v>87</v>
      </c>
      <c r="AV441" s="14" t="s">
        <v>87</v>
      </c>
      <c r="AW441" s="14" t="s">
        <v>35</v>
      </c>
      <c r="AX441" s="14" t="s">
        <v>78</v>
      </c>
      <c r="AY441" s="264" t="s">
        <v>216</v>
      </c>
    </row>
    <row r="442" spans="1:51" s="15" customFormat="1" ht="12">
      <c r="A442" s="15"/>
      <c r="B442" s="265"/>
      <c r="C442" s="266"/>
      <c r="D442" s="245" t="s">
        <v>226</v>
      </c>
      <c r="E442" s="267" t="s">
        <v>1</v>
      </c>
      <c r="F442" s="268" t="s">
        <v>229</v>
      </c>
      <c r="G442" s="266"/>
      <c r="H442" s="269">
        <v>64.678</v>
      </c>
      <c r="I442" s="270"/>
      <c r="J442" s="266"/>
      <c r="K442" s="266"/>
      <c r="L442" s="271"/>
      <c r="M442" s="272"/>
      <c r="N442" s="273"/>
      <c r="O442" s="273"/>
      <c r="P442" s="273"/>
      <c r="Q442" s="273"/>
      <c r="R442" s="273"/>
      <c r="S442" s="273"/>
      <c r="T442" s="274"/>
      <c r="U442" s="15"/>
      <c r="V442" s="15"/>
      <c r="W442" s="15"/>
      <c r="X442" s="15"/>
      <c r="Y442" s="15"/>
      <c r="Z442" s="15"/>
      <c r="AA442" s="15"/>
      <c r="AB442" s="15"/>
      <c r="AC442" s="15"/>
      <c r="AD442" s="15"/>
      <c r="AE442" s="15"/>
      <c r="AT442" s="275" t="s">
        <v>226</v>
      </c>
      <c r="AU442" s="275" t="s">
        <v>87</v>
      </c>
      <c r="AV442" s="15" t="s">
        <v>100</v>
      </c>
      <c r="AW442" s="15" t="s">
        <v>35</v>
      </c>
      <c r="AX442" s="15" t="s">
        <v>85</v>
      </c>
      <c r="AY442" s="275" t="s">
        <v>216</v>
      </c>
    </row>
    <row r="443" spans="1:65" s="2" customFormat="1" ht="24.15" customHeight="1">
      <c r="A443" s="39"/>
      <c r="B443" s="40"/>
      <c r="C443" s="276" t="s">
        <v>1997</v>
      </c>
      <c r="D443" s="276" t="s">
        <v>265</v>
      </c>
      <c r="E443" s="277" t="s">
        <v>1557</v>
      </c>
      <c r="F443" s="278" t="s">
        <v>1558</v>
      </c>
      <c r="G443" s="279" t="s">
        <v>300</v>
      </c>
      <c r="H443" s="280">
        <v>4.825</v>
      </c>
      <c r="I443" s="281"/>
      <c r="J443" s="282">
        <f>ROUND(I443*H443,2)</f>
        <v>0</v>
      </c>
      <c r="K443" s="278" t="s">
        <v>1361</v>
      </c>
      <c r="L443" s="45"/>
      <c r="M443" s="283" t="s">
        <v>1</v>
      </c>
      <c r="N443" s="284" t="s">
        <v>43</v>
      </c>
      <c r="O443" s="92"/>
      <c r="P443" s="239">
        <f>O443*H443</f>
        <v>0</v>
      </c>
      <c r="Q443" s="239">
        <v>0.12171</v>
      </c>
      <c r="R443" s="239">
        <f>Q443*H443</f>
        <v>0.58725075</v>
      </c>
      <c r="S443" s="239">
        <v>2.4</v>
      </c>
      <c r="T443" s="240">
        <f>S443*H443</f>
        <v>11.58</v>
      </c>
      <c r="U443" s="39"/>
      <c r="V443" s="39"/>
      <c r="W443" s="39"/>
      <c r="X443" s="39"/>
      <c r="Y443" s="39"/>
      <c r="Z443" s="39"/>
      <c r="AA443" s="39"/>
      <c r="AB443" s="39"/>
      <c r="AC443" s="39"/>
      <c r="AD443" s="39"/>
      <c r="AE443" s="39"/>
      <c r="AR443" s="241" t="s">
        <v>100</v>
      </c>
      <c r="AT443" s="241" t="s">
        <v>265</v>
      </c>
      <c r="AU443" s="241" t="s">
        <v>87</v>
      </c>
      <c r="AY443" s="18" t="s">
        <v>216</v>
      </c>
      <c r="BE443" s="242">
        <f>IF(N443="základní",J443,0)</f>
        <v>0</v>
      </c>
      <c r="BF443" s="242">
        <f>IF(N443="snížená",J443,0)</f>
        <v>0</v>
      </c>
      <c r="BG443" s="242">
        <f>IF(N443="zákl. přenesená",J443,0)</f>
        <v>0</v>
      </c>
      <c r="BH443" s="242">
        <f>IF(N443="sníž. přenesená",J443,0)</f>
        <v>0</v>
      </c>
      <c r="BI443" s="242">
        <f>IF(N443="nulová",J443,0)</f>
        <v>0</v>
      </c>
      <c r="BJ443" s="18" t="s">
        <v>85</v>
      </c>
      <c r="BK443" s="242">
        <f>ROUND(I443*H443,2)</f>
        <v>0</v>
      </c>
      <c r="BL443" s="18" t="s">
        <v>100</v>
      </c>
      <c r="BM443" s="241" t="s">
        <v>2343</v>
      </c>
    </row>
    <row r="444" spans="1:47" s="2" customFormat="1" ht="12">
      <c r="A444" s="39"/>
      <c r="B444" s="40"/>
      <c r="C444" s="41"/>
      <c r="D444" s="288" t="s">
        <v>836</v>
      </c>
      <c r="E444" s="41"/>
      <c r="F444" s="289" t="s">
        <v>1560</v>
      </c>
      <c r="G444" s="41"/>
      <c r="H444" s="41"/>
      <c r="I444" s="290"/>
      <c r="J444" s="41"/>
      <c r="K444" s="41"/>
      <c r="L444" s="45"/>
      <c r="M444" s="291"/>
      <c r="N444" s="292"/>
      <c r="O444" s="92"/>
      <c r="P444" s="92"/>
      <c r="Q444" s="92"/>
      <c r="R444" s="92"/>
      <c r="S444" s="92"/>
      <c r="T444" s="93"/>
      <c r="U444" s="39"/>
      <c r="V444" s="39"/>
      <c r="W444" s="39"/>
      <c r="X444" s="39"/>
      <c r="Y444" s="39"/>
      <c r="Z444" s="39"/>
      <c r="AA444" s="39"/>
      <c r="AB444" s="39"/>
      <c r="AC444" s="39"/>
      <c r="AD444" s="39"/>
      <c r="AE444" s="39"/>
      <c r="AT444" s="18" t="s">
        <v>836</v>
      </c>
      <c r="AU444" s="18" t="s">
        <v>87</v>
      </c>
    </row>
    <row r="445" spans="1:51" s="14" customFormat="1" ht="12">
      <c r="A445" s="14"/>
      <c r="B445" s="254"/>
      <c r="C445" s="255"/>
      <c r="D445" s="245" t="s">
        <v>226</v>
      </c>
      <c r="E445" s="256" t="s">
        <v>1</v>
      </c>
      <c r="F445" s="257" t="s">
        <v>2344</v>
      </c>
      <c r="G445" s="255"/>
      <c r="H445" s="258">
        <v>4.825</v>
      </c>
      <c r="I445" s="259"/>
      <c r="J445" s="255"/>
      <c r="K445" s="255"/>
      <c r="L445" s="260"/>
      <c r="M445" s="261"/>
      <c r="N445" s="262"/>
      <c r="O445" s="262"/>
      <c r="P445" s="262"/>
      <c r="Q445" s="262"/>
      <c r="R445" s="262"/>
      <c r="S445" s="262"/>
      <c r="T445" s="263"/>
      <c r="U445" s="14"/>
      <c r="V445" s="14"/>
      <c r="W445" s="14"/>
      <c r="X445" s="14"/>
      <c r="Y445" s="14"/>
      <c r="Z445" s="14"/>
      <c r="AA445" s="14"/>
      <c r="AB445" s="14"/>
      <c r="AC445" s="14"/>
      <c r="AD445" s="14"/>
      <c r="AE445" s="14"/>
      <c r="AT445" s="264" t="s">
        <v>226</v>
      </c>
      <c r="AU445" s="264" t="s">
        <v>87</v>
      </c>
      <c r="AV445" s="14" t="s">
        <v>87</v>
      </c>
      <c r="AW445" s="14" t="s">
        <v>35</v>
      </c>
      <c r="AX445" s="14" t="s">
        <v>78</v>
      </c>
      <c r="AY445" s="264" t="s">
        <v>216</v>
      </c>
    </row>
    <row r="446" spans="1:51" s="15" customFormat="1" ht="12">
      <c r="A446" s="15"/>
      <c r="B446" s="265"/>
      <c r="C446" s="266"/>
      <c r="D446" s="245" t="s">
        <v>226</v>
      </c>
      <c r="E446" s="267" t="s">
        <v>1</v>
      </c>
      <c r="F446" s="268" t="s">
        <v>229</v>
      </c>
      <c r="G446" s="266"/>
      <c r="H446" s="269">
        <v>4.825</v>
      </c>
      <c r="I446" s="270"/>
      <c r="J446" s="266"/>
      <c r="K446" s="266"/>
      <c r="L446" s="271"/>
      <c r="M446" s="272"/>
      <c r="N446" s="273"/>
      <c r="O446" s="273"/>
      <c r="P446" s="273"/>
      <c r="Q446" s="273"/>
      <c r="R446" s="273"/>
      <c r="S446" s="273"/>
      <c r="T446" s="274"/>
      <c r="U446" s="15"/>
      <c r="V446" s="15"/>
      <c r="W446" s="15"/>
      <c r="X446" s="15"/>
      <c r="Y446" s="15"/>
      <c r="Z446" s="15"/>
      <c r="AA446" s="15"/>
      <c r="AB446" s="15"/>
      <c r="AC446" s="15"/>
      <c r="AD446" s="15"/>
      <c r="AE446" s="15"/>
      <c r="AT446" s="275" t="s">
        <v>226</v>
      </c>
      <c r="AU446" s="275" t="s">
        <v>87</v>
      </c>
      <c r="AV446" s="15" t="s">
        <v>100</v>
      </c>
      <c r="AW446" s="15" t="s">
        <v>35</v>
      </c>
      <c r="AX446" s="15" t="s">
        <v>85</v>
      </c>
      <c r="AY446" s="275" t="s">
        <v>216</v>
      </c>
    </row>
    <row r="447" spans="1:65" s="2" customFormat="1" ht="33" customHeight="1">
      <c r="A447" s="39"/>
      <c r="B447" s="40"/>
      <c r="C447" s="276" t="s">
        <v>2000</v>
      </c>
      <c r="D447" s="276" t="s">
        <v>265</v>
      </c>
      <c r="E447" s="277" t="s">
        <v>2345</v>
      </c>
      <c r="F447" s="278" t="s">
        <v>2346</v>
      </c>
      <c r="G447" s="279" t="s">
        <v>300</v>
      </c>
      <c r="H447" s="280">
        <v>4.825</v>
      </c>
      <c r="I447" s="281"/>
      <c r="J447" s="282">
        <f>ROUND(I447*H447,2)</f>
        <v>0</v>
      </c>
      <c r="K447" s="278" t="s">
        <v>1361</v>
      </c>
      <c r="L447" s="45"/>
      <c r="M447" s="283" t="s">
        <v>1</v>
      </c>
      <c r="N447" s="284" t="s">
        <v>43</v>
      </c>
      <c r="O447" s="92"/>
      <c r="P447" s="239">
        <f>O447*H447</f>
        <v>0</v>
      </c>
      <c r="Q447" s="239">
        <v>0</v>
      </c>
      <c r="R447" s="239">
        <f>Q447*H447</f>
        <v>0</v>
      </c>
      <c r="S447" s="239">
        <v>0.78</v>
      </c>
      <c r="T447" s="240">
        <f>S447*H447</f>
        <v>3.7635</v>
      </c>
      <c r="U447" s="39"/>
      <c r="V447" s="39"/>
      <c r="W447" s="39"/>
      <c r="X447" s="39"/>
      <c r="Y447" s="39"/>
      <c r="Z447" s="39"/>
      <c r="AA447" s="39"/>
      <c r="AB447" s="39"/>
      <c r="AC447" s="39"/>
      <c r="AD447" s="39"/>
      <c r="AE447" s="39"/>
      <c r="AR447" s="241" t="s">
        <v>100</v>
      </c>
      <c r="AT447" s="241" t="s">
        <v>265</v>
      </c>
      <c r="AU447" s="241" t="s">
        <v>87</v>
      </c>
      <c r="AY447" s="18" t="s">
        <v>216</v>
      </c>
      <c r="BE447" s="242">
        <f>IF(N447="základní",J447,0)</f>
        <v>0</v>
      </c>
      <c r="BF447" s="242">
        <f>IF(N447="snížená",J447,0)</f>
        <v>0</v>
      </c>
      <c r="BG447" s="242">
        <f>IF(N447="zákl. přenesená",J447,0)</f>
        <v>0</v>
      </c>
      <c r="BH447" s="242">
        <f>IF(N447="sníž. přenesená",J447,0)</f>
        <v>0</v>
      </c>
      <c r="BI447" s="242">
        <f>IF(N447="nulová",J447,0)</f>
        <v>0</v>
      </c>
      <c r="BJ447" s="18" t="s">
        <v>85</v>
      </c>
      <c r="BK447" s="242">
        <f>ROUND(I447*H447,2)</f>
        <v>0</v>
      </c>
      <c r="BL447" s="18" t="s">
        <v>100</v>
      </c>
      <c r="BM447" s="241" t="s">
        <v>2347</v>
      </c>
    </row>
    <row r="448" spans="1:47" s="2" customFormat="1" ht="12">
      <c r="A448" s="39"/>
      <c r="B448" s="40"/>
      <c r="C448" s="41"/>
      <c r="D448" s="288" t="s">
        <v>836</v>
      </c>
      <c r="E448" s="41"/>
      <c r="F448" s="289" t="s">
        <v>2348</v>
      </c>
      <c r="G448" s="41"/>
      <c r="H448" s="41"/>
      <c r="I448" s="290"/>
      <c r="J448" s="41"/>
      <c r="K448" s="41"/>
      <c r="L448" s="45"/>
      <c r="M448" s="291"/>
      <c r="N448" s="292"/>
      <c r="O448" s="92"/>
      <c r="P448" s="92"/>
      <c r="Q448" s="92"/>
      <c r="R448" s="92"/>
      <c r="S448" s="92"/>
      <c r="T448" s="93"/>
      <c r="U448" s="39"/>
      <c r="V448" s="39"/>
      <c r="W448" s="39"/>
      <c r="X448" s="39"/>
      <c r="Y448" s="39"/>
      <c r="Z448" s="39"/>
      <c r="AA448" s="39"/>
      <c r="AB448" s="39"/>
      <c r="AC448" s="39"/>
      <c r="AD448" s="39"/>
      <c r="AE448" s="39"/>
      <c r="AT448" s="18" t="s">
        <v>836</v>
      </c>
      <c r="AU448" s="18" t="s">
        <v>87</v>
      </c>
    </row>
    <row r="449" spans="1:51" s="14" customFormat="1" ht="12">
      <c r="A449" s="14"/>
      <c r="B449" s="254"/>
      <c r="C449" s="255"/>
      <c r="D449" s="245" t="s">
        <v>226</v>
      </c>
      <c r="E449" s="256" t="s">
        <v>1</v>
      </c>
      <c r="F449" s="257" t="s">
        <v>2349</v>
      </c>
      <c r="G449" s="255"/>
      <c r="H449" s="258">
        <v>4.825</v>
      </c>
      <c r="I449" s="259"/>
      <c r="J449" s="255"/>
      <c r="K449" s="255"/>
      <c r="L449" s="260"/>
      <c r="M449" s="261"/>
      <c r="N449" s="262"/>
      <c r="O449" s="262"/>
      <c r="P449" s="262"/>
      <c r="Q449" s="262"/>
      <c r="R449" s="262"/>
      <c r="S449" s="262"/>
      <c r="T449" s="263"/>
      <c r="U449" s="14"/>
      <c r="V449" s="14"/>
      <c r="W449" s="14"/>
      <c r="X449" s="14"/>
      <c r="Y449" s="14"/>
      <c r="Z449" s="14"/>
      <c r="AA449" s="14"/>
      <c r="AB449" s="14"/>
      <c r="AC449" s="14"/>
      <c r="AD449" s="14"/>
      <c r="AE449" s="14"/>
      <c r="AT449" s="264" t="s">
        <v>226</v>
      </c>
      <c r="AU449" s="264" t="s">
        <v>87</v>
      </c>
      <c r="AV449" s="14" t="s">
        <v>87</v>
      </c>
      <c r="AW449" s="14" t="s">
        <v>35</v>
      </c>
      <c r="AX449" s="14" t="s">
        <v>78</v>
      </c>
      <c r="AY449" s="264" t="s">
        <v>216</v>
      </c>
    </row>
    <row r="450" spans="1:51" s="15" customFormat="1" ht="12">
      <c r="A450" s="15"/>
      <c r="B450" s="265"/>
      <c r="C450" s="266"/>
      <c r="D450" s="245" t="s">
        <v>226</v>
      </c>
      <c r="E450" s="267" t="s">
        <v>1</v>
      </c>
      <c r="F450" s="268" t="s">
        <v>229</v>
      </c>
      <c r="G450" s="266"/>
      <c r="H450" s="269">
        <v>4.825</v>
      </c>
      <c r="I450" s="270"/>
      <c r="J450" s="266"/>
      <c r="K450" s="266"/>
      <c r="L450" s="271"/>
      <c r="M450" s="272"/>
      <c r="N450" s="273"/>
      <c r="O450" s="273"/>
      <c r="P450" s="273"/>
      <c r="Q450" s="273"/>
      <c r="R450" s="273"/>
      <c r="S450" s="273"/>
      <c r="T450" s="274"/>
      <c r="U450" s="15"/>
      <c r="V450" s="15"/>
      <c r="W450" s="15"/>
      <c r="X450" s="15"/>
      <c r="Y450" s="15"/>
      <c r="Z450" s="15"/>
      <c r="AA450" s="15"/>
      <c r="AB450" s="15"/>
      <c r="AC450" s="15"/>
      <c r="AD450" s="15"/>
      <c r="AE450" s="15"/>
      <c r="AT450" s="275" t="s">
        <v>226</v>
      </c>
      <c r="AU450" s="275" t="s">
        <v>87</v>
      </c>
      <c r="AV450" s="15" t="s">
        <v>100</v>
      </c>
      <c r="AW450" s="15" t="s">
        <v>35</v>
      </c>
      <c r="AX450" s="15" t="s">
        <v>85</v>
      </c>
      <c r="AY450" s="275" t="s">
        <v>216</v>
      </c>
    </row>
    <row r="451" spans="1:63" s="12" customFormat="1" ht="22.8" customHeight="1">
      <c r="A451" s="12"/>
      <c r="B451" s="213"/>
      <c r="C451" s="214"/>
      <c r="D451" s="215" t="s">
        <v>77</v>
      </c>
      <c r="E451" s="227" t="s">
        <v>1583</v>
      </c>
      <c r="F451" s="227" t="s">
        <v>1584</v>
      </c>
      <c r="G451" s="214"/>
      <c r="H451" s="214"/>
      <c r="I451" s="217"/>
      <c r="J451" s="228">
        <f>BK451</f>
        <v>0</v>
      </c>
      <c r="K451" s="214"/>
      <c r="L451" s="219"/>
      <c r="M451" s="220"/>
      <c r="N451" s="221"/>
      <c r="O451" s="221"/>
      <c r="P451" s="222">
        <f>SUM(P452:P471)</f>
        <v>0</v>
      </c>
      <c r="Q451" s="221"/>
      <c r="R451" s="222">
        <f>SUM(R452:R471)</f>
        <v>0</v>
      </c>
      <c r="S451" s="221"/>
      <c r="T451" s="223">
        <f>SUM(T452:T471)</f>
        <v>0</v>
      </c>
      <c r="U451" s="12"/>
      <c r="V451" s="12"/>
      <c r="W451" s="12"/>
      <c r="X451" s="12"/>
      <c r="Y451" s="12"/>
      <c r="Z451" s="12"/>
      <c r="AA451" s="12"/>
      <c r="AB451" s="12"/>
      <c r="AC451" s="12"/>
      <c r="AD451" s="12"/>
      <c r="AE451" s="12"/>
      <c r="AR451" s="224" t="s">
        <v>85</v>
      </c>
      <c r="AT451" s="225" t="s">
        <v>77</v>
      </c>
      <c r="AU451" s="225" t="s">
        <v>85</v>
      </c>
      <c r="AY451" s="224" t="s">
        <v>216</v>
      </c>
      <c r="BK451" s="226">
        <f>SUM(BK452:BK471)</f>
        <v>0</v>
      </c>
    </row>
    <row r="452" spans="1:65" s="2" customFormat="1" ht="37.8" customHeight="1">
      <c r="A452" s="39"/>
      <c r="B452" s="40"/>
      <c r="C452" s="276" t="s">
        <v>2008</v>
      </c>
      <c r="D452" s="276" t="s">
        <v>265</v>
      </c>
      <c r="E452" s="277" t="s">
        <v>1585</v>
      </c>
      <c r="F452" s="278" t="s">
        <v>1998</v>
      </c>
      <c r="G452" s="279" t="s">
        <v>255</v>
      </c>
      <c r="H452" s="280">
        <v>183.564</v>
      </c>
      <c r="I452" s="281"/>
      <c r="J452" s="282">
        <f>ROUND(I452*H452,2)</f>
        <v>0</v>
      </c>
      <c r="K452" s="278" t="s">
        <v>1361</v>
      </c>
      <c r="L452" s="45"/>
      <c r="M452" s="283" t="s">
        <v>1</v>
      </c>
      <c r="N452" s="284" t="s">
        <v>43</v>
      </c>
      <c r="O452" s="92"/>
      <c r="P452" s="239">
        <f>O452*H452</f>
        <v>0</v>
      </c>
      <c r="Q452" s="239">
        <v>0</v>
      </c>
      <c r="R452" s="239">
        <f>Q452*H452</f>
        <v>0</v>
      </c>
      <c r="S452" s="239">
        <v>0</v>
      </c>
      <c r="T452" s="240">
        <f>S452*H452</f>
        <v>0</v>
      </c>
      <c r="U452" s="39"/>
      <c r="V452" s="39"/>
      <c r="W452" s="39"/>
      <c r="X452" s="39"/>
      <c r="Y452" s="39"/>
      <c r="Z452" s="39"/>
      <c r="AA452" s="39"/>
      <c r="AB452" s="39"/>
      <c r="AC452" s="39"/>
      <c r="AD452" s="39"/>
      <c r="AE452" s="39"/>
      <c r="AR452" s="241" t="s">
        <v>100</v>
      </c>
      <c r="AT452" s="241" t="s">
        <v>265</v>
      </c>
      <c r="AU452" s="241" t="s">
        <v>87</v>
      </c>
      <c r="AY452" s="18" t="s">
        <v>216</v>
      </c>
      <c r="BE452" s="242">
        <f>IF(N452="základní",J452,0)</f>
        <v>0</v>
      </c>
      <c r="BF452" s="242">
        <f>IF(N452="snížená",J452,0)</f>
        <v>0</v>
      </c>
      <c r="BG452" s="242">
        <f>IF(N452="zákl. přenesená",J452,0)</f>
        <v>0</v>
      </c>
      <c r="BH452" s="242">
        <f>IF(N452="sníž. přenesená",J452,0)</f>
        <v>0</v>
      </c>
      <c r="BI452" s="242">
        <f>IF(N452="nulová",J452,0)</f>
        <v>0</v>
      </c>
      <c r="BJ452" s="18" t="s">
        <v>85</v>
      </c>
      <c r="BK452" s="242">
        <f>ROUND(I452*H452,2)</f>
        <v>0</v>
      </c>
      <c r="BL452" s="18" t="s">
        <v>100</v>
      </c>
      <c r="BM452" s="241" t="s">
        <v>2350</v>
      </c>
    </row>
    <row r="453" spans="1:47" s="2" customFormat="1" ht="12">
      <c r="A453" s="39"/>
      <c r="B453" s="40"/>
      <c r="C453" s="41"/>
      <c r="D453" s="288" t="s">
        <v>836</v>
      </c>
      <c r="E453" s="41"/>
      <c r="F453" s="289" t="s">
        <v>1588</v>
      </c>
      <c r="G453" s="41"/>
      <c r="H453" s="41"/>
      <c r="I453" s="290"/>
      <c r="J453" s="41"/>
      <c r="K453" s="41"/>
      <c r="L453" s="45"/>
      <c r="M453" s="291"/>
      <c r="N453" s="292"/>
      <c r="O453" s="92"/>
      <c r="P453" s="92"/>
      <c r="Q453" s="92"/>
      <c r="R453" s="92"/>
      <c r="S453" s="92"/>
      <c r="T453" s="93"/>
      <c r="U453" s="39"/>
      <c r="V453" s="39"/>
      <c r="W453" s="39"/>
      <c r="X453" s="39"/>
      <c r="Y453" s="39"/>
      <c r="Z453" s="39"/>
      <c r="AA453" s="39"/>
      <c r="AB453" s="39"/>
      <c r="AC453" s="39"/>
      <c r="AD453" s="39"/>
      <c r="AE453" s="39"/>
      <c r="AT453" s="18" t="s">
        <v>836</v>
      </c>
      <c r="AU453" s="18" t="s">
        <v>87</v>
      </c>
    </row>
    <row r="454" spans="1:65" s="2" customFormat="1" ht="49.05" customHeight="1">
      <c r="A454" s="39"/>
      <c r="B454" s="40"/>
      <c r="C454" s="276" t="s">
        <v>2011</v>
      </c>
      <c r="D454" s="276" t="s">
        <v>265</v>
      </c>
      <c r="E454" s="277" t="s">
        <v>1589</v>
      </c>
      <c r="F454" s="278" t="s">
        <v>2001</v>
      </c>
      <c r="G454" s="279" t="s">
        <v>255</v>
      </c>
      <c r="H454" s="280">
        <v>1835.64</v>
      </c>
      <c r="I454" s="281"/>
      <c r="J454" s="282">
        <f>ROUND(I454*H454,2)</f>
        <v>0</v>
      </c>
      <c r="K454" s="278" t="s">
        <v>1361</v>
      </c>
      <c r="L454" s="45"/>
      <c r="M454" s="283" t="s">
        <v>1</v>
      </c>
      <c r="N454" s="284" t="s">
        <v>43</v>
      </c>
      <c r="O454" s="92"/>
      <c r="P454" s="239">
        <f>O454*H454</f>
        <v>0</v>
      </c>
      <c r="Q454" s="239">
        <v>0</v>
      </c>
      <c r="R454" s="239">
        <f>Q454*H454</f>
        <v>0</v>
      </c>
      <c r="S454" s="239">
        <v>0</v>
      </c>
      <c r="T454" s="240">
        <f>S454*H454</f>
        <v>0</v>
      </c>
      <c r="U454" s="39"/>
      <c r="V454" s="39"/>
      <c r="W454" s="39"/>
      <c r="X454" s="39"/>
      <c r="Y454" s="39"/>
      <c r="Z454" s="39"/>
      <c r="AA454" s="39"/>
      <c r="AB454" s="39"/>
      <c r="AC454" s="39"/>
      <c r="AD454" s="39"/>
      <c r="AE454" s="39"/>
      <c r="AR454" s="241" t="s">
        <v>100</v>
      </c>
      <c r="AT454" s="241" t="s">
        <v>265</v>
      </c>
      <c r="AU454" s="241" t="s">
        <v>87</v>
      </c>
      <c r="AY454" s="18" t="s">
        <v>216</v>
      </c>
      <c r="BE454" s="242">
        <f>IF(N454="základní",J454,0)</f>
        <v>0</v>
      </c>
      <c r="BF454" s="242">
        <f>IF(N454="snížená",J454,0)</f>
        <v>0</v>
      </c>
      <c r="BG454" s="242">
        <f>IF(N454="zákl. přenesená",J454,0)</f>
        <v>0</v>
      </c>
      <c r="BH454" s="242">
        <f>IF(N454="sníž. přenesená",J454,0)</f>
        <v>0</v>
      </c>
      <c r="BI454" s="242">
        <f>IF(N454="nulová",J454,0)</f>
        <v>0</v>
      </c>
      <c r="BJ454" s="18" t="s">
        <v>85</v>
      </c>
      <c r="BK454" s="242">
        <f>ROUND(I454*H454,2)</f>
        <v>0</v>
      </c>
      <c r="BL454" s="18" t="s">
        <v>100</v>
      </c>
      <c r="BM454" s="241" t="s">
        <v>2351</v>
      </c>
    </row>
    <row r="455" spans="1:47" s="2" customFormat="1" ht="12">
      <c r="A455" s="39"/>
      <c r="B455" s="40"/>
      <c r="C455" s="41"/>
      <c r="D455" s="288" t="s">
        <v>836</v>
      </c>
      <c r="E455" s="41"/>
      <c r="F455" s="289" t="s">
        <v>1592</v>
      </c>
      <c r="G455" s="41"/>
      <c r="H455" s="41"/>
      <c r="I455" s="290"/>
      <c r="J455" s="41"/>
      <c r="K455" s="41"/>
      <c r="L455" s="45"/>
      <c r="M455" s="291"/>
      <c r="N455" s="292"/>
      <c r="O455" s="92"/>
      <c r="P455" s="92"/>
      <c r="Q455" s="92"/>
      <c r="R455" s="92"/>
      <c r="S455" s="92"/>
      <c r="T455" s="93"/>
      <c r="U455" s="39"/>
      <c r="V455" s="39"/>
      <c r="W455" s="39"/>
      <c r="X455" s="39"/>
      <c r="Y455" s="39"/>
      <c r="Z455" s="39"/>
      <c r="AA455" s="39"/>
      <c r="AB455" s="39"/>
      <c r="AC455" s="39"/>
      <c r="AD455" s="39"/>
      <c r="AE455" s="39"/>
      <c r="AT455" s="18" t="s">
        <v>836</v>
      </c>
      <c r="AU455" s="18" t="s">
        <v>87</v>
      </c>
    </row>
    <row r="456" spans="1:51" s="14" customFormat="1" ht="12">
      <c r="A456" s="14"/>
      <c r="B456" s="254"/>
      <c r="C456" s="255"/>
      <c r="D456" s="245" t="s">
        <v>226</v>
      </c>
      <c r="E456" s="256" t="s">
        <v>1</v>
      </c>
      <c r="F456" s="257" t="s">
        <v>2352</v>
      </c>
      <c r="G456" s="255"/>
      <c r="H456" s="258">
        <v>1835.64</v>
      </c>
      <c r="I456" s="259"/>
      <c r="J456" s="255"/>
      <c r="K456" s="255"/>
      <c r="L456" s="260"/>
      <c r="M456" s="261"/>
      <c r="N456" s="262"/>
      <c r="O456" s="262"/>
      <c r="P456" s="262"/>
      <c r="Q456" s="262"/>
      <c r="R456" s="262"/>
      <c r="S456" s="262"/>
      <c r="T456" s="263"/>
      <c r="U456" s="14"/>
      <c r="V456" s="14"/>
      <c r="W456" s="14"/>
      <c r="X456" s="14"/>
      <c r="Y456" s="14"/>
      <c r="Z456" s="14"/>
      <c r="AA456" s="14"/>
      <c r="AB456" s="14"/>
      <c r="AC456" s="14"/>
      <c r="AD456" s="14"/>
      <c r="AE456" s="14"/>
      <c r="AT456" s="264" t="s">
        <v>226</v>
      </c>
      <c r="AU456" s="264" t="s">
        <v>87</v>
      </c>
      <c r="AV456" s="14" t="s">
        <v>87</v>
      </c>
      <c r="AW456" s="14" t="s">
        <v>35</v>
      </c>
      <c r="AX456" s="14" t="s">
        <v>78</v>
      </c>
      <c r="AY456" s="264" t="s">
        <v>216</v>
      </c>
    </row>
    <row r="457" spans="1:51" s="15" customFormat="1" ht="12">
      <c r="A457" s="15"/>
      <c r="B457" s="265"/>
      <c r="C457" s="266"/>
      <c r="D457" s="245" t="s">
        <v>226</v>
      </c>
      <c r="E457" s="267" t="s">
        <v>1</v>
      </c>
      <c r="F457" s="268" t="s">
        <v>229</v>
      </c>
      <c r="G457" s="266"/>
      <c r="H457" s="269">
        <v>1835.64</v>
      </c>
      <c r="I457" s="270"/>
      <c r="J457" s="266"/>
      <c r="K457" s="266"/>
      <c r="L457" s="271"/>
      <c r="M457" s="272"/>
      <c r="N457" s="273"/>
      <c r="O457" s="273"/>
      <c r="P457" s="273"/>
      <c r="Q457" s="273"/>
      <c r="R457" s="273"/>
      <c r="S457" s="273"/>
      <c r="T457" s="274"/>
      <c r="U457" s="15"/>
      <c r="V457" s="15"/>
      <c r="W457" s="15"/>
      <c r="X457" s="15"/>
      <c r="Y457" s="15"/>
      <c r="Z457" s="15"/>
      <c r="AA457" s="15"/>
      <c r="AB457" s="15"/>
      <c r="AC457" s="15"/>
      <c r="AD457" s="15"/>
      <c r="AE457" s="15"/>
      <c r="AT457" s="275" t="s">
        <v>226</v>
      </c>
      <c r="AU457" s="275" t="s">
        <v>87</v>
      </c>
      <c r="AV457" s="15" t="s">
        <v>100</v>
      </c>
      <c r="AW457" s="15" t="s">
        <v>35</v>
      </c>
      <c r="AX457" s="15" t="s">
        <v>85</v>
      </c>
      <c r="AY457" s="275" t="s">
        <v>216</v>
      </c>
    </row>
    <row r="458" spans="1:65" s="2" customFormat="1" ht="24.15" customHeight="1">
      <c r="A458" s="39"/>
      <c r="B458" s="40"/>
      <c r="C458" s="276" t="s">
        <v>2016</v>
      </c>
      <c r="D458" s="276" t="s">
        <v>265</v>
      </c>
      <c r="E458" s="277" t="s">
        <v>1594</v>
      </c>
      <c r="F458" s="278" t="s">
        <v>2005</v>
      </c>
      <c r="G458" s="279" t="s">
        <v>255</v>
      </c>
      <c r="H458" s="280">
        <v>183.564</v>
      </c>
      <c r="I458" s="281"/>
      <c r="J458" s="282">
        <f>ROUND(I458*H458,2)</f>
        <v>0</v>
      </c>
      <c r="K458" s="278" t="s">
        <v>1361</v>
      </c>
      <c r="L458" s="45"/>
      <c r="M458" s="283" t="s">
        <v>1</v>
      </c>
      <c r="N458" s="284" t="s">
        <v>43</v>
      </c>
      <c r="O458" s="92"/>
      <c r="P458" s="239">
        <f>O458*H458</f>
        <v>0</v>
      </c>
      <c r="Q458" s="239">
        <v>0</v>
      </c>
      <c r="R458" s="239">
        <f>Q458*H458</f>
        <v>0</v>
      </c>
      <c r="S458" s="239">
        <v>0</v>
      </c>
      <c r="T458" s="240">
        <f>S458*H458</f>
        <v>0</v>
      </c>
      <c r="U458" s="39"/>
      <c r="V458" s="39"/>
      <c r="W458" s="39"/>
      <c r="X458" s="39"/>
      <c r="Y458" s="39"/>
      <c r="Z458" s="39"/>
      <c r="AA458" s="39"/>
      <c r="AB458" s="39"/>
      <c r="AC458" s="39"/>
      <c r="AD458" s="39"/>
      <c r="AE458" s="39"/>
      <c r="AR458" s="241" t="s">
        <v>100</v>
      </c>
      <c r="AT458" s="241" t="s">
        <v>265</v>
      </c>
      <c r="AU458" s="241" t="s">
        <v>87</v>
      </c>
      <c r="AY458" s="18" t="s">
        <v>216</v>
      </c>
      <c r="BE458" s="242">
        <f>IF(N458="základní",J458,0)</f>
        <v>0</v>
      </c>
      <c r="BF458" s="242">
        <f>IF(N458="snížená",J458,0)</f>
        <v>0</v>
      </c>
      <c r="BG458" s="242">
        <f>IF(N458="zákl. přenesená",J458,0)</f>
        <v>0</v>
      </c>
      <c r="BH458" s="242">
        <f>IF(N458="sníž. přenesená",J458,0)</f>
        <v>0</v>
      </c>
      <c r="BI458" s="242">
        <f>IF(N458="nulová",J458,0)</f>
        <v>0</v>
      </c>
      <c r="BJ458" s="18" t="s">
        <v>85</v>
      </c>
      <c r="BK458" s="242">
        <f>ROUND(I458*H458,2)</f>
        <v>0</v>
      </c>
      <c r="BL458" s="18" t="s">
        <v>100</v>
      </c>
      <c r="BM458" s="241" t="s">
        <v>2353</v>
      </c>
    </row>
    <row r="459" spans="1:47" s="2" customFormat="1" ht="12">
      <c r="A459" s="39"/>
      <c r="B459" s="40"/>
      <c r="C459" s="41"/>
      <c r="D459" s="288" t="s">
        <v>836</v>
      </c>
      <c r="E459" s="41"/>
      <c r="F459" s="289" t="s">
        <v>1597</v>
      </c>
      <c r="G459" s="41"/>
      <c r="H459" s="41"/>
      <c r="I459" s="290"/>
      <c r="J459" s="41"/>
      <c r="K459" s="41"/>
      <c r="L459" s="45"/>
      <c r="M459" s="291"/>
      <c r="N459" s="292"/>
      <c r="O459" s="92"/>
      <c r="P459" s="92"/>
      <c r="Q459" s="92"/>
      <c r="R459" s="92"/>
      <c r="S459" s="92"/>
      <c r="T459" s="93"/>
      <c r="U459" s="39"/>
      <c r="V459" s="39"/>
      <c r="W459" s="39"/>
      <c r="X459" s="39"/>
      <c r="Y459" s="39"/>
      <c r="Z459" s="39"/>
      <c r="AA459" s="39"/>
      <c r="AB459" s="39"/>
      <c r="AC459" s="39"/>
      <c r="AD459" s="39"/>
      <c r="AE459" s="39"/>
      <c r="AT459" s="18" t="s">
        <v>836</v>
      </c>
      <c r="AU459" s="18" t="s">
        <v>87</v>
      </c>
    </row>
    <row r="460" spans="1:65" s="2" customFormat="1" ht="44.25" customHeight="1">
      <c r="A460" s="39"/>
      <c r="B460" s="40"/>
      <c r="C460" s="276" t="s">
        <v>2021</v>
      </c>
      <c r="D460" s="276" t="s">
        <v>265</v>
      </c>
      <c r="E460" s="277" t="s">
        <v>1599</v>
      </c>
      <c r="F460" s="278" t="s">
        <v>1600</v>
      </c>
      <c r="G460" s="279" t="s">
        <v>255</v>
      </c>
      <c r="H460" s="280">
        <v>1.44</v>
      </c>
      <c r="I460" s="281"/>
      <c r="J460" s="282">
        <f>ROUND(I460*H460,2)</f>
        <v>0</v>
      </c>
      <c r="K460" s="278" t="s">
        <v>1361</v>
      </c>
      <c r="L460" s="45"/>
      <c r="M460" s="283" t="s">
        <v>1</v>
      </c>
      <c r="N460" s="284" t="s">
        <v>43</v>
      </c>
      <c r="O460" s="92"/>
      <c r="P460" s="239">
        <f>O460*H460</f>
        <v>0</v>
      </c>
      <c r="Q460" s="239">
        <v>0</v>
      </c>
      <c r="R460" s="239">
        <f>Q460*H460</f>
        <v>0</v>
      </c>
      <c r="S460" s="239">
        <v>0</v>
      </c>
      <c r="T460" s="240">
        <f>S460*H460</f>
        <v>0</v>
      </c>
      <c r="U460" s="39"/>
      <c r="V460" s="39"/>
      <c r="W460" s="39"/>
      <c r="X460" s="39"/>
      <c r="Y460" s="39"/>
      <c r="Z460" s="39"/>
      <c r="AA460" s="39"/>
      <c r="AB460" s="39"/>
      <c r="AC460" s="39"/>
      <c r="AD460" s="39"/>
      <c r="AE460" s="39"/>
      <c r="AR460" s="241" t="s">
        <v>100</v>
      </c>
      <c r="AT460" s="241" t="s">
        <v>265</v>
      </c>
      <c r="AU460" s="241" t="s">
        <v>87</v>
      </c>
      <c r="AY460" s="18" t="s">
        <v>216</v>
      </c>
      <c r="BE460" s="242">
        <f>IF(N460="základní",J460,0)</f>
        <v>0</v>
      </c>
      <c r="BF460" s="242">
        <f>IF(N460="snížená",J460,0)</f>
        <v>0</v>
      </c>
      <c r="BG460" s="242">
        <f>IF(N460="zákl. přenesená",J460,0)</f>
        <v>0</v>
      </c>
      <c r="BH460" s="242">
        <f>IF(N460="sníž. přenesená",J460,0)</f>
        <v>0</v>
      </c>
      <c r="BI460" s="242">
        <f>IF(N460="nulová",J460,0)</f>
        <v>0</v>
      </c>
      <c r="BJ460" s="18" t="s">
        <v>85</v>
      </c>
      <c r="BK460" s="242">
        <f>ROUND(I460*H460,2)</f>
        <v>0</v>
      </c>
      <c r="BL460" s="18" t="s">
        <v>100</v>
      </c>
      <c r="BM460" s="241" t="s">
        <v>2354</v>
      </c>
    </row>
    <row r="461" spans="1:47" s="2" customFormat="1" ht="12">
      <c r="A461" s="39"/>
      <c r="B461" s="40"/>
      <c r="C461" s="41"/>
      <c r="D461" s="288" t="s">
        <v>836</v>
      </c>
      <c r="E461" s="41"/>
      <c r="F461" s="289" t="s">
        <v>1602</v>
      </c>
      <c r="G461" s="41"/>
      <c r="H461" s="41"/>
      <c r="I461" s="290"/>
      <c r="J461" s="41"/>
      <c r="K461" s="41"/>
      <c r="L461" s="45"/>
      <c r="M461" s="291"/>
      <c r="N461" s="292"/>
      <c r="O461" s="92"/>
      <c r="P461" s="92"/>
      <c r="Q461" s="92"/>
      <c r="R461" s="92"/>
      <c r="S461" s="92"/>
      <c r="T461" s="93"/>
      <c r="U461" s="39"/>
      <c r="V461" s="39"/>
      <c r="W461" s="39"/>
      <c r="X461" s="39"/>
      <c r="Y461" s="39"/>
      <c r="Z461" s="39"/>
      <c r="AA461" s="39"/>
      <c r="AB461" s="39"/>
      <c r="AC461" s="39"/>
      <c r="AD461" s="39"/>
      <c r="AE461" s="39"/>
      <c r="AT461" s="18" t="s">
        <v>836</v>
      </c>
      <c r="AU461" s="18" t="s">
        <v>87</v>
      </c>
    </row>
    <row r="462" spans="1:65" s="2" customFormat="1" ht="44.25" customHeight="1">
      <c r="A462" s="39"/>
      <c r="B462" s="40"/>
      <c r="C462" s="276" t="s">
        <v>2028</v>
      </c>
      <c r="D462" s="276" t="s">
        <v>265</v>
      </c>
      <c r="E462" s="277" t="s">
        <v>1603</v>
      </c>
      <c r="F462" s="278" t="s">
        <v>1604</v>
      </c>
      <c r="G462" s="279" t="s">
        <v>255</v>
      </c>
      <c r="H462" s="280">
        <v>11.58</v>
      </c>
      <c r="I462" s="281"/>
      <c r="J462" s="282">
        <f>ROUND(I462*H462,2)</f>
        <v>0</v>
      </c>
      <c r="K462" s="278" t="s">
        <v>1361</v>
      </c>
      <c r="L462" s="45"/>
      <c r="M462" s="283" t="s">
        <v>1</v>
      </c>
      <c r="N462" s="284" t="s">
        <v>43</v>
      </c>
      <c r="O462" s="92"/>
      <c r="P462" s="239">
        <f>O462*H462</f>
        <v>0</v>
      </c>
      <c r="Q462" s="239">
        <v>0</v>
      </c>
      <c r="R462" s="239">
        <f>Q462*H462</f>
        <v>0</v>
      </c>
      <c r="S462" s="239">
        <v>0</v>
      </c>
      <c r="T462" s="240">
        <f>S462*H462</f>
        <v>0</v>
      </c>
      <c r="U462" s="39"/>
      <c r="V462" s="39"/>
      <c r="W462" s="39"/>
      <c r="X462" s="39"/>
      <c r="Y462" s="39"/>
      <c r="Z462" s="39"/>
      <c r="AA462" s="39"/>
      <c r="AB462" s="39"/>
      <c r="AC462" s="39"/>
      <c r="AD462" s="39"/>
      <c r="AE462" s="39"/>
      <c r="AR462" s="241" t="s">
        <v>100</v>
      </c>
      <c r="AT462" s="241" t="s">
        <v>265</v>
      </c>
      <c r="AU462" s="241" t="s">
        <v>87</v>
      </c>
      <c r="AY462" s="18" t="s">
        <v>216</v>
      </c>
      <c r="BE462" s="242">
        <f>IF(N462="základní",J462,0)</f>
        <v>0</v>
      </c>
      <c r="BF462" s="242">
        <f>IF(N462="snížená",J462,0)</f>
        <v>0</v>
      </c>
      <c r="BG462" s="242">
        <f>IF(N462="zákl. přenesená",J462,0)</f>
        <v>0</v>
      </c>
      <c r="BH462" s="242">
        <f>IF(N462="sníž. přenesená",J462,0)</f>
        <v>0</v>
      </c>
      <c r="BI462" s="242">
        <f>IF(N462="nulová",J462,0)</f>
        <v>0</v>
      </c>
      <c r="BJ462" s="18" t="s">
        <v>85</v>
      </c>
      <c r="BK462" s="242">
        <f>ROUND(I462*H462,2)</f>
        <v>0</v>
      </c>
      <c r="BL462" s="18" t="s">
        <v>100</v>
      </c>
      <c r="BM462" s="241" t="s">
        <v>2355</v>
      </c>
    </row>
    <row r="463" spans="1:47" s="2" customFormat="1" ht="12">
      <c r="A463" s="39"/>
      <c r="B463" s="40"/>
      <c r="C463" s="41"/>
      <c r="D463" s="288" t="s">
        <v>836</v>
      </c>
      <c r="E463" s="41"/>
      <c r="F463" s="289" t="s">
        <v>1606</v>
      </c>
      <c r="G463" s="41"/>
      <c r="H463" s="41"/>
      <c r="I463" s="290"/>
      <c r="J463" s="41"/>
      <c r="K463" s="41"/>
      <c r="L463" s="45"/>
      <c r="M463" s="291"/>
      <c r="N463" s="292"/>
      <c r="O463" s="92"/>
      <c r="P463" s="92"/>
      <c r="Q463" s="92"/>
      <c r="R463" s="92"/>
      <c r="S463" s="92"/>
      <c r="T463" s="93"/>
      <c r="U463" s="39"/>
      <c r="V463" s="39"/>
      <c r="W463" s="39"/>
      <c r="X463" s="39"/>
      <c r="Y463" s="39"/>
      <c r="Z463" s="39"/>
      <c r="AA463" s="39"/>
      <c r="AB463" s="39"/>
      <c r="AC463" s="39"/>
      <c r="AD463" s="39"/>
      <c r="AE463" s="39"/>
      <c r="AT463" s="18" t="s">
        <v>836</v>
      </c>
      <c r="AU463" s="18" t="s">
        <v>87</v>
      </c>
    </row>
    <row r="464" spans="1:51" s="14" customFormat="1" ht="12">
      <c r="A464" s="14"/>
      <c r="B464" s="254"/>
      <c r="C464" s="255"/>
      <c r="D464" s="245" t="s">
        <v>226</v>
      </c>
      <c r="E464" s="256" t="s">
        <v>1</v>
      </c>
      <c r="F464" s="257" t="s">
        <v>2356</v>
      </c>
      <c r="G464" s="255"/>
      <c r="H464" s="258">
        <v>11.58</v>
      </c>
      <c r="I464" s="259"/>
      <c r="J464" s="255"/>
      <c r="K464" s="255"/>
      <c r="L464" s="260"/>
      <c r="M464" s="261"/>
      <c r="N464" s="262"/>
      <c r="O464" s="262"/>
      <c r="P464" s="262"/>
      <c r="Q464" s="262"/>
      <c r="R464" s="262"/>
      <c r="S464" s="262"/>
      <c r="T464" s="263"/>
      <c r="U464" s="14"/>
      <c r="V464" s="14"/>
      <c r="W464" s="14"/>
      <c r="X464" s="14"/>
      <c r="Y464" s="14"/>
      <c r="Z464" s="14"/>
      <c r="AA464" s="14"/>
      <c r="AB464" s="14"/>
      <c r="AC464" s="14"/>
      <c r="AD464" s="14"/>
      <c r="AE464" s="14"/>
      <c r="AT464" s="264" t="s">
        <v>226</v>
      </c>
      <c r="AU464" s="264" t="s">
        <v>87</v>
      </c>
      <c r="AV464" s="14" t="s">
        <v>87</v>
      </c>
      <c r="AW464" s="14" t="s">
        <v>35</v>
      </c>
      <c r="AX464" s="14" t="s">
        <v>78</v>
      </c>
      <c r="AY464" s="264" t="s">
        <v>216</v>
      </c>
    </row>
    <row r="465" spans="1:51" s="15" customFormat="1" ht="12">
      <c r="A465" s="15"/>
      <c r="B465" s="265"/>
      <c r="C465" s="266"/>
      <c r="D465" s="245" t="s">
        <v>226</v>
      </c>
      <c r="E465" s="267" t="s">
        <v>1</v>
      </c>
      <c r="F465" s="268" t="s">
        <v>229</v>
      </c>
      <c r="G465" s="266"/>
      <c r="H465" s="269">
        <v>11.58</v>
      </c>
      <c r="I465" s="270"/>
      <c r="J465" s="266"/>
      <c r="K465" s="266"/>
      <c r="L465" s="271"/>
      <c r="M465" s="272"/>
      <c r="N465" s="273"/>
      <c r="O465" s="273"/>
      <c r="P465" s="273"/>
      <c r="Q465" s="273"/>
      <c r="R465" s="273"/>
      <c r="S465" s="273"/>
      <c r="T465" s="274"/>
      <c r="U465" s="15"/>
      <c r="V465" s="15"/>
      <c r="W465" s="15"/>
      <c r="X465" s="15"/>
      <c r="Y465" s="15"/>
      <c r="Z465" s="15"/>
      <c r="AA465" s="15"/>
      <c r="AB465" s="15"/>
      <c r="AC465" s="15"/>
      <c r="AD465" s="15"/>
      <c r="AE465" s="15"/>
      <c r="AT465" s="275" t="s">
        <v>226</v>
      </c>
      <c r="AU465" s="275" t="s">
        <v>87</v>
      </c>
      <c r="AV465" s="15" t="s">
        <v>100</v>
      </c>
      <c r="AW465" s="15" t="s">
        <v>35</v>
      </c>
      <c r="AX465" s="15" t="s">
        <v>85</v>
      </c>
      <c r="AY465" s="275" t="s">
        <v>216</v>
      </c>
    </row>
    <row r="466" spans="1:65" s="2" customFormat="1" ht="44.25" customHeight="1">
      <c r="A466" s="39"/>
      <c r="B466" s="40"/>
      <c r="C466" s="276" t="s">
        <v>2035</v>
      </c>
      <c r="D466" s="276" t="s">
        <v>265</v>
      </c>
      <c r="E466" s="277" t="s">
        <v>1608</v>
      </c>
      <c r="F466" s="278" t="s">
        <v>1425</v>
      </c>
      <c r="G466" s="279" t="s">
        <v>255</v>
      </c>
      <c r="H466" s="280">
        <v>165.622</v>
      </c>
      <c r="I466" s="281"/>
      <c r="J466" s="282">
        <f>ROUND(I466*H466,2)</f>
        <v>0</v>
      </c>
      <c r="K466" s="278" t="s">
        <v>1361</v>
      </c>
      <c r="L466" s="45"/>
      <c r="M466" s="283" t="s">
        <v>1</v>
      </c>
      <c r="N466" s="284" t="s">
        <v>43</v>
      </c>
      <c r="O466" s="92"/>
      <c r="P466" s="239">
        <f>O466*H466</f>
        <v>0</v>
      </c>
      <c r="Q466" s="239">
        <v>0</v>
      </c>
      <c r="R466" s="239">
        <f>Q466*H466</f>
        <v>0</v>
      </c>
      <c r="S466" s="239">
        <v>0</v>
      </c>
      <c r="T466" s="240">
        <f>S466*H466</f>
        <v>0</v>
      </c>
      <c r="U466" s="39"/>
      <c r="V466" s="39"/>
      <c r="W466" s="39"/>
      <c r="X466" s="39"/>
      <c r="Y466" s="39"/>
      <c r="Z466" s="39"/>
      <c r="AA466" s="39"/>
      <c r="AB466" s="39"/>
      <c r="AC466" s="39"/>
      <c r="AD466" s="39"/>
      <c r="AE466" s="39"/>
      <c r="AR466" s="241" t="s">
        <v>100</v>
      </c>
      <c r="AT466" s="241" t="s">
        <v>265</v>
      </c>
      <c r="AU466" s="241" t="s">
        <v>87</v>
      </c>
      <c r="AY466" s="18" t="s">
        <v>216</v>
      </c>
      <c r="BE466" s="242">
        <f>IF(N466="základní",J466,0)</f>
        <v>0</v>
      </c>
      <c r="BF466" s="242">
        <f>IF(N466="snížená",J466,0)</f>
        <v>0</v>
      </c>
      <c r="BG466" s="242">
        <f>IF(N466="zákl. přenesená",J466,0)</f>
        <v>0</v>
      </c>
      <c r="BH466" s="242">
        <f>IF(N466="sníž. přenesená",J466,0)</f>
        <v>0</v>
      </c>
      <c r="BI466" s="242">
        <f>IF(N466="nulová",J466,0)</f>
        <v>0</v>
      </c>
      <c r="BJ466" s="18" t="s">
        <v>85</v>
      </c>
      <c r="BK466" s="242">
        <f>ROUND(I466*H466,2)</f>
        <v>0</v>
      </c>
      <c r="BL466" s="18" t="s">
        <v>100</v>
      </c>
      <c r="BM466" s="241" t="s">
        <v>2357</v>
      </c>
    </row>
    <row r="467" spans="1:47" s="2" customFormat="1" ht="12">
      <c r="A467" s="39"/>
      <c r="B467" s="40"/>
      <c r="C467" s="41"/>
      <c r="D467" s="288" t="s">
        <v>836</v>
      </c>
      <c r="E467" s="41"/>
      <c r="F467" s="289" t="s">
        <v>1610</v>
      </c>
      <c r="G467" s="41"/>
      <c r="H467" s="41"/>
      <c r="I467" s="290"/>
      <c r="J467" s="41"/>
      <c r="K467" s="41"/>
      <c r="L467" s="45"/>
      <c r="M467" s="291"/>
      <c r="N467" s="292"/>
      <c r="O467" s="92"/>
      <c r="P467" s="92"/>
      <c r="Q467" s="92"/>
      <c r="R467" s="92"/>
      <c r="S467" s="92"/>
      <c r="T467" s="93"/>
      <c r="U467" s="39"/>
      <c r="V467" s="39"/>
      <c r="W467" s="39"/>
      <c r="X467" s="39"/>
      <c r="Y467" s="39"/>
      <c r="Z467" s="39"/>
      <c r="AA467" s="39"/>
      <c r="AB467" s="39"/>
      <c r="AC467" s="39"/>
      <c r="AD467" s="39"/>
      <c r="AE467" s="39"/>
      <c r="AT467" s="18" t="s">
        <v>836</v>
      </c>
      <c r="AU467" s="18" t="s">
        <v>87</v>
      </c>
    </row>
    <row r="468" spans="1:65" s="2" customFormat="1" ht="37.8" customHeight="1">
      <c r="A468" s="39"/>
      <c r="B468" s="40"/>
      <c r="C468" s="276" t="s">
        <v>2044</v>
      </c>
      <c r="D468" s="276" t="s">
        <v>265</v>
      </c>
      <c r="E468" s="277" t="s">
        <v>2358</v>
      </c>
      <c r="F468" s="278" t="s">
        <v>2359</v>
      </c>
      <c r="G468" s="279" t="s">
        <v>255</v>
      </c>
      <c r="H468" s="280">
        <v>3.764</v>
      </c>
      <c r="I468" s="281"/>
      <c r="J468" s="282">
        <f>ROUND(I468*H468,2)</f>
        <v>0</v>
      </c>
      <c r="K468" s="278" t="s">
        <v>1361</v>
      </c>
      <c r="L468" s="45"/>
      <c r="M468" s="283" t="s">
        <v>1</v>
      </c>
      <c r="N468" s="284" t="s">
        <v>43</v>
      </c>
      <c r="O468" s="92"/>
      <c r="P468" s="239">
        <f>O468*H468</f>
        <v>0</v>
      </c>
      <c r="Q468" s="239">
        <v>0</v>
      </c>
      <c r="R468" s="239">
        <f>Q468*H468</f>
        <v>0</v>
      </c>
      <c r="S468" s="239">
        <v>0</v>
      </c>
      <c r="T468" s="240">
        <f>S468*H468</f>
        <v>0</v>
      </c>
      <c r="U468" s="39"/>
      <c r="V468" s="39"/>
      <c r="W468" s="39"/>
      <c r="X468" s="39"/>
      <c r="Y468" s="39"/>
      <c r="Z468" s="39"/>
      <c r="AA468" s="39"/>
      <c r="AB468" s="39"/>
      <c r="AC468" s="39"/>
      <c r="AD468" s="39"/>
      <c r="AE468" s="39"/>
      <c r="AR468" s="241" t="s">
        <v>100</v>
      </c>
      <c r="AT468" s="241" t="s">
        <v>265</v>
      </c>
      <c r="AU468" s="241" t="s">
        <v>87</v>
      </c>
      <c r="AY468" s="18" t="s">
        <v>216</v>
      </c>
      <c r="BE468" s="242">
        <f>IF(N468="základní",J468,0)</f>
        <v>0</v>
      </c>
      <c r="BF468" s="242">
        <f>IF(N468="snížená",J468,0)</f>
        <v>0</v>
      </c>
      <c r="BG468" s="242">
        <f>IF(N468="zákl. přenesená",J468,0)</f>
        <v>0</v>
      </c>
      <c r="BH468" s="242">
        <f>IF(N468="sníž. přenesená",J468,0)</f>
        <v>0</v>
      </c>
      <c r="BI468" s="242">
        <f>IF(N468="nulová",J468,0)</f>
        <v>0</v>
      </c>
      <c r="BJ468" s="18" t="s">
        <v>85</v>
      </c>
      <c r="BK468" s="242">
        <f>ROUND(I468*H468,2)</f>
        <v>0</v>
      </c>
      <c r="BL468" s="18" t="s">
        <v>100</v>
      </c>
      <c r="BM468" s="241" t="s">
        <v>2360</v>
      </c>
    </row>
    <row r="469" spans="1:47" s="2" customFormat="1" ht="12">
      <c r="A469" s="39"/>
      <c r="B469" s="40"/>
      <c r="C469" s="41"/>
      <c r="D469" s="288" t="s">
        <v>836</v>
      </c>
      <c r="E469" s="41"/>
      <c r="F469" s="289" t="s">
        <v>2361</v>
      </c>
      <c r="G469" s="41"/>
      <c r="H469" s="41"/>
      <c r="I469" s="290"/>
      <c r="J469" s="41"/>
      <c r="K469" s="41"/>
      <c r="L469" s="45"/>
      <c r="M469" s="291"/>
      <c r="N469" s="292"/>
      <c r="O469" s="92"/>
      <c r="P469" s="92"/>
      <c r="Q469" s="92"/>
      <c r="R469" s="92"/>
      <c r="S469" s="92"/>
      <c r="T469" s="93"/>
      <c r="U469" s="39"/>
      <c r="V469" s="39"/>
      <c r="W469" s="39"/>
      <c r="X469" s="39"/>
      <c r="Y469" s="39"/>
      <c r="Z469" s="39"/>
      <c r="AA469" s="39"/>
      <c r="AB469" s="39"/>
      <c r="AC469" s="39"/>
      <c r="AD469" s="39"/>
      <c r="AE469" s="39"/>
      <c r="AT469" s="18" t="s">
        <v>836</v>
      </c>
      <c r="AU469" s="18" t="s">
        <v>87</v>
      </c>
    </row>
    <row r="470" spans="1:51" s="14" customFormat="1" ht="12">
      <c r="A470" s="14"/>
      <c r="B470" s="254"/>
      <c r="C470" s="255"/>
      <c r="D470" s="245" t="s">
        <v>226</v>
      </c>
      <c r="E470" s="256" t="s">
        <v>1</v>
      </c>
      <c r="F470" s="257" t="s">
        <v>2362</v>
      </c>
      <c r="G470" s="255"/>
      <c r="H470" s="258">
        <v>3.764</v>
      </c>
      <c r="I470" s="259"/>
      <c r="J470" s="255"/>
      <c r="K470" s="255"/>
      <c r="L470" s="260"/>
      <c r="M470" s="261"/>
      <c r="N470" s="262"/>
      <c r="O470" s="262"/>
      <c r="P470" s="262"/>
      <c r="Q470" s="262"/>
      <c r="R470" s="262"/>
      <c r="S470" s="262"/>
      <c r="T470" s="263"/>
      <c r="U470" s="14"/>
      <c r="V470" s="14"/>
      <c r="W470" s="14"/>
      <c r="X470" s="14"/>
      <c r="Y470" s="14"/>
      <c r="Z470" s="14"/>
      <c r="AA470" s="14"/>
      <c r="AB470" s="14"/>
      <c r="AC470" s="14"/>
      <c r="AD470" s="14"/>
      <c r="AE470" s="14"/>
      <c r="AT470" s="264" t="s">
        <v>226</v>
      </c>
      <c r="AU470" s="264" t="s">
        <v>87</v>
      </c>
      <c r="AV470" s="14" t="s">
        <v>87</v>
      </c>
      <c r="AW470" s="14" t="s">
        <v>35</v>
      </c>
      <c r="AX470" s="14" t="s">
        <v>78</v>
      </c>
      <c r="AY470" s="264" t="s">
        <v>216</v>
      </c>
    </row>
    <row r="471" spans="1:51" s="15" customFormat="1" ht="12">
      <c r="A471" s="15"/>
      <c r="B471" s="265"/>
      <c r="C471" s="266"/>
      <c r="D471" s="245" t="s">
        <v>226</v>
      </c>
      <c r="E471" s="267" t="s">
        <v>1</v>
      </c>
      <c r="F471" s="268" t="s">
        <v>229</v>
      </c>
      <c r="G471" s="266"/>
      <c r="H471" s="269">
        <v>3.764</v>
      </c>
      <c r="I471" s="270"/>
      <c r="J471" s="266"/>
      <c r="K471" s="266"/>
      <c r="L471" s="271"/>
      <c r="M471" s="272"/>
      <c r="N471" s="273"/>
      <c r="O471" s="273"/>
      <c r="P471" s="273"/>
      <c r="Q471" s="273"/>
      <c r="R471" s="273"/>
      <c r="S471" s="273"/>
      <c r="T471" s="274"/>
      <c r="U471" s="15"/>
      <c r="V471" s="15"/>
      <c r="W471" s="15"/>
      <c r="X471" s="15"/>
      <c r="Y471" s="15"/>
      <c r="Z471" s="15"/>
      <c r="AA471" s="15"/>
      <c r="AB471" s="15"/>
      <c r="AC471" s="15"/>
      <c r="AD471" s="15"/>
      <c r="AE471" s="15"/>
      <c r="AT471" s="275" t="s">
        <v>226</v>
      </c>
      <c r="AU471" s="275" t="s">
        <v>87</v>
      </c>
      <c r="AV471" s="15" t="s">
        <v>100</v>
      </c>
      <c r="AW471" s="15" t="s">
        <v>35</v>
      </c>
      <c r="AX471" s="15" t="s">
        <v>85</v>
      </c>
      <c r="AY471" s="275" t="s">
        <v>216</v>
      </c>
    </row>
    <row r="472" spans="1:63" s="12" customFormat="1" ht="22.8" customHeight="1">
      <c r="A472" s="12"/>
      <c r="B472" s="213"/>
      <c r="C472" s="214"/>
      <c r="D472" s="215" t="s">
        <v>77</v>
      </c>
      <c r="E472" s="227" t="s">
        <v>1612</v>
      </c>
      <c r="F472" s="227" t="s">
        <v>1613</v>
      </c>
      <c r="G472" s="214"/>
      <c r="H472" s="214"/>
      <c r="I472" s="217"/>
      <c r="J472" s="228">
        <f>BK472</f>
        <v>0</v>
      </c>
      <c r="K472" s="214"/>
      <c r="L472" s="219"/>
      <c r="M472" s="220"/>
      <c r="N472" s="221"/>
      <c r="O472" s="221"/>
      <c r="P472" s="222">
        <f>SUM(P473:P474)</f>
        <v>0</v>
      </c>
      <c r="Q472" s="221"/>
      <c r="R472" s="222">
        <f>SUM(R473:R474)</f>
        <v>0</v>
      </c>
      <c r="S472" s="221"/>
      <c r="T472" s="223">
        <f>SUM(T473:T474)</f>
        <v>0</v>
      </c>
      <c r="U472" s="12"/>
      <c r="V472" s="12"/>
      <c r="W472" s="12"/>
      <c r="X472" s="12"/>
      <c r="Y472" s="12"/>
      <c r="Z472" s="12"/>
      <c r="AA472" s="12"/>
      <c r="AB472" s="12"/>
      <c r="AC472" s="12"/>
      <c r="AD472" s="12"/>
      <c r="AE472" s="12"/>
      <c r="AR472" s="224" t="s">
        <v>85</v>
      </c>
      <c r="AT472" s="225" t="s">
        <v>77</v>
      </c>
      <c r="AU472" s="225" t="s">
        <v>85</v>
      </c>
      <c r="AY472" s="224" t="s">
        <v>216</v>
      </c>
      <c r="BK472" s="226">
        <f>SUM(BK473:BK474)</f>
        <v>0</v>
      </c>
    </row>
    <row r="473" spans="1:65" s="2" customFormat="1" ht="44.25" customHeight="1">
      <c r="A473" s="39"/>
      <c r="B473" s="40"/>
      <c r="C473" s="276" t="s">
        <v>2050</v>
      </c>
      <c r="D473" s="276" t="s">
        <v>265</v>
      </c>
      <c r="E473" s="277" t="s">
        <v>2017</v>
      </c>
      <c r="F473" s="278" t="s">
        <v>2018</v>
      </c>
      <c r="G473" s="279" t="s">
        <v>255</v>
      </c>
      <c r="H473" s="280">
        <v>424.32</v>
      </c>
      <c r="I473" s="281"/>
      <c r="J473" s="282">
        <f>ROUND(I473*H473,2)</f>
        <v>0</v>
      </c>
      <c r="K473" s="278" t="s">
        <v>1361</v>
      </c>
      <c r="L473" s="45"/>
      <c r="M473" s="283" t="s">
        <v>1</v>
      </c>
      <c r="N473" s="284" t="s">
        <v>43</v>
      </c>
      <c r="O473" s="92"/>
      <c r="P473" s="239">
        <f>O473*H473</f>
        <v>0</v>
      </c>
      <c r="Q473" s="239">
        <v>0</v>
      </c>
      <c r="R473" s="239">
        <f>Q473*H473</f>
        <v>0</v>
      </c>
      <c r="S473" s="239">
        <v>0</v>
      </c>
      <c r="T473" s="240">
        <f>S473*H473</f>
        <v>0</v>
      </c>
      <c r="U473" s="39"/>
      <c r="V473" s="39"/>
      <c r="W473" s="39"/>
      <c r="X473" s="39"/>
      <c r="Y473" s="39"/>
      <c r="Z473" s="39"/>
      <c r="AA473" s="39"/>
      <c r="AB473" s="39"/>
      <c r="AC473" s="39"/>
      <c r="AD473" s="39"/>
      <c r="AE473" s="39"/>
      <c r="AR473" s="241" t="s">
        <v>100</v>
      </c>
      <c r="AT473" s="241" t="s">
        <v>265</v>
      </c>
      <c r="AU473" s="241" t="s">
        <v>87</v>
      </c>
      <c r="AY473" s="18" t="s">
        <v>216</v>
      </c>
      <c r="BE473" s="242">
        <f>IF(N473="základní",J473,0)</f>
        <v>0</v>
      </c>
      <c r="BF473" s="242">
        <f>IF(N473="snížená",J473,0)</f>
        <v>0</v>
      </c>
      <c r="BG473" s="242">
        <f>IF(N473="zákl. přenesená",J473,0)</f>
        <v>0</v>
      </c>
      <c r="BH473" s="242">
        <f>IF(N473="sníž. přenesená",J473,0)</f>
        <v>0</v>
      </c>
      <c r="BI473" s="242">
        <f>IF(N473="nulová",J473,0)</f>
        <v>0</v>
      </c>
      <c r="BJ473" s="18" t="s">
        <v>85</v>
      </c>
      <c r="BK473" s="242">
        <f>ROUND(I473*H473,2)</f>
        <v>0</v>
      </c>
      <c r="BL473" s="18" t="s">
        <v>100</v>
      </c>
      <c r="BM473" s="241" t="s">
        <v>2363</v>
      </c>
    </row>
    <row r="474" spans="1:47" s="2" customFormat="1" ht="12">
      <c r="A474" s="39"/>
      <c r="B474" s="40"/>
      <c r="C474" s="41"/>
      <c r="D474" s="288" t="s">
        <v>836</v>
      </c>
      <c r="E474" s="41"/>
      <c r="F474" s="289" t="s">
        <v>2020</v>
      </c>
      <c r="G474" s="41"/>
      <c r="H474" s="41"/>
      <c r="I474" s="290"/>
      <c r="J474" s="41"/>
      <c r="K474" s="41"/>
      <c r="L474" s="45"/>
      <c r="M474" s="291"/>
      <c r="N474" s="292"/>
      <c r="O474" s="92"/>
      <c r="P474" s="92"/>
      <c r="Q474" s="92"/>
      <c r="R474" s="92"/>
      <c r="S474" s="92"/>
      <c r="T474" s="93"/>
      <c r="U474" s="39"/>
      <c r="V474" s="39"/>
      <c r="W474" s="39"/>
      <c r="X474" s="39"/>
      <c r="Y474" s="39"/>
      <c r="Z474" s="39"/>
      <c r="AA474" s="39"/>
      <c r="AB474" s="39"/>
      <c r="AC474" s="39"/>
      <c r="AD474" s="39"/>
      <c r="AE474" s="39"/>
      <c r="AT474" s="18" t="s">
        <v>836</v>
      </c>
      <c r="AU474" s="18" t="s">
        <v>87</v>
      </c>
    </row>
    <row r="475" spans="1:63" s="12" customFormat="1" ht="25.9" customHeight="1">
      <c r="A475" s="12"/>
      <c r="B475" s="213"/>
      <c r="C475" s="214"/>
      <c r="D475" s="215" t="s">
        <v>77</v>
      </c>
      <c r="E475" s="216" t="s">
        <v>2026</v>
      </c>
      <c r="F475" s="216" t="s">
        <v>2027</v>
      </c>
      <c r="G475" s="214"/>
      <c r="H475" s="214"/>
      <c r="I475" s="217"/>
      <c r="J475" s="218">
        <f>BK475</f>
        <v>0</v>
      </c>
      <c r="K475" s="214"/>
      <c r="L475" s="219"/>
      <c r="M475" s="220"/>
      <c r="N475" s="221"/>
      <c r="O475" s="221"/>
      <c r="P475" s="222">
        <f>P476</f>
        <v>0</v>
      </c>
      <c r="Q475" s="221"/>
      <c r="R475" s="222">
        <f>R476</f>
        <v>0.14511</v>
      </c>
      <c r="S475" s="221"/>
      <c r="T475" s="223">
        <f>T476</f>
        <v>0</v>
      </c>
      <c r="U475" s="12"/>
      <c r="V475" s="12"/>
      <c r="W475" s="12"/>
      <c r="X475" s="12"/>
      <c r="Y475" s="12"/>
      <c r="Z475" s="12"/>
      <c r="AA475" s="12"/>
      <c r="AB475" s="12"/>
      <c r="AC475" s="12"/>
      <c r="AD475" s="12"/>
      <c r="AE475" s="12"/>
      <c r="AR475" s="224" t="s">
        <v>87</v>
      </c>
      <c r="AT475" s="225" t="s">
        <v>77</v>
      </c>
      <c r="AU475" s="225" t="s">
        <v>78</v>
      </c>
      <c r="AY475" s="224" t="s">
        <v>216</v>
      </c>
      <c r="BK475" s="226">
        <f>BK476</f>
        <v>0</v>
      </c>
    </row>
    <row r="476" spans="1:63" s="12" customFormat="1" ht="22.8" customHeight="1">
      <c r="A476" s="12"/>
      <c r="B476" s="213"/>
      <c r="C476" s="214"/>
      <c r="D476" s="215" t="s">
        <v>77</v>
      </c>
      <c r="E476" s="227" t="s">
        <v>1622</v>
      </c>
      <c r="F476" s="227" t="s">
        <v>1623</v>
      </c>
      <c r="G476" s="214"/>
      <c r="H476" s="214"/>
      <c r="I476" s="217"/>
      <c r="J476" s="228">
        <f>BK476</f>
        <v>0</v>
      </c>
      <c r="K476" s="214"/>
      <c r="L476" s="219"/>
      <c r="M476" s="220"/>
      <c r="N476" s="221"/>
      <c r="O476" s="221"/>
      <c r="P476" s="222">
        <f>SUM(P477:P501)</f>
        <v>0</v>
      </c>
      <c r="Q476" s="221"/>
      <c r="R476" s="222">
        <f>SUM(R477:R501)</f>
        <v>0.14511</v>
      </c>
      <c r="S476" s="221"/>
      <c r="T476" s="223">
        <f>SUM(T477:T501)</f>
        <v>0</v>
      </c>
      <c r="U476" s="12"/>
      <c r="V476" s="12"/>
      <c r="W476" s="12"/>
      <c r="X476" s="12"/>
      <c r="Y476" s="12"/>
      <c r="Z476" s="12"/>
      <c r="AA476" s="12"/>
      <c r="AB476" s="12"/>
      <c r="AC476" s="12"/>
      <c r="AD476" s="12"/>
      <c r="AE476" s="12"/>
      <c r="AR476" s="224" t="s">
        <v>87</v>
      </c>
      <c r="AT476" s="225" t="s">
        <v>77</v>
      </c>
      <c r="AU476" s="225" t="s">
        <v>85</v>
      </c>
      <c r="AY476" s="224" t="s">
        <v>216</v>
      </c>
      <c r="BK476" s="226">
        <f>SUM(BK477:BK501)</f>
        <v>0</v>
      </c>
    </row>
    <row r="477" spans="1:65" s="2" customFormat="1" ht="33" customHeight="1">
      <c r="A477" s="39"/>
      <c r="B477" s="40"/>
      <c r="C477" s="276" t="s">
        <v>2056</v>
      </c>
      <c r="D477" s="276" t="s">
        <v>265</v>
      </c>
      <c r="E477" s="277" t="s">
        <v>1624</v>
      </c>
      <c r="F477" s="278" t="s">
        <v>2029</v>
      </c>
      <c r="G477" s="279" t="s">
        <v>268</v>
      </c>
      <c r="H477" s="280">
        <v>77.405</v>
      </c>
      <c r="I477" s="281"/>
      <c r="J477" s="282">
        <f>ROUND(I477*H477,2)</f>
        <v>0</v>
      </c>
      <c r="K477" s="278" t="s">
        <v>1361</v>
      </c>
      <c r="L477" s="45"/>
      <c r="M477" s="283" t="s">
        <v>1</v>
      </c>
      <c r="N477" s="284" t="s">
        <v>43</v>
      </c>
      <c r="O477" s="92"/>
      <c r="P477" s="239">
        <f>O477*H477</f>
        <v>0</v>
      </c>
      <c r="Q477" s="239">
        <v>0</v>
      </c>
      <c r="R477" s="239">
        <f>Q477*H477</f>
        <v>0</v>
      </c>
      <c r="S477" s="239">
        <v>0</v>
      </c>
      <c r="T477" s="240">
        <f>S477*H477</f>
        <v>0</v>
      </c>
      <c r="U477" s="39"/>
      <c r="V477" s="39"/>
      <c r="W477" s="39"/>
      <c r="X477" s="39"/>
      <c r="Y477" s="39"/>
      <c r="Z477" s="39"/>
      <c r="AA477" s="39"/>
      <c r="AB477" s="39"/>
      <c r="AC477" s="39"/>
      <c r="AD477" s="39"/>
      <c r="AE477" s="39"/>
      <c r="AR477" s="241" t="s">
        <v>285</v>
      </c>
      <c r="AT477" s="241" t="s">
        <v>265</v>
      </c>
      <c r="AU477" s="241" t="s">
        <v>87</v>
      </c>
      <c r="AY477" s="18" t="s">
        <v>216</v>
      </c>
      <c r="BE477" s="242">
        <f>IF(N477="základní",J477,0)</f>
        <v>0</v>
      </c>
      <c r="BF477" s="242">
        <f>IF(N477="snížená",J477,0)</f>
        <v>0</v>
      </c>
      <c r="BG477" s="242">
        <f>IF(N477="zákl. přenesená",J477,0)</f>
        <v>0</v>
      </c>
      <c r="BH477" s="242">
        <f>IF(N477="sníž. přenesená",J477,0)</f>
        <v>0</v>
      </c>
      <c r="BI477" s="242">
        <f>IF(N477="nulová",J477,0)</f>
        <v>0</v>
      </c>
      <c r="BJ477" s="18" t="s">
        <v>85</v>
      </c>
      <c r="BK477" s="242">
        <f>ROUND(I477*H477,2)</f>
        <v>0</v>
      </c>
      <c r="BL477" s="18" t="s">
        <v>285</v>
      </c>
      <c r="BM477" s="241" t="s">
        <v>2364</v>
      </c>
    </row>
    <row r="478" spans="1:47" s="2" customFormat="1" ht="12">
      <c r="A478" s="39"/>
      <c r="B478" s="40"/>
      <c r="C478" s="41"/>
      <c r="D478" s="288" t="s">
        <v>836</v>
      </c>
      <c r="E478" s="41"/>
      <c r="F478" s="289" t="s">
        <v>1627</v>
      </c>
      <c r="G478" s="41"/>
      <c r="H478" s="41"/>
      <c r="I478" s="290"/>
      <c r="J478" s="41"/>
      <c r="K478" s="41"/>
      <c r="L478" s="45"/>
      <c r="M478" s="291"/>
      <c r="N478" s="292"/>
      <c r="O478" s="92"/>
      <c r="P478" s="92"/>
      <c r="Q478" s="92"/>
      <c r="R478" s="92"/>
      <c r="S478" s="92"/>
      <c r="T478" s="93"/>
      <c r="U478" s="39"/>
      <c r="V478" s="39"/>
      <c r="W478" s="39"/>
      <c r="X478" s="39"/>
      <c r="Y478" s="39"/>
      <c r="Z478" s="39"/>
      <c r="AA478" s="39"/>
      <c r="AB478" s="39"/>
      <c r="AC478" s="39"/>
      <c r="AD478" s="39"/>
      <c r="AE478" s="39"/>
      <c r="AT478" s="18" t="s">
        <v>836</v>
      </c>
      <c r="AU478" s="18" t="s">
        <v>87</v>
      </c>
    </row>
    <row r="479" spans="1:51" s="14" customFormat="1" ht="12">
      <c r="A479" s="14"/>
      <c r="B479" s="254"/>
      <c r="C479" s="255"/>
      <c r="D479" s="245" t="s">
        <v>226</v>
      </c>
      <c r="E479" s="256" t="s">
        <v>1</v>
      </c>
      <c r="F479" s="257" t="s">
        <v>2365</v>
      </c>
      <c r="G479" s="255"/>
      <c r="H479" s="258">
        <v>18.5</v>
      </c>
      <c r="I479" s="259"/>
      <c r="J479" s="255"/>
      <c r="K479" s="255"/>
      <c r="L479" s="260"/>
      <c r="M479" s="261"/>
      <c r="N479" s="262"/>
      <c r="O479" s="262"/>
      <c r="P479" s="262"/>
      <c r="Q479" s="262"/>
      <c r="R479" s="262"/>
      <c r="S479" s="262"/>
      <c r="T479" s="263"/>
      <c r="U479" s="14"/>
      <c r="V479" s="14"/>
      <c r="W479" s="14"/>
      <c r="X479" s="14"/>
      <c r="Y479" s="14"/>
      <c r="Z479" s="14"/>
      <c r="AA479" s="14"/>
      <c r="AB479" s="14"/>
      <c r="AC479" s="14"/>
      <c r="AD479" s="14"/>
      <c r="AE479" s="14"/>
      <c r="AT479" s="264" t="s">
        <v>226</v>
      </c>
      <c r="AU479" s="264" t="s">
        <v>87</v>
      </c>
      <c r="AV479" s="14" t="s">
        <v>87</v>
      </c>
      <c r="AW479" s="14" t="s">
        <v>35</v>
      </c>
      <c r="AX479" s="14" t="s">
        <v>78</v>
      </c>
      <c r="AY479" s="264" t="s">
        <v>216</v>
      </c>
    </row>
    <row r="480" spans="1:51" s="14" customFormat="1" ht="12">
      <c r="A480" s="14"/>
      <c r="B480" s="254"/>
      <c r="C480" s="255"/>
      <c r="D480" s="245" t="s">
        <v>226</v>
      </c>
      <c r="E480" s="256" t="s">
        <v>1</v>
      </c>
      <c r="F480" s="257" t="s">
        <v>2366</v>
      </c>
      <c r="G480" s="255"/>
      <c r="H480" s="258">
        <v>58.905</v>
      </c>
      <c r="I480" s="259"/>
      <c r="J480" s="255"/>
      <c r="K480" s="255"/>
      <c r="L480" s="260"/>
      <c r="M480" s="261"/>
      <c r="N480" s="262"/>
      <c r="O480" s="262"/>
      <c r="P480" s="262"/>
      <c r="Q480" s="262"/>
      <c r="R480" s="262"/>
      <c r="S480" s="262"/>
      <c r="T480" s="263"/>
      <c r="U480" s="14"/>
      <c r="V480" s="14"/>
      <c r="W480" s="14"/>
      <c r="X480" s="14"/>
      <c r="Y480" s="14"/>
      <c r="Z480" s="14"/>
      <c r="AA480" s="14"/>
      <c r="AB480" s="14"/>
      <c r="AC480" s="14"/>
      <c r="AD480" s="14"/>
      <c r="AE480" s="14"/>
      <c r="AT480" s="264" t="s">
        <v>226</v>
      </c>
      <c r="AU480" s="264" t="s">
        <v>87</v>
      </c>
      <c r="AV480" s="14" t="s">
        <v>87</v>
      </c>
      <c r="AW480" s="14" t="s">
        <v>35</v>
      </c>
      <c r="AX480" s="14" t="s">
        <v>78</v>
      </c>
      <c r="AY480" s="264" t="s">
        <v>216</v>
      </c>
    </row>
    <row r="481" spans="1:51" s="15" customFormat="1" ht="12">
      <c r="A481" s="15"/>
      <c r="B481" s="265"/>
      <c r="C481" s="266"/>
      <c r="D481" s="245" t="s">
        <v>226</v>
      </c>
      <c r="E481" s="267" t="s">
        <v>1</v>
      </c>
      <c r="F481" s="268" t="s">
        <v>229</v>
      </c>
      <c r="G481" s="266"/>
      <c r="H481" s="269">
        <v>77.405</v>
      </c>
      <c r="I481" s="270"/>
      <c r="J481" s="266"/>
      <c r="K481" s="266"/>
      <c r="L481" s="271"/>
      <c r="M481" s="272"/>
      <c r="N481" s="273"/>
      <c r="O481" s="273"/>
      <c r="P481" s="273"/>
      <c r="Q481" s="273"/>
      <c r="R481" s="273"/>
      <c r="S481" s="273"/>
      <c r="T481" s="274"/>
      <c r="U481" s="15"/>
      <c r="V481" s="15"/>
      <c r="W481" s="15"/>
      <c r="X481" s="15"/>
      <c r="Y481" s="15"/>
      <c r="Z481" s="15"/>
      <c r="AA481" s="15"/>
      <c r="AB481" s="15"/>
      <c r="AC481" s="15"/>
      <c r="AD481" s="15"/>
      <c r="AE481" s="15"/>
      <c r="AT481" s="275" t="s">
        <v>226</v>
      </c>
      <c r="AU481" s="275" t="s">
        <v>87</v>
      </c>
      <c r="AV481" s="15" t="s">
        <v>100</v>
      </c>
      <c r="AW481" s="15" t="s">
        <v>35</v>
      </c>
      <c r="AX481" s="15" t="s">
        <v>85</v>
      </c>
      <c r="AY481" s="275" t="s">
        <v>216</v>
      </c>
    </row>
    <row r="482" spans="1:65" s="2" customFormat="1" ht="16.5" customHeight="1">
      <c r="A482" s="39"/>
      <c r="B482" s="40"/>
      <c r="C482" s="229" t="s">
        <v>2062</v>
      </c>
      <c r="D482" s="229" t="s">
        <v>219</v>
      </c>
      <c r="E482" s="230" t="s">
        <v>1630</v>
      </c>
      <c r="F482" s="231" t="s">
        <v>1631</v>
      </c>
      <c r="G482" s="232" t="s">
        <v>255</v>
      </c>
      <c r="H482" s="233">
        <v>0.031</v>
      </c>
      <c r="I482" s="234"/>
      <c r="J482" s="235">
        <f>ROUND(I482*H482,2)</f>
        <v>0</v>
      </c>
      <c r="K482" s="231" t="s">
        <v>1361</v>
      </c>
      <c r="L482" s="236"/>
      <c r="M482" s="237" t="s">
        <v>1</v>
      </c>
      <c r="N482" s="238" t="s">
        <v>43</v>
      </c>
      <c r="O482" s="92"/>
      <c r="P482" s="239">
        <f>O482*H482</f>
        <v>0</v>
      </c>
      <c r="Q482" s="239">
        <v>1</v>
      </c>
      <c r="R482" s="239">
        <f>Q482*H482</f>
        <v>0.031</v>
      </c>
      <c r="S482" s="239">
        <v>0</v>
      </c>
      <c r="T482" s="240">
        <f>S482*H482</f>
        <v>0</v>
      </c>
      <c r="U482" s="39"/>
      <c r="V482" s="39"/>
      <c r="W482" s="39"/>
      <c r="X482" s="39"/>
      <c r="Y482" s="39"/>
      <c r="Z482" s="39"/>
      <c r="AA482" s="39"/>
      <c r="AB482" s="39"/>
      <c r="AC482" s="39"/>
      <c r="AD482" s="39"/>
      <c r="AE482" s="39"/>
      <c r="AR482" s="241" t="s">
        <v>365</v>
      </c>
      <c r="AT482" s="241" t="s">
        <v>219</v>
      </c>
      <c r="AU482" s="241" t="s">
        <v>87</v>
      </c>
      <c r="AY482" s="18" t="s">
        <v>216</v>
      </c>
      <c r="BE482" s="242">
        <f>IF(N482="základní",J482,0)</f>
        <v>0</v>
      </c>
      <c r="BF482" s="242">
        <f>IF(N482="snížená",J482,0)</f>
        <v>0</v>
      </c>
      <c r="BG482" s="242">
        <f>IF(N482="zákl. přenesená",J482,0)</f>
        <v>0</v>
      </c>
      <c r="BH482" s="242">
        <f>IF(N482="sníž. přenesená",J482,0)</f>
        <v>0</v>
      </c>
      <c r="BI482" s="242">
        <f>IF(N482="nulová",J482,0)</f>
        <v>0</v>
      </c>
      <c r="BJ482" s="18" t="s">
        <v>85</v>
      </c>
      <c r="BK482" s="242">
        <f>ROUND(I482*H482,2)</f>
        <v>0</v>
      </c>
      <c r="BL482" s="18" t="s">
        <v>285</v>
      </c>
      <c r="BM482" s="241" t="s">
        <v>2367</v>
      </c>
    </row>
    <row r="483" spans="1:51" s="14" customFormat="1" ht="12">
      <c r="A483" s="14"/>
      <c r="B483" s="254"/>
      <c r="C483" s="255"/>
      <c r="D483" s="245" t="s">
        <v>226</v>
      </c>
      <c r="E483" s="256" t="s">
        <v>1</v>
      </c>
      <c r="F483" s="257" t="s">
        <v>2368</v>
      </c>
      <c r="G483" s="255"/>
      <c r="H483" s="258">
        <v>0.031</v>
      </c>
      <c r="I483" s="259"/>
      <c r="J483" s="255"/>
      <c r="K483" s="255"/>
      <c r="L483" s="260"/>
      <c r="M483" s="261"/>
      <c r="N483" s="262"/>
      <c r="O483" s="262"/>
      <c r="P483" s="262"/>
      <c r="Q483" s="262"/>
      <c r="R483" s="262"/>
      <c r="S483" s="262"/>
      <c r="T483" s="263"/>
      <c r="U483" s="14"/>
      <c r="V483" s="14"/>
      <c r="W483" s="14"/>
      <c r="X483" s="14"/>
      <c r="Y483" s="14"/>
      <c r="Z483" s="14"/>
      <c r="AA483" s="14"/>
      <c r="AB483" s="14"/>
      <c r="AC483" s="14"/>
      <c r="AD483" s="14"/>
      <c r="AE483" s="14"/>
      <c r="AT483" s="264" t="s">
        <v>226</v>
      </c>
      <c r="AU483" s="264" t="s">
        <v>87</v>
      </c>
      <c r="AV483" s="14" t="s">
        <v>87</v>
      </c>
      <c r="AW483" s="14" t="s">
        <v>35</v>
      </c>
      <c r="AX483" s="14" t="s">
        <v>78</v>
      </c>
      <c r="AY483" s="264" t="s">
        <v>216</v>
      </c>
    </row>
    <row r="484" spans="1:51" s="15" customFormat="1" ht="12">
      <c r="A484" s="15"/>
      <c r="B484" s="265"/>
      <c r="C484" s="266"/>
      <c r="D484" s="245" t="s">
        <v>226</v>
      </c>
      <c r="E484" s="267" t="s">
        <v>1</v>
      </c>
      <c r="F484" s="268" t="s">
        <v>229</v>
      </c>
      <c r="G484" s="266"/>
      <c r="H484" s="269">
        <v>0.031</v>
      </c>
      <c r="I484" s="270"/>
      <c r="J484" s="266"/>
      <c r="K484" s="266"/>
      <c r="L484" s="271"/>
      <c r="M484" s="272"/>
      <c r="N484" s="273"/>
      <c r="O484" s="273"/>
      <c r="P484" s="273"/>
      <c r="Q484" s="273"/>
      <c r="R484" s="273"/>
      <c r="S484" s="273"/>
      <c r="T484" s="274"/>
      <c r="U484" s="15"/>
      <c r="V484" s="15"/>
      <c r="W484" s="15"/>
      <c r="X484" s="15"/>
      <c r="Y484" s="15"/>
      <c r="Z484" s="15"/>
      <c r="AA484" s="15"/>
      <c r="AB484" s="15"/>
      <c r="AC484" s="15"/>
      <c r="AD484" s="15"/>
      <c r="AE484" s="15"/>
      <c r="AT484" s="275" t="s">
        <v>226</v>
      </c>
      <c r="AU484" s="275" t="s">
        <v>87</v>
      </c>
      <c r="AV484" s="15" t="s">
        <v>100</v>
      </c>
      <c r="AW484" s="15" t="s">
        <v>35</v>
      </c>
      <c r="AX484" s="15" t="s">
        <v>85</v>
      </c>
      <c r="AY484" s="275" t="s">
        <v>216</v>
      </c>
    </row>
    <row r="485" spans="1:65" s="2" customFormat="1" ht="37.8" customHeight="1">
      <c r="A485" s="39"/>
      <c r="B485" s="40"/>
      <c r="C485" s="276" t="s">
        <v>948</v>
      </c>
      <c r="D485" s="276" t="s">
        <v>265</v>
      </c>
      <c r="E485" s="277" t="s">
        <v>2036</v>
      </c>
      <c r="F485" s="278" t="s">
        <v>2037</v>
      </c>
      <c r="G485" s="279" t="s">
        <v>268</v>
      </c>
      <c r="H485" s="280">
        <v>154.81</v>
      </c>
      <c r="I485" s="281"/>
      <c r="J485" s="282">
        <f>ROUND(I485*H485,2)</f>
        <v>0</v>
      </c>
      <c r="K485" s="278" t="s">
        <v>1361</v>
      </c>
      <c r="L485" s="45"/>
      <c r="M485" s="283" t="s">
        <v>1</v>
      </c>
      <c r="N485" s="284" t="s">
        <v>43</v>
      </c>
      <c r="O485" s="92"/>
      <c r="P485" s="239">
        <f>O485*H485</f>
        <v>0</v>
      </c>
      <c r="Q485" s="239">
        <v>0</v>
      </c>
      <c r="R485" s="239">
        <f>Q485*H485</f>
        <v>0</v>
      </c>
      <c r="S485" s="239">
        <v>0</v>
      </c>
      <c r="T485" s="240">
        <f>S485*H485</f>
        <v>0</v>
      </c>
      <c r="U485" s="39"/>
      <c r="V485" s="39"/>
      <c r="W485" s="39"/>
      <c r="X485" s="39"/>
      <c r="Y485" s="39"/>
      <c r="Z485" s="39"/>
      <c r="AA485" s="39"/>
      <c r="AB485" s="39"/>
      <c r="AC485" s="39"/>
      <c r="AD485" s="39"/>
      <c r="AE485" s="39"/>
      <c r="AR485" s="241" t="s">
        <v>285</v>
      </c>
      <c r="AT485" s="241" t="s">
        <v>265</v>
      </c>
      <c r="AU485" s="241" t="s">
        <v>87</v>
      </c>
      <c r="AY485" s="18" t="s">
        <v>216</v>
      </c>
      <c r="BE485" s="242">
        <f>IF(N485="základní",J485,0)</f>
        <v>0</v>
      </c>
      <c r="BF485" s="242">
        <f>IF(N485="snížená",J485,0)</f>
        <v>0</v>
      </c>
      <c r="BG485" s="242">
        <f>IF(N485="zákl. přenesená",J485,0)</f>
        <v>0</v>
      </c>
      <c r="BH485" s="242">
        <f>IF(N485="sníž. přenesená",J485,0)</f>
        <v>0</v>
      </c>
      <c r="BI485" s="242">
        <f>IF(N485="nulová",J485,0)</f>
        <v>0</v>
      </c>
      <c r="BJ485" s="18" t="s">
        <v>85</v>
      </c>
      <c r="BK485" s="242">
        <f>ROUND(I485*H485,2)</f>
        <v>0</v>
      </c>
      <c r="BL485" s="18" t="s">
        <v>285</v>
      </c>
      <c r="BM485" s="241" t="s">
        <v>2369</v>
      </c>
    </row>
    <row r="486" spans="1:47" s="2" customFormat="1" ht="12">
      <c r="A486" s="39"/>
      <c r="B486" s="40"/>
      <c r="C486" s="41"/>
      <c r="D486" s="288" t="s">
        <v>836</v>
      </c>
      <c r="E486" s="41"/>
      <c r="F486" s="289" t="s">
        <v>2039</v>
      </c>
      <c r="G486" s="41"/>
      <c r="H486" s="41"/>
      <c r="I486" s="290"/>
      <c r="J486" s="41"/>
      <c r="K486" s="41"/>
      <c r="L486" s="45"/>
      <c r="M486" s="291"/>
      <c r="N486" s="292"/>
      <c r="O486" s="92"/>
      <c r="P486" s="92"/>
      <c r="Q486" s="92"/>
      <c r="R486" s="92"/>
      <c r="S486" s="92"/>
      <c r="T486" s="93"/>
      <c r="U486" s="39"/>
      <c r="V486" s="39"/>
      <c r="W486" s="39"/>
      <c r="X486" s="39"/>
      <c r="Y486" s="39"/>
      <c r="Z486" s="39"/>
      <c r="AA486" s="39"/>
      <c r="AB486" s="39"/>
      <c r="AC486" s="39"/>
      <c r="AD486" s="39"/>
      <c r="AE486" s="39"/>
      <c r="AT486" s="18" t="s">
        <v>836</v>
      </c>
      <c r="AU486" s="18" t="s">
        <v>87</v>
      </c>
    </row>
    <row r="487" spans="1:51" s="14" customFormat="1" ht="12">
      <c r="A487" s="14"/>
      <c r="B487" s="254"/>
      <c r="C487" s="255"/>
      <c r="D487" s="245" t="s">
        <v>226</v>
      </c>
      <c r="E487" s="256" t="s">
        <v>1</v>
      </c>
      <c r="F487" s="257" t="s">
        <v>2370</v>
      </c>
      <c r="G487" s="255"/>
      <c r="H487" s="258">
        <v>37</v>
      </c>
      <c r="I487" s="259"/>
      <c r="J487" s="255"/>
      <c r="K487" s="255"/>
      <c r="L487" s="260"/>
      <c r="M487" s="261"/>
      <c r="N487" s="262"/>
      <c r="O487" s="262"/>
      <c r="P487" s="262"/>
      <c r="Q487" s="262"/>
      <c r="R487" s="262"/>
      <c r="S487" s="262"/>
      <c r="T487" s="263"/>
      <c r="U487" s="14"/>
      <c r="V487" s="14"/>
      <c r="W487" s="14"/>
      <c r="X487" s="14"/>
      <c r="Y487" s="14"/>
      <c r="Z487" s="14"/>
      <c r="AA487" s="14"/>
      <c r="AB487" s="14"/>
      <c r="AC487" s="14"/>
      <c r="AD487" s="14"/>
      <c r="AE487" s="14"/>
      <c r="AT487" s="264" t="s">
        <v>226</v>
      </c>
      <c r="AU487" s="264" t="s">
        <v>87</v>
      </c>
      <c r="AV487" s="14" t="s">
        <v>87</v>
      </c>
      <c r="AW487" s="14" t="s">
        <v>35</v>
      </c>
      <c r="AX487" s="14" t="s">
        <v>78</v>
      </c>
      <c r="AY487" s="264" t="s">
        <v>216</v>
      </c>
    </row>
    <row r="488" spans="1:51" s="14" customFormat="1" ht="12">
      <c r="A488" s="14"/>
      <c r="B488" s="254"/>
      <c r="C488" s="255"/>
      <c r="D488" s="245" t="s">
        <v>226</v>
      </c>
      <c r="E488" s="256" t="s">
        <v>1</v>
      </c>
      <c r="F488" s="257" t="s">
        <v>2371</v>
      </c>
      <c r="G488" s="255"/>
      <c r="H488" s="258">
        <v>117.81</v>
      </c>
      <c r="I488" s="259"/>
      <c r="J488" s="255"/>
      <c r="K488" s="255"/>
      <c r="L488" s="260"/>
      <c r="M488" s="261"/>
      <c r="N488" s="262"/>
      <c r="O488" s="262"/>
      <c r="P488" s="262"/>
      <c r="Q488" s="262"/>
      <c r="R488" s="262"/>
      <c r="S488" s="262"/>
      <c r="T488" s="263"/>
      <c r="U488" s="14"/>
      <c r="V488" s="14"/>
      <c r="W488" s="14"/>
      <c r="X488" s="14"/>
      <c r="Y488" s="14"/>
      <c r="Z488" s="14"/>
      <c r="AA488" s="14"/>
      <c r="AB488" s="14"/>
      <c r="AC488" s="14"/>
      <c r="AD488" s="14"/>
      <c r="AE488" s="14"/>
      <c r="AT488" s="264" t="s">
        <v>226</v>
      </c>
      <c r="AU488" s="264" t="s">
        <v>87</v>
      </c>
      <c r="AV488" s="14" t="s">
        <v>87</v>
      </c>
      <c r="AW488" s="14" t="s">
        <v>35</v>
      </c>
      <c r="AX488" s="14" t="s">
        <v>78</v>
      </c>
      <c r="AY488" s="264" t="s">
        <v>216</v>
      </c>
    </row>
    <row r="489" spans="1:51" s="15" customFormat="1" ht="12">
      <c r="A489" s="15"/>
      <c r="B489" s="265"/>
      <c r="C489" s="266"/>
      <c r="D489" s="245" t="s">
        <v>226</v>
      </c>
      <c r="E489" s="267" t="s">
        <v>1</v>
      </c>
      <c r="F489" s="268" t="s">
        <v>229</v>
      </c>
      <c r="G489" s="266"/>
      <c r="H489" s="269">
        <v>154.81</v>
      </c>
      <c r="I489" s="270"/>
      <c r="J489" s="266"/>
      <c r="K489" s="266"/>
      <c r="L489" s="271"/>
      <c r="M489" s="272"/>
      <c r="N489" s="273"/>
      <c r="O489" s="273"/>
      <c r="P489" s="273"/>
      <c r="Q489" s="273"/>
      <c r="R489" s="273"/>
      <c r="S489" s="273"/>
      <c r="T489" s="274"/>
      <c r="U489" s="15"/>
      <c r="V489" s="15"/>
      <c r="W489" s="15"/>
      <c r="X489" s="15"/>
      <c r="Y489" s="15"/>
      <c r="Z489" s="15"/>
      <c r="AA489" s="15"/>
      <c r="AB489" s="15"/>
      <c r="AC489" s="15"/>
      <c r="AD489" s="15"/>
      <c r="AE489" s="15"/>
      <c r="AT489" s="275" t="s">
        <v>226</v>
      </c>
      <c r="AU489" s="275" t="s">
        <v>87</v>
      </c>
      <c r="AV489" s="15" t="s">
        <v>100</v>
      </c>
      <c r="AW489" s="15" t="s">
        <v>35</v>
      </c>
      <c r="AX489" s="15" t="s">
        <v>85</v>
      </c>
      <c r="AY489" s="275" t="s">
        <v>216</v>
      </c>
    </row>
    <row r="490" spans="1:65" s="2" customFormat="1" ht="16.5" customHeight="1">
      <c r="A490" s="39"/>
      <c r="B490" s="40"/>
      <c r="C490" s="229" t="s">
        <v>2372</v>
      </c>
      <c r="D490" s="229" t="s">
        <v>219</v>
      </c>
      <c r="E490" s="230" t="s">
        <v>1639</v>
      </c>
      <c r="F490" s="231" t="s">
        <v>1640</v>
      </c>
      <c r="G490" s="232" t="s">
        <v>255</v>
      </c>
      <c r="H490" s="233">
        <v>0.077</v>
      </c>
      <c r="I490" s="234"/>
      <c r="J490" s="235">
        <f>ROUND(I490*H490,2)</f>
        <v>0</v>
      </c>
      <c r="K490" s="231" t="s">
        <v>1361</v>
      </c>
      <c r="L490" s="236"/>
      <c r="M490" s="237" t="s">
        <v>1</v>
      </c>
      <c r="N490" s="238" t="s">
        <v>43</v>
      </c>
      <c r="O490" s="92"/>
      <c r="P490" s="239">
        <f>O490*H490</f>
        <v>0</v>
      </c>
      <c r="Q490" s="239">
        <v>1</v>
      </c>
      <c r="R490" s="239">
        <f>Q490*H490</f>
        <v>0.077</v>
      </c>
      <c r="S490" s="239">
        <v>0</v>
      </c>
      <c r="T490" s="240">
        <f>S490*H490</f>
        <v>0</v>
      </c>
      <c r="U490" s="39"/>
      <c r="V490" s="39"/>
      <c r="W490" s="39"/>
      <c r="X490" s="39"/>
      <c r="Y490" s="39"/>
      <c r="Z490" s="39"/>
      <c r="AA490" s="39"/>
      <c r="AB490" s="39"/>
      <c r="AC490" s="39"/>
      <c r="AD490" s="39"/>
      <c r="AE490" s="39"/>
      <c r="AR490" s="241" t="s">
        <v>365</v>
      </c>
      <c r="AT490" s="241" t="s">
        <v>219</v>
      </c>
      <c r="AU490" s="241" t="s">
        <v>87</v>
      </c>
      <c r="AY490" s="18" t="s">
        <v>216</v>
      </c>
      <c r="BE490" s="242">
        <f>IF(N490="základní",J490,0)</f>
        <v>0</v>
      </c>
      <c r="BF490" s="242">
        <f>IF(N490="snížená",J490,0)</f>
        <v>0</v>
      </c>
      <c r="BG490" s="242">
        <f>IF(N490="zákl. přenesená",J490,0)</f>
        <v>0</v>
      </c>
      <c r="BH490" s="242">
        <f>IF(N490="sníž. přenesená",J490,0)</f>
        <v>0</v>
      </c>
      <c r="BI490" s="242">
        <f>IF(N490="nulová",J490,0)</f>
        <v>0</v>
      </c>
      <c r="BJ490" s="18" t="s">
        <v>85</v>
      </c>
      <c r="BK490" s="242">
        <f>ROUND(I490*H490,2)</f>
        <v>0</v>
      </c>
      <c r="BL490" s="18" t="s">
        <v>285</v>
      </c>
      <c r="BM490" s="241" t="s">
        <v>2373</v>
      </c>
    </row>
    <row r="491" spans="1:51" s="14" customFormat="1" ht="12">
      <c r="A491" s="14"/>
      <c r="B491" s="254"/>
      <c r="C491" s="255"/>
      <c r="D491" s="245" t="s">
        <v>226</v>
      </c>
      <c r="E491" s="256" t="s">
        <v>1</v>
      </c>
      <c r="F491" s="257" t="s">
        <v>2374</v>
      </c>
      <c r="G491" s="255"/>
      <c r="H491" s="258">
        <v>0.077</v>
      </c>
      <c r="I491" s="259"/>
      <c r="J491" s="255"/>
      <c r="K491" s="255"/>
      <c r="L491" s="260"/>
      <c r="M491" s="261"/>
      <c r="N491" s="262"/>
      <c r="O491" s="262"/>
      <c r="P491" s="262"/>
      <c r="Q491" s="262"/>
      <c r="R491" s="262"/>
      <c r="S491" s="262"/>
      <c r="T491" s="263"/>
      <c r="U491" s="14"/>
      <c r="V491" s="14"/>
      <c r="W491" s="14"/>
      <c r="X491" s="14"/>
      <c r="Y491" s="14"/>
      <c r="Z491" s="14"/>
      <c r="AA491" s="14"/>
      <c r="AB491" s="14"/>
      <c r="AC491" s="14"/>
      <c r="AD491" s="14"/>
      <c r="AE491" s="14"/>
      <c r="AT491" s="264" t="s">
        <v>226</v>
      </c>
      <c r="AU491" s="264" t="s">
        <v>87</v>
      </c>
      <c r="AV491" s="14" t="s">
        <v>87</v>
      </c>
      <c r="AW491" s="14" t="s">
        <v>35</v>
      </c>
      <c r="AX491" s="14" t="s">
        <v>78</v>
      </c>
      <c r="AY491" s="264" t="s">
        <v>216</v>
      </c>
    </row>
    <row r="492" spans="1:51" s="15" customFormat="1" ht="12">
      <c r="A492" s="15"/>
      <c r="B492" s="265"/>
      <c r="C492" s="266"/>
      <c r="D492" s="245" t="s">
        <v>226</v>
      </c>
      <c r="E492" s="267" t="s">
        <v>1</v>
      </c>
      <c r="F492" s="268" t="s">
        <v>229</v>
      </c>
      <c r="G492" s="266"/>
      <c r="H492" s="269">
        <v>0.077</v>
      </c>
      <c r="I492" s="270"/>
      <c r="J492" s="266"/>
      <c r="K492" s="266"/>
      <c r="L492" s="271"/>
      <c r="M492" s="272"/>
      <c r="N492" s="273"/>
      <c r="O492" s="273"/>
      <c r="P492" s="273"/>
      <c r="Q492" s="273"/>
      <c r="R492" s="273"/>
      <c r="S492" s="273"/>
      <c r="T492" s="274"/>
      <c r="U492" s="15"/>
      <c r="V492" s="15"/>
      <c r="W492" s="15"/>
      <c r="X492" s="15"/>
      <c r="Y492" s="15"/>
      <c r="Z492" s="15"/>
      <c r="AA492" s="15"/>
      <c r="AB492" s="15"/>
      <c r="AC492" s="15"/>
      <c r="AD492" s="15"/>
      <c r="AE492" s="15"/>
      <c r="AT492" s="275" t="s">
        <v>226</v>
      </c>
      <c r="AU492" s="275" t="s">
        <v>87</v>
      </c>
      <c r="AV492" s="15" t="s">
        <v>100</v>
      </c>
      <c r="AW492" s="15" t="s">
        <v>35</v>
      </c>
      <c r="AX492" s="15" t="s">
        <v>85</v>
      </c>
      <c r="AY492" s="275" t="s">
        <v>216</v>
      </c>
    </row>
    <row r="493" spans="1:65" s="2" customFormat="1" ht="24.15" customHeight="1">
      <c r="A493" s="39"/>
      <c r="B493" s="40"/>
      <c r="C493" s="276" t="s">
        <v>1776</v>
      </c>
      <c r="D493" s="276" t="s">
        <v>265</v>
      </c>
      <c r="E493" s="277" t="s">
        <v>2375</v>
      </c>
      <c r="F493" s="278" t="s">
        <v>2376</v>
      </c>
      <c r="G493" s="279" t="s">
        <v>268</v>
      </c>
      <c r="H493" s="280">
        <v>58.905</v>
      </c>
      <c r="I493" s="281"/>
      <c r="J493" s="282">
        <f>ROUND(I493*H493,2)</f>
        <v>0</v>
      </c>
      <c r="K493" s="278" t="s">
        <v>1361</v>
      </c>
      <c r="L493" s="45"/>
      <c r="M493" s="283" t="s">
        <v>1</v>
      </c>
      <c r="N493" s="284" t="s">
        <v>43</v>
      </c>
      <c r="O493" s="92"/>
      <c r="P493" s="239">
        <f>O493*H493</f>
        <v>0</v>
      </c>
      <c r="Q493" s="239">
        <v>0</v>
      </c>
      <c r="R493" s="239">
        <f>Q493*H493</f>
        <v>0</v>
      </c>
      <c r="S493" s="239">
        <v>0</v>
      </c>
      <c r="T493" s="240">
        <f>S493*H493</f>
        <v>0</v>
      </c>
      <c r="U493" s="39"/>
      <c r="V493" s="39"/>
      <c r="W493" s="39"/>
      <c r="X493" s="39"/>
      <c r="Y493" s="39"/>
      <c r="Z493" s="39"/>
      <c r="AA493" s="39"/>
      <c r="AB493" s="39"/>
      <c r="AC493" s="39"/>
      <c r="AD493" s="39"/>
      <c r="AE493" s="39"/>
      <c r="AR493" s="241" t="s">
        <v>285</v>
      </c>
      <c r="AT493" s="241" t="s">
        <v>265</v>
      </c>
      <c r="AU493" s="241" t="s">
        <v>87</v>
      </c>
      <c r="AY493" s="18" t="s">
        <v>216</v>
      </c>
      <c r="BE493" s="242">
        <f>IF(N493="základní",J493,0)</f>
        <v>0</v>
      </c>
      <c r="BF493" s="242">
        <f>IF(N493="snížená",J493,0)</f>
        <v>0</v>
      </c>
      <c r="BG493" s="242">
        <f>IF(N493="zákl. přenesená",J493,0)</f>
        <v>0</v>
      </c>
      <c r="BH493" s="242">
        <f>IF(N493="sníž. přenesená",J493,0)</f>
        <v>0</v>
      </c>
      <c r="BI493" s="242">
        <f>IF(N493="nulová",J493,0)</f>
        <v>0</v>
      </c>
      <c r="BJ493" s="18" t="s">
        <v>85</v>
      </c>
      <c r="BK493" s="242">
        <f>ROUND(I493*H493,2)</f>
        <v>0</v>
      </c>
      <c r="BL493" s="18" t="s">
        <v>285</v>
      </c>
      <c r="BM493" s="241" t="s">
        <v>2377</v>
      </c>
    </row>
    <row r="494" spans="1:47" s="2" customFormat="1" ht="12">
      <c r="A494" s="39"/>
      <c r="B494" s="40"/>
      <c r="C494" s="41"/>
      <c r="D494" s="288" t="s">
        <v>836</v>
      </c>
      <c r="E494" s="41"/>
      <c r="F494" s="289" t="s">
        <v>2378</v>
      </c>
      <c r="G494" s="41"/>
      <c r="H494" s="41"/>
      <c r="I494" s="290"/>
      <c r="J494" s="41"/>
      <c r="K494" s="41"/>
      <c r="L494" s="45"/>
      <c r="M494" s="291"/>
      <c r="N494" s="292"/>
      <c r="O494" s="92"/>
      <c r="P494" s="92"/>
      <c r="Q494" s="92"/>
      <c r="R494" s="92"/>
      <c r="S494" s="92"/>
      <c r="T494" s="93"/>
      <c r="U494" s="39"/>
      <c r="V494" s="39"/>
      <c r="W494" s="39"/>
      <c r="X494" s="39"/>
      <c r="Y494" s="39"/>
      <c r="Z494" s="39"/>
      <c r="AA494" s="39"/>
      <c r="AB494" s="39"/>
      <c r="AC494" s="39"/>
      <c r="AD494" s="39"/>
      <c r="AE494" s="39"/>
      <c r="AT494" s="18" t="s">
        <v>836</v>
      </c>
      <c r="AU494" s="18" t="s">
        <v>87</v>
      </c>
    </row>
    <row r="495" spans="1:51" s="14" customFormat="1" ht="12">
      <c r="A495" s="14"/>
      <c r="B495" s="254"/>
      <c r="C495" s="255"/>
      <c r="D495" s="245" t="s">
        <v>226</v>
      </c>
      <c r="E495" s="256" t="s">
        <v>1</v>
      </c>
      <c r="F495" s="257" t="s">
        <v>2366</v>
      </c>
      <c r="G495" s="255"/>
      <c r="H495" s="258">
        <v>58.905</v>
      </c>
      <c r="I495" s="259"/>
      <c r="J495" s="255"/>
      <c r="K495" s="255"/>
      <c r="L495" s="260"/>
      <c r="M495" s="261"/>
      <c r="N495" s="262"/>
      <c r="O495" s="262"/>
      <c r="P495" s="262"/>
      <c r="Q495" s="262"/>
      <c r="R495" s="262"/>
      <c r="S495" s="262"/>
      <c r="T495" s="263"/>
      <c r="U495" s="14"/>
      <c r="V495" s="14"/>
      <c r="W495" s="14"/>
      <c r="X495" s="14"/>
      <c r="Y495" s="14"/>
      <c r="Z495" s="14"/>
      <c r="AA495" s="14"/>
      <c r="AB495" s="14"/>
      <c r="AC495" s="14"/>
      <c r="AD495" s="14"/>
      <c r="AE495" s="14"/>
      <c r="AT495" s="264" t="s">
        <v>226</v>
      </c>
      <c r="AU495" s="264" t="s">
        <v>87</v>
      </c>
      <c r="AV495" s="14" t="s">
        <v>87</v>
      </c>
      <c r="AW495" s="14" t="s">
        <v>35</v>
      </c>
      <c r="AX495" s="14" t="s">
        <v>78</v>
      </c>
      <c r="AY495" s="264" t="s">
        <v>216</v>
      </c>
    </row>
    <row r="496" spans="1:51" s="15" customFormat="1" ht="12">
      <c r="A496" s="15"/>
      <c r="B496" s="265"/>
      <c r="C496" s="266"/>
      <c r="D496" s="245" t="s">
        <v>226</v>
      </c>
      <c r="E496" s="267" t="s">
        <v>1</v>
      </c>
      <c r="F496" s="268" t="s">
        <v>229</v>
      </c>
      <c r="G496" s="266"/>
      <c r="H496" s="269">
        <v>58.905</v>
      </c>
      <c r="I496" s="270"/>
      <c r="J496" s="266"/>
      <c r="K496" s="266"/>
      <c r="L496" s="271"/>
      <c r="M496" s="272"/>
      <c r="N496" s="273"/>
      <c r="O496" s="273"/>
      <c r="P496" s="273"/>
      <c r="Q496" s="273"/>
      <c r="R496" s="273"/>
      <c r="S496" s="273"/>
      <c r="T496" s="274"/>
      <c r="U496" s="15"/>
      <c r="V496" s="15"/>
      <c r="W496" s="15"/>
      <c r="X496" s="15"/>
      <c r="Y496" s="15"/>
      <c r="Z496" s="15"/>
      <c r="AA496" s="15"/>
      <c r="AB496" s="15"/>
      <c r="AC496" s="15"/>
      <c r="AD496" s="15"/>
      <c r="AE496" s="15"/>
      <c r="AT496" s="275" t="s">
        <v>226</v>
      </c>
      <c r="AU496" s="275" t="s">
        <v>87</v>
      </c>
      <c r="AV496" s="15" t="s">
        <v>100</v>
      </c>
      <c r="AW496" s="15" t="s">
        <v>35</v>
      </c>
      <c r="AX496" s="15" t="s">
        <v>85</v>
      </c>
      <c r="AY496" s="275" t="s">
        <v>216</v>
      </c>
    </row>
    <row r="497" spans="1:65" s="2" customFormat="1" ht="24.15" customHeight="1">
      <c r="A497" s="39"/>
      <c r="B497" s="40"/>
      <c r="C497" s="229" t="s">
        <v>1796</v>
      </c>
      <c r="D497" s="229" t="s">
        <v>219</v>
      </c>
      <c r="E497" s="230" t="s">
        <v>2379</v>
      </c>
      <c r="F497" s="231" t="s">
        <v>2380</v>
      </c>
      <c r="G497" s="232" t="s">
        <v>268</v>
      </c>
      <c r="H497" s="233">
        <v>61.85</v>
      </c>
      <c r="I497" s="234"/>
      <c r="J497" s="235">
        <f>ROUND(I497*H497,2)</f>
        <v>0</v>
      </c>
      <c r="K497" s="231" t="s">
        <v>1361</v>
      </c>
      <c r="L497" s="236"/>
      <c r="M497" s="237" t="s">
        <v>1</v>
      </c>
      <c r="N497" s="238" t="s">
        <v>43</v>
      </c>
      <c r="O497" s="92"/>
      <c r="P497" s="239">
        <f>O497*H497</f>
        <v>0</v>
      </c>
      <c r="Q497" s="239">
        <v>0.0006</v>
      </c>
      <c r="R497" s="239">
        <f>Q497*H497</f>
        <v>0.03711</v>
      </c>
      <c r="S497" s="239">
        <v>0</v>
      </c>
      <c r="T497" s="240">
        <f>S497*H497</f>
        <v>0</v>
      </c>
      <c r="U497" s="39"/>
      <c r="V497" s="39"/>
      <c r="W497" s="39"/>
      <c r="X497" s="39"/>
      <c r="Y497" s="39"/>
      <c r="Z497" s="39"/>
      <c r="AA497" s="39"/>
      <c r="AB497" s="39"/>
      <c r="AC497" s="39"/>
      <c r="AD497" s="39"/>
      <c r="AE497" s="39"/>
      <c r="AR497" s="241" t="s">
        <v>365</v>
      </c>
      <c r="AT497" s="241" t="s">
        <v>219</v>
      </c>
      <c r="AU497" s="241" t="s">
        <v>87</v>
      </c>
      <c r="AY497" s="18" t="s">
        <v>216</v>
      </c>
      <c r="BE497" s="242">
        <f>IF(N497="základní",J497,0)</f>
        <v>0</v>
      </c>
      <c r="BF497" s="242">
        <f>IF(N497="snížená",J497,0)</f>
        <v>0</v>
      </c>
      <c r="BG497" s="242">
        <f>IF(N497="zákl. přenesená",J497,0)</f>
        <v>0</v>
      </c>
      <c r="BH497" s="242">
        <f>IF(N497="sníž. přenesená",J497,0)</f>
        <v>0</v>
      </c>
      <c r="BI497" s="242">
        <f>IF(N497="nulová",J497,0)</f>
        <v>0</v>
      </c>
      <c r="BJ497" s="18" t="s">
        <v>85</v>
      </c>
      <c r="BK497" s="242">
        <f>ROUND(I497*H497,2)</f>
        <v>0</v>
      </c>
      <c r="BL497" s="18" t="s">
        <v>285</v>
      </c>
      <c r="BM497" s="241" t="s">
        <v>2381</v>
      </c>
    </row>
    <row r="498" spans="1:51" s="14" customFormat="1" ht="12">
      <c r="A498" s="14"/>
      <c r="B498" s="254"/>
      <c r="C498" s="255"/>
      <c r="D498" s="245" t="s">
        <v>226</v>
      </c>
      <c r="E498" s="256" t="s">
        <v>1</v>
      </c>
      <c r="F498" s="257" t="s">
        <v>2382</v>
      </c>
      <c r="G498" s="255"/>
      <c r="H498" s="258">
        <v>61.85</v>
      </c>
      <c r="I498" s="259"/>
      <c r="J498" s="255"/>
      <c r="K498" s="255"/>
      <c r="L498" s="260"/>
      <c r="M498" s="261"/>
      <c r="N498" s="262"/>
      <c r="O498" s="262"/>
      <c r="P498" s="262"/>
      <c r="Q498" s="262"/>
      <c r="R498" s="262"/>
      <c r="S498" s="262"/>
      <c r="T498" s="263"/>
      <c r="U498" s="14"/>
      <c r="V498" s="14"/>
      <c r="W498" s="14"/>
      <c r="X498" s="14"/>
      <c r="Y498" s="14"/>
      <c r="Z498" s="14"/>
      <c r="AA498" s="14"/>
      <c r="AB498" s="14"/>
      <c r="AC498" s="14"/>
      <c r="AD498" s="14"/>
      <c r="AE498" s="14"/>
      <c r="AT498" s="264" t="s">
        <v>226</v>
      </c>
      <c r="AU498" s="264" t="s">
        <v>87</v>
      </c>
      <c r="AV498" s="14" t="s">
        <v>87</v>
      </c>
      <c r="AW498" s="14" t="s">
        <v>35</v>
      </c>
      <c r="AX498" s="14" t="s">
        <v>78</v>
      </c>
      <c r="AY498" s="264" t="s">
        <v>216</v>
      </c>
    </row>
    <row r="499" spans="1:51" s="15" customFormat="1" ht="12">
      <c r="A499" s="15"/>
      <c r="B499" s="265"/>
      <c r="C499" s="266"/>
      <c r="D499" s="245" t="s">
        <v>226</v>
      </c>
      <c r="E499" s="267" t="s">
        <v>1</v>
      </c>
      <c r="F499" s="268" t="s">
        <v>229</v>
      </c>
      <c r="G499" s="266"/>
      <c r="H499" s="269">
        <v>61.85</v>
      </c>
      <c r="I499" s="270"/>
      <c r="J499" s="266"/>
      <c r="K499" s="266"/>
      <c r="L499" s="271"/>
      <c r="M499" s="272"/>
      <c r="N499" s="273"/>
      <c r="O499" s="273"/>
      <c r="P499" s="273"/>
      <c r="Q499" s="273"/>
      <c r="R499" s="273"/>
      <c r="S499" s="273"/>
      <c r="T499" s="274"/>
      <c r="U499" s="15"/>
      <c r="V499" s="15"/>
      <c r="W499" s="15"/>
      <c r="X499" s="15"/>
      <c r="Y499" s="15"/>
      <c r="Z499" s="15"/>
      <c r="AA499" s="15"/>
      <c r="AB499" s="15"/>
      <c r="AC499" s="15"/>
      <c r="AD499" s="15"/>
      <c r="AE499" s="15"/>
      <c r="AT499" s="275" t="s">
        <v>226</v>
      </c>
      <c r="AU499" s="275" t="s">
        <v>87</v>
      </c>
      <c r="AV499" s="15" t="s">
        <v>100</v>
      </c>
      <c r="AW499" s="15" t="s">
        <v>35</v>
      </c>
      <c r="AX499" s="15" t="s">
        <v>85</v>
      </c>
      <c r="AY499" s="275" t="s">
        <v>216</v>
      </c>
    </row>
    <row r="500" spans="1:65" s="2" customFormat="1" ht="49.05" customHeight="1">
      <c r="A500" s="39"/>
      <c r="B500" s="40"/>
      <c r="C500" s="276" t="s">
        <v>1825</v>
      </c>
      <c r="D500" s="276" t="s">
        <v>265</v>
      </c>
      <c r="E500" s="277" t="s">
        <v>1643</v>
      </c>
      <c r="F500" s="278" t="s">
        <v>2069</v>
      </c>
      <c r="G500" s="279" t="s">
        <v>255</v>
      </c>
      <c r="H500" s="280">
        <v>0.145</v>
      </c>
      <c r="I500" s="281"/>
      <c r="J500" s="282">
        <f>ROUND(I500*H500,2)</f>
        <v>0</v>
      </c>
      <c r="K500" s="278" t="s">
        <v>1361</v>
      </c>
      <c r="L500" s="45"/>
      <c r="M500" s="283" t="s">
        <v>1</v>
      </c>
      <c r="N500" s="284" t="s">
        <v>43</v>
      </c>
      <c r="O500" s="92"/>
      <c r="P500" s="239">
        <f>O500*H500</f>
        <v>0</v>
      </c>
      <c r="Q500" s="239">
        <v>0</v>
      </c>
      <c r="R500" s="239">
        <f>Q500*H500</f>
        <v>0</v>
      </c>
      <c r="S500" s="239">
        <v>0</v>
      </c>
      <c r="T500" s="240">
        <f>S500*H500</f>
        <v>0</v>
      </c>
      <c r="U500" s="39"/>
      <c r="V500" s="39"/>
      <c r="W500" s="39"/>
      <c r="X500" s="39"/>
      <c r="Y500" s="39"/>
      <c r="Z500" s="39"/>
      <c r="AA500" s="39"/>
      <c r="AB500" s="39"/>
      <c r="AC500" s="39"/>
      <c r="AD500" s="39"/>
      <c r="AE500" s="39"/>
      <c r="AR500" s="241" t="s">
        <v>285</v>
      </c>
      <c r="AT500" s="241" t="s">
        <v>265</v>
      </c>
      <c r="AU500" s="241" t="s">
        <v>87</v>
      </c>
      <c r="AY500" s="18" t="s">
        <v>216</v>
      </c>
      <c r="BE500" s="242">
        <f>IF(N500="základní",J500,0)</f>
        <v>0</v>
      </c>
      <c r="BF500" s="242">
        <f>IF(N500="snížená",J500,0)</f>
        <v>0</v>
      </c>
      <c r="BG500" s="242">
        <f>IF(N500="zákl. přenesená",J500,0)</f>
        <v>0</v>
      </c>
      <c r="BH500" s="242">
        <f>IF(N500="sníž. přenesená",J500,0)</f>
        <v>0</v>
      </c>
      <c r="BI500" s="242">
        <f>IF(N500="nulová",J500,0)</f>
        <v>0</v>
      </c>
      <c r="BJ500" s="18" t="s">
        <v>85</v>
      </c>
      <c r="BK500" s="242">
        <f>ROUND(I500*H500,2)</f>
        <v>0</v>
      </c>
      <c r="BL500" s="18" t="s">
        <v>285</v>
      </c>
      <c r="BM500" s="241" t="s">
        <v>2383</v>
      </c>
    </row>
    <row r="501" spans="1:47" s="2" customFormat="1" ht="12">
      <c r="A501" s="39"/>
      <c r="B501" s="40"/>
      <c r="C501" s="41"/>
      <c r="D501" s="288" t="s">
        <v>836</v>
      </c>
      <c r="E501" s="41"/>
      <c r="F501" s="289" t="s">
        <v>1646</v>
      </c>
      <c r="G501" s="41"/>
      <c r="H501" s="41"/>
      <c r="I501" s="290"/>
      <c r="J501" s="41"/>
      <c r="K501" s="41"/>
      <c r="L501" s="45"/>
      <c r="M501" s="293"/>
      <c r="N501" s="294"/>
      <c r="O501" s="295"/>
      <c r="P501" s="295"/>
      <c r="Q501" s="295"/>
      <c r="R501" s="295"/>
      <c r="S501" s="295"/>
      <c r="T501" s="296"/>
      <c r="U501" s="39"/>
      <c r="V501" s="39"/>
      <c r="W501" s="39"/>
      <c r="X501" s="39"/>
      <c r="Y501" s="39"/>
      <c r="Z501" s="39"/>
      <c r="AA501" s="39"/>
      <c r="AB501" s="39"/>
      <c r="AC501" s="39"/>
      <c r="AD501" s="39"/>
      <c r="AE501" s="39"/>
      <c r="AT501" s="18" t="s">
        <v>836</v>
      </c>
      <c r="AU501" s="18" t="s">
        <v>87</v>
      </c>
    </row>
    <row r="502" spans="1:31" s="2" customFormat="1" ht="6.95" customHeight="1">
      <c r="A502" s="39"/>
      <c r="B502" s="67"/>
      <c r="C502" s="68"/>
      <c r="D502" s="68"/>
      <c r="E502" s="68"/>
      <c r="F502" s="68"/>
      <c r="G502" s="68"/>
      <c r="H502" s="68"/>
      <c r="I502" s="68"/>
      <c r="J502" s="68"/>
      <c r="K502" s="68"/>
      <c r="L502" s="45"/>
      <c r="M502" s="39"/>
      <c r="O502" s="39"/>
      <c r="P502" s="39"/>
      <c r="Q502" s="39"/>
      <c r="R502" s="39"/>
      <c r="S502" s="39"/>
      <c r="T502" s="39"/>
      <c r="U502" s="39"/>
      <c r="V502" s="39"/>
      <c r="W502" s="39"/>
      <c r="X502" s="39"/>
      <c r="Y502" s="39"/>
      <c r="Z502" s="39"/>
      <c r="AA502" s="39"/>
      <c r="AB502" s="39"/>
      <c r="AC502" s="39"/>
      <c r="AD502" s="39"/>
      <c r="AE502" s="39"/>
    </row>
  </sheetData>
  <sheetProtection password="CC35" sheet="1" objects="1" scenarios="1" formatColumns="0" formatRows="0" autoFilter="0"/>
  <autoFilter ref="C135:K501"/>
  <mergeCells count="15">
    <mergeCell ref="E7:H7"/>
    <mergeCell ref="E11:H11"/>
    <mergeCell ref="E9:H9"/>
    <mergeCell ref="E13:H13"/>
    <mergeCell ref="E22:H22"/>
    <mergeCell ref="E31:H31"/>
    <mergeCell ref="E85:H85"/>
    <mergeCell ref="E89:H89"/>
    <mergeCell ref="E87:H87"/>
    <mergeCell ref="E91:H91"/>
    <mergeCell ref="E122:H122"/>
    <mergeCell ref="E126:H126"/>
    <mergeCell ref="E124:H124"/>
    <mergeCell ref="E128:H128"/>
    <mergeCell ref="L2:V2"/>
  </mergeCells>
  <hyperlinks>
    <hyperlink ref="F140" r:id="rId1" display="https://podminky.urs.cz/item/CS_URS_2022_02/111251101"/>
    <hyperlink ref="F144" r:id="rId2" display="https://podminky.urs.cz/item/CS_URS_2022_02/112155315"/>
    <hyperlink ref="F148" r:id="rId3" display="https://podminky.urs.cz/item/CS_URS_2022_02/113105113"/>
    <hyperlink ref="F152" r:id="rId4" display="https://podminky.urs.cz/item/CS_URS_2022_02/115001104"/>
    <hyperlink ref="F157" r:id="rId5" display="https://podminky.urs.cz/item/CS_URS_2022_02/121151103"/>
    <hyperlink ref="F162" r:id="rId6" display="https://podminky.urs.cz/item/CS_URS_2022_02/122252502"/>
    <hyperlink ref="F164" r:id="rId7" display="https://podminky.urs.cz/item/CS_URS_2022_02/122252508"/>
    <hyperlink ref="F168" r:id="rId8" display="https://podminky.urs.cz/item/CS_URS_2022_02/122452502"/>
    <hyperlink ref="F170" r:id="rId9" display="https://podminky.urs.cz/item/CS_URS_2022_02/122452508"/>
    <hyperlink ref="F174" r:id="rId10" display="https://podminky.urs.cz/item/CS_URS_2022_02/162751117"/>
    <hyperlink ref="F178" r:id="rId11" display="https://podminky.urs.cz/item/CS_URS_2022_02/162751119"/>
    <hyperlink ref="F182" r:id="rId12" display="https://podminky.urs.cz/item/CS_URS_2022_02/162751137"/>
    <hyperlink ref="F186" r:id="rId13" display="https://podminky.urs.cz/item/CS_URS_2022_02/162751139"/>
    <hyperlink ref="F190" r:id="rId14" display="https://podminky.urs.cz/item/CS_URS_2022_02/171201231"/>
    <hyperlink ref="F194" r:id="rId15" display="https://podminky.urs.cz/item/CS_URS_2022_02/174111311"/>
    <hyperlink ref="F204" r:id="rId16" display="https://podminky.urs.cz/item/CS_URS_2022_02/181311103"/>
    <hyperlink ref="F208" r:id="rId17" display="https://podminky.urs.cz/item/CS_URS_2022_02/181411131"/>
    <hyperlink ref="F216" r:id="rId18" display="https://podminky.urs.cz/item/CS_URS_2022_02/273321117"/>
    <hyperlink ref="F221" r:id="rId19" display="https://podminky.urs.cz/item/CS_URS_2022_02/273321191"/>
    <hyperlink ref="F223" r:id="rId20" display="https://podminky.urs.cz/item/CS_URS_2022_02/273354111"/>
    <hyperlink ref="F228" r:id="rId21" display="https://podminky.urs.cz/item/CS_URS_2022_02/273354211"/>
    <hyperlink ref="F230" r:id="rId22" display="https://podminky.urs.cz/item/CS_URS_2022_02/273361116"/>
    <hyperlink ref="F234" r:id="rId23" display="https://podminky.urs.cz/item/CS_URS_2022_02/274311127"/>
    <hyperlink ref="F238" r:id="rId24" display="https://podminky.urs.cz/item/CS_URS_2022_02/274311191"/>
    <hyperlink ref="F240" r:id="rId25" display="https://podminky.urs.cz/item/CS_URS_2022_02/274321117"/>
    <hyperlink ref="F245" r:id="rId26" display="https://podminky.urs.cz/item/CS_URS_2022_02/274321191"/>
    <hyperlink ref="F247" r:id="rId27" display="https://podminky.urs.cz/item/CS_URS_2022_02/274354111"/>
    <hyperlink ref="F253" r:id="rId28" display="https://podminky.urs.cz/item/CS_URS_2022_02/274354211"/>
    <hyperlink ref="F255" r:id="rId29" display="https://podminky.urs.cz/item/CS_URS_2022_02/274361116"/>
    <hyperlink ref="F262" r:id="rId30" display="https://podminky.urs.cz/item/CS_URS_2022_02/317321118"/>
    <hyperlink ref="F266" r:id="rId31" display="https://podminky.urs.cz/item/CS_URS_2022_02/317321191"/>
    <hyperlink ref="F268" r:id="rId32" display="https://podminky.urs.cz/item/CS_URS_2022_02/317353121"/>
    <hyperlink ref="F274" r:id="rId33" display="https://podminky.urs.cz/item/CS_URS_2022_02/317353221"/>
    <hyperlink ref="F278" r:id="rId34" display="https://podminky.urs.cz/item/CS_URS_2022_02/317361116"/>
    <hyperlink ref="F282" r:id="rId35" display="https://podminky.urs.cz/item/CS_URS_2022_02/334323117"/>
    <hyperlink ref="F286" r:id="rId36" display="https://podminky.urs.cz/item/CS_URS_2022_02/334323191"/>
    <hyperlink ref="F288" r:id="rId37" display="https://podminky.urs.cz/item/CS_URS_2022_02/334351112"/>
    <hyperlink ref="F294" r:id="rId38" display="https://podminky.urs.cz/item/CS_URS_2022_02/334351211"/>
    <hyperlink ref="F298" r:id="rId39" display="https://podminky.urs.cz/item/CS_URS_2022_02/334361216"/>
    <hyperlink ref="F303" r:id="rId40" display="https://podminky.urs.cz/item/CS_URS_2022_02/421941521"/>
    <hyperlink ref="F305" r:id="rId41" display="https://podminky.urs.cz/item/CS_URS_2022_02/451315114"/>
    <hyperlink ref="F313" r:id="rId42" display="https://podminky.urs.cz/item/CS_URS_2022_02/451475121"/>
    <hyperlink ref="F318" r:id="rId43" display="https://podminky.urs.cz/item/CS_URS_2022_02/451475122"/>
    <hyperlink ref="F322" r:id="rId44" display="https://podminky.urs.cz/item/CS_URS_2022_02/451573111"/>
    <hyperlink ref="F327" r:id="rId45" display="https://podminky.urs.cz/item/CS_URS_2022_02/451577877"/>
    <hyperlink ref="F331" r:id="rId46" display="https://podminky.urs.cz/item/CS_URS_2022_02/465513157"/>
    <hyperlink ref="F338" r:id="rId47" display="https://podminky.urs.cz/item/CS_URS_2022_02/465513256"/>
    <hyperlink ref="F342" r:id="rId48" display="https://podminky.urs.cz/item/CS_URS_2022_02/273361412"/>
    <hyperlink ref="F351" r:id="rId49" display="https://podminky.urs.cz/item/CS_URS_2022_02/628613233"/>
    <hyperlink ref="F362" r:id="rId50" display="https://podminky.urs.cz/item/CS_URS_2022_02/812472121"/>
    <hyperlink ref="F379" r:id="rId51" display="https://podminky.urs.cz/item/CS_URS_2022_02/911121211"/>
    <hyperlink ref="F383" r:id="rId52" display="https://podminky.urs.cz/item/CS_URS_2022_02/911121311"/>
    <hyperlink ref="F416" r:id="rId53" display="https://podminky.urs.cz/item/CS_URS_2022_02/931992121"/>
    <hyperlink ref="F420" r:id="rId54" display="https://podminky.urs.cz/item/CS_URS_2022_02/931994142"/>
    <hyperlink ref="F423" r:id="rId55" display="https://podminky.urs.cz/item/CS_URS_2022_02/936942211"/>
    <hyperlink ref="F430" r:id="rId56" display="https://podminky.urs.cz/item/CS_URS_2022_02/961044111"/>
    <hyperlink ref="F434" r:id="rId57" display="https://podminky.urs.cz/item/CS_URS_2022_02/963021112"/>
    <hyperlink ref="F444" r:id="rId58" display="https://podminky.urs.cz/item/CS_URS_2022_02/963051111"/>
    <hyperlink ref="F448" r:id="rId59" display="https://podminky.urs.cz/item/CS_URS_2022_02/963065512"/>
    <hyperlink ref="F453" r:id="rId60" display="https://podminky.urs.cz/item/CS_URS_2022_02/997211511"/>
    <hyperlink ref="F455" r:id="rId61" display="https://podminky.urs.cz/item/CS_URS_2022_02/997211519"/>
    <hyperlink ref="F459" r:id="rId62" display="https://podminky.urs.cz/item/CS_URS_2022_02/997211611"/>
    <hyperlink ref="F461" r:id="rId63" display="https://podminky.urs.cz/item/CS_URS_2022_02/997221861"/>
    <hyperlink ref="F463" r:id="rId64" display="https://podminky.urs.cz/item/CS_URS_2022_02/997221862"/>
    <hyperlink ref="F467" r:id="rId65" display="https://podminky.urs.cz/item/CS_URS_2022_02/997221873"/>
    <hyperlink ref="F469" r:id="rId66" display="https://podminky.urs.cz/item/CS_URS_2022_02/997013811"/>
    <hyperlink ref="F474" r:id="rId67" display="https://podminky.urs.cz/item/CS_URS_2022_02/998214111"/>
    <hyperlink ref="F478" r:id="rId68" display="https://podminky.urs.cz/item/CS_URS_2022_02/711112001"/>
    <hyperlink ref="F486" r:id="rId69" display="https://podminky.urs.cz/item/CS_URS_2022_02/711112002"/>
    <hyperlink ref="F494" r:id="rId70" display="https://podminky.urs.cz/item/CS_URS_2022_02/711491272"/>
    <hyperlink ref="F501" r:id="rId71" display="https://podminky.urs.cz/item/CS_URS_2022_02/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2"/>
</worksheet>
</file>

<file path=xl/worksheets/sheet18.xml><?xml version="1.0" encoding="utf-8"?>
<worksheet xmlns="http://schemas.openxmlformats.org/spreadsheetml/2006/main" xmlns:r="http://schemas.openxmlformats.org/officeDocument/2006/relationships">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166</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1347</v>
      </c>
      <c r="F9" s="1"/>
      <c r="G9" s="1"/>
      <c r="H9" s="1"/>
      <c r="L9" s="21"/>
    </row>
    <row r="10" spans="2:12" s="1" customFormat="1" ht="12" customHeight="1">
      <c r="B10" s="21"/>
      <c r="D10" s="152" t="s">
        <v>188</v>
      </c>
      <c r="L10" s="21"/>
    </row>
    <row r="11" spans="1:31" s="2" customFormat="1" ht="16.5" customHeight="1">
      <c r="A11" s="39"/>
      <c r="B11" s="45"/>
      <c r="C11" s="39"/>
      <c r="D11" s="39"/>
      <c r="E11" s="154" t="s">
        <v>2094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2384</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ROUND((SUM(BE127:BE174)),2)</f>
        <v>0</v>
      </c>
      <c r="G37" s="39"/>
      <c r="H37" s="39"/>
      <c r="I37" s="166">
        <v>0.21</v>
      </c>
      <c r="J37" s="165">
        <f>ROUND(((SUM(BE127:BE174))*I37),2)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ROUND((SUM(BF127:BF174)),2)</f>
        <v>0</v>
      </c>
      <c r="G38" s="39"/>
      <c r="H38" s="39"/>
      <c r="I38" s="166">
        <v>0.15</v>
      </c>
      <c r="J38" s="165">
        <f>ROUND(((SUM(BF127:BF174))*I38),2)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ROUND((SUM(BG127:BG174)),2)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ROUND((SUM(BH127:BH174)),2)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ROUND((SUM(BI127:BI174)),2)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2094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 xml:space="preserve">A.3.3.2 - Svršek v km 26,077 </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2385</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J164</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č.2</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1347</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2094</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E13</f>
        <v xml:space="preserve">A.3.3.2 - Svršek v km 26,077 </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P128+P164</f>
        <v>0</v>
      </c>
      <c r="Q127" s="105"/>
      <c r="R127" s="210">
        <f>R128+R164</f>
        <v>231.43</v>
      </c>
      <c r="S127" s="105"/>
      <c r="T127" s="211">
        <f>T128+T164</f>
        <v>0</v>
      </c>
      <c r="U127" s="39"/>
      <c r="V127" s="39"/>
      <c r="W127" s="39"/>
      <c r="X127" s="39"/>
      <c r="Y127" s="39"/>
      <c r="Z127" s="39"/>
      <c r="AA127" s="39"/>
      <c r="AB127" s="39"/>
      <c r="AC127" s="39"/>
      <c r="AD127" s="39"/>
      <c r="AE127" s="39"/>
      <c r="AT127" s="18" t="s">
        <v>77</v>
      </c>
      <c r="AU127" s="18" t="s">
        <v>197</v>
      </c>
      <c r="BK127" s="212">
        <f>BK128+BK164</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231.43</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2386</v>
      </c>
      <c r="G129" s="214"/>
      <c r="H129" s="214"/>
      <c r="I129" s="217"/>
      <c r="J129" s="228">
        <f>BK129</f>
        <v>0</v>
      </c>
      <c r="K129" s="214"/>
      <c r="L129" s="219"/>
      <c r="M129" s="220"/>
      <c r="N129" s="221"/>
      <c r="O129" s="221"/>
      <c r="P129" s="222">
        <f>SUM(P130:P163)</f>
        <v>0</v>
      </c>
      <c r="Q129" s="221"/>
      <c r="R129" s="222">
        <f>SUM(R130:R163)</f>
        <v>231.43</v>
      </c>
      <c r="S129" s="221"/>
      <c r="T129" s="223">
        <f>SUM(T130:T163)</f>
        <v>0</v>
      </c>
      <c r="U129" s="12"/>
      <c r="V129" s="12"/>
      <c r="W129" s="12"/>
      <c r="X129" s="12"/>
      <c r="Y129" s="12"/>
      <c r="Z129" s="12"/>
      <c r="AA129" s="12"/>
      <c r="AB129" s="12"/>
      <c r="AC129" s="12"/>
      <c r="AD129" s="12"/>
      <c r="AE129" s="12"/>
      <c r="AR129" s="224" t="s">
        <v>85</v>
      </c>
      <c r="AT129" s="225" t="s">
        <v>77</v>
      </c>
      <c r="AU129" s="225" t="s">
        <v>85</v>
      </c>
      <c r="AY129" s="224" t="s">
        <v>216</v>
      </c>
      <c r="BK129" s="226">
        <f>SUM(BK130:BK163)</f>
        <v>0</v>
      </c>
    </row>
    <row r="130" spans="1:65" s="2" customFormat="1" ht="78" customHeight="1">
      <c r="A130" s="39"/>
      <c r="B130" s="40"/>
      <c r="C130" s="276" t="s">
        <v>85</v>
      </c>
      <c r="D130" s="276" t="s">
        <v>265</v>
      </c>
      <c r="E130" s="277" t="s">
        <v>2387</v>
      </c>
      <c r="F130" s="278" t="s">
        <v>2388</v>
      </c>
      <c r="G130" s="279" t="s">
        <v>268</v>
      </c>
      <c r="H130" s="280">
        <v>58.05</v>
      </c>
      <c r="I130" s="281"/>
      <c r="J130" s="282">
        <f>ROUND(I130*H130,2)</f>
        <v>0</v>
      </c>
      <c r="K130" s="278" t="s">
        <v>223</v>
      </c>
      <c r="L130" s="45"/>
      <c r="M130" s="283" t="s">
        <v>1</v>
      </c>
      <c r="N130" s="284" t="s">
        <v>43</v>
      </c>
      <c r="O130" s="92"/>
      <c r="P130" s="239">
        <f>O130*H130</f>
        <v>0</v>
      </c>
      <c r="Q130" s="239">
        <v>0</v>
      </c>
      <c r="R130" s="239">
        <f>Q130*H130</f>
        <v>0</v>
      </c>
      <c r="S130" s="239">
        <v>0</v>
      </c>
      <c r="T130" s="240">
        <f>S130*H130</f>
        <v>0</v>
      </c>
      <c r="U130" s="39"/>
      <c r="V130" s="39"/>
      <c r="W130" s="39"/>
      <c r="X130" s="39"/>
      <c r="Y130" s="39"/>
      <c r="Z130" s="39"/>
      <c r="AA130" s="39"/>
      <c r="AB130" s="39"/>
      <c r="AC130" s="39"/>
      <c r="AD130" s="39"/>
      <c r="AE130" s="39"/>
      <c r="AR130" s="241" t="s">
        <v>100</v>
      </c>
      <c r="AT130" s="241" t="s">
        <v>265</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2389</v>
      </c>
    </row>
    <row r="131" spans="1:51" s="14" customFormat="1" ht="12">
      <c r="A131" s="14"/>
      <c r="B131" s="254"/>
      <c r="C131" s="255"/>
      <c r="D131" s="245" t="s">
        <v>226</v>
      </c>
      <c r="E131" s="256" t="s">
        <v>1</v>
      </c>
      <c r="F131" s="257" t="s">
        <v>2390</v>
      </c>
      <c r="G131" s="255"/>
      <c r="H131" s="258">
        <v>58.05</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226</v>
      </c>
      <c r="AU131" s="264" t="s">
        <v>87</v>
      </c>
      <c r="AV131" s="14" t="s">
        <v>87</v>
      </c>
      <c r="AW131" s="14" t="s">
        <v>35</v>
      </c>
      <c r="AX131" s="14" t="s">
        <v>78</v>
      </c>
      <c r="AY131" s="264" t="s">
        <v>216</v>
      </c>
    </row>
    <row r="132" spans="1:51" s="15" customFormat="1" ht="12">
      <c r="A132" s="15"/>
      <c r="B132" s="265"/>
      <c r="C132" s="266"/>
      <c r="D132" s="245" t="s">
        <v>226</v>
      </c>
      <c r="E132" s="267" t="s">
        <v>1</v>
      </c>
      <c r="F132" s="268" t="s">
        <v>229</v>
      </c>
      <c r="G132" s="266"/>
      <c r="H132" s="269">
        <v>58.05</v>
      </c>
      <c r="I132" s="270"/>
      <c r="J132" s="266"/>
      <c r="K132" s="266"/>
      <c r="L132" s="271"/>
      <c r="M132" s="272"/>
      <c r="N132" s="273"/>
      <c r="O132" s="273"/>
      <c r="P132" s="273"/>
      <c r="Q132" s="273"/>
      <c r="R132" s="273"/>
      <c r="S132" s="273"/>
      <c r="T132" s="274"/>
      <c r="U132" s="15"/>
      <c r="V132" s="15"/>
      <c r="W132" s="15"/>
      <c r="X132" s="15"/>
      <c r="Y132" s="15"/>
      <c r="Z132" s="15"/>
      <c r="AA132" s="15"/>
      <c r="AB132" s="15"/>
      <c r="AC132" s="15"/>
      <c r="AD132" s="15"/>
      <c r="AE132" s="15"/>
      <c r="AT132" s="275" t="s">
        <v>226</v>
      </c>
      <c r="AU132" s="275" t="s">
        <v>87</v>
      </c>
      <c r="AV132" s="15" t="s">
        <v>100</v>
      </c>
      <c r="AW132" s="15" t="s">
        <v>35</v>
      </c>
      <c r="AX132" s="15" t="s">
        <v>85</v>
      </c>
      <c r="AY132" s="275" t="s">
        <v>216</v>
      </c>
    </row>
    <row r="133" spans="1:65" s="2" customFormat="1" ht="78" customHeight="1">
      <c r="A133" s="39"/>
      <c r="B133" s="40"/>
      <c r="C133" s="276" t="s">
        <v>87</v>
      </c>
      <c r="D133" s="276" t="s">
        <v>265</v>
      </c>
      <c r="E133" s="277" t="s">
        <v>1113</v>
      </c>
      <c r="F133" s="278" t="s">
        <v>1114</v>
      </c>
      <c r="G133" s="279" t="s">
        <v>300</v>
      </c>
      <c r="H133" s="280">
        <v>5.805</v>
      </c>
      <c r="I133" s="281"/>
      <c r="J133" s="282">
        <f>ROUND(I133*H133,2)</f>
        <v>0</v>
      </c>
      <c r="K133" s="278" t="s">
        <v>223</v>
      </c>
      <c r="L133" s="45"/>
      <c r="M133" s="283" t="s">
        <v>1</v>
      </c>
      <c r="N133" s="284" t="s">
        <v>43</v>
      </c>
      <c r="O133" s="92"/>
      <c r="P133" s="239">
        <f>O133*H133</f>
        <v>0</v>
      </c>
      <c r="Q133" s="239">
        <v>0</v>
      </c>
      <c r="R133" s="239">
        <f>Q133*H133</f>
        <v>0</v>
      </c>
      <c r="S133" s="239">
        <v>0</v>
      </c>
      <c r="T133" s="240">
        <f>S133*H133</f>
        <v>0</v>
      </c>
      <c r="U133" s="39"/>
      <c r="V133" s="39"/>
      <c r="W133" s="39"/>
      <c r="X133" s="39"/>
      <c r="Y133" s="39"/>
      <c r="Z133" s="39"/>
      <c r="AA133" s="39"/>
      <c r="AB133" s="39"/>
      <c r="AC133" s="39"/>
      <c r="AD133" s="39"/>
      <c r="AE133" s="39"/>
      <c r="AR133" s="241" t="s">
        <v>100</v>
      </c>
      <c r="AT133" s="241" t="s">
        <v>265</v>
      </c>
      <c r="AU133" s="241" t="s">
        <v>87</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100</v>
      </c>
      <c r="BM133" s="241" t="s">
        <v>2391</v>
      </c>
    </row>
    <row r="134" spans="1:51" s="14" customFormat="1" ht="12">
      <c r="A134" s="14"/>
      <c r="B134" s="254"/>
      <c r="C134" s="255"/>
      <c r="D134" s="245" t="s">
        <v>226</v>
      </c>
      <c r="E134" s="256" t="s">
        <v>1</v>
      </c>
      <c r="F134" s="257" t="s">
        <v>2392</v>
      </c>
      <c r="G134" s="255"/>
      <c r="H134" s="258">
        <v>5.805</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226</v>
      </c>
      <c r="AU134" s="264" t="s">
        <v>87</v>
      </c>
      <c r="AV134" s="14" t="s">
        <v>87</v>
      </c>
      <c r="AW134" s="14" t="s">
        <v>35</v>
      </c>
      <c r="AX134" s="14" t="s">
        <v>78</v>
      </c>
      <c r="AY134" s="264" t="s">
        <v>216</v>
      </c>
    </row>
    <row r="135" spans="1:51" s="15" customFormat="1" ht="12">
      <c r="A135" s="15"/>
      <c r="B135" s="265"/>
      <c r="C135" s="266"/>
      <c r="D135" s="245" t="s">
        <v>226</v>
      </c>
      <c r="E135" s="267" t="s">
        <v>1</v>
      </c>
      <c r="F135" s="268" t="s">
        <v>229</v>
      </c>
      <c r="G135" s="266"/>
      <c r="H135" s="269">
        <v>5.805</v>
      </c>
      <c r="I135" s="270"/>
      <c r="J135" s="266"/>
      <c r="K135" s="266"/>
      <c r="L135" s="271"/>
      <c r="M135" s="272"/>
      <c r="N135" s="273"/>
      <c r="O135" s="273"/>
      <c r="P135" s="273"/>
      <c r="Q135" s="273"/>
      <c r="R135" s="273"/>
      <c r="S135" s="273"/>
      <c r="T135" s="274"/>
      <c r="U135" s="15"/>
      <c r="V135" s="15"/>
      <c r="W135" s="15"/>
      <c r="X135" s="15"/>
      <c r="Y135" s="15"/>
      <c r="Z135" s="15"/>
      <c r="AA135" s="15"/>
      <c r="AB135" s="15"/>
      <c r="AC135" s="15"/>
      <c r="AD135" s="15"/>
      <c r="AE135" s="15"/>
      <c r="AT135" s="275" t="s">
        <v>226</v>
      </c>
      <c r="AU135" s="275" t="s">
        <v>87</v>
      </c>
      <c r="AV135" s="15" t="s">
        <v>100</v>
      </c>
      <c r="AW135" s="15" t="s">
        <v>35</v>
      </c>
      <c r="AX135" s="15" t="s">
        <v>85</v>
      </c>
      <c r="AY135" s="275" t="s">
        <v>216</v>
      </c>
    </row>
    <row r="136" spans="1:65" s="2" customFormat="1" ht="16.5" customHeight="1">
      <c r="A136" s="39"/>
      <c r="B136" s="40"/>
      <c r="C136" s="229" t="s">
        <v>95</v>
      </c>
      <c r="D136" s="229" t="s">
        <v>219</v>
      </c>
      <c r="E136" s="230" t="s">
        <v>2393</v>
      </c>
      <c r="F136" s="231" t="s">
        <v>2394</v>
      </c>
      <c r="G136" s="232" t="s">
        <v>255</v>
      </c>
      <c r="H136" s="233">
        <v>11.03</v>
      </c>
      <c r="I136" s="234"/>
      <c r="J136" s="235">
        <f>ROUND(I136*H136,2)</f>
        <v>0</v>
      </c>
      <c r="K136" s="231" t="s">
        <v>223</v>
      </c>
      <c r="L136" s="236"/>
      <c r="M136" s="237" t="s">
        <v>1</v>
      </c>
      <c r="N136" s="238" t="s">
        <v>43</v>
      </c>
      <c r="O136" s="92"/>
      <c r="P136" s="239">
        <f>O136*H136</f>
        <v>0</v>
      </c>
      <c r="Q136" s="239">
        <v>1</v>
      </c>
      <c r="R136" s="239">
        <f>Q136*H136</f>
        <v>11.03</v>
      </c>
      <c r="S136" s="239">
        <v>0</v>
      </c>
      <c r="T136" s="240">
        <f>S136*H136</f>
        <v>0</v>
      </c>
      <c r="U136" s="39"/>
      <c r="V136" s="39"/>
      <c r="W136" s="39"/>
      <c r="X136" s="39"/>
      <c r="Y136" s="39"/>
      <c r="Z136" s="39"/>
      <c r="AA136" s="39"/>
      <c r="AB136" s="39"/>
      <c r="AC136" s="39"/>
      <c r="AD136" s="39"/>
      <c r="AE136" s="39"/>
      <c r="AR136" s="241" t="s">
        <v>224</v>
      </c>
      <c r="AT136" s="241" t="s">
        <v>219</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2395</v>
      </c>
    </row>
    <row r="137" spans="1:51" s="14" customFormat="1" ht="12">
      <c r="A137" s="14"/>
      <c r="B137" s="254"/>
      <c r="C137" s="255"/>
      <c r="D137" s="245" t="s">
        <v>226</v>
      </c>
      <c r="E137" s="256" t="s">
        <v>1</v>
      </c>
      <c r="F137" s="257" t="s">
        <v>2396</v>
      </c>
      <c r="G137" s="255"/>
      <c r="H137" s="258">
        <v>11.03</v>
      </c>
      <c r="I137" s="259"/>
      <c r="J137" s="255"/>
      <c r="K137" s="255"/>
      <c r="L137" s="260"/>
      <c r="M137" s="261"/>
      <c r="N137" s="262"/>
      <c r="O137" s="262"/>
      <c r="P137" s="262"/>
      <c r="Q137" s="262"/>
      <c r="R137" s="262"/>
      <c r="S137" s="262"/>
      <c r="T137" s="263"/>
      <c r="U137" s="14"/>
      <c r="V137" s="14"/>
      <c r="W137" s="14"/>
      <c r="X137" s="14"/>
      <c r="Y137" s="14"/>
      <c r="Z137" s="14"/>
      <c r="AA137" s="14"/>
      <c r="AB137" s="14"/>
      <c r="AC137" s="14"/>
      <c r="AD137" s="14"/>
      <c r="AE137" s="14"/>
      <c r="AT137" s="264" t="s">
        <v>226</v>
      </c>
      <c r="AU137" s="264" t="s">
        <v>87</v>
      </c>
      <c r="AV137" s="14" t="s">
        <v>87</v>
      </c>
      <c r="AW137" s="14" t="s">
        <v>35</v>
      </c>
      <c r="AX137" s="14" t="s">
        <v>78</v>
      </c>
      <c r="AY137" s="264" t="s">
        <v>216</v>
      </c>
    </row>
    <row r="138" spans="1:51" s="15" customFormat="1" ht="12">
      <c r="A138" s="15"/>
      <c r="B138" s="265"/>
      <c r="C138" s="266"/>
      <c r="D138" s="245" t="s">
        <v>226</v>
      </c>
      <c r="E138" s="267" t="s">
        <v>1</v>
      </c>
      <c r="F138" s="268" t="s">
        <v>229</v>
      </c>
      <c r="G138" s="266"/>
      <c r="H138" s="269">
        <v>11.03</v>
      </c>
      <c r="I138" s="270"/>
      <c r="J138" s="266"/>
      <c r="K138" s="266"/>
      <c r="L138" s="271"/>
      <c r="M138" s="272"/>
      <c r="N138" s="273"/>
      <c r="O138" s="273"/>
      <c r="P138" s="273"/>
      <c r="Q138" s="273"/>
      <c r="R138" s="273"/>
      <c r="S138" s="273"/>
      <c r="T138" s="274"/>
      <c r="U138" s="15"/>
      <c r="V138" s="15"/>
      <c r="W138" s="15"/>
      <c r="X138" s="15"/>
      <c r="Y138" s="15"/>
      <c r="Z138" s="15"/>
      <c r="AA138" s="15"/>
      <c r="AB138" s="15"/>
      <c r="AC138" s="15"/>
      <c r="AD138" s="15"/>
      <c r="AE138" s="15"/>
      <c r="AT138" s="275" t="s">
        <v>226</v>
      </c>
      <c r="AU138" s="275" t="s">
        <v>87</v>
      </c>
      <c r="AV138" s="15" t="s">
        <v>100</v>
      </c>
      <c r="AW138" s="15" t="s">
        <v>35</v>
      </c>
      <c r="AX138" s="15" t="s">
        <v>85</v>
      </c>
      <c r="AY138" s="275" t="s">
        <v>216</v>
      </c>
    </row>
    <row r="139" spans="1:65" s="2" customFormat="1" ht="76.35" customHeight="1">
      <c r="A139" s="39"/>
      <c r="B139" s="40"/>
      <c r="C139" s="276" t="s">
        <v>100</v>
      </c>
      <c r="D139" s="276" t="s">
        <v>265</v>
      </c>
      <c r="E139" s="277" t="s">
        <v>304</v>
      </c>
      <c r="F139" s="278" t="s">
        <v>305</v>
      </c>
      <c r="G139" s="279" t="s">
        <v>300</v>
      </c>
      <c r="H139" s="280">
        <v>81</v>
      </c>
      <c r="I139" s="281"/>
      <c r="J139" s="282">
        <f>ROUND(I139*H139,2)</f>
        <v>0</v>
      </c>
      <c r="K139" s="278" t="s">
        <v>223</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2397</v>
      </c>
    </row>
    <row r="140" spans="1:51" s="14" customFormat="1" ht="12">
      <c r="A140" s="14"/>
      <c r="B140" s="254"/>
      <c r="C140" s="255"/>
      <c r="D140" s="245" t="s">
        <v>226</v>
      </c>
      <c r="E140" s="256" t="s">
        <v>1</v>
      </c>
      <c r="F140" s="257" t="s">
        <v>2398</v>
      </c>
      <c r="G140" s="255"/>
      <c r="H140" s="258">
        <v>81</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226</v>
      </c>
      <c r="AU140" s="264" t="s">
        <v>87</v>
      </c>
      <c r="AV140" s="14" t="s">
        <v>87</v>
      </c>
      <c r="AW140" s="14" t="s">
        <v>35</v>
      </c>
      <c r="AX140" s="14" t="s">
        <v>78</v>
      </c>
      <c r="AY140" s="264" t="s">
        <v>216</v>
      </c>
    </row>
    <row r="141" spans="1:51" s="15" customFormat="1" ht="12">
      <c r="A141" s="15"/>
      <c r="B141" s="265"/>
      <c r="C141" s="266"/>
      <c r="D141" s="245" t="s">
        <v>226</v>
      </c>
      <c r="E141" s="267" t="s">
        <v>1</v>
      </c>
      <c r="F141" s="268" t="s">
        <v>229</v>
      </c>
      <c r="G141" s="266"/>
      <c r="H141" s="269">
        <v>81</v>
      </c>
      <c r="I141" s="270"/>
      <c r="J141" s="266"/>
      <c r="K141" s="266"/>
      <c r="L141" s="271"/>
      <c r="M141" s="272"/>
      <c r="N141" s="273"/>
      <c r="O141" s="273"/>
      <c r="P141" s="273"/>
      <c r="Q141" s="273"/>
      <c r="R141" s="273"/>
      <c r="S141" s="273"/>
      <c r="T141" s="274"/>
      <c r="U141" s="15"/>
      <c r="V141" s="15"/>
      <c r="W141" s="15"/>
      <c r="X141" s="15"/>
      <c r="Y141" s="15"/>
      <c r="Z141" s="15"/>
      <c r="AA141" s="15"/>
      <c r="AB141" s="15"/>
      <c r="AC141" s="15"/>
      <c r="AD141" s="15"/>
      <c r="AE141" s="15"/>
      <c r="AT141" s="275" t="s">
        <v>226</v>
      </c>
      <c r="AU141" s="275" t="s">
        <v>87</v>
      </c>
      <c r="AV141" s="15" t="s">
        <v>100</v>
      </c>
      <c r="AW141" s="15" t="s">
        <v>35</v>
      </c>
      <c r="AX141" s="15" t="s">
        <v>85</v>
      </c>
      <c r="AY141" s="275" t="s">
        <v>216</v>
      </c>
    </row>
    <row r="142" spans="1:65" s="2" customFormat="1" ht="123" customHeight="1">
      <c r="A142" s="39"/>
      <c r="B142" s="40"/>
      <c r="C142" s="276" t="s">
        <v>217</v>
      </c>
      <c r="D142" s="276" t="s">
        <v>265</v>
      </c>
      <c r="E142" s="277" t="s">
        <v>312</v>
      </c>
      <c r="F142" s="278" t="s">
        <v>313</v>
      </c>
      <c r="G142" s="279" t="s">
        <v>300</v>
      </c>
      <c r="H142" s="280">
        <v>81</v>
      </c>
      <c r="I142" s="281"/>
      <c r="J142" s="282">
        <f>ROUND(I142*H142,2)</f>
        <v>0</v>
      </c>
      <c r="K142" s="278" t="s">
        <v>223</v>
      </c>
      <c r="L142" s="45"/>
      <c r="M142" s="283" t="s">
        <v>1</v>
      </c>
      <c r="N142" s="284" t="s">
        <v>43</v>
      </c>
      <c r="O142" s="92"/>
      <c r="P142" s="239">
        <f>O142*H142</f>
        <v>0</v>
      </c>
      <c r="Q142" s="239">
        <v>0</v>
      </c>
      <c r="R142" s="239">
        <f>Q142*H142</f>
        <v>0</v>
      </c>
      <c r="S142" s="239">
        <v>0</v>
      </c>
      <c r="T142" s="240">
        <f>S142*H142</f>
        <v>0</v>
      </c>
      <c r="U142" s="39"/>
      <c r="V142" s="39"/>
      <c r="W142" s="39"/>
      <c r="X142" s="39"/>
      <c r="Y142" s="39"/>
      <c r="Z142" s="39"/>
      <c r="AA142" s="39"/>
      <c r="AB142" s="39"/>
      <c r="AC142" s="39"/>
      <c r="AD142" s="39"/>
      <c r="AE142" s="39"/>
      <c r="AR142" s="241" t="s">
        <v>100</v>
      </c>
      <c r="AT142" s="241" t="s">
        <v>265</v>
      </c>
      <c r="AU142" s="241" t="s">
        <v>87</v>
      </c>
      <c r="AY142" s="18" t="s">
        <v>216</v>
      </c>
      <c r="BE142" s="242">
        <f>IF(N142="základní",J142,0)</f>
        <v>0</v>
      </c>
      <c r="BF142" s="242">
        <f>IF(N142="snížená",J142,0)</f>
        <v>0</v>
      </c>
      <c r="BG142" s="242">
        <f>IF(N142="zákl. přenesená",J142,0)</f>
        <v>0</v>
      </c>
      <c r="BH142" s="242">
        <f>IF(N142="sníž. přenesená",J142,0)</f>
        <v>0</v>
      </c>
      <c r="BI142" s="242">
        <f>IF(N142="nulová",J142,0)</f>
        <v>0</v>
      </c>
      <c r="BJ142" s="18" t="s">
        <v>85</v>
      </c>
      <c r="BK142" s="242">
        <f>ROUND(I142*H142,2)</f>
        <v>0</v>
      </c>
      <c r="BL142" s="18" t="s">
        <v>100</v>
      </c>
      <c r="BM142" s="241" t="s">
        <v>2399</v>
      </c>
    </row>
    <row r="143" spans="1:51" s="14" customFormat="1" ht="12">
      <c r="A143" s="14"/>
      <c r="B143" s="254"/>
      <c r="C143" s="255"/>
      <c r="D143" s="245" t="s">
        <v>226</v>
      </c>
      <c r="E143" s="256" t="s">
        <v>1</v>
      </c>
      <c r="F143" s="257" t="s">
        <v>2398</v>
      </c>
      <c r="G143" s="255"/>
      <c r="H143" s="258">
        <v>81</v>
      </c>
      <c r="I143" s="259"/>
      <c r="J143" s="255"/>
      <c r="K143" s="255"/>
      <c r="L143" s="260"/>
      <c r="M143" s="261"/>
      <c r="N143" s="262"/>
      <c r="O143" s="262"/>
      <c r="P143" s="262"/>
      <c r="Q143" s="262"/>
      <c r="R143" s="262"/>
      <c r="S143" s="262"/>
      <c r="T143" s="263"/>
      <c r="U143" s="14"/>
      <c r="V143" s="14"/>
      <c r="W143" s="14"/>
      <c r="X143" s="14"/>
      <c r="Y143" s="14"/>
      <c r="Z143" s="14"/>
      <c r="AA143" s="14"/>
      <c r="AB143" s="14"/>
      <c r="AC143" s="14"/>
      <c r="AD143" s="14"/>
      <c r="AE143" s="14"/>
      <c r="AT143" s="264" t="s">
        <v>226</v>
      </c>
      <c r="AU143" s="264" t="s">
        <v>87</v>
      </c>
      <c r="AV143" s="14" t="s">
        <v>87</v>
      </c>
      <c r="AW143" s="14" t="s">
        <v>35</v>
      </c>
      <c r="AX143" s="14" t="s">
        <v>78</v>
      </c>
      <c r="AY143" s="264" t="s">
        <v>216</v>
      </c>
    </row>
    <row r="144" spans="1:51" s="15" customFormat="1" ht="12">
      <c r="A144" s="15"/>
      <c r="B144" s="265"/>
      <c r="C144" s="266"/>
      <c r="D144" s="245" t="s">
        <v>226</v>
      </c>
      <c r="E144" s="267" t="s">
        <v>1</v>
      </c>
      <c r="F144" s="268" t="s">
        <v>229</v>
      </c>
      <c r="G144" s="266"/>
      <c r="H144" s="269">
        <v>81</v>
      </c>
      <c r="I144" s="270"/>
      <c r="J144" s="266"/>
      <c r="K144" s="266"/>
      <c r="L144" s="271"/>
      <c r="M144" s="272"/>
      <c r="N144" s="273"/>
      <c r="O144" s="273"/>
      <c r="P144" s="273"/>
      <c r="Q144" s="273"/>
      <c r="R144" s="273"/>
      <c r="S144" s="273"/>
      <c r="T144" s="274"/>
      <c r="U144" s="15"/>
      <c r="V144" s="15"/>
      <c r="W144" s="15"/>
      <c r="X144" s="15"/>
      <c r="Y144" s="15"/>
      <c r="Z144" s="15"/>
      <c r="AA144" s="15"/>
      <c r="AB144" s="15"/>
      <c r="AC144" s="15"/>
      <c r="AD144" s="15"/>
      <c r="AE144" s="15"/>
      <c r="AT144" s="275" t="s">
        <v>226</v>
      </c>
      <c r="AU144" s="275" t="s">
        <v>87</v>
      </c>
      <c r="AV144" s="15" t="s">
        <v>100</v>
      </c>
      <c r="AW144" s="15" t="s">
        <v>35</v>
      </c>
      <c r="AX144" s="15" t="s">
        <v>85</v>
      </c>
      <c r="AY144" s="275" t="s">
        <v>216</v>
      </c>
    </row>
    <row r="145" spans="1:65" s="2" customFormat="1" ht="21.75" customHeight="1">
      <c r="A145" s="39"/>
      <c r="B145" s="40"/>
      <c r="C145" s="229" t="s">
        <v>241</v>
      </c>
      <c r="D145" s="229" t="s">
        <v>219</v>
      </c>
      <c r="E145" s="230" t="s">
        <v>2400</v>
      </c>
      <c r="F145" s="231" t="s">
        <v>2401</v>
      </c>
      <c r="G145" s="232" t="s">
        <v>255</v>
      </c>
      <c r="H145" s="233">
        <v>220.4</v>
      </c>
      <c r="I145" s="234"/>
      <c r="J145" s="235">
        <f>ROUND(I145*H145,2)</f>
        <v>0</v>
      </c>
      <c r="K145" s="231" t="s">
        <v>223</v>
      </c>
      <c r="L145" s="236"/>
      <c r="M145" s="237" t="s">
        <v>1</v>
      </c>
      <c r="N145" s="238" t="s">
        <v>43</v>
      </c>
      <c r="O145" s="92"/>
      <c r="P145" s="239">
        <f>O145*H145</f>
        <v>0</v>
      </c>
      <c r="Q145" s="239">
        <v>1</v>
      </c>
      <c r="R145" s="239">
        <f>Q145*H145</f>
        <v>220.4</v>
      </c>
      <c r="S145" s="239">
        <v>0</v>
      </c>
      <c r="T145" s="240">
        <f>S145*H145</f>
        <v>0</v>
      </c>
      <c r="U145" s="39"/>
      <c r="V145" s="39"/>
      <c r="W145" s="39"/>
      <c r="X145" s="39"/>
      <c r="Y145" s="39"/>
      <c r="Z145" s="39"/>
      <c r="AA145" s="39"/>
      <c r="AB145" s="39"/>
      <c r="AC145" s="39"/>
      <c r="AD145" s="39"/>
      <c r="AE145" s="39"/>
      <c r="AR145" s="241" t="s">
        <v>224</v>
      </c>
      <c r="AT145" s="241" t="s">
        <v>219</v>
      </c>
      <c r="AU145" s="241" t="s">
        <v>87</v>
      </c>
      <c r="AY145" s="18" t="s">
        <v>216</v>
      </c>
      <c r="BE145" s="242">
        <f>IF(N145="základní",J145,0)</f>
        <v>0</v>
      </c>
      <c r="BF145" s="242">
        <f>IF(N145="snížená",J145,0)</f>
        <v>0</v>
      </c>
      <c r="BG145" s="242">
        <f>IF(N145="zákl. přenesená",J145,0)</f>
        <v>0</v>
      </c>
      <c r="BH145" s="242">
        <f>IF(N145="sníž. přenesená",J145,0)</f>
        <v>0</v>
      </c>
      <c r="BI145" s="242">
        <f>IF(N145="nulová",J145,0)</f>
        <v>0</v>
      </c>
      <c r="BJ145" s="18" t="s">
        <v>85</v>
      </c>
      <c r="BK145" s="242">
        <f>ROUND(I145*H145,2)</f>
        <v>0</v>
      </c>
      <c r="BL145" s="18" t="s">
        <v>100</v>
      </c>
      <c r="BM145" s="241" t="s">
        <v>2402</v>
      </c>
    </row>
    <row r="146" spans="1:51" s="14" customFormat="1" ht="12">
      <c r="A146" s="14"/>
      <c r="B146" s="254"/>
      <c r="C146" s="255"/>
      <c r="D146" s="245" t="s">
        <v>226</v>
      </c>
      <c r="E146" s="256" t="s">
        <v>1</v>
      </c>
      <c r="F146" s="257" t="s">
        <v>2403</v>
      </c>
      <c r="G146" s="255"/>
      <c r="H146" s="258">
        <v>153.9</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226</v>
      </c>
      <c r="AU146" s="264" t="s">
        <v>87</v>
      </c>
      <c r="AV146" s="14" t="s">
        <v>87</v>
      </c>
      <c r="AW146" s="14" t="s">
        <v>35</v>
      </c>
      <c r="AX146" s="14" t="s">
        <v>78</v>
      </c>
      <c r="AY146" s="264" t="s">
        <v>216</v>
      </c>
    </row>
    <row r="147" spans="1:51" s="13" customFormat="1" ht="12">
      <c r="A147" s="13"/>
      <c r="B147" s="243"/>
      <c r="C147" s="244"/>
      <c r="D147" s="245" t="s">
        <v>226</v>
      </c>
      <c r="E147" s="246" t="s">
        <v>1</v>
      </c>
      <c r="F147" s="247" t="s">
        <v>2404</v>
      </c>
      <c r="G147" s="244"/>
      <c r="H147" s="246" t="s">
        <v>1</v>
      </c>
      <c r="I147" s="248"/>
      <c r="J147" s="244"/>
      <c r="K147" s="244"/>
      <c r="L147" s="249"/>
      <c r="M147" s="250"/>
      <c r="N147" s="251"/>
      <c r="O147" s="251"/>
      <c r="P147" s="251"/>
      <c r="Q147" s="251"/>
      <c r="R147" s="251"/>
      <c r="S147" s="251"/>
      <c r="T147" s="252"/>
      <c r="U147" s="13"/>
      <c r="V147" s="13"/>
      <c r="W147" s="13"/>
      <c r="X147" s="13"/>
      <c r="Y147" s="13"/>
      <c r="Z147" s="13"/>
      <c r="AA147" s="13"/>
      <c r="AB147" s="13"/>
      <c r="AC147" s="13"/>
      <c r="AD147" s="13"/>
      <c r="AE147" s="13"/>
      <c r="AT147" s="253" t="s">
        <v>226</v>
      </c>
      <c r="AU147" s="253" t="s">
        <v>87</v>
      </c>
      <c r="AV147" s="13" t="s">
        <v>85</v>
      </c>
      <c r="AW147" s="13" t="s">
        <v>35</v>
      </c>
      <c r="AX147" s="13" t="s">
        <v>78</v>
      </c>
      <c r="AY147" s="253" t="s">
        <v>216</v>
      </c>
    </row>
    <row r="148" spans="1:51" s="14" customFormat="1" ht="12">
      <c r="A148" s="14"/>
      <c r="B148" s="254"/>
      <c r="C148" s="255"/>
      <c r="D148" s="245" t="s">
        <v>226</v>
      </c>
      <c r="E148" s="256" t="s">
        <v>1</v>
      </c>
      <c r="F148" s="257" t="s">
        <v>2405</v>
      </c>
      <c r="G148" s="255"/>
      <c r="H148" s="258">
        <v>66.5</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226</v>
      </c>
      <c r="AU148" s="264" t="s">
        <v>87</v>
      </c>
      <c r="AV148" s="14" t="s">
        <v>87</v>
      </c>
      <c r="AW148" s="14" t="s">
        <v>35</v>
      </c>
      <c r="AX148" s="14" t="s">
        <v>78</v>
      </c>
      <c r="AY148" s="264" t="s">
        <v>216</v>
      </c>
    </row>
    <row r="149" spans="1:51" s="15" customFormat="1" ht="12">
      <c r="A149" s="15"/>
      <c r="B149" s="265"/>
      <c r="C149" s="266"/>
      <c r="D149" s="245" t="s">
        <v>226</v>
      </c>
      <c r="E149" s="267" t="s">
        <v>1</v>
      </c>
      <c r="F149" s="268" t="s">
        <v>229</v>
      </c>
      <c r="G149" s="266"/>
      <c r="H149" s="269">
        <v>220.4</v>
      </c>
      <c r="I149" s="270"/>
      <c r="J149" s="266"/>
      <c r="K149" s="266"/>
      <c r="L149" s="271"/>
      <c r="M149" s="272"/>
      <c r="N149" s="273"/>
      <c r="O149" s="273"/>
      <c r="P149" s="273"/>
      <c r="Q149" s="273"/>
      <c r="R149" s="273"/>
      <c r="S149" s="273"/>
      <c r="T149" s="274"/>
      <c r="U149" s="15"/>
      <c r="V149" s="15"/>
      <c r="W149" s="15"/>
      <c r="X149" s="15"/>
      <c r="Y149" s="15"/>
      <c r="Z149" s="15"/>
      <c r="AA149" s="15"/>
      <c r="AB149" s="15"/>
      <c r="AC149" s="15"/>
      <c r="AD149" s="15"/>
      <c r="AE149" s="15"/>
      <c r="AT149" s="275" t="s">
        <v>226</v>
      </c>
      <c r="AU149" s="275" t="s">
        <v>87</v>
      </c>
      <c r="AV149" s="15" t="s">
        <v>100</v>
      </c>
      <c r="AW149" s="15" t="s">
        <v>35</v>
      </c>
      <c r="AX149" s="15" t="s">
        <v>85</v>
      </c>
      <c r="AY149" s="275" t="s">
        <v>216</v>
      </c>
    </row>
    <row r="150" spans="1:65" s="2" customFormat="1" ht="76.35" customHeight="1">
      <c r="A150" s="39"/>
      <c r="B150" s="40"/>
      <c r="C150" s="276" t="s">
        <v>245</v>
      </c>
      <c r="D150" s="276" t="s">
        <v>265</v>
      </c>
      <c r="E150" s="277" t="s">
        <v>324</v>
      </c>
      <c r="F150" s="278" t="s">
        <v>325</v>
      </c>
      <c r="G150" s="279" t="s">
        <v>300</v>
      </c>
      <c r="H150" s="280">
        <v>35</v>
      </c>
      <c r="I150" s="281"/>
      <c r="J150" s="282">
        <f>ROUND(I150*H150,2)</f>
        <v>0</v>
      </c>
      <c r="K150" s="278" t="s">
        <v>223</v>
      </c>
      <c r="L150" s="45"/>
      <c r="M150" s="283" t="s">
        <v>1</v>
      </c>
      <c r="N150" s="284" t="s">
        <v>43</v>
      </c>
      <c r="O150" s="92"/>
      <c r="P150" s="239">
        <f>O150*H150</f>
        <v>0</v>
      </c>
      <c r="Q150" s="239">
        <v>0</v>
      </c>
      <c r="R150" s="239">
        <f>Q150*H150</f>
        <v>0</v>
      </c>
      <c r="S150" s="239">
        <v>0</v>
      </c>
      <c r="T150" s="240">
        <f>S150*H150</f>
        <v>0</v>
      </c>
      <c r="U150" s="39"/>
      <c r="V150" s="39"/>
      <c r="W150" s="39"/>
      <c r="X150" s="39"/>
      <c r="Y150" s="39"/>
      <c r="Z150" s="39"/>
      <c r="AA150" s="39"/>
      <c r="AB150" s="39"/>
      <c r="AC150" s="39"/>
      <c r="AD150" s="39"/>
      <c r="AE150" s="39"/>
      <c r="AR150" s="241" t="s">
        <v>100</v>
      </c>
      <c r="AT150" s="241" t="s">
        <v>265</v>
      </c>
      <c r="AU150" s="241" t="s">
        <v>87</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2406</v>
      </c>
    </row>
    <row r="151" spans="1:51" s="13" customFormat="1" ht="12">
      <c r="A151" s="13"/>
      <c r="B151" s="243"/>
      <c r="C151" s="244"/>
      <c r="D151" s="245" t="s">
        <v>226</v>
      </c>
      <c r="E151" s="246" t="s">
        <v>1</v>
      </c>
      <c r="F151" s="247" t="s">
        <v>2407</v>
      </c>
      <c r="G151" s="244"/>
      <c r="H151" s="246" t="s">
        <v>1</v>
      </c>
      <c r="I151" s="248"/>
      <c r="J151" s="244"/>
      <c r="K151" s="244"/>
      <c r="L151" s="249"/>
      <c r="M151" s="250"/>
      <c r="N151" s="251"/>
      <c r="O151" s="251"/>
      <c r="P151" s="251"/>
      <c r="Q151" s="251"/>
      <c r="R151" s="251"/>
      <c r="S151" s="251"/>
      <c r="T151" s="252"/>
      <c r="U151" s="13"/>
      <c r="V151" s="13"/>
      <c r="W151" s="13"/>
      <c r="X151" s="13"/>
      <c r="Y151" s="13"/>
      <c r="Z151" s="13"/>
      <c r="AA151" s="13"/>
      <c r="AB151" s="13"/>
      <c r="AC151" s="13"/>
      <c r="AD151" s="13"/>
      <c r="AE151" s="13"/>
      <c r="AT151" s="253" t="s">
        <v>226</v>
      </c>
      <c r="AU151" s="253" t="s">
        <v>87</v>
      </c>
      <c r="AV151" s="13" t="s">
        <v>85</v>
      </c>
      <c r="AW151" s="13" t="s">
        <v>35</v>
      </c>
      <c r="AX151" s="13" t="s">
        <v>78</v>
      </c>
      <c r="AY151" s="253" t="s">
        <v>216</v>
      </c>
    </row>
    <row r="152" spans="1:51" s="14" customFormat="1" ht="12">
      <c r="A152" s="14"/>
      <c r="B152" s="254"/>
      <c r="C152" s="255"/>
      <c r="D152" s="245" t="s">
        <v>226</v>
      </c>
      <c r="E152" s="256" t="s">
        <v>1</v>
      </c>
      <c r="F152" s="257" t="s">
        <v>377</v>
      </c>
      <c r="G152" s="255"/>
      <c r="H152" s="258">
        <v>35</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87</v>
      </c>
      <c r="AV152" s="14" t="s">
        <v>87</v>
      </c>
      <c r="AW152" s="14" t="s">
        <v>35</v>
      </c>
      <c r="AX152" s="14" t="s">
        <v>78</v>
      </c>
      <c r="AY152" s="264" t="s">
        <v>216</v>
      </c>
    </row>
    <row r="153" spans="1:51" s="15" customFormat="1" ht="12">
      <c r="A153" s="15"/>
      <c r="B153" s="265"/>
      <c r="C153" s="266"/>
      <c r="D153" s="245" t="s">
        <v>226</v>
      </c>
      <c r="E153" s="267" t="s">
        <v>1</v>
      </c>
      <c r="F153" s="268" t="s">
        <v>229</v>
      </c>
      <c r="G153" s="266"/>
      <c r="H153" s="269">
        <v>35</v>
      </c>
      <c r="I153" s="270"/>
      <c r="J153" s="266"/>
      <c r="K153" s="266"/>
      <c r="L153" s="271"/>
      <c r="M153" s="272"/>
      <c r="N153" s="273"/>
      <c r="O153" s="273"/>
      <c r="P153" s="273"/>
      <c r="Q153" s="273"/>
      <c r="R153" s="273"/>
      <c r="S153" s="273"/>
      <c r="T153" s="274"/>
      <c r="U153" s="15"/>
      <c r="V153" s="15"/>
      <c r="W153" s="15"/>
      <c r="X153" s="15"/>
      <c r="Y153" s="15"/>
      <c r="Z153" s="15"/>
      <c r="AA153" s="15"/>
      <c r="AB153" s="15"/>
      <c r="AC153" s="15"/>
      <c r="AD153" s="15"/>
      <c r="AE153" s="15"/>
      <c r="AT153" s="275" t="s">
        <v>226</v>
      </c>
      <c r="AU153" s="275" t="s">
        <v>87</v>
      </c>
      <c r="AV153" s="15" t="s">
        <v>100</v>
      </c>
      <c r="AW153" s="15" t="s">
        <v>35</v>
      </c>
      <c r="AX153" s="15" t="s">
        <v>85</v>
      </c>
      <c r="AY153" s="275" t="s">
        <v>216</v>
      </c>
    </row>
    <row r="154" spans="1:65" s="2" customFormat="1" ht="76.35" customHeight="1">
      <c r="A154" s="39"/>
      <c r="B154" s="40"/>
      <c r="C154" s="276" t="s">
        <v>224</v>
      </c>
      <c r="D154" s="276" t="s">
        <v>265</v>
      </c>
      <c r="E154" s="277" t="s">
        <v>335</v>
      </c>
      <c r="F154" s="278" t="s">
        <v>336</v>
      </c>
      <c r="G154" s="279" t="s">
        <v>331</v>
      </c>
      <c r="H154" s="280">
        <v>0.03</v>
      </c>
      <c r="I154" s="281"/>
      <c r="J154" s="282">
        <f>ROUND(I154*H154,2)</f>
        <v>0</v>
      </c>
      <c r="K154" s="278" t="s">
        <v>223</v>
      </c>
      <c r="L154" s="45"/>
      <c r="M154" s="283" t="s">
        <v>1</v>
      </c>
      <c r="N154" s="284" t="s">
        <v>43</v>
      </c>
      <c r="O154" s="92"/>
      <c r="P154" s="239">
        <f>O154*H154</f>
        <v>0</v>
      </c>
      <c r="Q154" s="239">
        <v>0</v>
      </c>
      <c r="R154" s="239">
        <f>Q154*H154</f>
        <v>0</v>
      </c>
      <c r="S154" s="239">
        <v>0</v>
      </c>
      <c r="T154" s="240">
        <f>S154*H154</f>
        <v>0</v>
      </c>
      <c r="U154" s="39"/>
      <c r="V154" s="39"/>
      <c r="W154" s="39"/>
      <c r="X154" s="39"/>
      <c r="Y154" s="39"/>
      <c r="Z154" s="39"/>
      <c r="AA154" s="39"/>
      <c r="AB154" s="39"/>
      <c r="AC154" s="39"/>
      <c r="AD154" s="39"/>
      <c r="AE154" s="39"/>
      <c r="AR154" s="241" t="s">
        <v>100</v>
      </c>
      <c r="AT154" s="241" t="s">
        <v>265</v>
      </c>
      <c r="AU154" s="241" t="s">
        <v>87</v>
      </c>
      <c r="AY154" s="18" t="s">
        <v>216</v>
      </c>
      <c r="BE154" s="242">
        <f>IF(N154="základní",J154,0)</f>
        <v>0</v>
      </c>
      <c r="BF154" s="242">
        <f>IF(N154="snížená",J154,0)</f>
        <v>0</v>
      </c>
      <c r="BG154" s="242">
        <f>IF(N154="zákl. přenesená",J154,0)</f>
        <v>0</v>
      </c>
      <c r="BH154" s="242">
        <f>IF(N154="sníž. přenesená",J154,0)</f>
        <v>0</v>
      </c>
      <c r="BI154" s="242">
        <f>IF(N154="nulová",J154,0)</f>
        <v>0</v>
      </c>
      <c r="BJ154" s="18" t="s">
        <v>85</v>
      </c>
      <c r="BK154" s="242">
        <f>ROUND(I154*H154,2)</f>
        <v>0</v>
      </c>
      <c r="BL154" s="18" t="s">
        <v>100</v>
      </c>
      <c r="BM154" s="241" t="s">
        <v>2408</v>
      </c>
    </row>
    <row r="155" spans="1:51" s="14" customFormat="1" ht="12">
      <c r="A155" s="14"/>
      <c r="B155" s="254"/>
      <c r="C155" s="255"/>
      <c r="D155" s="245" t="s">
        <v>226</v>
      </c>
      <c r="E155" s="256" t="s">
        <v>1</v>
      </c>
      <c r="F155" s="257" t="s">
        <v>2409</v>
      </c>
      <c r="G155" s="255"/>
      <c r="H155" s="258">
        <v>0.03</v>
      </c>
      <c r="I155" s="259"/>
      <c r="J155" s="255"/>
      <c r="K155" s="255"/>
      <c r="L155" s="260"/>
      <c r="M155" s="261"/>
      <c r="N155" s="262"/>
      <c r="O155" s="262"/>
      <c r="P155" s="262"/>
      <c r="Q155" s="262"/>
      <c r="R155" s="262"/>
      <c r="S155" s="262"/>
      <c r="T155" s="263"/>
      <c r="U155" s="14"/>
      <c r="V155" s="14"/>
      <c r="W155" s="14"/>
      <c r="X155" s="14"/>
      <c r="Y155" s="14"/>
      <c r="Z155" s="14"/>
      <c r="AA155" s="14"/>
      <c r="AB155" s="14"/>
      <c r="AC155" s="14"/>
      <c r="AD155" s="14"/>
      <c r="AE155" s="14"/>
      <c r="AT155" s="264" t="s">
        <v>226</v>
      </c>
      <c r="AU155" s="264" t="s">
        <v>87</v>
      </c>
      <c r="AV155" s="14" t="s">
        <v>87</v>
      </c>
      <c r="AW155" s="14" t="s">
        <v>35</v>
      </c>
      <c r="AX155" s="14" t="s">
        <v>85</v>
      </c>
      <c r="AY155" s="264" t="s">
        <v>216</v>
      </c>
    </row>
    <row r="156" spans="1:65" s="2" customFormat="1" ht="90" customHeight="1">
      <c r="A156" s="39"/>
      <c r="B156" s="40"/>
      <c r="C156" s="276" t="s">
        <v>252</v>
      </c>
      <c r="D156" s="276" t="s">
        <v>265</v>
      </c>
      <c r="E156" s="277" t="s">
        <v>2410</v>
      </c>
      <c r="F156" s="278" t="s">
        <v>2411</v>
      </c>
      <c r="G156" s="279" t="s">
        <v>331</v>
      </c>
      <c r="H156" s="280">
        <v>0.03</v>
      </c>
      <c r="I156" s="281"/>
      <c r="J156" s="282">
        <f>ROUND(I156*H156,2)</f>
        <v>0</v>
      </c>
      <c r="K156" s="278" t="s">
        <v>223</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2412</v>
      </c>
    </row>
    <row r="157" spans="1:51" s="14" customFormat="1" ht="12">
      <c r="A157" s="14"/>
      <c r="B157" s="254"/>
      <c r="C157" s="255"/>
      <c r="D157" s="245" t="s">
        <v>226</v>
      </c>
      <c r="E157" s="256" t="s">
        <v>1</v>
      </c>
      <c r="F157" s="257" t="s">
        <v>2409</v>
      </c>
      <c r="G157" s="255"/>
      <c r="H157" s="258">
        <v>0.03</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226</v>
      </c>
      <c r="AU157" s="264" t="s">
        <v>87</v>
      </c>
      <c r="AV157" s="14" t="s">
        <v>87</v>
      </c>
      <c r="AW157" s="14" t="s">
        <v>35</v>
      </c>
      <c r="AX157" s="14" t="s">
        <v>85</v>
      </c>
      <c r="AY157" s="264" t="s">
        <v>216</v>
      </c>
    </row>
    <row r="158" spans="1:65" s="2" customFormat="1" ht="49.05" customHeight="1">
      <c r="A158" s="39"/>
      <c r="B158" s="40"/>
      <c r="C158" s="276" t="s">
        <v>259</v>
      </c>
      <c r="D158" s="276" t="s">
        <v>265</v>
      </c>
      <c r="E158" s="277" t="s">
        <v>354</v>
      </c>
      <c r="F158" s="278" t="s">
        <v>355</v>
      </c>
      <c r="G158" s="279" t="s">
        <v>232</v>
      </c>
      <c r="H158" s="280">
        <v>12</v>
      </c>
      <c r="I158" s="281"/>
      <c r="J158" s="282">
        <f>ROUND(I158*H158,2)</f>
        <v>0</v>
      </c>
      <c r="K158" s="278" t="s">
        <v>223</v>
      </c>
      <c r="L158" s="45"/>
      <c r="M158" s="283" t="s">
        <v>1</v>
      </c>
      <c r="N158" s="284" t="s">
        <v>43</v>
      </c>
      <c r="O158" s="92"/>
      <c r="P158" s="239">
        <f>O158*H158</f>
        <v>0</v>
      </c>
      <c r="Q158" s="239">
        <v>0</v>
      </c>
      <c r="R158" s="239">
        <f>Q158*H158</f>
        <v>0</v>
      </c>
      <c r="S158" s="239">
        <v>0</v>
      </c>
      <c r="T158" s="240">
        <f>S158*H158</f>
        <v>0</v>
      </c>
      <c r="U158" s="39"/>
      <c r="V158" s="39"/>
      <c r="W158" s="39"/>
      <c r="X158" s="39"/>
      <c r="Y158" s="39"/>
      <c r="Z158" s="39"/>
      <c r="AA158" s="39"/>
      <c r="AB158" s="39"/>
      <c r="AC158" s="39"/>
      <c r="AD158" s="39"/>
      <c r="AE158" s="39"/>
      <c r="AR158" s="241" t="s">
        <v>100</v>
      </c>
      <c r="AT158" s="241" t="s">
        <v>265</v>
      </c>
      <c r="AU158" s="241" t="s">
        <v>87</v>
      </c>
      <c r="AY158" s="18" t="s">
        <v>216</v>
      </c>
      <c r="BE158" s="242">
        <f>IF(N158="základní",J158,0)</f>
        <v>0</v>
      </c>
      <c r="BF158" s="242">
        <f>IF(N158="snížená",J158,0)</f>
        <v>0</v>
      </c>
      <c r="BG158" s="242">
        <f>IF(N158="zákl. přenesená",J158,0)</f>
        <v>0</v>
      </c>
      <c r="BH158" s="242">
        <f>IF(N158="sníž. přenesená",J158,0)</f>
        <v>0</v>
      </c>
      <c r="BI158" s="242">
        <f>IF(N158="nulová",J158,0)</f>
        <v>0</v>
      </c>
      <c r="BJ158" s="18" t="s">
        <v>85</v>
      </c>
      <c r="BK158" s="242">
        <f>ROUND(I158*H158,2)</f>
        <v>0</v>
      </c>
      <c r="BL158" s="18" t="s">
        <v>100</v>
      </c>
      <c r="BM158" s="241" t="s">
        <v>2413</v>
      </c>
    </row>
    <row r="159" spans="1:51" s="14" customFormat="1" ht="12">
      <c r="A159" s="14"/>
      <c r="B159" s="254"/>
      <c r="C159" s="255"/>
      <c r="D159" s="245" t="s">
        <v>226</v>
      </c>
      <c r="E159" s="256" t="s">
        <v>1</v>
      </c>
      <c r="F159" s="257" t="s">
        <v>2328</v>
      </c>
      <c r="G159" s="255"/>
      <c r="H159" s="258">
        <v>12</v>
      </c>
      <c r="I159" s="259"/>
      <c r="J159" s="255"/>
      <c r="K159" s="255"/>
      <c r="L159" s="260"/>
      <c r="M159" s="261"/>
      <c r="N159" s="262"/>
      <c r="O159" s="262"/>
      <c r="P159" s="262"/>
      <c r="Q159" s="262"/>
      <c r="R159" s="262"/>
      <c r="S159" s="262"/>
      <c r="T159" s="263"/>
      <c r="U159" s="14"/>
      <c r="V159" s="14"/>
      <c r="W159" s="14"/>
      <c r="X159" s="14"/>
      <c r="Y159" s="14"/>
      <c r="Z159" s="14"/>
      <c r="AA159" s="14"/>
      <c r="AB159" s="14"/>
      <c r="AC159" s="14"/>
      <c r="AD159" s="14"/>
      <c r="AE159" s="14"/>
      <c r="AT159" s="264" t="s">
        <v>226</v>
      </c>
      <c r="AU159" s="264" t="s">
        <v>87</v>
      </c>
      <c r="AV159" s="14" t="s">
        <v>87</v>
      </c>
      <c r="AW159" s="14" t="s">
        <v>35</v>
      </c>
      <c r="AX159" s="14" t="s">
        <v>78</v>
      </c>
      <c r="AY159" s="264" t="s">
        <v>216</v>
      </c>
    </row>
    <row r="160" spans="1:51" s="15" customFormat="1" ht="12">
      <c r="A160" s="15"/>
      <c r="B160" s="265"/>
      <c r="C160" s="266"/>
      <c r="D160" s="245" t="s">
        <v>226</v>
      </c>
      <c r="E160" s="267" t="s">
        <v>1</v>
      </c>
      <c r="F160" s="268" t="s">
        <v>229</v>
      </c>
      <c r="G160" s="266"/>
      <c r="H160" s="269">
        <v>12</v>
      </c>
      <c r="I160" s="270"/>
      <c r="J160" s="266"/>
      <c r="K160" s="266"/>
      <c r="L160" s="271"/>
      <c r="M160" s="272"/>
      <c r="N160" s="273"/>
      <c r="O160" s="273"/>
      <c r="P160" s="273"/>
      <c r="Q160" s="273"/>
      <c r="R160" s="273"/>
      <c r="S160" s="273"/>
      <c r="T160" s="274"/>
      <c r="U160" s="15"/>
      <c r="V160" s="15"/>
      <c r="W160" s="15"/>
      <c r="X160" s="15"/>
      <c r="Y160" s="15"/>
      <c r="Z160" s="15"/>
      <c r="AA160" s="15"/>
      <c r="AB160" s="15"/>
      <c r="AC160" s="15"/>
      <c r="AD160" s="15"/>
      <c r="AE160" s="15"/>
      <c r="AT160" s="275" t="s">
        <v>226</v>
      </c>
      <c r="AU160" s="275" t="s">
        <v>87</v>
      </c>
      <c r="AV160" s="15" t="s">
        <v>100</v>
      </c>
      <c r="AW160" s="15" t="s">
        <v>35</v>
      </c>
      <c r="AX160" s="15" t="s">
        <v>85</v>
      </c>
      <c r="AY160" s="275" t="s">
        <v>216</v>
      </c>
    </row>
    <row r="161" spans="1:65" s="2" customFormat="1" ht="114.9" customHeight="1">
      <c r="A161" s="39"/>
      <c r="B161" s="40"/>
      <c r="C161" s="276" t="s">
        <v>264</v>
      </c>
      <c r="D161" s="276" t="s">
        <v>265</v>
      </c>
      <c r="E161" s="277" t="s">
        <v>970</v>
      </c>
      <c r="F161" s="278" t="s">
        <v>971</v>
      </c>
      <c r="G161" s="279" t="s">
        <v>423</v>
      </c>
      <c r="H161" s="280">
        <v>12</v>
      </c>
      <c r="I161" s="281"/>
      <c r="J161" s="282">
        <f>ROUND(I161*H161,2)</f>
        <v>0</v>
      </c>
      <c r="K161" s="278" t="s">
        <v>223</v>
      </c>
      <c r="L161" s="45"/>
      <c r="M161" s="283" t="s">
        <v>1</v>
      </c>
      <c r="N161" s="284" t="s">
        <v>43</v>
      </c>
      <c r="O161" s="92"/>
      <c r="P161" s="239">
        <f>O161*H161</f>
        <v>0</v>
      </c>
      <c r="Q161" s="239">
        <v>0</v>
      </c>
      <c r="R161" s="239">
        <f>Q161*H161</f>
        <v>0</v>
      </c>
      <c r="S161" s="239">
        <v>0</v>
      </c>
      <c r="T161" s="240">
        <f>S161*H161</f>
        <v>0</v>
      </c>
      <c r="U161" s="39"/>
      <c r="V161" s="39"/>
      <c r="W161" s="39"/>
      <c r="X161" s="39"/>
      <c r="Y161" s="39"/>
      <c r="Z161" s="39"/>
      <c r="AA161" s="39"/>
      <c r="AB161" s="39"/>
      <c r="AC161" s="39"/>
      <c r="AD161" s="39"/>
      <c r="AE161" s="39"/>
      <c r="AR161" s="241" t="s">
        <v>100</v>
      </c>
      <c r="AT161" s="241" t="s">
        <v>265</v>
      </c>
      <c r="AU161" s="241" t="s">
        <v>87</v>
      </c>
      <c r="AY161" s="18" t="s">
        <v>216</v>
      </c>
      <c r="BE161" s="242">
        <f>IF(N161="základní",J161,0)</f>
        <v>0</v>
      </c>
      <c r="BF161" s="242">
        <f>IF(N161="snížená",J161,0)</f>
        <v>0</v>
      </c>
      <c r="BG161" s="242">
        <f>IF(N161="zákl. přenesená",J161,0)</f>
        <v>0</v>
      </c>
      <c r="BH161" s="242">
        <f>IF(N161="sníž. přenesená",J161,0)</f>
        <v>0</v>
      </c>
      <c r="BI161" s="242">
        <f>IF(N161="nulová",J161,0)</f>
        <v>0</v>
      </c>
      <c r="BJ161" s="18" t="s">
        <v>85</v>
      </c>
      <c r="BK161" s="242">
        <f>ROUND(I161*H161,2)</f>
        <v>0</v>
      </c>
      <c r="BL161" s="18" t="s">
        <v>100</v>
      </c>
      <c r="BM161" s="241" t="s">
        <v>2414</v>
      </c>
    </row>
    <row r="162" spans="1:51" s="14" customFormat="1" ht="12">
      <c r="A162" s="14"/>
      <c r="B162" s="254"/>
      <c r="C162" s="255"/>
      <c r="D162" s="245" t="s">
        <v>226</v>
      </c>
      <c r="E162" s="256" t="s">
        <v>1</v>
      </c>
      <c r="F162" s="257" t="s">
        <v>1707</v>
      </c>
      <c r="G162" s="255"/>
      <c r="H162" s="258">
        <v>12</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87</v>
      </c>
      <c r="AV162" s="14" t="s">
        <v>87</v>
      </c>
      <c r="AW162" s="14" t="s">
        <v>35</v>
      </c>
      <c r="AX162" s="14" t="s">
        <v>78</v>
      </c>
      <c r="AY162" s="264" t="s">
        <v>216</v>
      </c>
    </row>
    <row r="163" spans="1:51" s="15" customFormat="1" ht="12">
      <c r="A163" s="15"/>
      <c r="B163" s="265"/>
      <c r="C163" s="266"/>
      <c r="D163" s="245" t="s">
        <v>226</v>
      </c>
      <c r="E163" s="267" t="s">
        <v>1</v>
      </c>
      <c r="F163" s="268" t="s">
        <v>229</v>
      </c>
      <c r="G163" s="266"/>
      <c r="H163" s="269">
        <v>12</v>
      </c>
      <c r="I163" s="270"/>
      <c r="J163" s="266"/>
      <c r="K163" s="266"/>
      <c r="L163" s="271"/>
      <c r="M163" s="272"/>
      <c r="N163" s="273"/>
      <c r="O163" s="273"/>
      <c r="P163" s="273"/>
      <c r="Q163" s="273"/>
      <c r="R163" s="273"/>
      <c r="S163" s="273"/>
      <c r="T163" s="274"/>
      <c r="U163" s="15"/>
      <c r="V163" s="15"/>
      <c r="W163" s="15"/>
      <c r="X163" s="15"/>
      <c r="Y163" s="15"/>
      <c r="Z163" s="15"/>
      <c r="AA163" s="15"/>
      <c r="AB163" s="15"/>
      <c r="AC163" s="15"/>
      <c r="AD163" s="15"/>
      <c r="AE163" s="15"/>
      <c r="AT163" s="275" t="s">
        <v>226</v>
      </c>
      <c r="AU163" s="275" t="s">
        <v>87</v>
      </c>
      <c r="AV163" s="15" t="s">
        <v>100</v>
      </c>
      <c r="AW163" s="15" t="s">
        <v>35</v>
      </c>
      <c r="AX163" s="15" t="s">
        <v>85</v>
      </c>
      <c r="AY163" s="275" t="s">
        <v>216</v>
      </c>
    </row>
    <row r="164" spans="1:63" s="12" customFormat="1" ht="25.9" customHeight="1">
      <c r="A164" s="12"/>
      <c r="B164" s="213"/>
      <c r="C164" s="214"/>
      <c r="D164" s="215" t="s">
        <v>77</v>
      </c>
      <c r="E164" s="216" t="s">
        <v>489</v>
      </c>
      <c r="F164" s="216" t="s">
        <v>490</v>
      </c>
      <c r="G164" s="214"/>
      <c r="H164" s="214"/>
      <c r="I164" s="217"/>
      <c r="J164" s="218">
        <f>BK164</f>
        <v>0</v>
      </c>
      <c r="K164" s="214"/>
      <c r="L164" s="219"/>
      <c r="M164" s="220"/>
      <c r="N164" s="221"/>
      <c r="O164" s="221"/>
      <c r="P164" s="222">
        <f>SUM(P165:P174)</f>
        <v>0</v>
      </c>
      <c r="Q164" s="221"/>
      <c r="R164" s="222">
        <f>SUM(R165:R174)</f>
        <v>0</v>
      </c>
      <c r="S164" s="221"/>
      <c r="T164" s="223">
        <f>SUM(T165:T174)</f>
        <v>0</v>
      </c>
      <c r="U164" s="12"/>
      <c r="V164" s="12"/>
      <c r="W164" s="12"/>
      <c r="X164" s="12"/>
      <c r="Y164" s="12"/>
      <c r="Z164" s="12"/>
      <c r="AA164" s="12"/>
      <c r="AB164" s="12"/>
      <c r="AC164" s="12"/>
      <c r="AD164" s="12"/>
      <c r="AE164" s="12"/>
      <c r="AR164" s="224" t="s">
        <v>100</v>
      </c>
      <c r="AT164" s="225" t="s">
        <v>77</v>
      </c>
      <c r="AU164" s="225" t="s">
        <v>78</v>
      </c>
      <c r="AY164" s="224" t="s">
        <v>216</v>
      </c>
      <c r="BK164" s="226">
        <f>SUM(BK165:BK174)</f>
        <v>0</v>
      </c>
    </row>
    <row r="165" spans="1:65" s="2" customFormat="1" ht="218.55" customHeight="1">
      <c r="A165" s="39"/>
      <c r="B165" s="40"/>
      <c r="C165" s="276" t="s">
        <v>270</v>
      </c>
      <c r="D165" s="276" t="s">
        <v>265</v>
      </c>
      <c r="E165" s="277" t="s">
        <v>778</v>
      </c>
      <c r="F165" s="278" t="s">
        <v>779</v>
      </c>
      <c r="G165" s="279" t="s">
        <v>255</v>
      </c>
      <c r="H165" s="280">
        <v>385.33</v>
      </c>
      <c r="I165" s="281"/>
      <c r="J165" s="282">
        <f>ROUND(I165*H165,2)</f>
        <v>0</v>
      </c>
      <c r="K165" s="278" t="s">
        <v>223</v>
      </c>
      <c r="L165" s="45"/>
      <c r="M165" s="283" t="s">
        <v>1</v>
      </c>
      <c r="N165" s="284" t="s">
        <v>43</v>
      </c>
      <c r="O165" s="92"/>
      <c r="P165" s="239">
        <f>O165*H165</f>
        <v>0</v>
      </c>
      <c r="Q165" s="239">
        <v>0</v>
      </c>
      <c r="R165" s="239">
        <f>Q165*H165</f>
        <v>0</v>
      </c>
      <c r="S165" s="239">
        <v>0</v>
      </c>
      <c r="T165" s="240">
        <f>S165*H165</f>
        <v>0</v>
      </c>
      <c r="U165" s="39"/>
      <c r="V165" s="39"/>
      <c r="W165" s="39"/>
      <c r="X165" s="39"/>
      <c r="Y165" s="39"/>
      <c r="Z165" s="39"/>
      <c r="AA165" s="39"/>
      <c r="AB165" s="39"/>
      <c r="AC165" s="39"/>
      <c r="AD165" s="39"/>
      <c r="AE165" s="39"/>
      <c r="AR165" s="241" t="s">
        <v>2415</v>
      </c>
      <c r="AT165" s="241" t="s">
        <v>265</v>
      </c>
      <c r="AU165" s="241" t="s">
        <v>85</v>
      </c>
      <c r="AY165" s="18" t="s">
        <v>216</v>
      </c>
      <c r="BE165" s="242">
        <f>IF(N165="základní",J165,0)</f>
        <v>0</v>
      </c>
      <c r="BF165" s="242">
        <f>IF(N165="snížená",J165,0)</f>
        <v>0</v>
      </c>
      <c r="BG165" s="242">
        <f>IF(N165="zákl. přenesená",J165,0)</f>
        <v>0</v>
      </c>
      <c r="BH165" s="242">
        <f>IF(N165="sníž. přenesená",J165,0)</f>
        <v>0</v>
      </c>
      <c r="BI165" s="242">
        <f>IF(N165="nulová",J165,0)</f>
        <v>0</v>
      </c>
      <c r="BJ165" s="18" t="s">
        <v>85</v>
      </c>
      <c r="BK165" s="242">
        <f>ROUND(I165*H165,2)</f>
        <v>0</v>
      </c>
      <c r="BL165" s="18" t="s">
        <v>2415</v>
      </c>
      <c r="BM165" s="241" t="s">
        <v>2416</v>
      </c>
    </row>
    <row r="166" spans="1:51" s="13" customFormat="1" ht="12">
      <c r="A166" s="13"/>
      <c r="B166" s="243"/>
      <c r="C166" s="244"/>
      <c r="D166" s="245" t="s">
        <v>226</v>
      </c>
      <c r="E166" s="246" t="s">
        <v>1</v>
      </c>
      <c r="F166" s="247" t="s">
        <v>2417</v>
      </c>
      <c r="G166" s="244"/>
      <c r="H166" s="246" t="s">
        <v>1</v>
      </c>
      <c r="I166" s="248"/>
      <c r="J166" s="244"/>
      <c r="K166" s="244"/>
      <c r="L166" s="249"/>
      <c r="M166" s="250"/>
      <c r="N166" s="251"/>
      <c r="O166" s="251"/>
      <c r="P166" s="251"/>
      <c r="Q166" s="251"/>
      <c r="R166" s="251"/>
      <c r="S166" s="251"/>
      <c r="T166" s="252"/>
      <c r="U166" s="13"/>
      <c r="V166" s="13"/>
      <c r="W166" s="13"/>
      <c r="X166" s="13"/>
      <c r="Y166" s="13"/>
      <c r="Z166" s="13"/>
      <c r="AA166" s="13"/>
      <c r="AB166" s="13"/>
      <c r="AC166" s="13"/>
      <c r="AD166" s="13"/>
      <c r="AE166" s="13"/>
      <c r="AT166" s="253" t="s">
        <v>226</v>
      </c>
      <c r="AU166" s="253" t="s">
        <v>85</v>
      </c>
      <c r="AV166" s="13" t="s">
        <v>85</v>
      </c>
      <c r="AW166" s="13" t="s">
        <v>35</v>
      </c>
      <c r="AX166" s="13" t="s">
        <v>78</v>
      </c>
      <c r="AY166" s="253" t="s">
        <v>216</v>
      </c>
    </row>
    <row r="167" spans="1:51" s="14" customFormat="1" ht="12">
      <c r="A167" s="14"/>
      <c r="B167" s="254"/>
      <c r="C167" s="255"/>
      <c r="D167" s="245" t="s">
        <v>226</v>
      </c>
      <c r="E167" s="256" t="s">
        <v>1</v>
      </c>
      <c r="F167" s="257" t="s">
        <v>2403</v>
      </c>
      <c r="G167" s="255"/>
      <c r="H167" s="258">
        <v>153.9</v>
      </c>
      <c r="I167" s="259"/>
      <c r="J167" s="255"/>
      <c r="K167" s="255"/>
      <c r="L167" s="260"/>
      <c r="M167" s="261"/>
      <c r="N167" s="262"/>
      <c r="O167" s="262"/>
      <c r="P167" s="262"/>
      <c r="Q167" s="262"/>
      <c r="R167" s="262"/>
      <c r="S167" s="262"/>
      <c r="T167" s="263"/>
      <c r="U167" s="14"/>
      <c r="V167" s="14"/>
      <c r="W167" s="14"/>
      <c r="X167" s="14"/>
      <c r="Y167" s="14"/>
      <c r="Z167" s="14"/>
      <c r="AA167" s="14"/>
      <c r="AB167" s="14"/>
      <c r="AC167" s="14"/>
      <c r="AD167" s="14"/>
      <c r="AE167" s="14"/>
      <c r="AT167" s="264" t="s">
        <v>226</v>
      </c>
      <c r="AU167" s="264" t="s">
        <v>85</v>
      </c>
      <c r="AV167" s="14" t="s">
        <v>87</v>
      </c>
      <c r="AW167" s="14" t="s">
        <v>35</v>
      </c>
      <c r="AX167" s="14" t="s">
        <v>78</v>
      </c>
      <c r="AY167" s="264" t="s">
        <v>216</v>
      </c>
    </row>
    <row r="168" spans="1:51" s="13" customFormat="1" ht="12">
      <c r="A168" s="13"/>
      <c r="B168" s="243"/>
      <c r="C168" s="244"/>
      <c r="D168" s="245" t="s">
        <v>226</v>
      </c>
      <c r="E168" s="246" t="s">
        <v>1</v>
      </c>
      <c r="F168" s="247" t="s">
        <v>2418</v>
      </c>
      <c r="G168" s="244"/>
      <c r="H168" s="246" t="s">
        <v>1</v>
      </c>
      <c r="I168" s="248"/>
      <c r="J168" s="244"/>
      <c r="K168" s="244"/>
      <c r="L168" s="249"/>
      <c r="M168" s="250"/>
      <c r="N168" s="251"/>
      <c r="O168" s="251"/>
      <c r="P168" s="251"/>
      <c r="Q168" s="251"/>
      <c r="R168" s="251"/>
      <c r="S168" s="251"/>
      <c r="T168" s="252"/>
      <c r="U168" s="13"/>
      <c r="V168" s="13"/>
      <c r="W168" s="13"/>
      <c r="X168" s="13"/>
      <c r="Y168" s="13"/>
      <c r="Z168" s="13"/>
      <c r="AA168" s="13"/>
      <c r="AB168" s="13"/>
      <c r="AC168" s="13"/>
      <c r="AD168" s="13"/>
      <c r="AE168" s="13"/>
      <c r="AT168" s="253" t="s">
        <v>226</v>
      </c>
      <c r="AU168" s="253" t="s">
        <v>85</v>
      </c>
      <c r="AV168" s="13" t="s">
        <v>85</v>
      </c>
      <c r="AW168" s="13" t="s">
        <v>35</v>
      </c>
      <c r="AX168" s="13" t="s">
        <v>78</v>
      </c>
      <c r="AY168" s="253" t="s">
        <v>216</v>
      </c>
    </row>
    <row r="169" spans="1:51" s="14" customFormat="1" ht="12">
      <c r="A169" s="14"/>
      <c r="B169" s="254"/>
      <c r="C169" s="255"/>
      <c r="D169" s="245" t="s">
        <v>226</v>
      </c>
      <c r="E169" s="256" t="s">
        <v>1</v>
      </c>
      <c r="F169" s="257" t="s">
        <v>2419</v>
      </c>
      <c r="G169" s="255"/>
      <c r="H169" s="258">
        <v>231.43</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226</v>
      </c>
      <c r="AU169" s="264" t="s">
        <v>85</v>
      </c>
      <c r="AV169" s="14" t="s">
        <v>87</v>
      </c>
      <c r="AW169" s="14" t="s">
        <v>35</v>
      </c>
      <c r="AX169" s="14" t="s">
        <v>78</v>
      </c>
      <c r="AY169" s="264" t="s">
        <v>216</v>
      </c>
    </row>
    <row r="170" spans="1:51" s="15" customFormat="1" ht="12">
      <c r="A170" s="15"/>
      <c r="B170" s="265"/>
      <c r="C170" s="266"/>
      <c r="D170" s="245" t="s">
        <v>226</v>
      </c>
      <c r="E170" s="267" t="s">
        <v>1</v>
      </c>
      <c r="F170" s="268" t="s">
        <v>229</v>
      </c>
      <c r="G170" s="266"/>
      <c r="H170" s="269">
        <v>385.33000000000004</v>
      </c>
      <c r="I170" s="270"/>
      <c r="J170" s="266"/>
      <c r="K170" s="266"/>
      <c r="L170" s="271"/>
      <c r="M170" s="272"/>
      <c r="N170" s="273"/>
      <c r="O170" s="273"/>
      <c r="P170" s="273"/>
      <c r="Q170" s="273"/>
      <c r="R170" s="273"/>
      <c r="S170" s="273"/>
      <c r="T170" s="274"/>
      <c r="U170" s="15"/>
      <c r="V170" s="15"/>
      <c r="W170" s="15"/>
      <c r="X170" s="15"/>
      <c r="Y170" s="15"/>
      <c r="Z170" s="15"/>
      <c r="AA170" s="15"/>
      <c r="AB170" s="15"/>
      <c r="AC170" s="15"/>
      <c r="AD170" s="15"/>
      <c r="AE170" s="15"/>
      <c r="AT170" s="275" t="s">
        <v>226</v>
      </c>
      <c r="AU170" s="275" t="s">
        <v>85</v>
      </c>
      <c r="AV170" s="15" t="s">
        <v>100</v>
      </c>
      <c r="AW170" s="15" t="s">
        <v>35</v>
      </c>
      <c r="AX170" s="15" t="s">
        <v>85</v>
      </c>
      <c r="AY170" s="275" t="s">
        <v>216</v>
      </c>
    </row>
    <row r="171" spans="1:65" s="2" customFormat="1" ht="90" customHeight="1">
      <c r="A171" s="39"/>
      <c r="B171" s="40"/>
      <c r="C171" s="276" t="s">
        <v>274</v>
      </c>
      <c r="D171" s="276" t="s">
        <v>265</v>
      </c>
      <c r="E171" s="277" t="s">
        <v>1242</v>
      </c>
      <c r="F171" s="278" t="s">
        <v>1243</v>
      </c>
      <c r="G171" s="279" t="s">
        <v>255</v>
      </c>
      <c r="H171" s="280">
        <v>153.9</v>
      </c>
      <c r="I171" s="281"/>
      <c r="J171" s="282">
        <f>ROUND(I171*H171,2)</f>
        <v>0</v>
      </c>
      <c r="K171" s="278" t="s">
        <v>223</v>
      </c>
      <c r="L171" s="45"/>
      <c r="M171" s="283" t="s">
        <v>1</v>
      </c>
      <c r="N171" s="284" t="s">
        <v>43</v>
      </c>
      <c r="O171" s="92"/>
      <c r="P171" s="239">
        <f>O171*H171</f>
        <v>0</v>
      </c>
      <c r="Q171" s="239">
        <v>0</v>
      </c>
      <c r="R171" s="239">
        <f>Q171*H171</f>
        <v>0</v>
      </c>
      <c r="S171" s="239">
        <v>0</v>
      </c>
      <c r="T171" s="240">
        <f>S171*H171</f>
        <v>0</v>
      </c>
      <c r="U171" s="39"/>
      <c r="V171" s="39"/>
      <c r="W171" s="39"/>
      <c r="X171" s="39"/>
      <c r="Y171" s="39"/>
      <c r="Z171" s="39"/>
      <c r="AA171" s="39"/>
      <c r="AB171" s="39"/>
      <c r="AC171" s="39"/>
      <c r="AD171" s="39"/>
      <c r="AE171" s="39"/>
      <c r="AR171" s="241" t="s">
        <v>2415</v>
      </c>
      <c r="AT171" s="241" t="s">
        <v>265</v>
      </c>
      <c r="AU171" s="241" t="s">
        <v>85</v>
      </c>
      <c r="AY171" s="18" t="s">
        <v>216</v>
      </c>
      <c r="BE171" s="242">
        <f>IF(N171="základní",J171,0)</f>
        <v>0</v>
      </c>
      <c r="BF171" s="242">
        <f>IF(N171="snížená",J171,0)</f>
        <v>0</v>
      </c>
      <c r="BG171" s="242">
        <f>IF(N171="zákl. přenesená",J171,0)</f>
        <v>0</v>
      </c>
      <c r="BH171" s="242">
        <f>IF(N171="sníž. přenesená",J171,0)</f>
        <v>0</v>
      </c>
      <c r="BI171" s="242">
        <f>IF(N171="nulová",J171,0)</f>
        <v>0</v>
      </c>
      <c r="BJ171" s="18" t="s">
        <v>85</v>
      </c>
      <c r="BK171" s="242">
        <f>ROUND(I171*H171,2)</f>
        <v>0</v>
      </c>
      <c r="BL171" s="18" t="s">
        <v>2415</v>
      </c>
      <c r="BM171" s="241" t="s">
        <v>2420</v>
      </c>
    </row>
    <row r="172" spans="1:51" s="13" customFormat="1" ht="12">
      <c r="A172" s="13"/>
      <c r="B172" s="243"/>
      <c r="C172" s="244"/>
      <c r="D172" s="245" t="s">
        <v>226</v>
      </c>
      <c r="E172" s="246" t="s">
        <v>1</v>
      </c>
      <c r="F172" s="247" t="s">
        <v>2421</v>
      </c>
      <c r="G172" s="244"/>
      <c r="H172" s="246" t="s">
        <v>1</v>
      </c>
      <c r="I172" s="248"/>
      <c r="J172" s="244"/>
      <c r="K172" s="244"/>
      <c r="L172" s="249"/>
      <c r="M172" s="250"/>
      <c r="N172" s="251"/>
      <c r="O172" s="251"/>
      <c r="P172" s="251"/>
      <c r="Q172" s="251"/>
      <c r="R172" s="251"/>
      <c r="S172" s="251"/>
      <c r="T172" s="252"/>
      <c r="U172" s="13"/>
      <c r="V172" s="13"/>
      <c r="W172" s="13"/>
      <c r="X172" s="13"/>
      <c r="Y172" s="13"/>
      <c r="Z172" s="13"/>
      <c r="AA172" s="13"/>
      <c r="AB172" s="13"/>
      <c r="AC172" s="13"/>
      <c r="AD172" s="13"/>
      <c r="AE172" s="13"/>
      <c r="AT172" s="253" t="s">
        <v>226</v>
      </c>
      <c r="AU172" s="253" t="s">
        <v>85</v>
      </c>
      <c r="AV172" s="13" t="s">
        <v>85</v>
      </c>
      <c r="AW172" s="13" t="s">
        <v>35</v>
      </c>
      <c r="AX172" s="13" t="s">
        <v>78</v>
      </c>
      <c r="AY172" s="253" t="s">
        <v>216</v>
      </c>
    </row>
    <row r="173" spans="1:51" s="14" customFormat="1" ht="12">
      <c r="A173" s="14"/>
      <c r="B173" s="254"/>
      <c r="C173" s="255"/>
      <c r="D173" s="245" t="s">
        <v>226</v>
      </c>
      <c r="E173" s="256" t="s">
        <v>1</v>
      </c>
      <c r="F173" s="257" t="s">
        <v>2403</v>
      </c>
      <c r="G173" s="255"/>
      <c r="H173" s="258">
        <v>153.9</v>
      </c>
      <c r="I173" s="259"/>
      <c r="J173" s="255"/>
      <c r="K173" s="255"/>
      <c r="L173" s="260"/>
      <c r="M173" s="261"/>
      <c r="N173" s="262"/>
      <c r="O173" s="262"/>
      <c r="P173" s="262"/>
      <c r="Q173" s="262"/>
      <c r="R173" s="262"/>
      <c r="S173" s="262"/>
      <c r="T173" s="263"/>
      <c r="U173" s="14"/>
      <c r="V173" s="14"/>
      <c r="W173" s="14"/>
      <c r="X173" s="14"/>
      <c r="Y173" s="14"/>
      <c r="Z173" s="14"/>
      <c r="AA173" s="14"/>
      <c r="AB173" s="14"/>
      <c r="AC173" s="14"/>
      <c r="AD173" s="14"/>
      <c r="AE173" s="14"/>
      <c r="AT173" s="264" t="s">
        <v>226</v>
      </c>
      <c r="AU173" s="264" t="s">
        <v>85</v>
      </c>
      <c r="AV173" s="14" t="s">
        <v>87</v>
      </c>
      <c r="AW173" s="14" t="s">
        <v>35</v>
      </c>
      <c r="AX173" s="14" t="s">
        <v>78</v>
      </c>
      <c r="AY173" s="264" t="s">
        <v>216</v>
      </c>
    </row>
    <row r="174" spans="1:51" s="15" customFormat="1" ht="12">
      <c r="A174" s="15"/>
      <c r="B174" s="265"/>
      <c r="C174" s="266"/>
      <c r="D174" s="245" t="s">
        <v>226</v>
      </c>
      <c r="E174" s="267" t="s">
        <v>1</v>
      </c>
      <c r="F174" s="268" t="s">
        <v>229</v>
      </c>
      <c r="G174" s="266"/>
      <c r="H174" s="269">
        <v>153.9</v>
      </c>
      <c r="I174" s="270"/>
      <c r="J174" s="266"/>
      <c r="K174" s="266"/>
      <c r="L174" s="271"/>
      <c r="M174" s="285"/>
      <c r="N174" s="286"/>
      <c r="O174" s="286"/>
      <c r="P174" s="286"/>
      <c r="Q174" s="286"/>
      <c r="R174" s="286"/>
      <c r="S174" s="286"/>
      <c r="T174" s="287"/>
      <c r="U174" s="15"/>
      <c r="V174" s="15"/>
      <c r="W174" s="15"/>
      <c r="X174" s="15"/>
      <c r="Y174" s="15"/>
      <c r="Z174" s="15"/>
      <c r="AA174" s="15"/>
      <c r="AB174" s="15"/>
      <c r="AC174" s="15"/>
      <c r="AD174" s="15"/>
      <c r="AE174" s="15"/>
      <c r="AT174" s="275" t="s">
        <v>226</v>
      </c>
      <c r="AU174" s="275" t="s">
        <v>85</v>
      </c>
      <c r="AV174" s="15" t="s">
        <v>100</v>
      </c>
      <c r="AW174" s="15" t="s">
        <v>35</v>
      </c>
      <c r="AX174" s="15" t="s">
        <v>85</v>
      </c>
      <c r="AY174" s="275" t="s">
        <v>216</v>
      </c>
    </row>
    <row r="175" spans="1:31" s="2" customFormat="1" ht="6.95" customHeight="1">
      <c r="A175" s="39"/>
      <c r="B175" s="67"/>
      <c r="C175" s="68"/>
      <c r="D175" s="68"/>
      <c r="E175" s="68"/>
      <c r="F175" s="68"/>
      <c r="G175" s="68"/>
      <c r="H175" s="68"/>
      <c r="I175" s="68"/>
      <c r="J175" s="68"/>
      <c r="K175" s="68"/>
      <c r="L175" s="45"/>
      <c r="M175" s="39"/>
      <c r="O175" s="39"/>
      <c r="P175" s="39"/>
      <c r="Q175" s="39"/>
      <c r="R175" s="39"/>
      <c r="S175" s="39"/>
      <c r="T175" s="39"/>
      <c r="U175" s="39"/>
      <c r="V175" s="39"/>
      <c r="W175" s="39"/>
      <c r="X175" s="39"/>
      <c r="Y175" s="39"/>
      <c r="Z175" s="39"/>
      <c r="AA175" s="39"/>
      <c r="AB175" s="39"/>
      <c r="AC175" s="39"/>
      <c r="AD175" s="39"/>
      <c r="AE175" s="39"/>
    </row>
  </sheetData>
  <sheetProtection password="CC35" sheet="1" objects="1" scenarios="1" formatColumns="0" formatRows="0" autoFilter="0"/>
  <autoFilter ref="C126:K174"/>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168</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1347</v>
      </c>
      <c r="F9" s="1"/>
      <c r="G9" s="1"/>
      <c r="H9" s="1"/>
      <c r="L9" s="21"/>
    </row>
    <row r="10" spans="2:12" s="1" customFormat="1" ht="12" customHeight="1">
      <c r="B10" s="21"/>
      <c r="D10" s="152" t="s">
        <v>188</v>
      </c>
      <c r="L10" s="21"/>
    </row>
    <row r="11" spans="1:31" s="2" customFormat="1" ht="16.5" customHeight="1">
      <c r="A11" s="39"/>
      <c r="B11" s="45"/>
      <c r="C11" s="39"/>
      <c r="D11" s="39"/>
      <c r="E11" s="154" t="s">
        <v>2094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2422</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ROUND(J128,2)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ROUND((SUM(BE128:BE141)),2)</f>
        <v>0</v>
      </c>
      <c r="G37" s="39"/>
      <c r="H37" s="39"/>
      <c r="I37" s="166">
        <v>0.21</v>
      </c>
      <c r="J37" s="165">
        <f>ROUND(((SUM(BE128:BE141))*I37),2)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ROUND((SUM(BF128:BF141)),2)</f>
        <v>0</v>
      </c>
      <c r="G38" s="39"/>
      <c r="H38" s="39"/>
      <c r="I38" s="166">
        <v>0.15</v>
      </c>
      <c r="J38" s="165">
        <f>ROUND(((SUM(BF128:BF141))*I38),2)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ROUND((SUM(BG128:BG141)),2)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ROUND((SUM(BH128:BH141)),2)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ROUND((SUM(BI128:BI141)),2)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2094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A.3.3.3 - VRN</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J128</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1311</v>
      </c>
      <c r="E101" s="194"/>
      <c r="F101" s="194"/>
      <c r="G101" s="194"/>
      <c r="H101" s="194"/>
      <c r="I101" s="194"/>
      <c r="J101" s="195">
        <f>J129</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1652</v>
      </c>
      <c r="E102" s="199"/>
      <c r="F102" s="199"/>
      <c r="G102" s="199"/>
      <c r="H102" s="199"/>
      <c r="I102" s="199"/>
      <c r="J102" s="200">
        <f>J130</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1653</v>
      </c>
      <c r="E103" s="199"/>
      <c r="F103" s="199"/>
      <c r="G103" s="199"/>
      <c r="H103" s="199"/>
      <c r="I103" s="199"/>
      <c r="J103" s="200">
        <f>J134</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2074</v>
      </c>
      <c r="E104" s="199"/>
      <c r="F104" s="199"/>
      <c r="G104" s="199"/>
      <c r="H104" s="199"/>
      <c r="I104" s="199"/>
      <c r="J104" s="200">
        <f>J138</f>
        <v>0</v>
      </c>
      <c r="K104" s="133"/>
      <c r="L104" s="201"/>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201</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85" t="str">
        <f>E7</f>
        <v>Oprava úseku Nejdek - Nové Hamry oprava č.2</v>
      </c>
      <c r="F114" s="33"/>
      <c r="G114" s="33"/>
      <c r="H114" s="33"/>
      <c r="I114" s="41"/>
      <c r="J114" s="41"/>
      <c r="K114" s="41"/>
      <c r="L114" s="64"/>
      <c r="S114" s="39"/>
      <c r="T114" s="39"/>
      <c r="U114" s="39"/>
      <c r="V114" s="39"/>
      <c r="W114" s="39"/>
      <c r="X114" s="39"/>
      <c r="Y114" s="39"/>
      <c r="Z114" s="39"/>
      <c r="AA114" s="39"/>
      <c r="AB114" s="39"/>
      <c r="AC114" s="39"/>
      <c r="AD114" s="39"/>
      <c r="AE114" s="39"/>
    </row>
    <row r="115" spans="2:12" s="1" customFormat="1" ht="12" customHeight="1">
      <c r="B115" s="22"/>
      <c r="C115" s="33" t="s">
        <v>186</v>
      </c>
      <c r="D115" s="23"/>
      <c r="E115" s="23"/>
      <c r="F115" s="23"/>
      <c r="G115" s="23"/>
      <c r="H115" s="23"/>
      <c r="I115" s="23"/>
      <c r="J115" s="23"/>
      <c r="K115" s="23"/>
      <c r="L115" s="21"/>
    </row>
    <row r="116" spans="2:12" s="1" customFormat="1" ht="16.5" customHeight="1">
      <c r="B116" s="22"/>
      <c r="C116" s="23"/>
      <c r="D116" s="23"/>
      <c r="E116" s="185" t="s">
        <v>1347</v>
      </c>
      <c r="F116" s="23"/>
      <c r="G116" s="23"/>
      <c r="H116" s="23"/>
      <c r="I116" s="23"/>
      <c r="J116" s="23"/>
      <c r="K116" s="23"/>
      <c r="L116" s="21"/>
    </row>
    <row r="117" spans="2:12" s="1" customFormat="1" ht="12" customHeight="1">
      <c r="B117" s="22"/>
      <c r="C117" s="33" t="s">
        <v>188</v>
      </c>
      <c r="D117" s="23"/>
      <c r="E117" s="23"/>
      <c r="F117" s="23"/>
      <c r="G117" s="23"/>
      <c r="H117" s="23"/>
      <c r="I117" s="23"/>
      <c r="J117" s="23"/>
      <c r="K117" s="23"/>
      <c r="L117" s="21"/>
    </row>
    <row r="118" spans="1:31" s="2" customFormat="1" ht="16.5" customHeight="1">
      <c r="A118" s="39"/>
      <c r="B118" s="40"/>
      <c r="C118" s="41"/>
      <c r="D118" s="41"/>
      <c r="E118" s="186" t="s">
        <v>2094</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190</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E13</f>
        <v>A.3.3.3 - VRN</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F16</f>
        <v xml:space="preserve"> </v>
      </c>
      <c r="G122" s="41"/>
      <c r="H122" s="41"/>
      <c r="I122" s="33" t="s">
        <v>22</v>
      </c>
      <c r="J122" s="80" t="str">
        <f>IF(J16="","",J16)</f>
        <v>26. 9. 2022</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E19</f>
        <v>Správa železnic, státní organizace</v>
      </c>
      <c r="G124" s="41"/>
      <c r="H124" s="41"/>
      <c r="I124" s="33" t="s">
        <v>32</v>
      </c>
      <c r="J124" s="37" t="str">
        <f>E25</f>
        <v>Progi spol. s r.o.</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30</v>
      </c>
      <c r="D125" s="41"/>
      <c r="E125" s="41"/>
      <c r="F125" s="28" t="str">
        <f>IF(E22="","",E22)</f>
        <v>Vyplň údaj</v>
      </c>
      <c r="G125" s="41"/>
      <c r="H125" s="41"/>
      <c r="I125" s="33" t="s">
        <v>36</v>
      </c>
      <c r="J125" s="37" t="str">
        <f>E28</f>
        <v>Pavlína Liprtová</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202</v>
      </c>
      <c r="D127" s="205" t="s">
        <v>63</v>
      </c>
      <c r="E127" s="205" t="s">
        <v>59</v>
      </c>
      <c r="F127" s="205" t="s">
        <v>60</v>
      </c>
      <c r="G127" s="205" t="s">
        <v>203</v>
      </c>
      <c r="H127" s="205" t="s">
        <v>204</v>
      </c>
      <c r="I127" s="205" t="s">
        <v>205</v>
      </c>
      <c r="J127" s="205" t="s">
        <v>195</v>
      </c>
      <c r="K127" s="206" t="s">
        <v>206</v>
      </c>
      <c r="L127" s="207"/>
      <c r="M127" s="101" t="s">
        <v>1</v>
      </c>
      <c r="N127" s="102" t="s">
        <v>42</v>
      </c>
      <c r="O127" s="102" t="s">
        <v>207</v>
      </c>
      <c r="P127" s="102" t="s">
        <v>208</v>
      </c>
      <c r="Q127" s="102" t="s">
        <v>209</v>
      </c>
      <c r="R127" s="102" t="s">
        <v>210</v>
      </c>
      <c r="S127" s="102" t="s">
        <v>211</v>
      </c>
      <c r="T127" s="103" t="s">
        <v>212</v>
      </c>
      <c r="U127" s="202"/>
      <c r="V127" s="202"/>
      <c r="W127" s="202"/>
      <c r="X127" s="202"/>
      <c r="Y127" s="202"/>
      <c r="Z127" s="202"/>
      <c r="AA127" s="202"/>
      <c r="AB127" s="202"/>
      <c r="AC127" s="202"/>
      <c r="AD127" s="202"/>
      <c r="AE127" s="202"/>
    </row>
    <row r="128" spans="1:63" s="2" customFormat="1" ht="22.8" customHeight="1">
      <c r="A128" s="39"/>
      <c r="B128" s="40"/>
      <c r="C128" s="108" t="s">
        <v>213</v>
      </c>
      <c r="D128" s="41"/>
      <c r="E128" s="41"/>
      <c r="F128" s="41"/>
      <c r="G128" s="41"/>
      <c r="H128" s="41"/>
      <c r="I128" s="41"/>
      <c r="J128" s="208">
        <f>BK128</f>
        <v>0</v>
      </c>
      <c r="K128" s="41"/>
      <c r="L128" s="45"/>
      <c r="M128" s="104"/>
      <c r="N128" s="209"/>
      <c r="O128" s="105"/>
      <c r="P128" s="210">
        <f>P129</f>
        <v>0</v>
      </c>
      <c r="Q128" s="105"/>
      <c r="R128" s="210">
        <f>R129</f>
        <v>0</v>
      </c>
      <c r="S128" s="105"/>
      <c r="T128" s="211">
        <f>T129</f>
        <v>0</v>
      </c>
      <c r="U128" s="39"/>
      <c r="V128" s="39"/>
      <c r="W128" s="39"/>
      <c r="X128" s="39"/>
      <c r="Y128" s="39"/>
      <c r="Z128" s="39"/>
      <c r="AA128" s="39"/>
      <c r="AB128" s="39"/>
      <c r="AC128" s="39"/>
      <c r="AD128" s="39"/>
      <c r="AE128" s="39"/>
      <c r="AT128" s="18" t="s">
        <v>77</v>
      </c>
      <c r="AU128" s="18" t="s">
        <v>197</v>
      </c>
      <c r="BK128" s="212">
        <f>BK129</f>
        <v>0</v>
      </c>
    </row>
    <row r="129" spans="1:63" s="12" customFormat="1" ht="25.9" customHeight="1">
      <c r="A129" s="12"/>
      <c r="B129" s="213"/>
      <c r="C129" s="214"/>
      <c r="D129" s="215" t="s">
        <v>77</v>
      </c>
      <c r="E129" s="216" t="s">
        <v>156</v>
      </c>
      <c r="F129" s="216" t="s">
        <v>1312</v>
      </c>
      <c r="G129" s="214"/>
      <c r="H129" s="214"/>
      <c r="I129" s="217"/>
      <c r="J129" s="218">
        <f>BK129</f>
        <v>0</v>
      </c>
      <c r="K129" s="214"/>
      <c r="L129" s="219"/>
      <c r="M129" s="220"/>
      <c r="N129" s="221"/>
      <c r="O129" s="221"/>
      <c r="P129" s="222">
        <f>P130+P134+P138</f>
        <v>0</v>
      </c>
      <c r="Q129" s="221"/>
      <c r="R129" s="222">
        <f>R130+R134+R138</f>
        <v>0</v>
      </c>
      <c r="S129" s="221"/>
      <c r="T129" s="223">
        <f>T130+T134+T138</f>
        <v>0</v>
      </c>
      <c r="U129" s="12"/>
      <c r="V129" s="12"/>
      <c r="W129" s="12"/>
      <c r="X129" s="12"/>
      <c r="Y129" s="12"/>
      <c r="Z129" s="12"/>
      <c r="AA129" s="12"/>
      <c r="AB129" s="12"/>
      <c r="AC129" s="12"/>
      <c r="AD129" s="12"/>
      <c r="AE129" s="12"/>
      <c r="AR129" s="224" t="s">
        <v>217</v>
      </c>
      <c r="AT129" s="225" t="s">
        <v>77</v>
      </c>
      <c r="AU129" s="225" t="s">
        <v>78</v>
      </c>
      <c r="AY129" s="224" t="s">
        <v>216</v>
      </c>
      <c r="BK129" s="226">
        <f>BK130+BK134+BK138</f>
        <v>0</v>
      </c>
    </row>
    <row r="130" spans="1:63" s="12" customFormat="1" ht="22.8" customHeight="1">
      <c r="A130" s="12"/>
      <c r="B130" s="213"/>
      <c r="C130" s="214"/>
      <c r="D130" s="215" t="s">
        <v>77</v>
      </c>
      <c r="E130" s="227" t="s">
        <v>1655</v>
      </c>
      <c r="F130" s="227" t="s">
        <v>1656</v>
      </c>
      <c r="G130" s="214"/>
      <c r="H130" s="214"/>
      <c r="I130" s="217"/>
      <c r="J130" s="228">
        <f>BK130</f>
        <v>0</v>
      </c>
      <c r="K130" s="214"/>
      <c r="L130" s="219"/>
      <c r="M130" s="220"/>
      <c r="N130" s="221"/>
      <c r="O130" s="221"/>
      <c r="P130" s="222">
        <f>SUM(P131:P133)</f>
        <v>0</v>
      </c>
      <c r="Q130" s="221"/>
      <c r="R130" s="222">
        <f>SUM(R131:R133)</f>
        <v>0</v>
      </c>
      <c r="S130" s="221"/>
      <c r="T130" s="223">
        <f>SUM(T131:T133)</f>
        <v>0</v>
      </c>
      <c r="U130" s="12"/>
      <c r="V130" s="12"/>
      <c r="W130" s="12"/>
      <c r="X130" s="12"/>
      <c r="Y130" s="12"/>
      <c r="Z130" s="12"/>
      <c r="AA130" s="12"/>
      <c r="AB130" s="12"/>
      <c r="AC130" s="12"/>
      <c r="AD130" s="12"/>
      <c r="AE130" s="12"/>
      <c r="AR130" s="224" t="s">
        <v>217</v>
      </c>
      <c r="AT130" s="225" t="s">
        <v>77</v>
      </c>
      <c r="AU130" s="225" t="s">
        <v>85</v>
      </c>
      <c r="AY130" s="224" t="s">
        <v>216</v>
      </c>
      <c r="BK130" s="226">
        <f>SUM(BK131:BK133)</f>
        <v>0</v>
      </c>
    </row>
    <row r="131" spans="1:65" s="2" customFormat="1" ht="16.5" customHeight="1">
      <c r="A131" s="39"/>
      <c r="B131" s="40"/>
      <c r="C131" s="276" t="s">
        <v>85</v>
      </c>
      <c r="D131" s="276" t="s">
        <v>265</v>
      </c>
      <c r="E131" s="277" t="s">
        <v>1657</v>
      </c>
      <c r="F131" s="278" t="s">
        <v>1658</v>
      </c>
      <c r="G131" s="279" t="s">
        <v>1659</v>
      </c>
      <c r="H131" s="280">
        <v>1</v>
      </c>
      <c r="I131" s="281"/>
      <c r="J131" s="282">
        <f>ROUND(I131*H131,2)</f>
        <v>0</v>
      </c>
      <c r="K131" s="278" t="s">
        <v>1361</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100</v>
      </c>
      <c r="AT131" s="241" t="s">
        <v>265</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2423</v>
      </c>
    </row>
    <row r="132" spans="1:47" s="2" customFormat="1" ht="12">
      <c r="A132" s="39"/>
      <c r="B132" s="40"/>
      <c r="C132" s="41"/>
      <c r="D132" s="288" t="s">
        <v>836</v>
      </c>
      <c r="E132" s="41"/>
      <c r="F132" s="289" t="s">
        <v>2081</v>
      </c>
      <c r="G132" s="41"/>
      <c r="H132" s="41"/>
      <c r="I132" s="290"/>
      <c r="J132" s="41"/>
      <c r="K132" s="41"/>
      <c r="L132" s="45"/>
      <c r="M132" s="291"/>
      <c r="N132" s="292"/>
      <c r="O132" s="92"/>
      <c r="P132" s="92"/>
      <c r="Q132" s="92"/>
      <c r="R132" s="92"/>
      <c r="S132" s="92"/>
      <c r="T132" s="93"/>
      <c r="U132" s="39"/>
      <c r="V132" s="39"/>
      <c r="W132" s="39"/>
      <c r="X132" s="39"/>
      <c r="Y132" s="39"/>
      <c r="Z132" s="39"/>
      <c r="AA132" s="39"/>
      <c r="AB132" s="39"/>
      <c r="AC132" s="39"/>
      <c r="AD132" s="39"/>
      <c r="AE132" s="39"/>
      <c r="AT132" s="18" t="s">
        <v>836</v>
      </c>
      <c r="AU132" s="18" t="s">
        <v>87</v>
      </c>
    </row>
    <row r="133" spans="1:47" s="2" customFormat="1" ht="12">
      <c r="A133" s="39"/>
      <c r="B133" s="40"/>
      <c r="C133" s="41"/>
      <c r="D133" s="245" t="s">
        <v>938</v>
      </c>
      <c r="E133" s="41"/>
      <c r="F133" s="297" t="s">
        <v>2082</v>
      </c>
      <c r="G133" s="41"/>
      <c r="H133" s="41"/>
      <c r="I133" s="290"/>
      <c r="J133" s="41"/>
      <c r="K133" s="41"/>
      <c r="L133" s="45"/>
      <c r="M133" s="291"/>
      <c r="N133" s="292"/>
      <c r="O133" s="92"/>
      <c r="P133" s="92"/>
      <c r="Q133" s="92"/>
      <c r="R133" s="92"/>
      <c r="S133" s="92"/>
      <c r="T133" s="93"/>
      <c r="U133" s="39"/>
      <c r="V133" s="39"/>
      <c r="W133" s="39"/>
      <c r="X133" s="39"/>
      <c r="Y133" s="39"/>
      <c r="Z133" s="39"/>
      <c r="AA133" s="39"/>
      <c r="AB133" s="39"/>
      <c r="AC133" s="39"/>
      <c r="AD133" s="39"/>
      <c r="AE133" s="39"/>
      <c r="AT133" s="18" t="s">
        <v>938</v>
      </c>
      <c r="AU133" s="18" t="s">
        <v>87</v>
      </c>
    </row>
    <row r="134" spans="1:63" s="12" customFormat="1" ht="22.8" customHeight="1">
      <c r="A134" s="12"/>
      <c r="B134" s="213"/>
      <c r="C134" s="214"/>
      <c r="D134" s="215" t="s">
        <v>77</v>
      </c>
      <c r="E134" s="227" t="s">
        <v>1663</v>
      </c>
      <c r="F134" s="227" t="s">
        <v>1664</v>
      </c>
      <c r="G134" s="214"/>
      <c r="H134" s="214"/>
      <c r="I134" s="217"/>
      <c r="J134" s="228">
        <f>BK134</f>
        <v>0</v>
      </c>
      <c r="K134" s="214"/>
      <c r="L134" s="219"/>
      <c r="M134" s="220"/>
      <c r="N134" s="221"/>
      <c r="O134" s="221"/>
      <c r="P134" s="222">
        <f>SUM(P135:P137)</f>
        <v>0</v>
      </c>
      <c r="Q134" s="221"/>
      <c r="R134" s="222">
        <f>SUM(R135:R137)</f>
        <v>0</v>
      </c>
      <c r="S134" s="221"/>
      <c r="T134" s="223">
        <f>SUM(T135:T137)</f>
        <v>0</v>
      </c>
      <c r="U134" s="12"/>
      <c r="V134" s="12"/>
      <c r="W134" s="12"/>
      <c r="X134" s="12"/>
      <c r="Y134" s="12"/>
      <c r="Z134" s="12"/>
      <c r="AA134" s="12"/>
      <c r="AB134" s="12"/>
      <c r="AC134" s="12"/>
      <c r="AD134" s="12"/>
      <c r="AE134" s="12"/>
      <c r="AR134" s="224" t="s">
        <v>217</v>
      </c>
      <c r="AT134" s="225" t="s">
        <v>77</v>
      </c>
      <c r="AU134" s="225" t="s">
        <v>85</v>
      </c>
      <c r="AY134" s="224" t="s">
        <v>216</v>
      </c>
      <c r="BK134" s="226">
        <f>SUM(BK135:BK137)</f>
        <v>0</v>
      </c>
    </row>
    <row r="135" spans="1:65" s="2" customFormat="1" ht="16.5" customHeight="1">
      <c r="A135" s="39"/>
      <c r="B135" s="40"/>
      <c r="C135" s="276" t="s">
        <v>87</v>
      </c>
      <c r="D135" s="276" t="s">
        <v>265</v>
      </c>
      <c r="E135" s="277" t="s">
        <v>1665</v>
      </c>
      <c r="F135" s="278" t="s">
        <v>1664</v>
      </c>
      <c r="G135" s="279" t="s">
        <v>1659</v>
      </c>
      <c r="H135" s="280">
        <v>1</v>
      </c>
      <c r="I135" s="281"/>
      <c r="J135" s="282">
        <f>ROUND(I135*H135,2)</f>
        <v>0</v>
      </c>
      <c r="K135" s="278" t="s">
        <v>1361</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100</v>
      </c>
      <c r="AT135" s="241" t="s">
        <v>265</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2424</v>
      </c>
    </row>
    <row r="136" spans="1:47" s="2" customFormat="1" ht="12">
      <c r="A136" s="39"/>
      <c r="B136" s="40"/>
      <c r="C136" s="41"/>
      <c r="D136" s="288" t="s">
        <v>836</v>
      </c>
      <c r="E136" s="41"/>
      <c r="F136" s="289" t="s">
        <v>2084</v>
      </c>
      <c r="G136" s="41"/>
      <c r="H136" s="41"/>
      <c r="I136" s="290"/>
      <c r="J136" s="41"/>
      <c r="K136" s="41"/>
      <c r="L136" s="45"/>
      <c r="M136" s="291"/>
      <c r="N136" s="292"/>
      <c r="O136" s="92"/>
      <c r="P136" s="92"/>
      <c r="Q136" s="92"/>
      <c r="R136" s="92"/>
      <c r="S136" s="92"/>
      <c r="T136" s="93"/>
      <c r="U136" s="39"/>
      <c r="V136" s="39"/>
      <c r="W136" s="39"/>
      <c r="X136" s="39"/>
      <c r="Y136" s="39"/>
      <c r="Z136" s="39"/>
      <c r="AA136" s="39"/>
      <c r="AB136" s="39"/>
      <c r="AC136" s="39"/>
      <c r="AD136" s="39"/>
      <c r="AE136" s="39"/>
      <c r="AT136" s="18" t="s">
        <v>836</v>
      </c>
      <c r="AU136" s="18" t="s">
        <v>87</v>
      </c>
    </row>
    <row r="137" spans="1:47" s="2" customFormat="1" ht="12">
      <c r="A137" s="39"/>
      <c r="B137" s="40"/>
      <c r="C137" s="41"/>
      <c r="D137" s="245" t="s">
        <v>938</v>
      </c>
      <c r="E137" s="41"/>
      <c r="F137" s="297" t="s">
        <v>1667</v>
      </c>
      <c r="G137" s="41"/>
      <c r="H137" s="41"/>
      <c r="I137" s="290"/>
      <c r="J137" s="41"/>
      <c r="K137" s="41"/>
      <c r="L137" s="45"/>
      <c r="M137" s="291"/>
      <c r="N137" s="292"/>
      <c r="O137" s="92"/>
      <c r="P137" s="92"/>
      <c r="Q137" s="92"/>
      <c r="R137" s="92"/>
      <c r="S137" s="92"/>
      <c r="T137" s="93"/>
      <c r="U137" s="39"/>
      <c r="V137" s="39"/>
      <c r="W137" s="39"/>
      <c r="X137" s="39"/>
      <c r="Y137" s="39"/>
      <c r="Z137" s="39"/>
      <c r="AA137" s="39"/>
      <c r="AB137" s="39"/>
      <c r="AC137" s="39"/>
      <c r="AD137" s="39"/>
      <c r="AE137" s="39"/>
      <c r="AT137" s="18" t="s">
        <v>938</v>
      </c>
      <c r="AU137" s="18" t="s">
        <v>87</v>
      </c>
    </row>
    <row r="138" spans="1:63" s="12" customFormat="1" ht="22.8" customHeight="1">
      <c r="A138" s="12"/>
      <c r="B138" s="213"/>
      <c r="C138" s="214"/>
      <c r="D138" s="215" t="s">
        <v>77</v>
      </c>
      <c r="E138" s="227" t="s">
        <v>2085</v>
      </c>
      <c r="F138" s="227" t="s">
        <v>2086</v>
      </c>
      <c r="G138" s="214"/>
      <c r="H138" s="214"/>
      <c r="I138" s="217"/>
      <c r="J138" s="228">
        <f>BK138</f>
        <v>0</v>
      </c>
      <c r="K138" s="214"/>
      <c r="L138" s="219"/>
      <c r="M138" s="220"/>
      <c r="N138" s="221"/>
      <c r="O138" s="221"/>
      <c r="P138" s="222">
        <f>SUM(P139:P141)</f>
        <v>0</v>
      </c>
      <c r="Q138" s="221"/>
      <c r="R138" s="222">
        <f>SUM(R139:R141)</f>
        <v>0</v>
      </c>
      <c r="S138" s="221"/>
      <c r="T138" s="223">
        <f>SUM(T139:T141)</f>
        <v>0</v>
      </c>
      <c r="U138" s="12"/>
      <c r="V138" s="12"/>
      <c r="W138" s="12"/>
      <c r="X138" s="12"/>
      <c r="Y138" s="12"/>
      <c r="Z138" s="12"/>
      <c r="AA138" s="12"/>
      <c r="AB138" s="12"/>
      <c r="AC138" s="12"/>
      <c r="AD138" s="12"/>
      <c r="AE138" s="12"/>
      <c r="AR138" s="224" t="s">
        <v>217</v>
      </c>
      <c r="AT138" s="225" t="s">
        <v>77</v>
      </c>
      <c r="AU138" s="225" t="s">
        <v>85</v>
      </c>
      <c r="AY138" s="224" t="s">
        <v>216</v>
      </c>
      <c r="BK138" s="226">
        <f>SUM(BK139:BK141)</f>
        <v>0</v>
      </c>
    </row>
    <row r="139" spans="1:65" s="2" customFormat="1" ht="16.5" customHeight="1">
      <c r="A139" s="39"/>
      <c r="B139" s="40"/>
      <c r="C139" s="276" t="s">
        <v>95</v>
      </c>
      <c r="D139" s="276" t="s">
        <v>265</v>
      </c>
      <c r="E139" s="277" t="s">
        <v>2087</v>
      </c>
      <c r="F139" s="278" t="s">
        <v>2088</v>
      </c>
      <c r="G139" s="279" t="s">
        <v>1659</v>
      </c>
      <c r="H139" s="280">
        <v>3</v>
      </c>
      <c r="I139" s="281"/>
      <c r="J139" s="282">
        <f>ROUND(I139*H139,2)</f>
        <v>0</v>
      </c>
      <c r="K139" s="278" t="s">
        <v>1361</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2425</v>
      </c>
    </row>
    <row r="140" spans="1:47" s="2" customFormat="1" ht="12">
      <c r="A140" s="39"/>
      <c r="B140" s="40"/>
      <c r="C140" s="41"/>
      <c r="D140" s="288" t="s">
        <v>836</v>
      </c>
      <c r="E140" s="41"/>
      <c r="F140" s="289" t="s">
        <v>2090</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47" s="2" customFormat="1" ht="12">
      <c r="A141" s="39"/>
      <c r="B141" s="40"/>
      <c r="C141" s="41"/>
      <c r="D141" s="245" t="s">
        <v>938</v>
      </c>
      <c r="E141" s="41"/>
      <c r="F141" s="297" t="s">
        <v>2426</v>
      </c>
      <c r="G141" s="41"/>
      <c r="H141" s="41"/>
      <c r="I141" s="290"/>
      <c r="J141" s="41"/>
      <c r="K141" s="41"/>
      <c r="L141" s="45"/>
      <c r="M141" s="293"/>
      <c r="N141" s="294"/>
      <c r="O141" s="295"/>
      <c r="P141" s="295"/>
      <c r="Q141" s="295"/>
      <c r="R141" s="295"/>
      <c r="S141" s="295"/>
      <c r="T141" s="296"/>
      <c r="U141" s="39"/>
      <c r="V141" s="39"/>
      <c r="W141" s="39"/>
      <c r="X141" s="39"/>
      <c r="Y141" s="39"/>
      <c r="Z141" s="39"/>
      <c r="AA141" s="39"/>
      <c r="AB141" s="39"/>
      <c r="AC141" s="39"/>
      <c r="AD141" s="39"/>
      <c r="AE141" s="39"/>
      <c r="AT141" s="18" t="s">
        <v>938</v>
      </c>
      <c r="AU141" s="18" t="s">
        <v>87</v>
      </c>
    </row>
    <row r="142" spans="1:31" s="2" customFormat="1" ht="6.95" customHeight="1">
      <c r="A142" s="39"/>
      <c r="B142" s="67"/>
      <c r="C142" s="68"/>
      <c r="D142" s="68"/>
      <c r="E142" s="68"/>
      <c r="F142" s="68"/>
      <c r="G142" s="68"/>
      <c r="H142" s="68"/>
      <c r="I142" s="68"/>
      <c r="J142" s="68"/>
      <c r="K142" s="68"/>
      <c r="L142" s="45"/>
      <c r="M142" s="39"/>
      <c r="O142" s="39"/>
      <c r="P142" s="39"/>
      <c r="Q142" s="39"/>
      <c r="R142" s="39"/>
      <c r="S142" s="39"/>
      <c r="T142" s="39"/>
      <c r="U142" s="39"/>
      <c r="V142" s="39"/>
      <c r="W142" s="39"/>
      <c r="X142" s="39"/>
      <c r="Y142" s="39"/>
      <c r="Z142" s="39"/>
      <c r="AA142" s="39"/>
      <c r="AB142" s="39"/>
      <c r="AC142" s="39"/>
      <c r="AD142" s="39"/>
      <c r="AE142" s="39"/>
    </row>
  </sheetData>
  <sheetProtection password="CC35" sheet="1" objects="1" scenarios="1" formatColumns="0" formatRows="0" autoFilter="0"/>
  <autoFilter ref="C127:K141"/>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hyperlinks>
    <hyperlink ref="F132" r:id="rId1" display="https://podminky.urs.cz/item/CS_URS_2022_02/013002000"/>
    <hyperlink ref="F136" r:id="rId2" display="https://podminky.urs.cz/item/CS_URS_2022_02/030001000"/>
    <hyperlink ref="F140" r:id="rId3" display="https://podminky.urs.cz/item/CS_URS_2022_02/0431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2.xml><?xml version="1.0" encoding="utf-8"?>
<worksheet xmlns="http://schemas.openxmlformats.org/spreadsheetml/2006/main" xmlns:r="http://schemas.openxmlformats.org/officeDocument/2006/relationships">
  <sheetPr>
    <pageSetUpPr fitToPage="1"/>
  </sheetPr>
  <dimension ref="A2:BM3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191</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ROUND((SUM(BE127:BE302)),2)</f>
        <v>0</v>
      </c>
      <c r="G37" s="39"/>
      <c r="H37" s="39"/>
      <c r="I37" s="166">
        <v>0.21</v>
      </c>
      <c r="J37" s="165">
        <f>ROUND(((SUM(BE127:BE302))*I37),2)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ROUND((SUM(BF127:BF302)),2)</f>
        <v>0</v>
      </c>
      <c r="G38" s="39"/>
      <c r="H38" s="39"/>
      <c r="I38" s="166">
        <v>0.15</v>
      </c>
      <c r="J38" s="165">
        <f>ROUND(((SUM(BF127:BF302))*I38),2)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ROUND((SUM(BG127:BG302)),2)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ROUND((SUM(BH127:BH302)),2)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ROUND((SUM(BI127:BI302)),2)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SO 10-10-01 - Nejdek (mimo) - METALIS, železniční svršek</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199</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J261</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č.2</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187</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189</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E13</f>
        <v>SO 10-10-01 - Nejdek (mimo) - METALIS, železniční svršek</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P128+P261</f>
        <v>0</v>
      </c>
      <c r="Q127" s="105"/>
      <c r="R127" s="210">
        <f>R128+R261</f>
        <v>1367.1799099999998</v>
      </c>
      <c r="S127" s="105"/>
      <c r="T127" s="211">
        <f>T128+T261</f>
        <v>0</v>
      </c>
      <c r="U127" s="39"/>
      <c r="V127" s="39"/>
      <c r="W127" s="39"/>
      <c r="X127" s="39"/>
      <c r="Y127" s="39"/>
      <c r="Z127" s="39"/>
      <c r="AA127" s="39"/>
      <c r="AB127" s="39"/>
      <c r="AC127" s="39"/>
      <c r="AD127" s="39"/>
      <c r="AE127" s="39"/>
      <c r="AT127" s="18" t="s">
        <v>77</v>
      </c>
      <c r="AU127" s="18" t="s">
        <v>197</v>
      </c>
      <c r="BK127" s="212">
        <f>BK128+BK261</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1367.1799099999998</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218</v>
      </c>
      <c r="G129" s="214"/>
      <c r="H129" s="214"/>
      <c r="I129" s="217"/>
      <c r="J129" s="228">
        <f>BK129</f>
        <v>0</v>
      </c>
      <c r="K129" s="214"/>
      <c r="L129" s="219"/>
      <c r="M129" s="220"/>
      <c r="N129" s="221"/>
      <c r="O129" s="221"/>
      <c r="P129" s="222">
        <f>SUM(P130:P260)</f>
        <v>0</v>
      </c>
      <c r="Q129" s="221"/>
      <c r="R129" s="222">
        <f>SUM(R130:R260)</f>
        <v>1367.1799099999998</v>
      </c>
      <c r="S129" s="221"/>
      <c r="T129" s="223">
        <f>SUM(T130:T260)</f>
        <v>0</v>
      </c>
      <c r="U129" s="12"/>
      <c r="V129" s="12"/>
      <c r="W129" s="12"/>
      <c r="X129" s="12"/>
      <c r="Y129" s="12"/>
      <c r="Z129" s="12"/>
      <c r="AA129" s="12"/>
      <c r="AB129" s="12"/>
      <c r="AC129" s="12"/>
      <c r="AD129" s="12"/>
      <c r="AE129" s="12"/>
      <c r="AR129" s="224" t="s">
        <v>85</v>
      </c>
      <c r="AT129" s="225" t="s">
        <v>77</v>
      </c>
      <c r="AU129" s="225" t="s">
        <v>85</v>
      </c>
      <c r="AY129" s="224" t="s">
        <v>216</v>
      </c>
      <c r="BK129" s="226">
        <f>SUM(BK130:BK260)</f>
        <v>0</v>
      </c>
    </row>
    <row r="130" spans="1:65" s="2" customFormat="1" ht="16.5" customHeight="1">
      <c r="A130" s="39"/>
      <c r="B130" s="40"/>
      <c r="C130" s="229" t="s">
        <v>87</v>
      </c>
      <c r="D130" s="229" t="s">
        <v>219</v>
      </c>
      <c r="E130" s="230" t="s">
        <v>220</v>
      </c>
      <c r="F130" s="231" t="s">
        <v>221</v>
      </c>
      <c r="G130" s="232" t="s">
        <v>222</v>
      </c>
      <c r="H130" s="233">
        <v>25</v>
      </c>
      <c r="I130" s="234"/>
      <c r="J130" s="235">
        <f>ROUND(I130*H130,2)</f>
        <v>0</v>
      </c>
      <c r="K130" s="231" t="s">
        <v>223</v>
      </c>
      <c r="L130" s="236"/>
      <c r="M130" s="237" t="s">
        <v>1</v>
      </c>
      <c r="N130" s="238" t="s">
        <v>43</v>
      </c>
      <c r="O130" s="92"/>
      <c r="P130" s="239">
        <f>O130*H130</f>
        <v>0</v>
      </c>
      <c r="Q130" s="239">
        <v>0.04687</v>
      </c>
      <c r="R130" s="239">
        <f>Q130*H130</f>
        <v>1.17175</v>
      </c>
      <c r="S130" s="239">
        <v>0</v>
      </c>
      <c r="T130" s="240">
        <f>S130*H130</f>
        <v>0</v>
      </c>
      <c r="U130" s="39"/>
      <c r="V130" s="39"/>
      <c r="W130" s="39"/>
      <c r="X130" s="39"/>
      <c r="Y130" s="39"/>
      <c r="Z130" s="39"/>
      <c r="AA130" s="39"/>
      <c r="AB130" s="39"/>
      <c r="AC130" s="39"/>
      <c r="AD130" s="39"/>
      <c r="AE130" s="39"/>
      <c r="AR130" s="241" t="s">
        <v>224</v>
      </c>
      <c r="AT130" s="241" t="s">
        <v>219</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225</v>
      </c>
    </row>
    <row r="131" spans="1:51" s="13" customFormat="1" ht="12">
      <c r="A131" s="13"/>
      <c r="B131" s="243"/>
      <c r="C131" s="244"/>
      <c r="D131" s="245" t="s">
        <v>226</v>
      </c>
      <c r="E131" s="246" t="s">
        <v>1</v>
      </c>
      <c r="F131" s="247" t="s">
        <v>227</v>
      </c>
      <c r="G131" s="244"/>
      <c r="H131" s="246" t="s">
        <v>1</v>
      </c>
      <c r="I131" s="248"/>
      <c r="J131" s="244"/>
      <c r="K131" s="244"/>
      <c r="L131" s="249"/>
      <c r="M131" s="250"/>
      <c r="N131" s="251"/>
      <c r="O131" s="251"/>
      <c r="P131" s="251"/>
      <c r="Q131" s="251"/>
      <c r="R131" s="251"/>
      <c r="S131" s="251"/>
      <c r="T131" s="252"/>
      <c r="U131" s="13"/>
      <c r="V131" s="13"/>
      <c r="W131" s="13"/>
      <c r="X131" s="13"/>
      <c r="Y131" s="13"/>
      <c r="Z131" s="13"/>
      <c r="AA131" s="13"/>
      <c r="AB131" s="13"/>
      <c r="AC131" s="13"/>
      <c r="AD131" s="13"/>
      <c r="AE131" s="13"/>
      <c r="AT131" s="253" t="s">
        <v>226</v>
      </c>
      <c r="AU131" s="253" t="s">
        <v>87</v>
      </c>
      <c r="AV131" s="13" t="s">
        <v>85</v>
      </c>
      <c r="AW131" s="13" t="s">
        <v>35</v>
      </c>
      <c r="AX131" s="13" t="s">
        <v>78</v>
      </c>
      <c r="AY131" s="253" t="s">
        <v>216</v>
      </c>
    </row>
    <row r="132" spans="1:51" s="14" customFormat="1" ht="12">
      <c r="A132" s="14"/>
      <c r="B132" s="254"/>
      <c r="C132" s="255"/>
      <c r="D132" s="245" t="s">
        <v>226</v>
      </c>
      <c r="E132" s="256" t="s">
        <v>1</v>
      </c>
      <c r="F132" s="257" t="s">
        <v>228</v>
      </c>
      <c r="G132" s="255"/>
      <c r="H132" s="258">
        <v>25</v>
      </c>
      <c r="I132" s="259"/>
      <c r="J132" s="255"/>
      <c r="K132" s="255"/>
      <c r="L132" s="260"/>
      <c r="M132" s="261"/>
      <c r="N132" s="262"/>
      <c r="O132" s="262"/>
      <c r="P132" s="262"/>
      <c r="Q132" s="262"/>
      <c r="R132" s="262"/>
      <c r="S132" s="262"/>
      <c r="T132" s="263"/>
      <c r="U132" s="14"/>
      <c r="V132" s="14"/>
      <c r="W132" s="14"/>
      <c r="X132" s="14"/>
      <c r="Y132" s="14"/>
      <c r="Z132" s="14"/>
      <c r="AA132" s="14"/>
      <c r="AB132" s="14"/>
      <c r="AC132" s="14"/>
      <c r="AD132" s="14"/>
      <c r="AE132" s="14"/>
      <c r="AT132" s="264" t="s">
        <v>226</v>
      </c>
      <c r="AU132" s="264" t="s">
        <v>87</v>
      </c>
      <c r="AV132" s="14" t="s">
        <v>87</v>
      </c>
      <c r="AW132" s="14" t="s">
        <v>35</v>
      </c>
      <c r="AX132" s="14" t="s">
        <v>78</v>
      </c>
      <c r="AY132" s="264" t="s">
        <v>216</v>
      </c>
    </row>
    <row r="133" spans="1:51" s="15" customFormat="1" ht="12">
      <c r="A133" s="15"/>
      <c r="B133" s="265"/>
      <c r="C133" s="266"/>
      <c r="D133" s="245" t="s">
        <v>226</v>
      </c>
      <c r="E133" s="267" t="s">
        <v>1</v>
      </c>
      <c r="F133" s="268" t="s">
        <v>229</v>
      </c>
      <c r="G133" s="266"/>
      <c r="H133" s="269">
        <v>25</v>
      </c>
      <c r="I133" s="270"/>
      <c r="J133" s="266"/>
      <c r="K133" s="266"/>
      <c r="L133" s="271"/>
      <c r="M133" s="272"/>
      <c r="N133" s="273"/>
      <c r="O133" s="273"/>
      <c r="P133" s="273"/>
      <c r="Q133" s="273"/>
      <c r="R133" s="273"/>
      <c r="S133" s="273"/>
      <c r="T133" s="274"/>
      <c r="U133" s="15"/>
      <c r="V133" s="15"/>
      <c r="W133" s="15"/>
      <c r="X133" s="15"/>
      <c r="Y133" s="15"/>
      <c r="Z133" s="15"/>
      <c r="AA133" s="15"/>
      <c r="AB133" s="15"/>
      <c r="AC133" s="15"/>
      <c r="AD133" s="15"/>
      <c r="AE133" s="15"/>
      <c r="AT133" s="275" t="s">
        <v>226</v>
      </c>
      <c r="AU133" s="275" t="s">
        <v>87</v>
      </c>
      <c r="AV133" s="15" t="s">
        <v>100</v>
      </c>
      <c r="AW133" s="15" t="s">
        <v>35</v>
      </c>
      <c r="AX133" s="15" t="s">
        <v>85</v>
      </c>
      <c r="AY133" s="275" t="s">
        <v>216</v>
      </c>
    </row>
    <row r="134" spans="1:65" s="2" customFormat="1" ht="24.15" customHeight="1">
      <c r="A134" s="39"/>
      <c r="B134" s="40"/>
      <c r="C134" s="229" t="s">
        <v>95</v>
      </c>
      <c r="D134" s="229" t="s">
        <v>219</v>
      </c>
      <c r="E134" s="230" t="s">
        <v>230</v>
      </c>
      <c r="F134" s="231" t="s">
        <v>231</v>
      </c>
      <c r="G134" s="232" t="s">
        <v>232</v>
      </c>
      <c r="H134" s="233">
        <v>276</v>
      </c>
      <c r="I134" s="234"/>
      <c r="J134" s="235">
        <f>ROUND(I134*H134,2)</f>
        <v>0</v>
      </c>
      <c r="K134" s="231" t="s">
        <v>223</v>
      </c>
      <c r="L134" s="236"/>
      <c r="M134" s="237" t="s">
        <v>1</v>
      </c>
      <c r="N134" s="238" t="s">
        <v>43</v>
      </c>
      <c r="O134" s="92"/>
      <c r="P134" s="239">
        <f>O134*H134</f>
        <v>0</v>
      </c>
      <c r="Q134" s="239">
        <v>0.327</v>
      </c>
      <c r="R134" s="239">
        <f>Q134*H134</f>
        <v>90.25200000000001</v>
      </c>
      <c r="S134" s="239">
        <v>0</v>
      </c>
      <c r="T134" s="240">
        <f>S134*H134</f>
        <v>0</v>
      </c>
      <c r="U134" s="39"/>
      <c r="V134" s="39"/>
      <c r="W134" s="39"/>
      <c r="X134" s="39"/>
      <c r="Y134" s="39"/>
      <c r="Z134" s="39"/>
      <c r="AA134" s="39"/>
      <c r="AB134" s="39"/>
      <c r="AC134" s="39"/>
      <c r="AD134" s="39"/>
      <c r="AE134" s="39"/>
      <c r="AR134" s="241" t="s">
        <v>233</v>
      </c>
      <c r="AT134" s="241" t="s">
        <v>219</v>
      </c>
      <c r="AU134" s="241" t="s">
        <v>87</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233</v>
      </c>
      <c r="BM134" s="241" t="s">
        <v>234</v>
      </c>
    </row>
    <row r="135" spans="1:65" s="2" customFormat="1" ht="24.15" customHeight="1">
      <c r="A135" s="39"/>
      <c r="B135" s="40"/>
      <c r="C135" s="229" t="s">
        <v>100</v>
      </c>
      <c r="D135" s="229" t="s">
        <v>219</v>
      </c>
      <c r="E135" s="230" t="s">
        <v>235</v>
      </c>
      <c r="F135" s="231" t="s">
        <v>236</v>
      </c>
      <c r="G135" s="232" t="s">
        <v>232</v>
      </c>
      <c r="H135" s="233">
        <v>76</v>
      </c>
      <c r="I135" s="234"/>
      <c r="J135" s="235">
        <f>ROUND(I135*H135,2)</f>
        <v>0</v>
      </c>
      <c r="K135" s="231" t="s">
        <v>223</v>
      </c>
      <c r="L135" s="236"/>
      <c r="M135" s="237" t="s">
        <v>1</v>
      </c>
      <c r="N135" s="238" t="s">
        <v>43</v>
      </c>
      <c r="O135" s="92"/>
      <c r="P135" s="239">
        <f>O135*H135</f>
        <v>0</v>
      </c>
      <c r="Q135" s="239">
        <v>0.00105</v>
      </c>
      <c r="R135" s="239">
        <f>Q135*H135</f>
        <v>0.0798</v>
      </c>
      <c r="S135" s="239">
        <v>0</v>
      </c>
      <c r="T135" s="240">
        <f>S135*H135</f>
        <v>0</v>
      </c>
      <c r="U135" s="39"/>
      <c r="V135" s="39"/>
      <c r="W135" s="39"/>
      <c r="X135" s="39"/>
      <c r="Y135" s="39"/>
      <c r="Z135" s="39"/>
      <c r="AA135" s="39"/>
      <c r="AB135" s="39"/>
      <c r="AC135" s="39"/>
      <c r="AD135" s="39"/>
      <c r="AE135" s="39"/>
      <c r="AR135" s="241" t="s">
        <v>233</v>
      </c>
      <c r="AT135" s="241" t="s">
        <v>219</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233</v>
      </c>
      <c r="BM135" s="241" t="s">
        <v>237</v>
      </c>
    </row>
    <row r="136" spans="1:65" s="2" customFormat="1" ht="24.15" customHeight="1">
      <c r="A136" s="39"/>
      <c r="B136" s="40"/>
      <c r="C136" s="229" t="s">
        <v>217</v>
      </c>
      <c r="D136" s="229" t="s">
        <v>219</v>
      </c>
      <c r="E136" s="230" t="s">
        <v>238</v>
      </c>
      <c r="F136" s="231" t="s">
        <v>239</v>
      </c>
      <c r="G136" s="232" t="s">
        <v>232</v>
      </c>
      <c r="H136" s="233">
        <v>528</v>
      </c>
      <c r="I136" s="234"/>
      <c r="J136" s="235">
        <f>ROUND(I136*H136,2)</f>
        <v>0</v>
      </c>
      <c r="K136" s="231" t="s">
        <v>223</v>
      </c>
      <c r="L136" s="236"/>
      <c r="M136" s="237" t="s">
        <v>1</v>
      </c>
      <c r="N136" s="238" t="s">
        <v>43</v>
      </c>
      <c r="O136" s="92"/>
      <c r="P136" s="239">
        <f>O136*H136</f>
        <v>0</v>
      </c>
      <c r="Q136" s="239">
        <v>0.143</v>
      </c>
      <c r="R136" s="239">
        <f>Q136*H136</f>
        <v>75.50399999999999</v>
      </c>
      <c r="S136" s="239">
        <v>0</v>
      </c>
      <c r="T136" s="240">
        <f>S136*H136</f>
        <v>0</v>
      </c>
      <c r="U136" s="39"/>
      <c r="V136" s="39"/>
      <c r="W136" s="39"/>
      <c r="X136" s="39"/>
      <c r="Y136" s="39"/>
      <c r="Z136" s="39"/>
      <c r="AA136" s="39"/>
      <c r="AB136" s="39"/>
      <c r="AC136" s="39"/>
      <c r="AD136" s="39"/>
      <c r="AE136" s="39"/>
      <c r="AR136" s="241" t="s">
        <v>224</v>
      </c>
      <c r="AT136" s="241" t="s">
        <v>219</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240</v>
      </c>
    </row>
    <row r="137" spans="1:65" s="2" customFormat="1" ht="24.15" customHeight="1">
      <c r="A137" s="39"/>
      <c r="B137" s="40"/>
      <c r="C137" s="229" t="s">
        <v>241</v>
      </c>
      <c r="D137" s="229" t="s">
        <v>219</v>
      </c>
      <c r="E137" s="230" t="s">
        <v>242</v>
      </c>
      <c r="F137" s="231" t="s">
        <v>243</v>
      </c>
      <c r="G137" s="232" t="s">
        <v>232</v>
      </c>
      <c r="H137" s="233">
        <v>2</v>
      </c>
      <c r="I137" s="234"/>
      <c r="J137" s="235">
        <f>ROUND(I137*H137,2)</f>
        <v>0</v>
      </c>
      <c r="K137" s="231" t="s">
        <v>223</v>
      </c>
      <c r="L137" s="236"/>
      <c r="M137" s="237" t="s">
        <v>1</v>
      </c>
      <c r="N137" s="238" t="s">
        <v>43</v>
      </c>
      <c r="O137" s="92"/>
      <c r="P137" s="239">
        <f>O137*H137</f>
        <v>0</v>
      </c>
      <c r="Q137" s="239">
        <v>0.143</v>
      </c>
      <c r="R137" s="239">
        <f>Q137*H137</f>
        <v>0.286</v>
      </c>
      <c r="S137" s="239">
        <v>0</v>
      </c>
      <c r="T137" s="240">
        <f>S137*H137</f>
        <v>0</v>
      </c>
      <c r="U137" s="39"/>
      <c r="V137" s="39"/>
      <c r="W137" s="39"/>
      <c r="X137" s="39"/>
      <c r="Y137" s="39"/>
      <c r="Z137" s="39"/>
      <c r="AA137" s="39"/>
      <c r="AB137" s="39"/>
      <c r="AC137" s="39"/>
      <c r="AD137" s="39"/>
      <c r="AE137" s="39"/>
      <c r="AR137" s="241" t="s">
        <v>224</v>
      </c>
      <c r="AT137" s="241" t="s">
        <v>219</v>
      </c>
      <c r="AU137" s="241" t="s">
        <v>87</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100</v>
      </c>
      <c r="BM137" s="241" t="s">
        <v>244</v>
      </c>
    </row>
    <row r="138" spans="1:65" s="2" customFormat="1" ht="24.15" customHeight="1">
      <c r="A138" s="39"/>
      <c r="B138" s="40"/>
      <c r="C138" s="229" t="s">
        <v>245</v>
      </c>
      <c r="D138" s="229" t="s">
        <v>219</v>
      </c>
      <c r="E138" s="230" t="s">
        <v>246</v>
      </c>
      <c r="F138" s="231" t="s">
        <v>247</v>
      </c>
      <c r="G138" s="232" t="s">
        <v>232</v>
      </c>
      <c r="H138" s="233">
        <v>42</v>
      </c>
      <c r="I138" s="234"/>
      <c r="J138" s="235">
        <f>ROUND(I138*H138,2)</f>
        <v>0</v>
      </c>
      <c r="K138" s="231" t="s">
        <v>223</v>
      </c>
      <c r="L138" s="236"/>
      <c r="M138" s="237" t="s">
        <v>1</v>
      </c>
      <c r="N138" s="238" t="s">
        <v>43</v>
      </c>
      <c r="O138" s="92"/>
      <c r="P138" s="239">
        <f>O138*H138</f>
        <v>0</v>
      </c>
      <c r="Q138" s="239">
        <v>0.28048</v>
      </c>
      <c r="R138" s="239">
        <f>Q138*H138</f>
        <v>11.78016</v>
      </c>
      <c r="S138" s="239">
        <v>0</v>
      </c>
      <c r="T138" s="240">
        <f>S138*H138</f>
        <v>0</v>
      </c>
      <c r="U138" s="39"/>
      <c r="V138" s="39"/>
      <c r="W138" s="39"/>
      <c r="X138" s="39"/>
      <c r="Y138" s="39"/>
      <c r="Z138" s="39"/>
      <c r="AA138" s="39"/>
      <c r="AB138" s="39"/>
      <c r="AC138" s="39"/>
      <c r="AD138" s="39"/>
      <c r="AE138" s="39"/>
      <c r="AR138" s="241" t="s">
        <v>233</v>
      </c>
      <c r="AT138" s="241" t="s">
        <v>219</v>
      </c>
      <c r="AU138" s="241" t="s">
        <v>87</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233</v>
      </c>
      <c r="BM138" s="241" t="s">
        <v>248</v>
      </c>
    </row>
    <row r="139" spans="1:65" s="2" customFormat="1" ht="16.5" customHeight="1">
      <c r="A139" s="39"/>
      <c r="B139" s="40"/>
      <c r="C139" s="229" t="s">
        <v>224</v>
      </c>
      <c r="D139" s="229" t="s">
        <v>219</v>
      </c>
      <c r="E139" s="230" t="s">
        <v>249</v>
      </c>
      <c r="F139" s="231" t="s">
        <v>250</v>
      </c>
      <c r="G139" s="232" t="s">
        <v>232</v>
      </c>
      <c r="H139" s="233">
        <v>205</v>
      </c>
      <c r="I139" s="234"/>
      <c r="J139" s="235">
        <f>ROUND(I139*H139,2)</f>
        <v>0</v>
      </c>
      <c r="K139" s="231" t="s">
        <v>223</v>
      </c>
      <c r="L139" s="236"/>
      <c r="M139" s="237" t="s">
        <v>1</v>
      </c>
      <c r="N139" s="238" t="s">
        <v>43</v>
      </c>
      <c r="O139" s="92"/>
      <c r="P139" s="239">
        <f>O139*H139</f>
        <v>0</v>
      </c>
      <c r="Q139" s="239">
        <v>0.01004</v>
      </c>
      <c r="R139" s="239">
        <f>Q139*H139</f>
        <v>2.0582000000000003</v>
      </c>
      <c r="S139" s="239">
        <v>0</v>
      </c>
      <c r="T139" s="240">
        <f>S139*H139</f>
        <v>0</v>
      </c>
      <c r="U139" s="39"/>
      <c r="V139" s="39"/>
      <c r="W139" s="39"/>
      <c r="X139" s="39"/>
      <c r="Y139" s="39"/>
      <c r="Z139" s="39"/>
      <c r="AA139" s="39"/>
      <c r="AB139" s="39"/>
      <c r="AC139" s="39"/>
      <c r="AD139" s="39"/>
      <c r="AE139" s="39"/>
      <c r="AR139" s="241" t="s">
        <v>224</v>
      </c>
      <c r="AT139" s="241" t="s">
        <v>219</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251</v>
      </c>
    </row>
    <row r="140" spans="1:65" s="2" customFormat="1" ht="16.5" customHeight="1">
      <c r="A140" s="39"/>
      <c r="B140" s="40"/>
      <c r="C140" s="229" t="s">
        <v>252</v>
      </c>
      <c r="D140" s="229" t="s">
        <v>219</v>
      </c>
      <c r="E140" s="230" t="s">
        <v>253</v>
      </c>
      <c r="F140" s="231" t="s">
        <v>254</v>
      </c>
      <c r="G140" s="232" t="s">
        <v>255</v>
      </c>
      <c r="H140" s="233">
        <v>1177.76</v>
      </c>
      <c r="I140" s="234"/>
      <c r="J140" s="235">
        <f>ROUND(I140*H140,2)</f>
        <v>0</v>
      </c>
      <c r="K140" s="231" t="s">
        <v>223</v>
      </c>
      <c r="L140" s="236"/>
      <c r="M140" s="237" t="s">
        <v>1</v>
      </c>
      <c r="N140" s="238" t="s">
        <v>43</v>
      </c>
      <c r="O140" s="92"/>
      <c r="P140" s="239">
        <f>O140*H140</f>
        <v>0</v>
      </c>
      <c r="Q140" s="239">
        <v>1</v>
      </c>
      <c r="R140" s="239">
        <f>Q140*H140</f>
        <v>1177.76</v>
      </c>
      <c r="S140" s="239">
        <v>0</v>
      </c>
      <c r="T140" s="240">
        <f>S140*H140</f>
        <v>0</v>
      </c>
      <c r="U140" s="39"/>
      <c r="V140" s="39"/>
      <c r="W140" s="39"/>
      <c r="X140" s="39"/>
      <c r="Y140" s="39"/>
      <c r="Z140" s="39"/>
      <c r="AA140" s="39"/>
      <c r="AB140" s="39"/>
      <c r="AC140" s="39"/>
      <c r="AD140" s="39"/>
      <c r="AE140" s="39"/>
      <c r="AR140" s="241" t="s">
        <v>233</v>
      </c>
      <c r="AT140" s="241" t="s">
        <v>219</v>
      </c>
      <c r="AU140" s="241" t="s">
        <v>87</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233</v>
      </c>
      <c r="BM140" s="241" t="s">
        <v>256</v>
      </c>
    </row>
    <row r="141" spans="1:51" s="14" customFormat="1" ht="12">
      <c r="A141" s="14"/>
      <c r="B141" s="254"/>
      <c r="C141" s="255"/>
      <c r="D141" s="245" t="s">
        <v>226</v>
      </c>
      <c r="E141" s="256" t="s">
        <v>1</v>
      </c>
      <c r="F141" s="257" t="s">
        <v>257</v>
      </c>
      <c r="G141" s="255"/>
      <c r="H141" s="258">
        <v>1078.14</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87</v>
      </c>
      <c r="AV141" s="14" t="s">
        <v>87</v>
      </c>
      <c r="AW141" s="14" t="s">
        <v>35</v>
      </c>
      <c r="AX141" s="14" t="s">
        <v>78</v>
      </c>
      <c r="AY141" s="264" t="s">
        <v>216</v>
      </c>
    </row>
    <row r="142" spans="1:51" s="14" customFormat="1" ht="12">
      <c r="A142" s="14"/>
      <c r="B142" s="254"/>
      <c r="C142" s="255"/>
      <c r="D142" s="245" t="s">
        <v>226</v>
      </c>
      <c r="E142" s="256" t="s">
        <v>1</v>
      </c>
      <c r="F142" s="257" t="s">
        <v>258</v>
      </c>
      <c r="G142" s="255"/>
      <c r="H142" s="258">
        <v>99.62</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226</v>
      </c>
      <c r="AU142" s="264" t="s">
        <v>87</v>
      </c>
      <c r="AV142" s="14" t="s">
        <v>87</v>
      </c>
      <c r="AW142" s="14" t="s">
        <v>35</v>
      </c>
      <c r="AX142" s="14" t="s">
        <v>78</v>
      </c>
      <c r="AY142" s="264" t="s">
        <v>216</v>
      </c>
    </row>
    <row r="143" spans="1:51" s="15" customFormat="1" ht="12">
      <c r="A143" s="15"/>
      <c r="B143" s="265"/>
      <c r="C143" s="266"/>
      <c r="D143" s="245" t="s">
        <v>226</v>
      </c>
      <c r="E143" s="267" t="s">
        <v>1</v>
      </c>
      <c r="F143" s="268" t="s">
        <v>229</v>
      </c>
      <c r="G143" s="266"/>
      <c r="H143" s="269">
        <v>1177.7600000000002</v>
      </c>
      <c r="I143" s="270"/>
      <c r="J143" s="266"/>
      <c r="K143" s="266"/>
      <c r="L143" s="271"/>
      <c r="M143" s="272"/>
      <c r="N143" s="273"/>
      <c r="O143" s="273"/>
      <c r="P143" s="273"/>
      <c r="Q143" s="273"/>
      <c r="R143" s="273"/>
      <c r="S143" s="273"/>
      <c r="T143" s="274"/>
      <c r="U143" s="15"/>
      <c r="V143" s="15"/>
      <c r="W143" s="15"/>
      <c r="X143" s="15"/>
      <c r="Y143" s="15"/>
      <c r="Z143" s="15"/>
      <c r="AA143" s="15"/>
      <c r="AB143" s="15"/>
      <c r="AC143" s="15"/>
      <c r="AD143" s="15"/>
      <c r="AE143" s="15"/>
      <c r="AT143" s="275" t="s">
        <v>226</v>
      </c>
      <c r="AU143" s="275" t="s">
        <v>87</v>
      </c>
      <c r="AV143" s="15" t="s">
        <v>100</v>
      </c>
      <c r="AW143" s="15" t="s">
        <v>35</v>
      </c>
      <c r="AX143" s="15" t="s">
        <v>85</v>
      </c>
      <c r="AY143" s="275" t="s">
        <v>216</v>
      </c>
    </row>
    <row r="144" spans="1:65" s="2" customFormat="1" ht="16.5" customHeight="1">
      <c r="A144" s="39"/>
      <c r="B144" s="40"/>
      <c r="C144" s="229" t="s">
        <v>259</v>
      </c>
      <c r="D144" s="229" t="s">
        <v>219</v>
      </c>
      <c r="E144" s="230" t="s">
        <v>260</v>
      </c>
      <c r="F144" s="231" t="s">
        <v>261</v>
      </c>
      <c r="G144" s="232" t="s">
        <v>255</v>
      </c>
      <c r="H144" s="233">
        <v>8.288</v>
      </c>
      <c r="I144" s="234"/>
      <c r="J144" s="235">
        <f>ROUND(I144*H144,2)</f>
        <v>0</v>
      </c>
      <c r="K144" s="231" t="s">
        <v>223</v>
      </c>
      <c r="L144" s="236"/>
      <c r="M144" s="237" t="s">
        <v>1</v>
      </c>
      <c r="N144" s="238" t="s">
        <v>43</v>
      </c>
      <c r="O144" s="92"/>
      <c r="P144" s="239">
        <f>O144*H144</f>
        <v>0</v>
      </c>
      <c r="Q144" s="239">
        <v>1</v>
      </c>
      <c r="R144" s="239">
        <f>Q144*H144</f>
        <v>8.288</v>
      </c>
      <c r="S144" s="239">
        <v>0</v>
      </c>
      <c r="T144" s="240">
        <f>S144*H144</f>
        <v>0</v>
      </c>
      <c r="U144" s="39"/>
      <c r="V144" s="39"/>
      <c r="W144" s="39"/>
      <c r="X144" s="39"/>
      <c r="Y144" s="39"/>
      <c r="Z144" s="39"/>
      <c r="AA144" s="39"/>
      <c r="AB144" s="39"/>
      <c r="AC144" s="39"/>
      <c r="AD144" s="39"/>
      <c r="AE144" s="39"/>
      <c r="AR144" s="241" t="s">
        <v>224</v>
      </c>
      <c r="AT144" s="241" t="s">
        <v>219</v>
      </c>
      <c r="AU144" s="241" t="s">
        <v>87</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262</v>
      </c>
    </row>
    <row r="145" spans="1:51" s="14" customFormat="1" ht="12">
      <c r="A145" s="14"/>
      <c r="B145" s="254"/>
      <c r="C145" s="255"/>
      <c r="D145" s="245" t="s">
        <v>226</v>
      </c>
      <c r="E145" s="256" t="s">
        <v>1</v>
      </c>
      <c r="F145" s="257" t="s">
        <v>263</v>
      </c>
      <c r="G145" s="255"/>
      <c r="H145" s="258">
        <v>8.288</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226</v>
      </c>
      <c r="AU145" s="264" t="s">
        <v>87</v>
      </c>
      <c r="AV145" s="14" t="s">
        <v>87</v>
      </c>
      <c r="AW145" s="14" t="s">
        <v>35</v>
      </c>
      <c r="AX145" s="14" t="s">
        <v>78</v>
      </c>
      <c r="AY145" s="264" t="s">
        <v>216</v>
      </c>
    </row>
    <row r="146" spans="1:51" s="15" customFormat="1" ht="12">
      <c r="A146" s="15"/>
      <c r="B146" s="265"/>
      <c r="C146" s="266"/>
      <c r="D146" s="245" t="s">
        <v>226</v>
      </c>
      <c r="E146" s="267" t="s">
        <v>1</v>
      </c>
      <c r="F146" s="268" t="s">
        <v>229</v>
      </c>
      <c r="G146" s="266"/>
      <c r="H146" s="269">
        <v>8.288</v>
      </c>
      <c r="I146" s="270"/>
      <c r="J146" s="266"/>
      <c r="K146" s="266"/>
      <c r="L146" s="271"/>
      <c r="M146" s="272"/>
      <c r="N146" s="273"/>
      <c r="O146" s="273"/>
      <c r="P146" s="273"/>
      <c r="Q146" s="273"/>
      <c r="R146" s="273"/>
      <c r="S146" s="273"/>
      <c r="T146" s="274"/>
      <c r="U146" s="15"/>
      <c r="V146" s="15"/>
      <c r="W146" s="15"/>
      <c r="X146" s="15"/>
      <c r="Y146" s="15"/>
      <c r="Z146" s="15"/>
      <c r="AA146" s="15"/>
      <c r="AB146" s="15"/>
      <c r="AC146" s="15"/>
      <c r="AD146" s="15"/>
      <c r="AE146" s="15"/>
      <c r="AT146" s="275" t="s">
        <v>226</v>
      </c>
      <c r="AU146" s="275" t="s">
        <v>87</v>
      </c>
      <c r="AV146" s="15" t="s">
        <v>100</v>
      </c>
      <c r="AW146" s="15" t="s">
        <v>35</v>
      </c>
      <c r="AX146" s="15" t="s">
        <v>85</v>
      </c>
      <c r="AY146" s="275" t="s">
        <v>216</v>
      </c>
    </row>
    <row r="147" spans="1:65" s="2" customFormat="1" ht="66.75" customHeight="1">
      <c r="A147" s="39"/>
      <c r="B147" s="40"/>
      <c r="C147" s="276" t="s">
        <v>264</v>
      </c>
      <c r="D147" s="276" t="s">
        <v>265</v>
      </c>
      <c r="E147" s="277" t="s">
        <v>266</v>
      </c>
      <c r="F147" s="278" t="s">
        <v>267</v>
      </c>
      <c r="G147" s="279" t="s">
        <v>268</v>
      </c>
      <c r="H147" s="280">
        <v>300</v>
      </c>
      <c r="I147" s="281"/>
      <c r="J147" s="282">
        <f>ROUND(I147*H147,2)</f>
        <v>0</v>
      </c>
      <c r="K147" s="278" t="s">
        <v>223</v>
      </c>
      <c r="L147" s="45"/>
      <c r="M147" s="283" t="s">
        <v>1</v>
      </c>
      <c r="N147" s="284" t="s">
        <v>43</v>
      </c>
      <c r="O147" s="92"/>
      <c r="P147" s="239">
        <f>O147*H147</f>
        <v>0</v>
      </c>
      <c r="Q147" s="239">
        <v>0</v>
      </c>
      <c r="R147" s="239">
        <f>Q147*H147</f>
        <v>0</v>
      </c>
      <c r="S147" s="239">
        <v>0</v>
      </c>
      <c r="T147" s="240">
        <f>S147*H147</f>
        <v>0</v>
      </c>
      <c r="U147" s="39"/>
      <c r="V147" s="39"/>
      <c r="W147" s="39"/>
      <c r="X147" s="39"/>
      <c r="Y147" s="39"/>
      <c r="Z147" s="39"/>
      <c r="AA147" s="39"/>
      <c r="AB147" s="39"/>
      <c r="AC147" s="39"/>
      <c r="AD147" s="39"/>
      <c r="AE147" s="39"/>
      <c r="AR147" s="241" t="s">
        <v>100</v>
      </c>
      <c r="AT147" s="241" t="s">
        <v>265</v>
      </c>
      <c r="AU147" s="241" t="s">
        <v>87</v>
      </c>
      <c r="AY147" s="18" t="s">
        <v>216</v>
      </c>
      <c r="BE147" s="242">
        <f>IF(N147="základní",J147,0)</f>
        <v>0</v>
      </c>
      <c r="BF147" s="242">
        <f>IF(N147="snížená",J147,0)</f>
        <v>0</v>
      </c>
      <c r="BG147" s="242">
        <f>IF(N147="zákl. přenesená",J147,0)</f>
        <v>0</v>
      </c>
      <c r="BH147" s="242">
        <f>IF(N147="sníž. přenesená",J147,0)</f>
        <v>0</v>
      </c>
      <c r="BI147" s="242">
        <f>IF(N147="nulová",J147,0)</f>
        <v>0</v>
      </c>
      <c r="BJ147" s="18" t="s">
        <v>85</v>
      </c>
      <c r="BK147" s="242">
        <f>ROUND(I147*H147,2)</f>
        <v>0</v>
      </c>
      <c r="BL147" s="18" t="s">
        <v>100</v>
      </c>
      <c r="BM147" s="241" t="s">
        <v>269</v>
      </c>
    </row>
    <row r="148" spans="1:65" s="2" customFormat="1" ht="66.75" customHeight="1">
      <c r="A148" s="39"/>
      <c r="B148" s="40"/>
      <c r="C148" s="276" t="s">
        <v>270</v>
      </c>
      <c r="D148" s="276" t="s">
        <v>265</v>
      </c>
      <c r="E148" s="277" t="s">
        <v>271</v>
      </c>
      <c r="F148" s="278" t="s">
        <v>272</v>
      </c>
      <c r="G148" s="279" t="s">
        <v>268</v>
      </c>
      <c r="H148" s="280">
        <v>640</v>
      </c>
      <c r="I148" s="281"/>
      <c r="J148" s="282">
        <f>ROUND(I148*H148,2)</f>
        <v>0</v>
      </c>
      <c r="K148" s="278" t="s">
        <v>223</v>
      </c>
      <c r="L148" s="45"/>
      <c r="M148" s="283" t="s">
        <v>1</v>
      </c>
      <c r="N148" s="284" t="s">
        <v>43</v>
      </c>
      <c r="O148" s="92"/>
      <c r="P148" s="239">
        <f>O148*H148</f>
        <v>0</v>
      </c>
      <c r="Q148" s="239">
        <v>0</v>
      </c>
      <c r="R148" s="239">
        <f>Q148*H148</f>
        <v>0</v>
      </c>
      <c r="S148" s="239">
        <v>0</v>
      </c>
      <c r="T148" s="240">
        <f>S148*H148</f>
        <v>0</v>
      </c>
      <c r="U148" s="39"/>
      <c r="V148" s="39"/>
      <c r="W148" s="39"/>
      <c r="X148" s="39"/>
      <c r="Y148" s="39"/>
      <c r="Z148" s="39"/>
      <c r="AA148" s="39"/>
      <c r="AB148" s="39"/>
      <c r="AC148" s="39"/>
      <c r="AD148" s="39"/>
      <c r="AE148" s="39"/>
      <c r="AR148" s="241" t="s">
        <v>100</v>
      </c>
      <c r="AT148" s="241" t="s">
        <v>265</v>
      </c>
      <c r="AU148" s="241" t="s">
        <v>87</v>
      </c>
      <c r="AY148" s="18" t="s">
        <v>216</v>
      </c>
      <c r="BE148" s="242">
        <f>IF(N148="základní",J148,0)</f>
        <v>0</v>
      </c>
      <c r="BF148" s="242">
        <f>IF(N148="snížená",J148,0)</f>
        <v>0</v>
      </c>
      <c r="BG148" s="242">
        <f>IF(N148="zákl. přenesená",J148,0)</f>
        <v>0</v>
      </c>
      <c r="BH148" s="242">
        <f>IF(N148="sníž. přenesená",J148,0)</f>
        <v>0</v>
      </c>
      <c r="BI148" s="242">
        <f>IF(N148="nulová",J148,0)</f>
        <v>0</v>
      </c>
      <c r="BJ148" s="18" t="s">
        <v>85</v>
      </c>
      <c r="BK148" s="242">
        <f>ROUND(I148*H148,2)</f>
        <v>0</v>
      </c>
      <c r="BL148" s="18" t="s">
        <v>100</v>
      </c>
      <c r="BM148" s="241" t="s">
        <v>273</v>
      </c>
    </row>
    <row r="149" spans="1:65" s="2" customFormat="1" ht="89.25" customHeight="1">
      <c r="A149" s="39"/>
      <c r="B149" s="40"/>
      <c r="C149" s="276" t="s">
        <v>274</v>
      </c>
      <c r="D149" s="276" t="s">
        <v>265</v>
      </c>
      <c r="E149" s="277" t="s">
        <v>275</v>
      </c>
      <c r="F149" s="278" t="s">
        <v>276</v>
      </c>
      <c r="G149" s="279" t="s">
        <v>268</v>
      </c>
      <c r="H149" s="280">
        <v>300</v>
      </c>
      <c r="I149" s="281"/>
      <c r="J149" s="282">
        <f>ROUND(I149*H149,2)</f>
        <v>0</v>
      </c>
      <c r="K149" s="278" t="s">
        <v>223</v>
      </c>
      <c r="L149" s="45"/>
      <c r="M149" s="283" t="s">
        <v>1</v>
      </c>
      <c r="N149" s="284" t="s">
        <v>43</v>
      </c>
      <c r="O149" s="92"/>
      <c r="P149" s="239">
        <f>O149*H149</f>
        <v>0</v>
      </c>
      <c r="Q149" s="239">
        <v>0</v>
      </c>
      <c r="R149" s="239">
        <f>Q149*H149</f>
        <v>0</v>
      </c>
      <c r="S149" s="239">
        <v>0</v>
      </c>
      <c r="T149" s="240">
        <f>S149*H149</f>
        <v>0</v>
      </c>
      <c r="U149" s="39"/>
      <c r="V149" s="39"/>
      <c r="W149" s="39"/>
      <c r="X149" s="39"/>
      <c r="Y149" s="39"/>
      <c r="Z149" s="39"/>
      <c r="AA149" s="39"/>
      <c r="AB149" s="39"/>
      <c r="AC149" s="39"/>
      <c r="AD149" s="39"/>
      <c r="AE149" s="39"/>
      <c r="AR149" s="241" t="s">
        <v>100</v>
      </c>
      <c r="AT149" s="241" t="s">
        <v>265</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277</v>
      </c>
    </row>
    <row r="150" spans="1:65" s="2" customFormat="1" ht="89.25" customHeight="1">
      <c r="A150" s="39"/>
      <c r="B150" s="40"/>
      <c r="C150" s="276" t="s">
        <v>278</v>
      </c>
      <c r="D150" s="276" t="s">
        <v>265</v>
      </c>
      <c r="E150" s="277" t="s">
        <v>279</v>
      </c>
      <c r="F150" s="278" t="s">
        <v>280</v>
      </c>
      <c r="G150" s="279" t="s">
        <v>268</v>
      </c>
      <c r="H150" s="280">
        <v>300</v>
      </c>
      <c r="I150" s="281"/>
      <c r="J150" s="282">
        <f>ROUND(I150*H150,2)</f>
        <v>0</v>
      </c>
      <c r="K150" s="278" t="s">
        <v>223</v>
      </c>
      <c r="L150" s="45"/>
      <c r="M150" s="283" t="s">
        <v>1</v>
      </c>
      <c r="N150" s="284" t="s">
        <v>43</v>
      </c>
      <c r="O150" s="92"/>
      <c r="P150" s="239">
        <f>O150*H150</f>
        <v>0</v>
      </c>
      <c r="Q150" s="239">
        <v>0</v>
      </c>
      <c r="R150" s="239">
        <f>Q150*H150</f>
        <v>0</v>
      </c>
      <c r="S150" s="239">
        <v>0</v>
      </c>
      <c r="T150" s="240">
        <f>S150*H150</f>
        <v>0</v>
      </c>
      <c r="U150" s="39"/>
      <c r="V150" s="39"/>
      <c r="W150" s="39"/>
      <c r="X150" s="39"/>
      <c r="Y150" s="39"/>
      <c r="Z150" s="39"/>
      <c r="AA150" s="39"/>
      <c r="AB150" s="39"/>
      <c r="AC150" s="39"/>
      <c r="AD150" s="39"/>
      <c r="AE150" s="39"/>
      <c r="AR150" s="241" t="s">
        <v>100</v>
      </c>
      <c r="AT150" s="241" t="s">
        <v>265</v>
      </c>
      <c r="AU150" s="241" t="s">
        <v>87</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281</v>
      </c>
    </row>
    <row r="151" spans="1:65" s="2" customFormat="1" ht="89.25" customHeight="1">
      <c r="A151" s="39"/>
      <c r="B151" s="40"/>
      <c r="C151" s="276" t="s">
        <v>8</v>
      </c>
      <c r="D151" s="276" t="s">
        <v>265</v>
      </c>
      <c r="E151" s="277" t="s">
        <v>282</v>
      </c>
      <c r="F151" s="278" t="s">
        <v>283</v>
      </c>
      <c r="G151" s="279" t="s">
        <v>268</v>
      </c>
      <c r="H151" s="280">
        <v>865</v>
      </c>
      <c r="I151" s="281"/>
      <c r="J151" s="282">
        <f>ROUND(I151*H151,2)</f>
        <v>0</v>
      </c>
      <c r="K151" s="278" t="s">
        <v>223</v>
      </c>
      <c r="L151" s="45"/>
      <c r="M151" s="283" t="s">
        <v>1</v>
      </c>
      <c r="N151" s="284" t="s">
        <v>43</v>
      </c>
      <c r="O151" s="92"/>
      <c r="P151" s="239">
        <f>O151*H151</f>
        <v>0</v>
      </c>
      <c r="Q151" s="239">
        <v>0</v>
      </c>
      <c r="R151" s="239">
        <f>Q151*H151</f>
        <v>0</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284</v>
      </c>
    </row>
    <row r="152" spans="1:65" s="2" customFormat="1" ht="101.25" customHeight="1">
      <c r="A152" s="39"/>
      <c r="B152" s="40"/>
      <c r="C152" s="276" t="s">
        <v>285</v>
      </c>
      <c r="D152" s="276" t="s">
        <v>265</v>
      </c>
      <c r="E152" s="277" t="s">
        <v>286</v>
      </c>
      <c r="F152" s="278" t="s">
        <v>287</v>
      </c>
      <c r="G152" s="279" t="s">
        <v>232</v>
      </c>
      <c r="H152" s="280">
        <v>5</v>
      </c>
      <c r="I152" s="281"/>
      <c r="J152" s="282">
        <f>ROUND(I152*H152,2)</f>
        <v>0</v>
      </c>
      <c r="K152" s="278" t="s">
        <v>223</v>
      </c>
      <c r="L152" s="45"/>
      <c r="M152" s="283" t="s">
        <v>1</v>
      </c>
      <c r="N152" s="284" t="s">
        <v>43</v>
      </c>
      <c r="O152" s="92"/>
      <c r="P152" s="239">
        <f>O152*H152</f>
        <v>0</v>
      </c>
      <c r="Q152" s="239">
        <v>0</v>
      </c>
      <c r="R152" s="239">
        <f>Q152*H152</f>
        <v>0</v>
      </c>
      <c r="S152" s="239">
        <v>0</v>
      </c>
      <c r="T152" s="240">
        <f>S152*H152</f>
        <v>0</v>
      </c>
      <c r="U152" s="39"/>
      <c r="V152" s="39"/>
      <c r="W152" s="39"/>
      <c r="X152" s="39"/>
      <c r="Y152" s="39"/>
      <c r="Z152" s="39"/>
      <c r="AA152" s="39"/>
      <c r="AB152" s="39"/>
      <c r="AC152" s="39"/>
      <c r="AD152" s="39"/>
      <c r="AE152" s="39"/>
      <c r="AR152" s="241" t="s">
        <v>100</v>
      </c>
      <c r="AT152" s="241" t="s">
        <v>265</v>
      </c>
      <c r="AU152" s="241" t="s">
        <v>87</v>
      </c>
      <c r="AY152" s="18" t="s">
        <v>216</v>
      </c>
      <c r="BE152" s="242">
        <f>IF(N152="základní",J152,0)</f>
        <v>0</v>
      </c>
      <c r="BF152" s="242">
        <f>IF(N152="snížená",J152,0)</f>
        <v>0</v>
      </c>
      <c r="BG152" s="242">
        <f>IF(N152="zákl. přenesená",J152,0)</f>
        <v>0</v>
      </c>
      <c r="BH152" s="242">
        <f>IF(N152="sníž. přenesená",J152,0)</f>
        <v>0</v>
      </c>
      <c r="BI152" s="242">
        <f>IF(N152="nulová",J152,0)</f>
        <v>0</v>
      </c>
      <c r="BJ152" s="18" t="s">
        <v>85</v>
      </c>
      <c r="BK152" s="242">
        <f>ROUND(I152*H152,2)</f>
        <v>0</v>
      </c>
      <c r="BL152" s="18" t="s">
        <v>100</v>
      </c>
      <c r="BM152" s="241" t="s">
        <v>288</v>
      </c>
    </row>
    <row r="153" spans="1:65" s="2" customFormat="1" ht="66.75" customHeight="1">
      <c r="A153" s="39"/>
      <c r="B153" s="40"/>
      <c r="C153" s="276" t="s">
        <v>289</v>
      </c>
      <c r="D153" s="276" t="s">
        <v>265</v>
      </c>
      <c r="E153" s="277" t="s">
        <v>290</v>
      </c>
      <c r="F153" s="278" t="s">
        <v>291</v>
      </c>
      <c r="G153" s="279" t="s">
        <v>268</v>
      </c>
      <c r="H153" s="280">
        <v>97.5</v>
      </c>
      <c r="I153" s="281"/>
      <c r="J153" s="282">
        <f>ROUND(I153*H153,2)</f>
        <v>0</v>
      </c>
      <c r="K153" s="278" t="s">
        <v>223</v>
      </c>
      <c r="L153" s="45"/>
      <c r="M153" s="283" t="s">
        <v>1</v>
      </c>
      <c r="N153" s="284" t="s">
        <v>43</v>
      </c>
      <c r="O153" s="92"/>
      <c r="P153" s="239">
        <f>O153*H153</f>
        <v>0</v>
      </c>
      <c r="Q153" s="239">
        <v>0</v>
      </c>
      <c r="R153" s="239">
        <f>Q153*H153</f>
        <v>0</v>
      </c>
      <c r="S153" s="239">
        <v>0</v>
      </c>
      <c r="T153" s="240">
        <f>S153*H153</f>
        <v>0</v>
      </c>
      <c r="U153" s="39"/>
      <c r="V153" s="39"/>
      <c r="W153" s="39"/>
      <c r="X153" s="39"/>
      <c r="Y153" s="39"/>
      <c r="Z153" s="39"/>
      <c r="AA153" s="39"/>
      <c r="AB153" s="39"/>
      <c r="AC153" s="39"/>
      <c r="AD153" s="39"/>
      <c r="AE153" s="39"/>
      <c r="AR153" s="241" t="s">
        <v>100</v>
      </c>
      <c r="AT153" s="241" t="s">
        <v>265</v>
      </c>
      <c r="AU153" s="241" t="s">
        <v>87</v>
      </c>
      <c r="AY153" s="18" t="s">
        <v>216</v>
      </c>
      <c r="BE153" s="242">
        <f>IF(N153="základní",J153,0)</f>
        <v>0</v>
      </c>
      <c r="BF153" s="242">
        <f>IF(N153="snížená",J153,0)</f>
        <v>0</v>
      </c>
      <c r="BG153" s="242">
        <f>IF(N153="zákl. přenesená",J153,0)</f>
        <v>0</v>
      </c>
      <c r="BH153" s="242">
        <f>IF(N153="sníž. přenesená",J153,0)</f>
        <v>0</v>
      </c>
      <c r="BI153" s="242">
        <f>IF(N153="nulová",J153,0)</f>
        <v>0</v>
      </c>
      <c r="BJ153" s="18" t="s">
        <v>85</v>
      </c>
      <c r="BK153" s="242">
        <f>ROUND(I153*H153,2)</f>
        <v>0</v>
      </c>
      <c r="BL153" s="18" t="s">
        <v>100</v>
      </c>
      <c r="BM153" s="241" t="s">
        <v>292</v>
      </c>
    </row>
    <row r="154" spans="1:51" s="13" customFormat="1" ht="12">
      <c r="A154" s="13"/>
      <c r="B154" s="243"/>
      <c r="C154" s="244"/>
      <c r="D154" s="245" t="s">
        <v>226</v>
      </c>
      <c r="E154" s="246" t="s">
        <v>1</v>
      </c>
      <c r="F154" s="247" t="s">
        <v>293</v>
      </c>
      <c r="G154" s="244"/>
      <c r="H154" s="246" t="s">
        <v>1</v>
      </c>
      <c r="I154" s="248"/>
      <c r="J154" s="244"/>
      <c r="K154" s="244"/>
      <c r="L154" s="249"/>
      <c r="M154" s="250"/>
      <c r="N154" s="251"/>
      <c r="O154" s="251"/>
      <c r="P154" s="251"/>
      <c r="Q154" s="251"/>
      <c r="R154" s="251"/>
      <c r="S154" s="251"/>
      <c r="T154" s="252"/>
      <c r="U154" s="13"/>
      <c r="V154" s="13"/>
      <c r="W154" s="13"/>
      <c r="X154" s="13"/>
      <c r="Y154" s="13"/>
      <c r="Z154" s="13"/>
      <c r="AA154" s="13"/>
      <c r="AB154" s="13"/>
      <c r="AC154" s="13"/>
      <c r="AD154" s="13"/>
      <c r="AE154" s="13"/>
      <c r="AT154" s="253" t="s">
        <v>226</v>
      </c>
      <c r="AU154" s="253" t="s">
        <v>87</v>
      </c>
      <c r="AV154" s="13" t="s">
        <v>85</v>
      </c>
      <c r="AW154" s="13" t="s">
        <v>35</v>
      </c>
      <c r="AX154" s="13" t="s">
        <v>78</v>
      </c>
      <c r="AY154" s="253" t="s">
        <v>216</v>
      </c>
    </row>
    <row r="155" spans="1:51" s="14" customFormat="1" ht="12">
      <c r="A155" s="14"/>
      <c r="B155" s="254"/>
      <c r="C155" s="255"/>
      <c r="D155" s="245" t="s">
        <v>226</v>
      </c>
      <c r="E155" s="256" t="s">
        <v>1</v>
      </c>
      <c r="F155" s="257" t="s">
        <v>294</v>
      </c>
      <c r="G155" s="255"/>
      <c r="H155" s="258">
        <v>78</v>
      </c>
      <c r="I155" s="259"/>
      <c r="J155" s="255"/>
      <c r="K155" s="255"/>
      <c r="L155" s="260"/>
      <c r="M155" s="261"/>
      <c r="N155" s="262"/>
      <c r="O155" s="262"/>
      <c r="P155" s="262"/>
      <c r="Q155" s="262"/>
      <c r="R155" s="262"/>
      <c r="S155" s="262"/>
      <c r="T155" s="263"/>
      <c r="U155" s="14"/>
      <c r="V155" s="14"/>
      <c r="W155" s="14"/>
      <c r="X155" s="14"/>
      <c r="Y155" s="14"/>
      <c r="Z155" s="14"/>
      <c r="AA155" s="14"/>
      <c r="AB155" s="14"/>
      <c r="AC155" s="14"/>
      <c r="AD155" s="14"/>
      <c r="AE155" s="14"/>
      <c r="AT155" s="264" t="s">
        <v>226</v>
      </c>
      <c r="AU155" s="264" t="s">
        <v>87</v>
      </c>
      <c r="AV155" s="14" t="s">
        <v>87</v>
      </c>
      <c r="AW155" s="14" t="s">
        <v>35</v>
      </c>
      <c r="AX155" s="14" t="s">
        <v>78</v>
      </c>
      <c r="AY155" s="264" t="s">
        <v>216</v>
      </c>
    </row>
    <row r="156" spans="1:51" s="13" customFormat="1" ht="12">
      <c r="A156" s="13"/>
      <c r="B156" s="243"/>
      <c r="C156" s="244"/>
      <c r="D156" s="245" t="s">
        <v>226</v>
      </c>
      <c r="E156" s="246" t="s">
        <v>1</v>
      </c>
      <c r="F156" s="247" t="s">
        <v>295</v>
      </c>
      <c r="G156" s="244"/>
      <c r="H156" s="246" t="s">
        <v>1</v>
      </c>
      <c r="I156" s="248"/>
      <c r="J156" s="244"/>
      <c r="K156" s="244"/>
      <c r="L156" s="249"/>
      <c r="M156" s="250"/>
      <c r="N156" s="251"/>
      <c r="O156" s="251"/>
      <c r="P156" s="251"/>
      <c r="Q156" s="251"/>
      <c r="R156" s="251"/>
      <c r="S156" s="251"/>
      <c r="T156" s="252"/>
      <c r="U156" s="13"/>
      <c r="V156" s="13"/>
      <c r="W156" s="13"/>
      <c r="X156" s="13"/>
      <c r="Y156" s="13"/>
      <c r="Z156" s="13"/>
      <c r="AA156" s="13"/>
      <c r="AB156" s="13"/>
      <c r="AC156" s="13"/>
      <c r="AD156" s="13"/>
      <c r="AE156" s="13"/>
      <c r="AT156" s="253" t="s">
        <v>226</v>
      </c>
      <c r="AU156" s="253" t="s">
        <v>87</v>
      </c>
      <c r="AV156" s="13" t="s">
        <v>85</v>
      </c>
      <c r="AW156" s="13" t="s">
        <v>35</v>
      </c>
      <c r="AX156" s="13" t="s">
        <v>78</v>
      </c>
      <c r="AY156" s="253" t="s">
        <v>216</v>
      </c>
    </row>
    <row r="157" spans="1:51" s="14" customFormat="1" ht="12">
      <c r="A157" s="14"/>
      <c r="B157" s="254"/>
      <c r="C157" s="255"/>
      <c r="D157" s="245" t="s">
        <v>226</v>
      </c>
      <c r="E157" s="256" t="s">
        <v>1</v>
      </c>
      <c r="F157" s="257" t="s">
        <v>296</v>
      </c>
      <c r="G157" s="255"/>
      <c r="H157" s="258">
        <v>19.5</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226</v>
      </c>
      <c r="AU157" s="264" t="s">
        <v>87</v>
      </c>
      <c r="AV157" s="14" t="s">
        <v>87</v>
      </c>
      <c r="AW157" s="14" t="s">
        <v>35</v>
      </c>
      <c r="AX157" s="14" t="s">
        <v>78</v>
      </c>
      <c r="AY157" s="264" t="s">
        <v>216</v>
      </c>
    </row>
    <row r="158" spans="1:51" s="15" customFormat="1" ht="12">
      <c r="A158" s="15"/>
      <c r="B158" s="265"/>
      <c r="C158" s="266"/>
      <c r="D158" s="245" t="s">
        <v>226</v>
      </c>
      <c r="E158" s="267" t="s">
        <v>1</v>
      </c>
      <c r="F158" s="268" t="s">
        <v>229</v>
      </c>
      <c r="G158" s="266"/>
      <c r="H158" s="269">
        <v>97.5</v>
      </c>
      <c r="I158" s="270"/>
      <c r="J158" s="266"/>
      <c r="K158" s="266"/>
      <c r="L158" s="271"/>
      <c r="M158" s="272"/>
      <c r="N158" s="273"/>
      <c r="O158" s="273"/>
      <c r="P158" s="273"/>
      <c r="Q158" s="273"/>
      <c r="R158" s="273"/>
      <c r="S158" s="273"/>
      <c r="T158" s="274"/>
      <c r="U158" s="15"/>
      <c r="V158" s="15"/>
      <c r="W158" s="15"/>
      <c r="X158" s="15"/>
      <c r="Y158" s="15"/>
      <c r="Z158" s="15"/>
      <c r="AA158" s="15"/>
      <c r="AB158" s="15"/>
      <c r="AC158" s="15"/>
      <c r="AD158" s="15"/>
      <c r="AE158" s="15"/>
      <c r="AT158" s="275" t="s">
        <v>226</v>
      </c>
      <c r="AU158" s="275" t="s">
        <v>87</v>
      </c>
      <c r="AV158" s="15" t="s">
        <v>100</v>
      </c>
      <c r="AW158" s="15" t="s">
        <v>35</v>
      </c>
      <c r="AX158" s="15" t="s">
        <v>85</v>
      </c>
      <c r="AY158" s="275" t="s">
        <v>216</v>
      </c>
    </row>
    <row r="159" spans="1:65" s="2" customFormat="1" ht="76.35" customHeight="1">
      <c r="A159" s="39"/>
      <c r="B159" s="40"/>
      <c r="C159" s="276" t="s">
        <v>297</v>
      </c>
      <c r="D159" s="276" t="s">
        <v>265</v>
      </c>
      <c r="E159" s="277" t="s">
        <v>298</v>
      </c>
      <c r="F159" s="278" t="s">
        <v>299</v>
      </c>
      <c r="G159" s="279" t="s">
        <v>300</v>
      </c>
      <c r="H159" s="280">
        <v>4.875</v>
      </c>
      <c r="I159" s="281"/>
      <c r="J159" s="282">
        <f>ROUND(I159*H159,2)</f>
        <v>0</v>
      </c>
      <c r="K159" s="278" t="s">
        <v>223</v>
      </c>
      <c r="L159" s="45"/>
      <c r="M159" s="283" t="s">
        <v>1</v>
      </c>
      <c r="N159" s="284" t="s">
        <v>43</v>
      </c>
      <c r="O159" s="92"/>
      <c r="P159" s="239">
        <f>O159*H159</f>
        <v>0</v>
      </c>
      <c r="Q159" s="239">
        <v>0</v>
      </c>
      <c r="R159" s="239">
        <f>Q159*H159</f>
        <v>0</v>
      </c>
      <c r="S159" s="239">
        <v>0</v>
      </c>
      <c r="T159" s="240">
        <f>S159*H159</f>
        <v>0</v>
      </c>
      <c r="U159" s="39"/>
      <c r="V159" s="39"/>
      <c r="W159" s="39"/>
      <c r="X159" s="39"/>
      <c r="Y159" s="39"/>
      <c r="Z159" s="39"/>
      <c r="AA159" s="39"/>
      <c r="AB159" s="39"/>
      <c r="AC159" s="39"/>
      <c r="AD159" s="39"/>
      <c r="AE159" s="39"/>
      <c r="AR159" s="241" t="s">
        <v>100</v>
      </c>
      <c r="AT159" s="241" t="s">
        <v>265</v>
      </c>
      <c r="AU159" s="241" t="s">
        <v>87</v>
      </c>
      <c r="AY159" s="18" t="s">
        <v>216</v>
      </c>
      <c r="BE159" s="242">
        <f>IF(N159="základní",J159,0)</f>
        <v>0</v>
      </c>
      <c r="BF159" s="242">
        <f>IF(N159="snížená",J159,0)</f>
        <v>0</v>
      </c>
      <c r="BG159" s="242">
        <f>IF(N159="zákl. přenesená",J159,0)</f>
        <v>0</v>
      </c>
      <c r="BH159" s="242">
        <f>IF(N159="sníž. přenesená",J159,0)</f>
        <v>0</v>
      </c>
      <c r="BI159" s="242">
        <f>IF(N159="nulová",J159,0)</f>
        <v>0</v>
      </c>
      <c r="BJ159" s="18" t="s">
        <v>85</v>
      </c>
      <c r="BK159" s="242">
        <f>ROUND(I159*H159,2)</f>
        <v>0</v>
      </c>
      <c r="BL159" s="18" t="s">
        <v>100</v>
      </c>
      <c r="BM159" s="241" t="s">
        <v>301</v>
      </c>
    </row>
    <row r="160" spans="1:51" s="14" customFormat="1" ht="12">
      <c r="A160" s="14"/>
      <c r="B160" s="254"/>
      <c r="C160" s="255"/>
      <c r="D160" s="245" t="s">
        <v>226</v>
      </c>
      <c r="E160" s="256" t="s">
        <v>1</v>
      </c>
      <c r="F160" s="257" t="s">
        <v>302</v>
      </c>
      <c r="G160" s="255"/>
      <c r="H160" s="258">
        <v>4.875</v>
      </c>
      <c r="I160" s="259"/>
      <c r="J160" s="255"/>
      <c r="K160" s="255"/>
      <c r="L160" s="260"/>
      <c r="M160" s="261"/>
      <c r="N160" s="262"/>
      <c r="O160" s="262"/>
      <c r="P160" s="262"/>
      <c r="Q160" s="262"/>
      <c r="R160" s="262"/>
      <c r="S160" s="262"/>
      <c r="T160" s="263"/>
      <c r="U160" s="14"/>
      <c r="V160" s="14"/>
      <c r="W160" s="14"/>
      <c r="X160" s="14"/>
      <c r="Y160" s="14"/>
      <c r="Z160" s="14"/>
      <c r="AA160" s="14"/>
      <c r="AB160" s="14"/>
      <c r="AC160" s="14"/>
      <c r="AD160" s="14"/>
      <c r="AE160" s="14"/>
      <c r="AT160" s="264" t="s">
        <v>226</v>
      </c>
      <c r="AU160" s="264" t="s">
        <v>87</v>
      </c>
      <c r="AV160" s="14" t="s">
        <v>87</v>
      </c>
      <c r="AW160" s="14" t="s">
        <v>35</v>
      </c>
      <c r="AX160" s="14" t="s">
        <v>78</v>
      </c>
      <c r="AY160" s="264" t="s">
        <v>216</v>
      </c>
    </row>
    <row r="161" spans="1:51" s="15" customFormat="1" ht="12">
      <c r="A161" s="15"/>
      <c r="B161" s="265"/>
      <c r="C161" s="266"/>
      <c r="D161" s="245" t="s">
        <v>226</v>
      </c>
      <c r="E161" s="267" t="s">
        <v>1</v>
      </c>
      <c r="F161" s="268" t="s">
        <v>229</v>
      </c>
      <c r="G161" s="266"/>
      <c r="H161" s="269">
        <v>4.875</v>
      </c>
      <c r="I161" s="270"/>
      <c r="J161" s="266"/>
      <c r="K161" s="266"/>
      <c r="L161" s="271"/>
      <c r="M161" s="272"/>
      <c r="N161" s="273"/>
      <c r="O161" s="273"/>
      <c r="P161" s="273"/>
      <c r="Q161" s="273"/>
      <c r="R161" s="273"/>
      <c r="S161" s="273"/>
      <c r="T161" s="274"/>
      <c r="U161" s="15"/>
      <c r="V161" s="15"/>
      <c r="W161" s="15"/>
      <c r="X161" s="15"/>
      <c r="Y161" s="15"/>
      <c r="Z161" s="15"/>
      <c r="AA161" s="15"/>
      <c r="AB161" s="15"/>
      <c r="AC161" s="15"/>
      <c r="AD161" s="15"/>
      <c r="AE161" s="15"/>
      <c r="AT161" s="275" t="s">
        <v>226</v>
      </c>
      <c r="AU161" s="275" t="s">
        <v>87</v>
      </c>
      <c r="AV161" s="15" t="s">
        <v>100</v>
      </c>
      <c r="AW161" s="15" t="s">
        <v>35</v>
      </c>
      <c r="AX161" s="15" t="s">
        <v>85</v>
      </c>
      <c r="AY161" s="275" t="s">
        <v>216</v>
      </c>
    </row>
    <row r="162" spans="1:65" s="2" customFormat="1" ht="76.35" customHeight="1">
      <c r="A162" s="39"/>
      <c r="B162" s="40"/>
      <c r="C162" s="276" t="s">
        <v>303</v>
      </c>
      <c r="D162" s="276" t="s">
        <v>265</v>
      </c>
      <c r="E162" s="277" t="s">
        <v>304</v>
      </c>
      <c r="F162" s="278" t="s">
        <v>305</v>
      </c>
      <c r="G162" s="279" t="s">
        <v>300</v>
      </c>
      <c r="H162" s="280">
        <v>70</v>
      </c>
      <c r="I162" s="281"/>
      <c r="J162" s="282">
        <f>ROUND(I162*H162,2)</f>
        <v>0</v>
      </c>
      <c r="K162" s="278" t="s">
        <v>223</v>
      </c>
      <c r="L162" s="45"/>
      <c r="M162" s="283" t="s">
        <v>1</v>
      </c>
      <c r="N162" s="284" t="s">
        <v>43</v>
      </c>
      <c r="O162" s="92"/>
      <c r="P162" s="239">
        <f>O162*H162</f>
        <v>0</v>
      </c>
      <c r="Q162" s="239">
        <v>0</v>
      </c>
      <c r="R162" s="239">
        <f>Q162*H162</f>
        <v>0</v>
      </c>
      <c r="S162" s="239">
        <v>0</v>
      </c>
      <c r="T162" s="240">
        <f>S162*H162</f>
        <v>0</v>
      </c>
      <c r="U162" s="39"/>
      <c r="V162" s="39"/>
      <c r="W162" s="39"/>
      <c r="X162" s="39"/>
      <c r="Y162" s="39"/>
      <c r="Z162" s="39"/>
      <c r="AA162" s="39"/>
      <c r="AB162" s="39"/>
      <c r="AC162" s="39"/>
      <c r="AD162" s="39"/>
      <c r="AE162" s="39"/>
      <c r="AR162" s="241" t="s">
        <v>100</v>
      </c>
      <c r="AT162" s="241" t="s">
        <v>265</v>
      </c>
      <c r="AU162" s="241" t="s">
        <v>87</v>
      </c>
      <c r="AY162" s="18" t="s">
        <v>216</v>
      </c>
      <c r="BE162" s="242">
        <f>IF(N162="základní",J162,0)</f>
        <v>0</v>
      </c>
      <c r="BF162" s="242">
        <f>IF(N162="snížená",J162,0)</f>
        <v>0</v>
      </c>
      <c r="BG162" s="242">
        <f>IF(N162="zákl. přenesená",J162,0)</f>
        <v>0</v>
      </c>
      <c r="BH162" s="242">
        <f>IF(N162="sníž. přenesená",J162,0)</f>
        <v>0</v>
      </c>
      <c r="BI162" s="242">
        <f>IF(N162="nulová",J162,0)</f>
        <v>0</v>
      </c>
      <c r="BJ162" s="18" t="s">
        <v>85</v>
      </c>
      <c r="BK162" s="242">
        <f>ROUND(I162*H162,2)</f>
        <v>0</v>
      </c>
      <c r="BL162" s="18" t="s">
        <v>100</v>
      </c>
      <c r="BM162" s="241" t="s">
        <v>306</v>
      </c>
    </row>
    <row r="163" spans="1:51" s="13" customFormat="1" ht="12">
      <c r="A163" s="13"/>
      <c r="B163" s="243"/>
      <c r="C163" s="244"/>
      <c r="D163" s="245" t="s">
        <v>226</v>
      </c>
      <c r="E163" s="246" t="s">
        <v>1</v>
      </c>
      <c r="F163" s="247" t="s">
        <v>307</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308</v>
      </c>
      <c r="G164" s="255"/>
      <c r="H164" s="258">
        <v>44</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3" customFormat="1" ht="12">
      <c r="A165" s="13"/>
      <c r="B165" s="243"/>
      <c r="C165" s="244"/>
      <c r="D165" s="245" t="s">
        <v>226</v>
      </c>
      <c r="E165" s="246" t="s">
        <v>1</v>
      </c>
      <c r="F165" s="247" t="s">
        <v>309</v>
      </c>
      <c r="G165" s="244"/>
      <c r="H165" s="246" t="s">
        <v>1</v>
      </c>
      <c r="I165" s="248"/>
      <c r="J165" s="244"/>
      <c r="K165" s="244"/>
      <c r="L165" s="249"/>
      <c r="M165" s="250"/>
      <c r="N165" s="251"/>
      <c r="O165" s="251"/>
      <c r="P165" s="251"/>
      <c r="Q165" s="251"/>
      <c r="R165" s="251"/>
      <c r="S165" s="251"/>
      <c r="T165" s="252"/>
      <c r="U165" s="13"/>
      <c r="V165" s="13"/>
      <c r="W165" s="13"/>
      <c r="X165" s="13"/>
      <c r="Y165" s="13"/>
      <c r="Z165" s="13"/>
      <c r="AA165" s="13"/>
      <c r="AB165" s="13"/>
      <c r="AC165" s="13"/>
      <c r="AD165" s="13"/>
      <c r="AE165" s="13"/>
      <c r="AT165" s="253" t="s">
        <v>226</v>
      </c>
      <c r="AU165" s="253" t="s">
        <v>87</v>
      </c>
      <c r="AV165" s="13" t="s">
        <v>85</v>
      </c>
      <c r="AW165" s="13" t="s">
        <v>35</v>
      </c>
      <c r="AX165" s="13" t="s">
        <v>78</v>
      </c>
      <c r="AY165" s="253" t="s">
        <v>216</v>
      </c>
    </row>
    <row r="166" spans="1:51" s="14" customFormat="1" ht="12">
      <c r="A166" s="14"/>
      <c r="B166" s="254"/>
      <c r="C166" s="255"/>
      <c r="D166" s="245" t="s">
        <v>226</v>
      </c>
      <c r="E166" s="256" t="s">
        <v>1</v>
      </c>
      <c r="F166" s="257" t="s">
        <v>310</v>
      </c>
      <c r="G166" s="255"/>
      <c r="H166" s="258">
        <v>26</v>
      </c>
      <c r="I166" s="259"/>
      <c r="J166" s="255"/>
      <c r="K166" s="255"/>
      <c r="L166" s="260"/>
      <c r="M166" s="261"/>
      <c r="N166" s="262"/>
      <c r="O166" s="262"/>
      <c r="P166" s="262"/>
      <c r="Q166" s="262"/>
      <c r="R166" s="262"/>
      <c r="S166" s="262"/>
      <c r="T166" s="263"/>
      <c r="U166" s="14"/>
      <c r="V166" s="14"/>
      <c r="W166" s="14"/>
      <c r="X166" s="14"/>
      <c r="Y166" s="14"/>
      <c r="Z166" s="14"/>
      <c r="AA166" s="14"/>
      <c r="AB166" s="14"/>
      <c r="AC166" s="14"/>
      <c r="AD166" s="14"/>
      <c r="AE166" s="14"/>
      <c r="AT166" s="264" t="s">
        <v>226</v>
      </c>
      <c r="AU166" s="264" t="s">
        <v>87</v>
      </c>
      <c r="AV166" s="14" t="s">
        <v>87</v>
      </c>
      <c r="AW166" s="14" t="s">
        <v>35</v>
      </c>
      <c r="AX166" s="14" t="s">
        <v>78</v>
      </c>
      <c r="AY166" s="264" t="s">
        <v>216</v>
      </c>
    </row>
    <row r="167" spans="1:51" s="15" customFormat="1" ht="12">
      <c r="A167" s="15"/>
      <c r="B167" s="265"/>
      <c r="C167" s="266"/>
      <c r="D167" s="245" t="s">
        <v>226</v>
      </c>
      <c r="E167" s="267" t="s">
        <v>1</v>
      </c>
      <c r="F167" s="268" t="s">
        <v>229</v>
      </c>
      <c r="G167" s="266"/>
      <c r="H167" s="269">
        <v>70</v>
      </c>
      <c r="I167" s="270"/>
      <c r="J167" s="266"/>
      <c r="K167" s="266"/>
      <c r="L167" s="271"/>
      <c r="M167" s="272"/>
      <c r="N167" s="273"/>
      <c r="O167" s="273"/>
      <c r="P167" s="273"/>
      <c r="Q167" s="273"/>
      <c r="R167" s="273"/>
      <c r="S167" s="273"/>
      <c r="T167" s="274"/>
      <c r="U167" s="15"/>
      <c r="V167" s="15"/>
      <c r="W167" s="15"/>
      <c r="X167" s="15"/>
      <c r="Y167" s="15"/>
      <c r="Z167" s="15"/>
      <c r="AA167" s="15"/>
      <c r="AB167" s="15"/>
      <c r="AC167" s="15"/>
      <c r="AD167" s="15"/>
      <c r="AE167" s="15"/>
      <c r="AT167" s="275" t="s">
        <v>226</v>
      </c>
      <c r="AU167" s="275" t="s">
        <v>87</v>
      </c>
      <c r="AV167" s="15" t="s">
        <v>100</v>
      </c>
      <c r="AW167" s="15" t="s">
        <v>35</v>
      </c>
      <c r="AX167" s="15" t="s">
        <v>85</v>
      </c>
      <c r="AY167" s="275" t="s">
        <v>216</v>
      </c>
    </row>
    <row r="168" spans="1:65" s="2" customFormat="1" ht="123" customHeight="1">
      <c r="A168" s="39"/>
      <c r="B168" s="40"/>
      <c r="C168" s="276" t="s">
        <v>311</v>
      </c>
      <c r="D168" s="276" t="s">
        <v>265</v>
      </c>
      <c r="E168" s="277" t="s">
        <v>312</v>
      </c>
      <c r="F168" s="278" t="s">
        <v>313</v>
      </c>
      <c r="G168" s="279" t="s">
        <v>300</v>
      </c>
      <c r="H168" s="280">
        <v>58.6</v>
      </c>
      <c r="I168" s="281"/>
      <c r="J168" s="282">
        <f>ROUND(I168*H168,2)</f>
        <v>0</v>
      </c>
      <c r="K168" s="278" t="s">
        <v>223</v>
      </c>
      <c r="L168" s="45"/>
      <c r="M168" s="283" t="s">
        <v>1</v>
      </c>
      <c r="N168" s="284" t="s">
        <v>43</v>
      </c>
      <c r="O168" s="92"/>
      <c r="P168" s="239">
        <f>O168*H168</f>
        <v>0</v>
      </c>
      <c r="Q168" s="239">
        <v>0</v>
      </c>
      <c r="R168" s="239">
        <f>Q168*H168</f>
        <v>0</v>
      </c>
      <c r="S168" s="239">
        <v>0</v>
      </c>
      <c r="T168" s="240">
        <f>S168*H168</f>
        <v>0</v>
      </c>
      <c r="U168" s="39"/>
      <c r="V168" s="39"/>
      <c r="W168" s="39"/>
      <c r="X168" s="39"/>
      <c r="Y168" s="39"/>
      <c r="Z168" s="39"/>
      <c r="AA168" s="39"/>
      <c r="AB168" s="39"/>
      <c r="AC168" s="39"/>
      <c r="AD168" s="39"/>
      <c r="AE168" s="39"/>
      <c r="AR168" s="241" t="s">
        <v>100</v>
      </c>
      <c r="AT168" s="241" t="s">
        <v>265</v>
      </c>
      <c r="AU168" s="241" t="s">
        <v>87</v>
      </c>
      <c r="AY168" s="18" t="s">
        <v>216</v>
      </c>
      <c r="BE168" s="242">
        <f>IF(N168="základní",J168,0)</f>
        <v>0</v>
      </c>
      <c r="BF168" s="242">
        <f>IF(N168="snížená",J168,0)</f>
        <v>0</v>
      </c>
      <c r="BG168" s="242">
        <f>IF(N168="zákl. přenesená",J168,0)</f>
        <v>0</v>
      </c>
      <c r="BH168" s="242">
        <f>IF(N168="sníž. přenesená",J168,0)</f>
        <v>0</v>
      </c>
      <c r="BI168" s="242">
        <f>IF(N168="nulová",J168,0)</f>
        <v>0</v>
      </c>
      <c r="BJ168" s="18" t="s">
        <v>85</v>
      </c>
      <c r="BK168" s="242">
        <f>ROUND(I168*H168,2)</f>
        <v>0</v>
      </c>
      <c r="BL168" s="18" t="s">
        <v>100</v>
      </c>
      <c r="BM168" s="241" t="s">
        <v>314</v>
      </c>
    </row>
    <row r="169" spans="1:51" s="13" customFormat="1" ht="12">
      <c r="A169" s="13"/>
      <c r="B169" s="243"/>
      <c r="C169" s="244"/>
      <c r="D169" s="245" t="s">
        <v>226</v>
      </c>
      <c r="E169" s="246" t="s">
        <v>1</v>
      </c>
      <c r="F169" s="247" t="s">
        <v>307</v>
      </c>
      <c r="G169" s="244"/>
      <c r="H169" s="246" t="s">
        <v>1</v>
      </c>
      <c r="I169" s="248"/>
      <c r="J169" s="244"/>
      <c r="K169" s="244"/>
      <c r="L169" s="249"/>
      <c r="M169" s="250"/>
      <c r="N169" s="251"/>
      <c r="O169" s="251"/>
      <c r="P169" s="251"/>
      <c r="Q169" s="251"/>
      <c r="R169" s="251"/>
      <c r="S169" s="251"/>
      <c r="T169" s="252"/>
      <c r="U169" s="13"/>
      <c r="V169" s="13"/>
      <c r="W169" s="13"/>
      <c r="X169" s="13"/>
      <c r="Y169" s="13"/>
      <c r="Z169" s="13"/>
      <c r="AA169" s="13"/>
      <c r="AB169" s="13"/>
      <c r="AC169" s="13"/>
      <c r="AD169" s="13"/>
      <c r="AE169" s="13"/>
      <c r="AT169" s="253" t="s">
        <v>226</v>
      </c>
      <c r="AU169" s="253" t="s">
        <v>87</v>
      </c>
      <c r="AV169" s="13" t="s">
        <v>85</v>
      </c>
      <c r="AW169" s="13" t="s">
        <v>35</v>
      </c>
      <c r="AX169" s="13" t="s">
        <v>78</v>
      </c>
      <c r="AY169" s="253" t="s">
        <v>216</v>
      </c>
    </row>
    <row r="170" spans="1:51" s="14" customFormat="1" ht="12">
      <c r="A170" s="14"/>
      <c r="B170" s="254"/>
      <c r="C170" s="255"/>
      <c r="D170" s="245" t="s">
        <v>226</v>
      </c>
      <c r="E170" s="256" t="s">
        <v>1</v>
      </c>
      <c r="F170" s="257" t="s">
        <v>315</v>
      </c>
      <c r="G170" s="255"/>
      <c r="H170" s="258">
        <v>28.6</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226</v>
      </c>
      <c r="AU170" s="264" t="s">
        <v>87</v>
      </c>
      <c r="AV170" s="14" t="s">
        <v>87</v>
      </c>
      <c r="AW170" s="14" t="s">
        <v>35</v>
      </c>
      <c r="AX170" s="14" t="s">
        <v>78</v>
      </c>
      <c r="AY170" s="264" t="s">
        <v>216</v>
      </c>
    </row>
    <row r="171" spans="1:51" s="13" customFormat="1" ht="12">
      <c r="A171" s="13"/>
      <c r="B171" s="243"/>
      <c r="C171" s="244"/>
      <c r="D171" s="245" t="s">
        <v>226</v>
      </c>
      <c r="E171" s="246" t="s">
        <v>1</v>
      </c>
      <c r="F171" s="247" t="s">
        <v>316</v>
      </c>
      <c r="G171" s="244"/>
      <c r="H171" s="246" t="s">
        <v>1</v>
      </c>
      <c r="I171" s="248"/>
      <c r="J171" s="244"/>
      <c r="K171" s="244"/>
      <c r="L171" s="249"/>
      <c r="M171" s="250"/>
      <c r="N171" s="251"/>
      <c r="O171" s="251"/>
      <c r="P171" s="251"/>
      <c r="Q171" s="251"/>
      <c r="R171" s="251"/>
      <c r="S171" s="251"/>
      <c r="T171" s="252"/>
      <c r="U171" s="13"/>
      <c r="V171" s="13"/>
      <c r="W171" s="13"/>
      <c r="X171" s="13"/>
      <c r="Y171" s="13"/>
      <c r="Z171" s="13"/>
      <c r="AA171" s="13"/>
      <c r="AB171" s="13"/>
      <c r="AC171" s="13"/>
      <c r="AD171" s="13"/>
      <c r="AE171" s="13"/>
      <c r="AT171" s="253" t="s">
        <v>226</v>
      </c>
      <c r="AU171" s="253" t="s">
        <v>87</v>
      </c>
      <c r="AV171" s="13" t="s">
        <v>85</v>
      </c>
      <c r="AW171" s="13" t="s">
        <v>35</v>
      </c>
      <c r="AX171" s="13" t="s">
        <v>78</v>
      </c>
      <c r="AY171" s="253" t="s">
        <v>216</v>
      </c>
    </row>
    <row r="172" spans="1:51" s="14" customFormat="1" ht="12">
      <c r="A172" s="14"/>
      <c r="B172" s="254"/>
      <c r="C172" s="255"/>
      <c r="D172" s="245" t="s">
        <v>226</v>
      </c>
      <c r="E172" s="256" t="s">
        <v>1</v>
      </c>
      <c r="F172" s="257" t="s">
        <v>317</v>
      </c>
      <c r="G172" s="255"/>
      <c r="H172" s="258">
        <v>30</v>
      </c>
      <c r="I172" s="259"/>
      <c r="J172" s="255"/>
      <c r="K172" s="255"/>
      <c r="L172" s="260"/>
      <c r="M172" s="261"/>
      <c r="N172" s="262"/>
      <c r="O172" s="262"/>
      <c r="P172" s="262"/>
      <c r="Q172" s="262"/>
      <c r="R172" s="262"/>
      <c r="S172" s="262"/>
      <c r="T172" s="263"/>
      <c r="U172" s="14"/>
      <c r="V172" s="14"/>
      <c r="W172" s="14"/>
      <c r="X172" s="14"/>
      <c r="Y172" s="14"/>
      <c r="Z172" s="14"/>
      <c r="AA172" s="14"/>
      <c r="AB172" s="14"/>
      <c r="AC172" s="14"/>
      <c r="AD172" s="14"/>
      <c r="AE172" s="14"/>
      <c r="AT172" s="264" t="s">
        <v>226</v>
      </c>
      <c r="AU172" s="264" t="s">
        <v>87</v>
      </c>
      <c r="AV172" s="14" t="s">
        <v>87</v>
      </c>
      <c r="AW172" s="14" t="s">
        <v>35</v>
      </c>
      <c r="AX172" s="14" t="s">
        <v>78</v>
      </c>
      <c r="AY172" s="264" t="s">
        <v>216</v>
      </c>
    </row>
    <row r="173" spans="1:51" s="15" customFormat="1" ht="12">
      <c r="A173" s="15"/>
      <c r="B173" s="265"/>
      <c r="C173" s="266"/>
      <c r="D173" s="245" t="s">
        <v>226</v>
      </c>
      <c r="E173" s="267" t="s">
        <v>1</v>
      </c>
      <c r="F173" s="268" t="s">
        <v>229</v>
      </c>
      <c r="G173" s="266"/>
      <c r="H173" s="269">
        <v>58.6</v>
      </c>
      <c r="I173" s="270"/>
      <c r="J173" s="266"/>
      <c r="K173" s="266"/>
      <c r="L173" s="271"/>
      <c r="M173" s="272"/>
      <c r="N173" s="273"/>
      <c r="O173" s="273"/>
      <c r="P173" s="273"/>
      <c r="Q173" s="273"/>
      <c r="R173" s="273"/>
      <c r="S173" s="273"/>
      <c r="T173" s="274"/>
      <c r="U173" s="15"/>
      <c r="V173" s="15"/>
      <c r="W173" s="15"/>
      <c r="X173" s="15"/>
      <c r="Y173" s="15"/>
      <c r="Z173" s="15"/>
      <c r="AA173" s="15"/>
      <c r="AB173" s="15"/>
      <c r="AC173" s="15"/>
      <c r="AD173" s="15"/>
      <c r="AE173" s="15"/>
      <c r="AT173" s="275" t="s">
        <v>226</v>
      </c>
      <c r="AU173" s="275" t="s">
        <v>87</v>
      </c>
      <c r="AV173" s="15" t="s">
        <v>100</v>
      </c>
      <c r="AW173" s="15" t="s">
        <v>35</v>
      </c>
      <c r="AX173" s="15" t="s">
        <v>85</v>
      </c>
      <c r="AY173" s="275" t="s">
        <v>216</v>
      </c>
    </row>
    <row r="174" spans="1:65" s="2" customFormat="1" ht="66.75" customHeight="1">
      <c r="A174" s="39"/>
      <c r="B174" s="40"/>
      <c r="C174" s="276" t="s">
        <v>7</v>
      </c>
      <c r="D174" s="276" t="s">
        <v>265</v>
      </c>
      <c r="E174" s="277" t="s">
        <v>318</v>
      </c>
      <c r="F174" s="278" t="s">
        <v>319</v>
      </c>
      <c r="G174" s="279" t="s">
        <v>268</v>
      </c>
      <c r="H174" s="280">
        <v>3536</v>
      </c>
      <c r="I174" s="281"/>
      <c r="J174" s="282">
        <f>ROUND(I174*H174,2)</f>
        <v>0</v>
      </c>
      <c r="K174" s="278" t="s">
        <v>223</v>
      </c>
      <c r="L174" s="45"/>
      <c r="M174" s="283" t="s">
        <v>1</v>
      </c>
      <c r="N174" s="284" t="s">
        <v>43</v>
      </c>
      <c r="O174" s="92"/>
      <c r="P174" s="239">
        <f>O174*H174</f>
        <v>0</v>
      </c>
      <c r="Q174" s="239">
        <v>0</v>
      </c>
      <c r="R174" s="239">
        <f>Q174*H174</f>
        <v>0</v>
      </c>
      <c r="S174" s="239">
        <v>0</v>
      </c>
      <c r="T174" s="240">
        <f>S174*H174</f>
        <v>0</v>
      </c>
      <c r="U174" s="39"/>
      <c r="V174" s="39"/>
      <c r="W174" s="39"/>
      <c r="X174" s="39"/>
      <c r="Y174" s="39"/>
      <c r="Z174" s="39"/>
      <c r="AA174" s="39"/>
      <c r="AB174" s="39"/>
      <c r="AC174" s="39"/>
      <c r="AD174" s="39"/>
      <c r="AE174" s="39"/>
      <c r="AR174" s="241" t="s">
        <v>100</v>
      </c>
      <c r="AT174" s="241" t="s">
        <v>265</v>
      </c>
      <c r="AU174" s="241" t="s">
        <v>87</v>
      </c>
      <c r="AY174" s="18" t="s">
        <v>216</v>
      </c>
      <c r="BE174" s="242">
        <f>IF(N174="základní",J174,0)</f>
        <v>0</v>
      </c>
      <c r="BF174" s="242">
        <f>IF(N174="snížená",J174,0)</f>
        <v>0</v>
      </c>
      <c r="BG174" s="242">
        <f>IF(N174="zákl. přenesená",J174,0)</f>
        <v>0</v>
      </c>
      <c r="BH174" s="242">
        <f>IF(N174="sníž. přenesená",J174,0)</f>
        <v>0</v>
      </c>
      <c r="BI174" s="242">
        <f>IF(N174="nulová",J174,0)</f>
        <v>0</v>
      </c>
      <c r="BJ174" s="18" t="s">
        <v>85</v>
      </c>
      <c r="BK174" s="242">
        <f>ROUND(I174*H174,2)</f>
        <v>0</v>
      </c>
      <c r="BL174" s="18" t="s">
        <v>100</v>
      </c>
      <c r="BM174" s="241" t="s">
        <v>320</v>
      </c>
    </row>
    <row r="175" spans="1:51" s="14" customFormat="1" ht="12">
      <c r="A175" s="14"/>
      <c r="B175" s="254"/>
      <c r="C175" s="255"/>
      <c r="D175" s="245" t="s">
        <v>226</v>
      </c>
      <c r="E175" s="256" t="s">
        <v>1</v>
      </c>
      <c r="F175" s="257" t="s">
        <v>321</v>
      </c>
      <c r="G175" s="255"/>
      <c r="H175" s="258">
        <v>3624</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226</v>
      </c>
      <c r="AU175" s="264" t="s">
        <v>87</v>
      </c>
      <c r="AV175" s="14" t="s">
        <v>87</v>
      </c>
      <c r="AW175" s="14" t="s">
        <v>35</v>
      </c>
      <c r="AX175" s="14" t="s">
        <v>78</v>
      </c>
      <c r="AY175" s="264" t="s">
        <v>216</v>
      </c>
    </row>
    <row r="176" spans="1:51" s="14" customFormat="1" ht="12">
      <c r="A176" s="14"/>
      <c r="B176" s="254"/>
      <c r="C176" s="255"/>
      <c r="D176" s="245" t="s">
        <v>226</v>
      </c>
      <c r="E176" s="256" t="s">
        <v>1</v>
      </c>
      <c r="F176" s="257" t="s">
        <v>322</v>
      </c>
      <c r="G176" s="255"/>
      <c r="H176" s="258">
        <v>-88</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226</v>
      </c>
      <c r="AU176" s="264" t="s">
        <v>87</v>
      </c>
      <c r="AV176" s="14" t="s">
        <v>87</v>
      </c>
      <c r="AW176" s="14" t="s">
        <v>35</v>
      </c>
      <c r="AX176" s="14" t="s">
        <v>78</v>
      </c>
      <c r="AY176" s="264" t="s">
        <v>216</v>
      </c>
    </row>
    <row r="177" spans="1:51" s="15" customFormat="1" ht="12">
      <c r="A177" s="15"/>
      <c r="B177" s="265"/>
      <c r="C177" s="266"/>
      <c r="D177" s="245" t="s">
        <v>226</v>
      </c>
      <c r="E177" s="267" t="s">
        <v>1</v>
      </c>
      <c r="F177" s="268" t="s">
        <v>229</v>
      </c>
      <c r="G177" s="266"/>
      <c r="H177" s="269">
        <v>3536</v>
      </c>
      <c r="I177" s="270"/>
      <c r="J177" s="266"/>
      <c r="K177" s="266"/>
      <c r="L177" s="271"/>
      <c r="M177" s="272"/>
      <c r="N177" s="273"/>
      <c r="O177" s="273"/>
      <c r="P177" s="273"/>
      <c r="Q177" s="273"/>
      <c r="R177" s="273"/>
      <c r="S177" s="273"/>
      <c r="T177" s="274"/>
      <c r="U177" s="15"/>
      <c r="V177" s="15"/>
      <c r="W177" s="15"/>
      <c r="X177" s="15"/>
      <c r="Y177" s="15"/>
      <c r="Z177" s="15"/>
      <c r="AA177" s="15"/>
      <c r="AB177" s="15"/>
      <c r="AC177" s="15"/>
      <c r="AD177" s="15"/>
      <c r="AE177" s="15"/>
      <c r="AT177" s="275" t="s">
        <v>226</v>
      </c>
      <c r="AU177" s="275" t="s">
        <v>87</v>
      </c>
      <c r="AV177" s="15" t="s">
        <v>100</v>
      </c>
      <c r="AW177" s="15" t="s">
        <v>35</v>
      </c>
      <c r="AX177" s="15" t="s">
        <v>85</v>
      </c>
      <c r="AY177" s="275" t="s">
        <v>216</v>
      </c>
    </row>
    <row r="178" spans="1:65" s="2" customFormat="1" ht="76.35" customHeight="1">
      <c r="A178" s="39"/>
      <c r="B178" s="40"/>
      <c r="C178" s="276" t="s">
        <v>323</v>
      </c>
      <c r="D178" s="276" t="s">
        <v>265</v>
      </c>
      <c r="E178" s="277" t="s">
        <v>324</v>
      </c>
      <c r="F178" s="278" t="s">
        <v>325</v>
      </c>
      <c r="G178" s="279" t="s">
        <v>300</v>
      </c>
      <c r="H178" s="280">
        <v>634.2</v>
      </c>
      <c r="I178" s="281"/>
      <c r="J178" s="282">
        <f>ROUND(I178*H178,2)</f>
        <v>0</v>
      </c>
      <c r="K178" s="278" t="s">
        <v>223</v>
      </c>
      <c r="L178" s="45"/>
      <c r="M178" s="283" t="s">
        <v>1</v>
      </c>
      <c r="N178" s="284" t="s">
        <v>43</v>
      </c>
      <c r="O178" s="92"/>
      <c r="P178" s="239">
        <f>O178*H178</f>
        <v>0</v>
      </c>
      <c r="Q178" s="239">
        <v>0</v>
      </c>
      <c r="R178" s="239">
        <f>Q178*H178</f>
        <v>0</v>
      </c>
      <c r="S178" s="239">
        <v>0</v>
      </c>
      <c r="T178" s="240">
        <f>S178*H178</f>
        <v>0</v>
      </c>
      <c r="U178" s="39"/>
      <c r="V178" s="39"/>
      <c r="W178" s="39"/>
      <c r="X178" s="39"/>
      <c r="Y178" s="39"/>
      <c r="Z178" s="39"/>
      <c r="AA178" s="39"/>
      <c r="AB178" s="39"/>
      <c r="AC178" s="39"/>
      <c r="AD178" s="39"/>
      <c r="AE178" s="39"/>
      <c r="AR178" s="241" t="s">
        <v>100</v>
      </c>
      <c r="AT178" s="241" t="s">
        <v>265</v>
      </c>
      <c r="AU178" s="241" t="s">
        <v>87</v>
      </c>
      <c r="AY178" s="18" t="s">
        <v>216</v>
      </c>
      <c r="BE178" s="242">
        <f>IF(N178="základní",J178,0)</f>
        <v>0</v>
      </c>
      <c r="BF178" s="242">
        <f>IF(N178="snížená",J178,0)</f>
        <v>0</v>
      </c>
      <c r="BG178" s="242">
        <f>IF(N178="zákl. přenesená",J178,0)</f>
        <v>0</v>
      </c>
      <c r="BH178" s="242">
        <f>IF(N178="sníž. přenesená",J178,0)</f>
        <v>0</v>
      </c>
      <c r="BI178" s="242">
        <f>IF(N178="nulová",J178,0)</f>
        <v>0</v>
      </c>
      <c r="BJ178" s="18" t="s">
        <v>85</v>
      </c>
      <c r="BK178" s="242">
        <f>ROUND(I178*H178,2)</f>
        <v>0</v>
      </c>
      <c r="BL178" s="18" t="s">
        <v>100</v>
      </c>
      <c r="BM178" s="241" t="s">
        <v>326</v>
      </c>
    </row>
    <row r="179" spans="1:51" s="14" customFormat="1" ht="12">
      <c r="A179" s="14"/>
      <c r="B179" s="254"/>
      <c r="C179" s="255"/>
      <c r="D179" s="245" t="s">
        <v>226</v>
      </c>
      <c r="E179" s="256" t="s">
        <v>1</v>
      </c>
      <c r="F179" s="257" t="s">
        <v>327</v>
      </c>
      <c r="G179" s="255"/>
      <c r="H179" s="258">
        <v>634.2</v>
      </c>
      <c r="I179" s="259"/>
      <c r="J179" s="255"/>
      <c r="K179" s="255"/>
      <c r="L179" s="260"/>
      <c r="M179" s="261"/>
      <c r="N179" s="262"/>
      <c r="O179" s="262"/>
      <c r="P179" s="262"/>
      <c r="Q179" s="262"/>
      <c r="R179" s="262"/>
      <c r="S179" s="262"/>
      <c r="T179" s="263"/>
      <c r="U179" s="14"/>
      <c r="V179" s="14"/>
      <c r="W179" s="14"/>
      <c r="X179" s="14"/>
      <c r="Y179" s="14"/>
      <c r="Z179" s="14"/>
      <c r="AA179" s="14"/>
      <c r="AB179" s="14"/>
      <c r="AC179" s="14"/>
      <c r="AD179" s="14"/>
      <c r="AE179" s="14"/>
      <c r="AT179" s="264" t="s">
        <v>226</v>
      </c>
      <c r="AU179" s="264" t="s">
        <v>87</v>
      </c>
      <c r="AV179" s="14" t="s">
        <v>87</v>
      </c>
      <c r="AW179" s="14" t="s">
        <v>35</v>
      </c>
      <c r="AX179" s="14" t="s">
        <v>78</v>
      </c>
      <c r="AY179" s="264" t="s">
        <v>216</v>
      </c>
    </row>
    <row r="180" spans="1:51" s="15" customFormat="1" ht="12">
      <c r="A180" s="15"/>
      <c r="B180" s="265"/>
      <c r="C180" s="266"/>
      <c r="D180" s="245" t="s">
        <v>226</v>
      </c>
      <c r="E180" s="267" t="s">
        <v>1</v>
      </c>
      <c r="F180" s="268" t="s">
        <v>229</v>
      </c>
      <c r="G180" s="266"/>
      <c r="H180" s="269">
        <v>634.2</v>
      </c>
      <c r="I180" s="270"/>
      <c r="J180" s="266"/>
      <c r="K180" s="266"/>
      <c r="L180" s="271"/>
      <c r="M180" s="272"/>
      <c r="N180" s="273"/>
      <c r="O180" s="273"/>
      <c r="P180" s="273"/>
      <c r="Q180" s="273"/>
      <c r="R180" s="273"/>
      <c r="S180" s="273"/>
      <c r="T180" s="274"/>
      <c r="U180" s="15"/>
      <c r="V180" s="15"/>
      <c r="W180" s="15"/>
      <c r="X180" s="15"/>
      <c r="Y180" s="15"/>
      <c r="Z180" s="15"/>
      <c r="AA180" s="15"/>
      <c r="AB180" s="15"/>
      <c r="AC180" s="15"/>
      <c r="AD180" s="15"/>
      <c r="AE180" s="15"/>
      <c r="AT180" s="275" t="s">
        <v>226</v>
      </c>
      <c r="AU180" s="275" t="s">
        <v>87</v>
      </c>
      <c r="AV180" s="15" t="s">
        <v>100</v>
      </c>
      <c r="AW180" s="15" t="s">
        <v>35</v>
      </c>
      <c r="AX180" s="15" t="s">
        <v>85</v>
      </c>
      <c r="AY180" s="275" t="s">
        <v>216</v>
      </c>
    </row>
    <row r="181" spans="1:65" s="2" customFormat="1" ht="76.35" customHeight="1">
      <c r="A181" s="39"/>
      <c r="B181" s="40"/>
      <c r="C181" s="276" t="s">
        <v>328</v>
      </c>
      <c r="D181" s="276" t="s">
        <v>265</v>
      </c>
      <c r="E181" s="277" t="s">
        <v>329</v>
      </c>
      <c r="F181" s="278" t="s">
        <v>330</v>
      </c>
      <c r="G181" s="279" t="s">
        <v>331</v>
      </c>
      <c r="H181" s="280">
        <v>0.028</v>
      </c>
      <c r="I181" s="281"/>
      <c r="J181" s="282">
        <f>ROUND(I181*H181,2)</f>
        <v>0</v>
      </c>
      <c r="K181" s="278" t="s">
        <v>223</v>
      </c>
      <c r="L181" s="45"/>
      <c r="M181" s="283" t="s">
        <v>1</v>
      </c>
      <c r="N181" s="284" t="s">
        <v>43</v>
      </c>
      <c r="O181" s="92"/>
      <c r="P181" s="239">
        <f>O181*H181</f>
        <v>0</v>
      </c>
      <c r="Q181" s="239">
        <v>0</v>
      </c>
      <c r="R181" s="239">
        <f>Q181*H181</f>
        <v>0</v>
      </c>
      <c r="S181" s="239">
        <v>0</v>
      </c>
      <c r="T181" s="240">
        <f>S181*H181</f>
        <v>0</v>
      </c>
      <c r="U181" s="39"/>
      <c r="V181" s="39"/>
      <c r="W181" s="39"/>
      <c r="X181" s="39"/>
      <c r="Y181" s="39"/>
      <c r="Z181" s="39"/>
      <c r="AA181" s="39"/>
      <c r="AB181" s="39"/>
      <c r="AC181" s="39"/>
      <c r="AD181" s="39"/>
      <c r="AE181" s="39"/>
      <c r="AR181" s="241" t="s">
        <v>100</v>
      </c>
      <c r="AT181" s="241" t="s">
        <v>265</v>
      </c>
      <c r="AU181" s="241" t="s">
        <v>87</v>
      </c>
      <c r="AY181" s="18" t="s">
        <v>216</v>
      </c>
      <c r="BE181" s="242">
        <f>IF(N181="základní",J181,0)</f>
        <v>0</v>
      </c>
      <c r="BF181" s="242">
        <f>IF(N181="snížená",J181,0)</f>
        <v>0</v>
      </c>
      <c r="BG181" s="242">
        <f>IF(N181="zákl. přenesená",J181,0)</f>
        <v>0</v>
      </c>
      <c r="BH181" s="242">
        <f>IF(N181="sníž. přenesená",J181,0)</f>
        <v>0</v>
      </c>
      <c r="BI181" s="242">
        <f>IF(N181="nulová",J181,0)</f>
        <v>0</v>
      </c>
      <c r="BJ181" s="18" t="s">
        <v>85</v>
      </c>
      <c r="BK181" s="242">
        <f>ROUND(I181*H181,2)</f>
        <v>0</v>
      </c>
      <c r="BL181" s="18" t="s">
        <v>100</v>
      </c>
      <c r="BM181" s="241" t="s">
        <v>332</v>
      </c>
    </row>
    <row r="182" spans="1:51" s="14" customFormat="1" ht="12">
      <c r="A182" s="14"/>
      <c r="B182" s="254"/>
      <c r="C182" s="255"/>
      <c r="D182" s="245" t="s">
        <v>226</v>
      </c>
      <c r="E182" s="256" t="s">
        <v>1</v>
      </c>
      <c r="F182" s="257" t="s">
        <v>333</v>
      </c>
      <c r="G182" s="255"/>
      <c r="H182" s="258">
        <v>0.028</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226</v>
      </c>
      <c r="AU182" s="264" t="s">
        <v>87</v>
      </c>
      <c r="AV182" s="14" t="s">
        <v>87</v>
      </c>
      <c r="AW182" s="14" t="s">
        <v>35</v>
      </c>
      <c r="AX182" s="14" t="s">
        <v>85</v>
      </c>
      <c r="AY182" s="264" t="s">
        <v>216</v>
      </c>
    </row>
    <row r="183" spans="1:65" s="2" customFormat="1" ht="76.35" customHeight="1">
      <c r="A183" s="39"/>
      <c r="B183" s="40"/>
      <c r="C183" s="276" t="s">
        <v>334</v>
      </c>
      <c r="D183" s="276" t="s">
        <v>265</v>
      </c>
      <c r="E183" s="277" t="s">
        <v>335</v>
      </c>
      <c r="F183" s="278" t="s">
        <v>336</v>
      </c>
      <c r="G183" s="279" t="s">
        <v>331</v>
      </c>
      <c r="H183" s="280">
        <v>0.181</v>
      </c>
      <c r="I183" s="281"/>
      <c r="J183" s="282">
        <f>ROUND(I183*H183,2)</f>
        <v>0</v>
      </c>
      <c r="K183" s="278" t="s">
        <v>223</v>
      </c>
      <c r="L183" s="45"/>
      <c r="M183" s="283" t="s">
        <v>1</v>
      </c>
      <c r="N183" s="284" t="s">
        <v>43</v>
      </c>
      <c r="O183" s="92"/>
      <c r="P183" s="239">
        <f>O183*H183</f>
        <v>0</v>
      </c>
      <c r="Q183" s="239">
        <v>0</v>
      </c>
      <c r="R183" s="239">
        <f>Q183*H183</f>
        <v>0</v>
      </c>
      <c r="S183" s="239">
        <v>0</v>
      </c>
      <c r="T183" s="240">
        <f>S183*H183</f>
        <v>0</v>
      </c>
      <c r="U183" s="39"/>
      <c r="V183" s="39"/>
      <c r="W183" s="39"/>
      <c r="X183" s="39"/>
      <c r="Y183" s="39"/>
      <c r="Z183" s="39"/>
      <c r="AA183" s="39"/>
      <c r="AB183" s="39"/>
      <c r="AC183" s="39"/>
      <c r="AD183" s="39"/>
      <c r="AE183" s="39"/>
      <c r="AR183" s="241" t="s">
        <v>100</v>
      </c>
      <c r="AT183" s="241" t="s">
        <v>265</v>
      </c>
      <c r="AU183" s="241" t="s">
        <v>87</v>
      </c>
      <c r="AY183" s="18" t="s">
        <v>216</v>
      </c>
      <c r="BE183" s="242">
        <f>IF(N183="základní",J183,0)</f>
        <v>0</v>
      </c>
      <c r="BF183" s="242">
        <f>IF(N183="snížená",J183,0)</f>
        <v>0</v>
      </c>
      <c r="BG183" s="242">
        <f>IF(N183="zákl. přenesená",J183,0)</f>
        <v>0</v>
      </c>
      <c r="BH183" s="242">
        <f>IF(N183="sníž. přenesená",J183,0)</f>
        <v>0</v>
      </c>
      <c r="BI183" s="242">
        <f>IF(N183="nulová",J183,0)</f>
        <v>0</v>
      </c>
      <c r="BJ183" s="18" t="s">
        <v>85</v>
      </c>
      <c r="BK183" s="242">
        <f>ROUND(I183*H183,2)</f>
        <v>0</v>
      </c>
      <c r="BL183" s="18" t="s">
        <v>100</v>
      </c>
      <c r="BM183" s="241" t="s">
        <v>337</v>
      </c>
    </row>
    <row r="184" spans="1:65" s="2" customFormat="1" ht="78" customHeight="1">
      <c r="A184" s="39"/>
      <c r="B184" s="40"/>
      <c r="C184" s="276" t="s">
        <v>338</v>
      </c>
      <c r="D184" s="276" t="s">
        <v>265</v>
      </c>
      <c r="E184" s="277" t="s">
        <v>339</v>
      </c>
      <c r="F184" s="278" t="s">
        <v>340</v>
      </c>
      <c r="G184" s="279" t="s">
        <v>331</v>
      </c>
      <c r="H184" s="280">
        <v>0.697</v>
      </c>
      <c r="I184" s="281"/>
      <c r="J184" s="282">
        <f>ROUND(I184*H184,2)</f>
        <v>0</v>
      </c>
      <c r="K184" s="278" t="s">
        <v>223</v>
      </c>
      <c r="L184" s="45"/>
      <c r="M184" s="283" t="s">
        <v>1</v>
      </c>
      <c r="N184" s="284" t="s">
        <v>43</v>
      </c>
      <c r="O184" s="92"/>
      <c r="P184" s="239">
        <f>O184*H184</f>
        <v>0</v>
      </c>
      <c r="Q184" s="239">
        <v>0</v>
      </c>
      <c r="R184" s="239">
        <f>Q184*H184</f>
        <v>0</v>
      </c>
      <c r="S184" s="239">
        <v>0</v>
      </c>
      <c r="T184" s="240">
        <f>S184*H184</f>
        <v>0</v>
      </c>
      <c r="U184" s="39"/>
      <c r="V184" s="39"/>
      <c r="W184" s="39"/>
      <c r="X184" s="39"/>
      <c r="Y184" s="39"/>
      <c r="Z184" s="39"/>
      <c r="AA184" s="39"/>
      <c r="AB184" s="39"/>
      <c r="AC184" s="39"/>
      <c r="AD184" s="39"/>
      <c r="AE184" s="39"/>
      <c r="AR184" s="241" t="s">
        <v>100</v>
      </c>
      <c r="AT184" s="241" t="s">
        <v>265</v>
      </c>
      <c r="AU184" s="241" t="s">
        <v>87</v>
      </c>
      <c r="AY184" s="18" t="s">
        <v>216</v>
      </c>
      <c r="BE184" s="242">
        <f>IF(N184="základní",J184,0)</f>
        <v>0</v>
      </c>
      <c r="BF184" s="242">
        <f>IF(N184="snížená",J184,0)</f>
        <v>0</v>
      </c>
      <c r="BG184" s="242">
        <f>IF(N184="zákl. přenesená",J184,0)</f>
        <v>0</v>
      </c>
      <c r="BH184" s="242">
        <f>IF(N184="sníž. přenesená",J184,0)</f>
        <v>0</v>
      </c>
      <c r="BI184" s="242">
        <f>IF(N184="nulová",J184,0)</f>
        <v>0</v>
      </c>
      <c r="BJ184" s="18" t="s">
        <v>85</v>
      </c>
      <c r="BK184" s="242">
        <f>ROUND(I184*H184,2)</f>
        <v>0</v>
      </c>
      <c r="BL184" s="18" t="s">
        <v>100</v>
      </c>
      <c r="BM184" s="241" t="s">
        <v>341</v>
      </c>
    </row>
    <row r="185" spans="1:65" s="2" customFormat="1" ht="90" customHeight="1">
      <c r="A185" s="39"/>
      <c r="B185" s="40"/>
      <c r="C185" s="276" t="s">
        <v>310</v>
      </c>
      <c r="D185" s="276" t="s">
        <v>265</v>
      </c>
      <c r="E185" s="277" t="s">
        <v>342</v>
      </c>
      <c r="F185" s="278" t="s">
        <v>343</v>
      </c>
      <c r="G185" s="279" t="s">
        <v>331</v>
      </c>
      <c r="H185" s="280">
        <v>0.89</v>
      </c>
      <c r="I185" s="281"/>
      <c r="J185" s="282">
        <f>ROUND(I185*H185,2)</f>
        <v>0</v>
      </c>
      <c r="K185" s="278" t="s">
        <v>223</v>
      </c>
      <c r="L185" s="45"/>
      <c r="M185" s="283" t="s">
        <v>1</v>
      </c>
      <c r="N185" s="284" t="s">
        <v>43</v>
      </c>
      <c r="O185" s="92"/>
      <c r="P185" s="239">
        <f>O185*H185</f>
        <v>0</v>
      </c>
      <c r="Q185" s="239">
        <v>0</v>
      </c>
      <c r="R185" s="239">
        <f>Q185*H185</f>
        <v>0</v>
      </c>
      <c r="S185" s="239">
        <v>0</v>
      </c>
      <c r="T185" s="240">
        <f>S185*H185</f>
        <v>0</v>
      </c>
      <c r="U185" s="39"/>
      <c r="V185" s="39"/>
      <c r="W185" s="39"/>
      <c r="X185" s="39"/>
      <c r="Y185" s="39"/>
      <c r="Z185" s="39"/>
      <c r="AA185" s="39"/>
      <c r="AB185" s="39"/>
      <c r="AC185" s="39"/>
      <c r="AD185" s="39"/>
      <c r="AE185" s="39"/>
      <c r="AR185" s="241" t="s">
        <v>100</v>
      </c>
      <c r="AT185" s="241" t="s">
        <v>265</v>
      </c>
      <c r="AU185" s="241" t="s">
        <v>87</v>
      </c>
      <c r="AY185" s="18" t="s">
        <v>216</v>
      </c>
      <c r="BE185" s="242">
        <f>IF(N185="základní",J185,0)</f>
        <v>0</v>
      </c>
      <c r="BF185" s="242">
        <f>IF(N185="snížená",J185,0)</f>
        <v>0</v>
      </c>
      <c r="BG185" s="242">
        <f>IF(N185="zákl. přenesená",J185,0)</f>
        <v>0</v>
      </c>
      <c r="BH185" s="242">
        <f>IF(N185="sníž. přenesená",J185,0)</f>
        <v>0</v>
      </c>
      <c r="BI185" s="242">
        <f>IF(N185="nulová",J185,0)</f>
        <v>0</v>
      </c>
      <c r="BJ185" s="18" t="s">
        <v>85</v>
      </c>
      <c r="BK185" s="242">
        <f>ROUND(I185*H185,2)</f>
        <v>0</v>
      </c>
      <c r="BL185" s="18" t="s">
        <v>100</v>
      </c>
      <c r="BM185" s="241" t="s">
        <v>344</v>
      </c>
    </row>
    <row r="186" spans="1:65" s="2" customFormat="1" ht="90" customHeight="1">
      <c r="A186" s="39"/>
      <c r="B186" s="40"/>
      <c r="C186" s="276" t="s">
        <v>345</v>
      </c>
      <c r="D186" s="276" t="s">
        <v>265</v>
      </c>
      <c r="E186" s="277" t="s">
        <v>346</v>
      </c>
      <c r="F186" s="278" t="s">
        <v>347</v>
      </c>
      <c r="G186" s="279" t="s">
        <v>331</v>
      </c>
      <c r="H186" s="280">
        <v>0.016</v>
      </c>
      <c r="I186" s="281"/>
      <c r="J186" s="282">
        <f>ROUND(I186*H186,2)</f>
        <v>0</v>
      </c>
      <c r="K186" s="278" t="s">
        <v>223</v>
      </c>
      <c r="L186" s="45"/>
      <c r="M186" s="283" t="s">
        <v>1</v>
      </c>
      <c r="N186" s="284" t="s">
        <v>43</v>
      </c>
      <c r="O186" s="92"/>
      <c r="P186" s="239">
        <f>O186*H186</f>
        <v>0</v>
      </c>
      <c r="Q186" s="239">
        <v>0</v>
      </c>
      <c r="R186" s="239">
        <f>Q186*H186</f>
        <v>0</v>
      </c>
      <c r="S186" s="239">
        <v>0</v>
      </c>
      <c r="T186" s="240">
        <f>S186*H186</f>
        <v>0</v>
      </c>
      <c r="U186" s="39"/>
      <c r="V186" s="39"/>
      <c r="W186" s="39"/>
      <c r="X186" s="39"/>
      <c r="Y186" s="39"/>
      <c r="Z186" s="39"/>
      <c r="AA186" s="39"/>
      <c r="AB186" s="39"/>
      <c r="AC186" s="39"/>
      <c r="AD186" s="39"/>
      <c r="AE186" s="39"/>
      <c r="AR186" s="241" t="s">
        <v>100</v>
      </c>
      <c r="AT186" s="241" t="s">
        <v>265</v>
      </c>
      <c r="AU186" s="241" t="s">
        <v>87</v>
      </c>
      <c r="AY186" s="18" t="s">
        <v>216</v>
      </c>
      <c r="BE186" s="242">
        <f>IF(N186="základní",J186,0)</f>
        <v>0</v>
      </c>
      <c r="BF186" s="242">
        <f>IF(N186="snížená",J186,0)</f>
        <v>0</v>
      </c>
      <c r="BG186" s="242">
        <f>IF(N186="zákl. přenesená",J186,0)</f>
        <v>0</v>
      </c>
      <c r="BH186" s="242">
        <f>IF(N186="sníž. přenesená",J186,0)</f>
        <v>0</v>
      </c>
      <c r="BI186" s="242">
        <f>IF(N186="nulová",J186,0)</f>
        <v>0</v>
      </c>
      <c r="BJ186" s="18" t="s">
        <v>85</v>
      </c>
      <c r="BK186" s="242">
        <f>ROUND(I186*H186,2)</f>
        <v>0</v>
      </c>
      <c r="BL186" s="18" t="s">
        <v>100</v>
      </c>
      <c r="BM186" s="241" t="s">
        <v>348</v>
      </c>
    </row>
    <row r="187" spans="1:65" s="2" customFormat="1" ht="111.75" customHeight="1">
      <c r="A187" s="39"/>
      <c r="B187" s="40"/>
      <c r="C187" s="276" t="s">
        <v>349</v>
      </c>
      <c r="D187" s="276" t="s">
        <v>265</v>
      </c>
      <c r="E187" s="277" t="s">
        <v>350</v>
      </c>
      <c r="F187" s="278" t="s">
        <v>351</v>
      </c>
      <c r="G187" s="279" t="s">
        <v>222</v>
      </c>
      <c r="H187" s="280">
        <v>50</v>
      </c>
      <c r="I187" s="281"/>
      <c r="J187" s="282">
        <f>ROUND(I187*H187,2)</f>
        <v>0</v>
      </c>
      <c r="K187" s="278" t="s">
        <v>223</v>
      </c>
      <c r="L187" s="45"/>
      <c r="M187" s="283" t="s">
        <v>1</v>
      </c>
      <c r="N187" s="284" t="s">
        <v>43</v>
      </c>
      <c r="O187" s="92"/>
      <c r="P187" s="239">
        <f>O187*H187</f>
        <v>0</v>
      </c>
      <c r="Q187" s="239">
        <v>0</v>
      </c>
      <c r="R187" s="239">
        <f>Q187*H187</f>
        <v>0</v>
      </c>
      <c r="S187" s="239">
        <v>0</v>
      </c>
      <c r="T187" s="240">
        <f>S187*H187</f>
        <v>0</v>
      </c>
      <c r="U187" s="39"/>
      <c r="V187" s="39"/>
      <c r="W187" s="39"/>
      <c r="X187" s="39"/>
      <c r="Y187" s="39"/>
      <c r="Z187" s="39"/>
      <c r="AA187" s="39"/>
      <c r="AB187" s="39"/>
      <c r="AC187" s="39"/>
      <c r="AD187" s="39"/>
      <c r="AE187" s="39"/>
      <c r="AR187" s="241" t="s">
        <v>100</v>
      </c>
      <c r="AT187" s="241" t="s">
        <v>265</v>
      </c>
      <c r="AU187" s="241" t="s">
        <v>87</v>
      </c>
      <c r="AY187" s="18" t="s">
        <v>216</v>
      </c>
      <c r="BE187" s="242">
        <f>IF(N187="základní",J187,0)</f>
        <v>0</v>
      </c>
      <c r="BF187" s="242">
        <f>IF(N187="snížená",J187,0)</f>
        <v>0</v>
      </c>
      <c r="BG187" s="242">
        <f>IF(N187="zákl. přenesená",J187,0)</f>
        <v>0</v>
      </c>
      <c r="BH187" s="242">
        <f>IF(N187="sníž. přenesená",J187,0)</f>
        <v>0</v>
      </c>
      <c r="BI187" s="242">
        <f>IF(N187="nulová",J187,0)</f>
        <v>0</v>
      </c>
      <c r="BJ187" s="18" t="s">
        <v>85</v>
      </c>
      <c r="BK187" s="242">
        <f>ROUND(I187*H187,2)</f>
        <v>0</v>
      </c>
      <c r="BL187" s="18" t="s">
        <v>100</v>
      </c>
      <c r="BM187" s="241" t="s">
        <v>352</v>
      </c>
    </row>
    <row r="188" spans="1:65" s="2" customFormat="1" ht="49.05" customHeight="1">
      <c r="A188" s="39"/>
      <c r="B188" s="40"/>
      <c r="C188" s="276" t="s">
        <v>353</v>
      </c>
      <c r="D188" s="276" t="s">
        <v>265</v>
      </c>
      <c r="E188" s="277" t="s">
        <v>354</v>
      </c>
      <c r="F188" s="278" t="s">
        <v>355</v>
      </c>
      <c r="G188" s="279" t="s">
        <v>232</v>
      </c>
      <c r="H188" s="280">
        <v>4</v>
      </c>
      <c r="I188" s="281"/>
      <c r="J188" s="282">
        <f>ROUND(I188*H188,2)</f>
        <v>0</v>
      </c>
      <c r="K188" s="278" t="s">
        <v>223</v>
      </c>
      <c r="L188" s="45"/>
      <c r="M188" s="283" t="s">
        <v>1</v>
      </c>
      <c r="N188" s="284" t="s">
        <v>43</v>
      </c>
      <c r="O188" s="92"/>
      <c r="P188" s="239">
        <f>O188*H188</f>
        <v>0</v>
      </c>
      <c r="Q188" s="239">
        <v>0</v>
      </c>
      <c r="R188" s="239">
        <f>Q188*H188</f>
        <v>0</v>
      </c>
      <c r="S188" s="239">
        <v>0</v>
      </c>
      <c r="T188" s="240">
        <f>S188*H188</f>
        <v>0</v>
      </c>
      <c r="U188" s="39"/>
      <c r="V188" s="39"/>
      <c r="W188" s="39"/>
      <c r="X188" s="39"/>
      <c r="Y188" s="39"/>
      <c r="Z188" s="39"/>
      <c r="AA188" s="39"/>
      <c r="AB188" s="39"/>
      <c r="AC188" s="39"/>
      <c r="AD188" s="39"/>
      <c r="AE188" s="39"/>
      <c r="AR188" s="241" t="s">
        <v>100</v>
      </c>
      <c r="AT188" s="241" t="s">
        <v>265</v>
      </c>
      <c r="AU188" s="241" t="s">
        <v>87</v>
      </c>
      <c r="AY188" s="18" t="s">
        <v>216</v>
      </c>
      <c r="BE188" s="242">
        <f>IF(N188="základní",J188,0)</f>
        <v>0</v>
      </c>
      <c r="BF188" s="242">
        <f>IF(N188="snížená",J188,0)</f>
        <v>0</v>
      </c>
      <c r="BG188" s="242">
        <f>IF(N188="zákl. přenesená",J188,0)</f>
        <v>0</v>
      </c>
      <c r="BH188" s="242">
        <f>IF(N188="sníž. přenesená",J188,0)</f>
        <v>0</v>
      </c>
      <c r="BI188" s="242">
        <f>IF(N188="nulová",J188,0)</f>
        <v>0</v>
      </c>
      <c r="BJ188" s="18" t="s">
        <v>85</v>
      </c>
      <c r="BK188" s="242">
        <f>ROUND(I188*H188,2)</f>
        <v>0</v>
      </c>
      <c r="BL188" s="18" t="s">
        <v>100</v>
      </c>
      <c r="BM188" s="241" t="s">
        <v>356</v>
      </c>
    </row>
    <row r="189" spans="1:65" s="2" customFormat="1" ht="78" customHeight="1">
      <c r="A189" s="39"/>
      <c r="B189" s="40"/>
      <c r="C189" s="276" t="s">
        <v>317</v>
      </c>
      <c r="D189" s="276" t="s">
        <v>265</v>
      </c>
      <c r="E189" s="277" t="s">
        <v>357</v>
      </c>
      <c r="F189" s="278" t="s">
        <v>358</v>
      </c>
      <c r="G189" s="279" t="s">
        <v>359</v>
      </c>
      <c r="H189" s="280">
        <v>38</v>
      </c>
      <c r="I189" s="281"/>
      <c r="J189" s="282">
        <f>ROUND(I189*H189,2)</f>
        <v>0</v>
      </c>
      <c r="K189" s="278" t="s">
        <v>223</v>
      </c>
      <c r="L189" s="45"/>
      <c r="M189" s="283" t="s">
        <v>1</v>
      </c>
      <c r="N189" s="284" t="s">
        <v>43</v>
      </c>
      <c r="O189" s="92"/>
      <c r="P189" s="239">
        <f>O189*H189</f>
        <v>0</v>
      </c>
      <c r="Q189" s="239">
        <v>0</v>
      </c>
      <c r="R189" s="239">
        <f>Q189*H189</f>
        <v>0</v>
      </c>
      <c r="S189" s="239">
        <v>0</v>
      </c>
      <c r="T189" s="240">
        <f>S189*H189</f>
        <v>0</v>
      </c>
      <c r="U189" s="39"/>
      <c r="V189" s="39"/>
      <c r="W189" s="39"/>
      <c r="X189" s="39"/>
      <c r="Y189" s="39"/>
      <c r="Z189" s="39"/>
      <c r="AA189" s="39"/>
      <c r="AB189" s="39"/>
      <c r="AC189" s="39"/>
      <c r="AD189" s="39"/>
      <c r="AE189" s="39"/>
      <c r="AR189" s="241" t="s">
        <v>100</v>
      </c>
      <c r="AT189" s="241" t="s">
        <v>265</v>
      </c>
      <c r="AU189" s="241" t="s">
        <v>87</v>
      </c>
      <c r="AY189" s="18" t="s">
        <v>216</v>
      </c>
      <c r="BE189" s="242">
        <f>IF(N189="základní",J189,0)</f>
        <v>0</v>
      </c>
      <c r="BF189" s="242">
        <f>IF(N189="snížená",J189,0)</f>
        <v>0</v>
      </c>
      <c r="BG189" s="242">
        <f>IF(N189="zákl. přenesená",J189,0)</f>
        <v>0</v>
      </c>
      <c r="BH189" s="242">
        <f>IF(N189="sníž. přenesená",J189,0)</f>
        <v>0</v>
      </c>
      <c r="BI189" s="242">
        <f>IF(N189="nulová",J189,0)</f>
        <v>0</v>
      </c>
      <c r="BJ189" s="18" t="s">
        <v>85</v>
      </c>
      <c r="BK189" s="242">
        <f>ROUND(I189*H189,2)</f>
        <v>0</v>
      </c>
      <c r="BL189" s="18" t="s">
        <v>100</v>
      </c>
      <c r="BM189" s="241" t="s">
        <v>360</v>
      </c>
    </row>
    <row r="190" spans="1:65" s="2" customFormat="1" ht="76.35" customHeight="1">
      <c r="A190" s="39"/>
      <c r="B190" s="40"/>
      <c r="C190" s="276" t="s">
        <v>361</v>
      </c>
      <c r="D190" s="276" t="s">
        <v>265</v>
      </c>
      <c r="E190" s="277" t="s">
        <v>362</v>
      </c>
      <c r="F190" s="278" t="s">
        <v>363</v>
      </c>
      <c r="G190" s="279" t="s">
        <v>232</v>
      </c>
      <c r="H190" s="280">
        <v>14</v>
      </c>
      <c r="I190" s="281"/>
      <c r="J190" s="282">
        <f>ROUND(I190*H190,2)</f>
        <v>0</v>
      </c>
      <c r="K190" s="278" t="s">
        <v>223</v>
      </c>
      <c r="L190" s="45"/>
      <c r="M190" s="283" t="s">
        <v>1</v>
      </c>
      <c r="N190" s="284" t="s">
        <v>43</v>
      </c>
      <c r="O190" s="92"/>
      <c r="P190" s="239">
        <f>O190*H190</f>
        <v>0</v>
      </c>
      <c r="Q190" s="239">
        <v>0</v>
      </c>
      <c r="R190" s="239">
        <f>Q190*H190</f>
        <v>0</v>
      </c>
      <c r="S190" s="239">
        <v>0</v>
      </c>
      <c r="T190" s="240">
        <f>S190*H190</f>
        <v>0</v>
      </c>
      <c r="U190" s="39"/>
      <c r="V190" s="39"/>
      <c r="W190" s="39"/>
      <c r="X190" s="39"/>
      <c r="Y190" s="39"/>
      <c r="Z190" s="39"/>
      <c r="AA190" s="39"/>
      <c r="AB190" s="39"/>
      <c r="AC190" s="39"/>
      <c r="AD190" s="39"/>
      <c r="AE190" s="39"/>
      <c r="AR190" s="241" t="s">
        <v>100</v>
      </c>
      <c r="AT190" s="241" t="s">
        <v>265</v>
      </c>
      <c r="AU190" s="241" t="s">
        <v>87</v>
      </c>
      <c r="AY190" s="18" t="s">
        <v>216</v>
      </c>
      <c r="BE190" s="242">
        <f>IF(N190="základní",J190,0)</f>
        <v>0</v>
      </c>
      <c r="BF190" s="242">
        <f>IF(N190="snížená",J190,0)</f>
        <v>0</v>
      </c>
      <c r="BG190" s="242">
        <f>IF(N190="zákl. přenesená",J190,0)</f>
        <v>0</v>
      </c>
      <c r="BH190" s="242">
        <f>IF(N190="sníž. přenesená",J190,0)</f>
        <v>0</v>
      </c>
      <c r="BI190" s="242">
        <f>IF(N190="nulová",J190,0)</f>
        <v>0</v>
      </c>
      <c r="BJ190" s="18" t="s">
        <v>85</v>
      </c>
      <c r="BK190" s="242">
        <f>ROUND(I190*H190,2)</f>
        <v>0</v>
      </c>
      <c r="BL190" s="18" t="s">
        <v>100</v>
      </c>
      <c r="BM190" s="241" t="s">
        <v>364</v>
      </c>
    </row>
    <row r="191" spans="1:65" s="2" customFormat="1" ht="142.2" customHeight="1">
      <c r="A191" s="39"/>
      <c r="B191" s="40"/>
      <c r="C191" s="276" t="s">
        <v>365</v>
      </c>
      <c r="D191" s="276" t="s">
        <v>265</v>
      </c>
      <c r="E191" s="277" t="s">
        <v>366</v>
      </c>
      <c r="F191" s="278" t="s">
        <v>367</v>
      </c>
      <c r="G191" s="279" t="s">
        <v>331</v>
      </c>
      <c r="H191" s="280">
        <v>0.056</v>
      </c>
      <c r="I191" s="281"/>
      <c r="J191" s="282">
        <f>ROUND(I191*H191,2)</f>
        <v>0</v>
      </c>
      <c r="K191" s="278" t="s">
        <v>223</v>
      </c>
      <c r="L191" s="45"/>
      <c r="M191" s="283" t="s">
        <v>1</v>
      </c>
      <c r="N191" s="284" t="s">
        <v>43</v>
      </c>
      <c r="O191" s="92"/>
      <c r="P191" s="239">
        <f>O191*H191</f>
        <v>0</v>
      </c>
      <c r="Q191" s="239">
        <v>0</v>
      </c>
      <c r="R191" s="239">
        <f>Q191*H191</f>
        <v>0</v>
      </c>
      <c r="S191" s="239">
        <v>0</v>
      </c>
      <c r="T191" s="240">
        <f>S191*H191</f>
        <v>0</v>
      </c>
      <c r="U191" s="39"/>
      <c r="V191" s="39"/>
      <c r="W191" s="39"/>
      <c r="X191" s="39"/>
      <c r="Y191" s="39"/>
      <c r="Z191" s="39"/>
      <c r="AA191" s="39"/>
      <c r="AB191" s="39"/>
      <c r="AC191" s="39"/>
      <c r="AD191" s="39"/>
      <c r="AE191" s="39"/>
      <c r="AR191" s="241" t="s">
        <v>100</v>
      </c>
      <c r="AT191" s="241" t="s">
        <v>265</v>
      </c>
      <c r="AU191" s="241" t="s">
        <v>87</v>
      </c>
      <c r="AY191" s="18" t="s">
        <v>216</v>
      </c>
      <c r="BE191" s="242">
        <f>IF(N191="základní",J191,0)</f>
        <v>0</v>
      </c>
      <c r="BF191" s="242">
        <f>IF(N191="snížená",J191,0)</f>
        <v>0</v>
      </c>
      <c r="BG191" s="242">
        <f>IF(N191="zákl. přenesená",J191,0)</f>
        <v>0</v>
      </c>
      <c r="BH191" s="242">
        <f>IF(N191="sníž. přenesená",J191,0)</f>
        <v>0</v>
      </c>
      <c r="BI191" s="242">
        <f>IF(N191="nulová",J191,0)</f>
        <v>0</v>
      </c>
      <c r="BJ191" s="18" t="s">
        <v>85</v>
      </c>
      <c r="BK191" s="242">
        <f>ROUND(I191*H191,2)</f>
        <v>0</v>
      </c>
      <c r="BL191" s="18" t="s">
        <v>100</v>
      </c>
      <c r="BM191" s="241" t="s">
        <v>368</v>
      </c>
    </row>
    <row r="192" spans="1:65" s="2" customFormat="1" ht="134.25" customHeight="1">
      <c r="A192" s="39"/>
      <c r="B192" s="40"/>
      <c r="C192" s="276" t="s">
        <v>369</v>
      </c>
      <c r="D192" s="276" t="s">
        <v>265</v>
      </c>
      <c r="E192" s="277" t="s">
        <v>370</v>
      </c>
      <c r="F192" s="278" t="s">
        <v>371</v>
      </c>
      <c r="G192" s="279" t="s">
        <v>331</v>
      </c>
      <c r="H192" s="280">
        <v>0.362</v>
      </c>
      <c r="I192" s="281"/>
      <c r="J192" s="282">
        <f>ROUND(I192*H192,2)</f>
        <v>0</v>
      </c>
      <c r="K192" s="278" t="s">
        <v>223</v>
      </c>
      <c r="L192" s="45"/>
      <c r="M192" s="283" t="s">
        <v>1</v>
      </c>
      <c r="N192" s="284" t="s">
        <v>43</v>
      </c>
      <c r="O192" s="92"/>
      <c r="P192" s="239">
        <f>O192*H192</f>
        <v>0</v>
      </c>
      <c r="Q192" s="239">
        <v>0</v>
      </c>
      <c r="R192" s="239">
        <f>Q192*H192</f>
        <v>0</v>
      </c>
      <c r="S192" s="239">
        <v>0</v>
      </c>
      <c r="T192" s="240">
        <f>S192*H192</f>
        <v>0</v>
      </c>
      <c r="U192" s="39"/>
      <c r="V192" s="39"/>
      <c r="W192" s="39"/>
      <c r="X192" s="39"/>
      <c r="Y192" s="39"/>
      <c r="Z192" s="39"/>
      <c r="AA192" s="39"/>
      <c r="AB192" s="39"/>
      <c r="AC192" s="39"/>
      <c r="AD192" s="39"/>
      <c r="AE192" s="39"/>
      <c r="AR192" s="241" t="s">
        <v>100</v>
      </c>
      <c r="AT192" s="241" t="s">
        <v>265</v>
      </c>
      <c r="AU192" s="241" t="s">
        <v>87</v>
      </c>
      <c r="AY192" s="18" t="s">
        <v>216</v>
      </c>
      <c r="BE192" s="242">
        <f>IF(N192="základní",J192,0)</f>
        <v>0</v>
      </c>
      <c r="BF192" s="242">
        <f>IF(N192="snížená",J192,0)</f>
        <v>0</v>
      </c>
      <c r="BG192" s="242">
        <f>IF(N192="zákl. přenesená",J192,0)</f>
        <v>0</v>
      </c>
      <c r="BH192" s="242">
        <f>IF(N192="sníž. přenesená",J192,0)</f>
        <v>0</v>
      </c>
      <c r="BI192" s="242">
        <f>IF(N192="nulová",J192,0)</f>
        <v>0</v>
      </c>
      <c r="BJ192" s="18" t="s">
        <v>85</v>
      </c>
      <c r="BK192" s="242">
        <f>ROUND(I192*H192,2)</f>
        <v>0</v>
      </c>
      <c r="BL192" s="18" t="s">
        <v>100</v>
      </c>
      <c r="BM192" s="241" t="s">
        <v>372</v>
      </c>
    </row>
    <row r="193" spans="1:65" s="2" customFormat="1" ht="134.25" customHeight="1">
      <c r="A193" s="39"/>
      <c r="B193" s="40"/>
      <c r="C193" s="276" t="s">
        <v>373</v>
      </c>
      <c r="D193" s="276" t="s">
        <v>265</v>
      </c>
      <c r="E193" s="277" t="s">
        <v>374</v>
      </c>
      <c r="F193" s="278" t="s">
        <v>375</v>
      </c>
      <c r="G193" s="279" t="s">
        <v>331</v>
      </c>
      <c r="H193" s="280">
        <v>1.396</v>
      </c>
      <c r="I193" s="281"/>
      <c r="J193" s="282">
        <f>ROUND(I193*H193,2)</f>
        <v>0</v>
      </c>
      <c r="K193" s="278" t="s">
        <v>223</v>
      </c>
      <c r="L193" s="45"/>
      <c r="M193" s="283" t="s">
        <v>1</v>
      </c>
      <c r="N193" s="284" t="s">
        <v>43</v>
      </c>
      <c r="O193" s="92"/>
      <c r="P193" s="239">
        <f>O193*H193</f>
        <v>0</v>
      </c>
      <c r="Q193" s="239">
        <v>0</v>
      </c>
      <c r="R193" s="239">
        <f>Q193*H193</f>
        <v>0</v>
      </c>
      <c r="S193" s="239">
        <v>0</v>
      </c>
      <c r="T193" s="240">
        <f>S193*H193</f>
        <v>0</v>
      </c>
      <c r="U193" s="39"/>
      <c r="V193" s="39"/>
      <c r="W193" s="39"/>
      <c r="X193" s="39"/>
      <c r="Y193" s="39"/>
      <c r="Z193" s="39"/>
      <c r="AA193" s="39"/>
      <c r="AB193" s="39"/>
      <c r="AC193" s="39"/>
      <c r="AD193" s="39"/>
      <c r="AE193" s="39"/>
      <c r="AR193" s="241" t="s">
        <v>100</v>
      </c>
      <c r="AT193" s="241" t="s">
        <v>265</v>
      </c>
      <c r="AU193" s="241" t="s">
        <v>87</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376</v>
      </c>
    </row>
    <row r="194" spans="1:65" s="2" customFormat="1" ht="128.55" customHeight="1">
      <c r="A194" s="39"/>
      <c r="B194" s="40"/>
      <c r="C194" s="276" t="s">
        <v>377</v>
      </c>
      <c r="D194" s="276" t="s">
        <v>265</v>
      </c>
      <c r="E194" s="277" t="s">
        <v>378</v>
      </c>
      <c r="F194" s="278" t="s">
        <v>379</v>
      </c>
      <c r="G194" s="279" t="s">
        <v>331</v>
      </c>
      <c r="H194" s="280">
        <v>0.056</v>
      </c>
      <c r="I194" s="281"/>
      <c r="J194" s="282">
        <f>ROUND(I194*H194,2)</f>
        <v>0</v>
      </c>
      <c r="K194" s="278" t="s">
        <v>223</v>
      </c>
      <c r="L194" s="45"/>
      <c r="M194" s="283" t="s">
        <v>1</v>
      </c>
      <c r="N194" s="284" t="s">
        <v>43</v>
      </c>
      <c r="O194" s="92"/>
      <c r="P194" s="239">
        <f>O194*H194</f>
        <v>0</v>
      </c>
      <c r="Q194" s="239">
        <v>0</v>
      </c>
      <c r="R194" s="239">
        <f>Q194*H194</f>
        <v>0</v>
      </c>
      <c r="S194" s="239">
        <v>0</v>
      </c>
      <c r="T194" s="240">
        <f>S194*H194</f>
        <v>0</v>
      </c>
      <c r="U194" s="39"/>
      <c r="V194" s="39"/>
      <c r="W194" s="39"/>
      <c r="X194" s="39"/>
      <c r="Y194" s="39"/>
      <c r="Z194" s="39"/>
      <c r="AA194" s="39"/>
      <c r="AB194" s="39"/>
      <c r="AC194" s="39"/>
      <c r="AD194" s="39"/>
      <c r="AE194" s="39"/>
      <c r="AR194" s="241" t="s">
        <v>100</v>
      </c>
      <c r="AT194" s="241" t="s">
        <v>265</v>
      </c>
      <c r="AU194" s="241" t="s">
        <v>87</v>
      </c>
      <c r="AY194" s="18" t="s">
        <v>216</v>
      </c>
      <c r="BE194" s="242">
        <f>IF(N194="základní",J194,0)</f>
        <v>0</v>
      </c>
      <c r="BF194" s="242">
        <f>IF(N194="snížená",J194,0)</f>
        <v>0</v>
      </c>
      <c r="BG194" s="242">
        <f>IF(N194="zákl. přenesená",J194,0)</f>
        <v>0</v>
      </c>
      <c r="BH194" s="242">
        <f>IF(N194="sníž. přenesená",J194,0)</f>
        <v>0</v>
      </c>
      <c r="BI194" s="242">
        <f>IF(N194="nulová",J194,0)</f>
        <v>0</v>
      </c>
      <c r="BJ194" s="18" t="s">
        <v>85</v>
      </c>
      <c r="BK194" s="242">
        <f>ROUND(I194*H194,2)</f>
        <v>0</v>
      </c>
      <c r="BL194" s="18" t="s">
        <v>100</v>
      </c>
      <c r="BM194" s="241" t="s">
        <v>380</v>
      </c>
    </row>
    <row r="195" spans="1:51" s="14" customFormat="1" ht="12">
      <c r="A195" s="14"/>
      <c r="B195" s="254"/>
      <c r="C195" s="255"/>
      <c r="D195" s="245" t="s">
        <v>226</v>
      </c>
      <c r="E195" s="256" t="s">
        <v>1</v>
      </c>
      <c r="F195" s="257" t="s">
        <v>381</v>
      </c>
      <c r="G195" s="255"/>
      <c r="H195" s="258">
        <v>0.056</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87</v>
      </c>
      <c r="AV195" s="14" t="s">
        <v>87</v>
      </c>
      <c r="AW195" s="14" t="s">
        <v>35</v>
      </c>
      <c r="AX195" s="14" t="s">
        <v>78</v>
      </c>
      <c r="AY195" s="264" t="s">
        <v>216</v>
      </c>
    </row>
    <row r="196" spans="1:51" s="15" customFormat="1" ht="12">
      <c r="A196" s="15"/>
      <c r="B196" s="265"/>
      <c r="C196" s="266"/>
      <c r="D196" s="245" t="s">
        <v>226</v>
      </c>
      <c r="E196" s="267" t="s">
        <v>1</v>
      </c>
      <c r="F196" s="268" t="s">
        <v>229</v>
      </c>
      <c r="G196" s="266"/>
      <c r="H196" s="269">
        <v>0.056</v>
      </c>
      <c r="I196" s="270"/>
      <c r="J196" s="266"/>
      <c r="K196" s="266"/>
      <c r="L196" s="271"/>
      <c r="M196" s="272"/>
      <c r="N196" s="273"/>
      <c r="O196" s="273"/>
      <c r="P196" s="273"/>
      <c r="Q196" s="273"/>
      <c r="R196" s="273"/>
      <c r="S196" s="273"/>
      <c r="T196" s="274"/>
      <c r="U196" s="15"/>
      <c r="V196" s="15"/>
      <c r="W196" s="15"/>
      <c r="X196" s="15"/>
      <c r="Y196" s="15"/>
      <c r="Z196" s="15"/>
      <c r="AA196" s="15"/>
      <c r="AB196" s="15"/>
      <c r="AC196" s="15"/>
      <c r="AD196" s="15"/>
      <c r="AE196" s="15"/>
      <c r="AT196" s="275" t="s">
        <v>226</v>
      </c>
      <c r="AU196" s="275" t="s">
        <v>87</v>
      </c>
      <c r="AV196" s="15" t="s">
        <v>100</v>
      </c>
      <c r="AW196" s="15" t="s">
        <v>35</v>
      </c>
      <c r="AX196" s="15" t="s">
        <v>85</v>
      </c>
      <c r="AY196" s="275" t="s">
        <v>216</v>
      </c>
    </row>
    <row r="197" spans="1:65" s="2" customFormat="1" ht="128.55" customHeight="1">
      <c r="A197" s="39"/>
      <c r="B197" s="40"/>
      <c r="C197" s="276" t="s">
        <v>382</v>
      </c>
      <c r="D197" s="276" t="s">
        <v>265</v>
      </c>
      <c r="E197" s="277" t="s">
        <v>383</v>
      </c>
      <c r="F197" s="278" t="s">
        <v>384</v>
      </c>
      <c r="G197" s="279" t="s">
        <v>331</v>
      </c>
      <c r="H197" s="280">
        <v>0.362</v>
      </c>
      <c r="I197" s="281"/>
      <c r="J197" s="282">
        <f>ROUND(I197*H197,2)</f>
        <v>0</v>
      </c>
      <c r="K197" s="278" t="s">
        <v>223</v>
      </c>
      <c r="L197" s="45"/>
      <c r="M197" s="283" t="s">
        <v>1</v>
      </c>
      <c r="N197" s="284" t="s">
        <v>43</v>
      </c>
      <c r="O197" s="92"/>
      <c r="P197" s="239">
        <f>O197*H197</f>
        <v>0</v>
      </c>
      <c r="Q197" s="239">
        <v>0</v>
      </c>
      <c r="R197" s="239">
        <f>Q197*H197</f>
        <v>0</v>
      </c>
      <c r="S197" s="239">
        <v>0</v>
      </c>
      <c r="T197" s="240">
        <f>S197*H197</f>
        <v>0</v>
      </c>
      <c r="U197" s="39"/>
      <c r="V197" s="39"/>
      <c r="W197" s="39"/>
      <c r="X197" s="39"/>
      <c r="Y197" s="39"/>
      <c r="Z197" s="39"/>
      <c r="AA197" s="39"/>
      <c r="AB197" s="39"/>
      <c r="AC197" s="39"/>
      <c r="AD197" s="39"/>
      <c r="AE197" s="39"/>
      <c r="AR197" s="241" t="s">
        <v>100</v>
      </c>
      <c r="AT197" s="241" t="s">
        <v>265</v>
      </c>
      <c r="AU197" s="241" t="s">
        <v>87</v>
      </c>
      <c r="AY197" s="18" t="s">
        <v>216</v>
      </c>
      <c r="BE197" s="242">
        <f>IF(N197="základní",J197,0)</f>
        <v>0</v>
      </c>
      <c r="BF197" s="242">
        <f>IF(N197="snížená",J197,0)</f>
        <v>0</v>
      </c>
      <c r="BG197" s="242">
        <f>IF(N197="zákl. přenesená",J197,0)</f>
        <v>0</v>
      </c>
      <c r="BH197" s="242">
        <f>IF(N197="sníž. přenesená",J197,0)</f>
        <v>0</v>
      </c>
      <c r="BI197" s="242">
        <f>IF(N197="nulová",J197,0)</f>
        <v>0</v>
      </c>
      <c r="BJ197" s="18" t="s">
        <v>85</v>
      </c>
      <c r="BK197" s="242">
        <f>ROUND(I197*H197,2)</f>
        <v>0</v>
      </c>
      <c r="BL197" s="18" t="s">
        <v>100</v>
      </c>
      <c r="BM197" s="241" t="s">
        <v>385</v>
      </c>
    </row>
    <row r="198" spans="1:51" s="14" customFormat="1" ht="12">
      <c r="A198" s="14"/>
      <c r="B198" s="254"/>
      <c r="C198" s="255"/>
      <c r="D198" s="245" t="s">
        <v>226</v>
      </c>
      <c r="E198" s="256" t="s">
        <v>1</v>
      </c>
      <c r="F198" s="257" t="s">
        <v>386</v>
      </c>
      <c r="G198" s="255"/>
      <c r="H198" s="258">
        <v>0.362</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226</v>
      </c>
      <c r="AU198" s="264" t="s">
        <v>87</v>
      </c>
      <c r="AV198" s="14" t="s">
        <v>87</v>
      </c>
      <c r="AW198" s="14" t="s">
        <v>35</v>
      </c>
      <c r="AX198" s="14" t="s">
        <v>78</v>
      </c>
      <c r="AY198" s="264" t="s">
        <v>216</v>
      </c>
    </row>
    <row r="199" spans="1:51" s="15" customFormat="1" ht="12">
      <c r="A199" s="15"/>
      <c r="B199" s="265"/>
      <c r="C199" s="266"/>
      <c r="D199" s="245" t="s">
        <v>226</v>
      </c>
      <c r="E199" s="267" t="s">
        <v>1</v>
      </c>
      <c r="F199" s="268" t="s">
        <v>229</v>
      </c>
      <c r="G199" s="266"/>
      <c r="H199" s="269">
        <v>0.362</v>
      </c>
      <c r="I199" s="270"/>
      <c r="J199" s="266"/>
      <c r="K199" s="266"/>
      <c r="L199" s="271"/>
      <c r="M199" s="272"/>
      <c r="N199" s="273"/>
      <c r="O199" s="273"/>
      <c r="P199" s="273"/>
      <c r="Q199" s="273"/>
      <c r="R199" s="273"/>
      <c r="S199" s="273"/>
      <c r="T199" s="274"/>
      <c r="U199" s="15"/>
      <c r="V199" s="15"/>
      <c r="W199" s="15"/>
      <c r="X199" s="15"/>
      <c r="Y199" s="15"/>
      <c r="Z199" s="15"/>
      <c r="AA199" s="15"/>
      <c r="AB199" s="15"/>
      <c r="AC199" s="15"/>
      <c r="AD199" s="15"/>
      <c r="AE199" s="15"/>
      <c r="AT199" s="275" t="s">
        <v>226</v>
      </c>
      <c r="AU199" s="275" t="s">
        <v>87</v>
      </c>
      <c r="AV199" s="15" t="s">
        <v>100</v>
      </c>
      <c r="AW199" s="15" t="s">
        <v>35</v>
      </c>
      <c r="AX199" s="15" t="s">
        <v>85</v>
      </c>
      <c r="AY199" s="275" t="s">
        <v>216</v>
      </c>
    </row>
    <row r="200" spans="1:65" s="2" customFormat="1" ht="128.55" customHeight="1">
      <c r="A200" s="39"/>
      <c r="B200" s="40"/>
      <c r="C200" s="276" t="s">
        <v>387</v>
      </c>
      <c r="D200" s="276" t="s">
        <v>265</v>
      </c>
      <c r="E200" s="277" t="s">
        <v>388</v>
      </c>
      <c r="F200" s="278" t="s">
        <v>389</v>
      </c>
      <c r="G200" s="279" t="s">
        <v>331</v>
      </c>
      <c r="H200" s="280">
        <v>1.396</v>
      </c>
      <c r="I200" s="281"/>
      <c r="J200" s="282">
        <f>ROUND(I200*H200,2)</f>
        <v>0</v>
      </c>
      <c r="K200" s="278" t="s">
        <v>223</v>
      </c>
      <c r="L200" s="45"/>
      <c r="M200" s="283" t="s">
        <v>1</v>
      </c>
      <c r="N200" s="284" t="s">
        <v>43</v>
      </c>
      <c r="O200" s="92"/>
      <c r="P200" s="239">
        <f>O200*H200</f>
        <v>0</v>
      </c>
      <c r="Q200" s="239">
        <v>0</v>
      </c>
      <c r="R200" s="239">
        <f>Q200*H200</f>
        <v>0</v>
      </c>
      <c r="S200" s="239">
        <v>0</v>
      </c>
      <c r="T200" s="240">
        <f>S200*H200</f>
        <v>0</v>
      </c>
      <c r="U200" s="39"/>
      <c r="V200" s="39"/>
      <c r="W200" s="39"/>
      <c r="X200" s="39"/>
      <c r="Y200" s="39"/>
      <c r="Z200" s="39"/>
      <c r="AA200" s="39"/>
      <c r="AB200" s="39"/>
      <c r="AC200" s="39"/>
      <c r="AD200" s="39"/>
      <c r="AE200" s="39"/>
      <c r="AR200" s="241" t="s">
        <v>100</v>
      </c>
      <c r="AT200" s="241" t="s">
        <v>265</v>
      </c>
      <c r="AU200" s="241" t="s">
        <v>87</v>
      </c>
      <c r="AY200" s="18" t="s">
        <v>216</v>
      </c>
      <c r="BE200" s="242">
        <f>IF(N200="základní",J200,0)</f>
        <v>0</v>
      </c>
      <c r="BF200" s="242">
        <f>IF(N200="snížená",J200,0)</f>
        <v>0</v>
      </c>
      <c r="BG200" s="242">
        <f>IF(N200="zákl. přenesená",J200,0)</f>
        <v>0</v>
      </c>
      <c r="BH200" s="242">
        <f>IF(N200="sníž. přenesená",J200,0)</f>
        <v>0</v>
      </c>
      <c r="BI200" s="242">
        <f>IF(N200="nulová",J200,0)</f>
        <v>0</v>
      </c>
      <c r="BJ200" s="18" t="s">
        <v>85</v>
      </c>
      <c r="BK200" s="242">
        <f>ROUND(I200*H200,2)</f>
        <v>0</v>
      </c>
      <c r="BL200" s="18" t="s">
        <v>100</v>
      </c>
      <c r="BM200" s="241" t="s">
        <v>390</v>
      </c>
    </row>
    <row r="201" spans="1:51" s="14" customFormat="1" ht="12">
      <c r="A201" s="14"/>
      <c r="B201" s="254"/>
      <c r="C201" s="255"/>
      <c r="D201" s="245" t="s">
        <v>226</v>
      </c>
      <c r="E201" s="256" t="s">
        <v>1</v>
      </c>
      <c r="F201" s="257" t="s">
        <v>391</v>
      </c>
      <c r="G201" s="255"/>
      <c r="H201" s="258">
        <v>1.396</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226</v>
      </c>
      <c r="AU201" s="264" t="s">
        <v>87</v>
      </c>
      <c r="AV201" s="14" t="s">
        <v>87</v>
      </c>
      <c r="AW201" s="14" t="s">
        <v>35</v>
      </c>
      <c r="AX201" s="14" t="s">
        <v>85</v>
      </c>
      <c r="AY201" s="264" t="s">
        <v>216</v>
      </c>
    </row>
    <row r="202" spans="1:65" s="2" customFormat="1" ht="134.25" customHeight="1">
      <c r="A202" s="39"/>
      <c r="B202" s="40"/>
      <c r="C202" s="276" t="s">
        <v>392</v>
      </c>
      <c r="D202" s="276" t="s">
        <v>265</v>
      </c>
      <c r="E202" s="277" t="s">
        <v>393</v>
      </c>
      <c r="F202" s="278" t="s">
        <v>394</v>
      </c>
      <c r="G202" s="279" t="s">
        <v>331</v>
      </c>
      <c r="H202" s="280">
        <v>0.028</v>
      </c>
      <c r="I202" s="281"/>
      <c r="J202" s="282">
        <f>ROUND(I202*H202,2)</f>
        <v>0</v>
      </c>
      <c r="K202" s="278" t="s">
        <v>223</v>
      </c>
      <c r="L202" s="45"/>
      <c r="M202" s="283" t="s">
        <v>1</v>
      </c>
      <c r="N202" s="284" t="s">
        <v>43</v>
      </c>
      <c r="O202" s="92"/>
      <c r="P202" s="239">
        <f>O202*H202</f>
        <v>0</v>
      </c>
      <c r="Q202" s="239">
        <v>0</v>
      </c>
      <c r="R202" s="239">
        <f>Q202*H202</f>
        <v>0</v>
      </c>
      <c r="S202" s="239">
        <v>0</v>
      </c>
      <c r="T202" s="240">
        <f>S202*H202</f>
        <v>0</v>
      </c>
      <c r="U202" s="39"/>
      <c r="V202" s="39"/>
      <c r="W202" s="39"/>
      <c r="X202" s="39"/>
      <c r="Y202" s="39"/>
      <c r="Z202" s="39"/>
      <c r="AA202" s="39"/>
      <c r="AB202" s="39"/>
      <c r="AC202" s="39"/>
      <c r="AD202" s="39"/>
      <c r="AE202" s="39"/>
      <c r="AR202" s="241" t="s">
        <v>100</v>
      </c>
      <c r="AT202" s="241" t="s">
        <v>265</v>
      </c>
      <c r="AU202" s="241" t="s">
        <v>87</v>
      </c>
      <c r="AY202" s="18" t="s">
        <v>216</v>
      </c>
      <c r="BE202" s="242">
        <f>IF(N202="základní",J202,0)</f>
        <v>0</v>
      </c>
      <c r="BF202" s="242">
        <f>IF(N202="snížená",J202,0)</f>
        <v>0</v>
      </c>
      <c r="BG202" s="242">
        <f>IF(N202="zákl. přenesená",J202,0)</f>
        <v>0</v>
      </c>
      <c r="BH202" s="242">
        <f>IF(N202="sníž. přenesená",J202,0)</f>
        <v>0</v>
      </c>
      <c r="BI202" s="242">
        <f>IF(N202="nulová",J202,0)</f>
        <v>0</v>
      </c>
      <c r="BJ202" s="18" t="s">
        <v>85</v>
      </c>
      <c r="BK202" s="242">
        <f>ROUND(I202*H202,2)</f>
        <v>0</v>
      </c>
      <c r="BL202" s="18" t="s">
        <v>100</v>
      </c>
      <c r="BM202" s="241" t="s">
        <v>395</v>
      </c>
    </row>
    <row r="203" spans="1:51" s="14" customFormat="1" ht="12">
      <c r="A203" s="14"/>
      <c r="B203" s="254"/>
      <c r="C203" s="255"/>
      <c r="D203" s="245" t="s">
        <v>226</v>
      </c>
      <c r="E203" s="256" t="s">
        <v>1</v>
      </c>
      <c r="F203" s="257" t="s">
        <v>396</v>
      </c>
      <c r="G203" s="255"/>
      <c r="H203" s="258">
        <v>0.028</v>
      </c>
      <c r="I203" s="259"/>
      <c r="J203" s="255"/>
      <c r="K203" s="255"/>
      <c r="L203" s="260"/>
      <c r="M203" s="261"/>
      <c r="N203" s="262"/>
      <c r="O203" s="262"/>
      <c r="P203" s="262"/>
      <c r="Q203" s="262"/>
      <c r="R203" s="262"/>
      <c r="S203" s="262"/>
      <c r="T203" s="263"/>
      <c r="U203" s="14"/>
      <c r="V203" s="14"/>
      <c r="W203" s="14"/>
      <c r="X203" s="14"/>
      <c r="Y203" s="14"/>
      <c r="Z203" s="14"/>
      <c r="AA203" s="14"/>
      <c r="AB203" s="14"/>
      <c r="AC203" s="14"/>
      <c r="AD203" s="14"/>
      <c r="AE203" s="14"/>
      <c r="AT203" s="264" t="s">
        <v>226</v>
      </c>
      <c r="AU203" s="264" t="s">
        <v>87</v>
      </c>
      <c r="AV203" s="14" t="s">
        <v>87</v>
      </c>
      <c r="AW203" s="14" t="s">
        <v>35</v>
      </c>
      <c r="AX203" s="14" t="s">
        <v>78</v>
      </c>
      <c r="AY203" s="264" t="s">
        <v>216</v>
      </c>
    </row>
    <row r="204" spans="1:51" s="15" customFormat="1" ht="12">
      <c r="A204" s="15"/>
      <c r="B204" s="265"/>
      <c r="C204" s="266"/>
      <c r="D204" s="245" t="s">
        <v>226</v>
      </c>
      <c r="E204" s="267" t="s">
        <v>1</v>
      </c>
      <c r="F204" s="268" t="s">
        <v>229</v>
      </c>
      <c r="G204" s="266"/>
      <c r="H204" s="269">
        <v>0.028</v>
      </c>
      <c r="I204" s="270"/>
      <c r="J204" s="266"/>
      <c r="K204" s="266"/>
      <c r="L204" s="271"/>
      <c r="M204" s="272"/>
      <c r="N204" s="273"/>
      <c r="O204" s="273"/>
      <c r="P204" s="273"/>
      <c r="Q204" s="273"/>
      <c r="R204" s="273"/>
      <c r="S204" s="273"/>
      <c r="T204" s="274"/>
      <c r="U204" s="15"/>
      <c r="V204" s="15"/>
      <c r="W204" s="15"/>
      <c r="X204" s="15"/>
      <c r="Y204" s="15"/>
      <c r="Z204" s="15"/>
      <c r="AA204" s="15"/>
      <c r="AB204" s="15"/>
      <c r="AC204" s="15"/>
      <c r="AD204" s="15"/>
      <c r="AE204" s="15"/>
      <c r="AT204" s="275" t="s">
        <v>226</v>
      </c>
      <c r="AU204" s="275" t="s">
        <v>87</v>
      </c>
      <c r="AV204" s="15" t="s">
        <v>100</v>
      </c>
      <c r="AW204" s="15" t="s">
        <v>35</v>
      </c>
      <c r="AX204" s="15" t="s">
        <v>85</v>
      </c>
      <c r="AY204" s="275" t="s">
        <v>216</v>
      </c>
    </row>
    <row r="205" spans="1:65" s="2" customFormat="1" ht="134.25" customHeight="1">
      <c r="A205" s="39"/>
      <c r="B205" s="40"/>
      <c r="C205" s="276" t="s">
        <v>397</v>
      </c>
      <c r="D205" s="276" t="s">
        <v>265</v>
      </c>
      <c r="E205" s="277" t="s">
        <v>398</v>
      </c>
      <c r="F205" s="278" t="s">
        <v>399</v>
      </c>
      <c r="G205" s="279" t="s">
        <v>331</v>
      </c>
      <c r="H205" s="280">
        <v>0.181</v>
      </c>
      <c r="I205" s="281"/>
      <c r="J205" s="282">
        <f>ROUND(I205*H205,2)</f>
        <v>0</v>
      </c>
      <c r="K205" s="278" t="s">
        <v>223</v>
      </c>
      <c r="L205" s="45"/>
      <c r="M205" s="283" t="s">
        <v>1</v>
      </c>
      <c r="N205" s="284" t="s">
        <v>43</v>
      </c>
      <c r="O205" s="92"/>
      <c r="P205" s="239">
        <f>O205*H205</f>
        <v>0</v>
      </c>
      <c r="Q205" s="239">
        <v>0</v>
      </c>
      <c r="R205" s="239">
        <f>Q205*H205</f>
        <v>0</v>
      </c>
      <c r="S205" s="239">
        <v>0</v>
      </c>
      <c r="T205" s="240">
        <f>S205*H205</f>
        <v>0</v>
      </c>
      <c r="U205" s="39"/>
      <c r="V205" s="39"/>
      <c r="W205" s="39"/>
      <c r="X205" s="39"/>
      <c r="Y205" s="39"/>
      <c r="Z205" s="39"/>
      <c r="AA205" s="39"/>
      <c r="AB205" s="39"/>
      <c r="AC205" s="39"/>
      <c r="AD205" s="39"/>
      <c r="AE205" s="39"/>
      <c r="AR205" s="241" t="s">
        <v>100</v>
      </c>
      <c r="AT205" s="241" t="s">
        <v>265</v>
      </c>
      <c r="AU205" s="241" t="s">
        <v>87</v>
      </c>
      <c r="AY205" s="18" t="s">
        <v>216</v>
      </c>
      <c r="BE205" s="242">
        <f>IF(N205="základní",J205,0)</f>
        <v>0</v>
      </c>
      <c r="BF205" s="242">
        <f>IF(N205="snížená",J205,0)</f>
        <v>0</v>
      </c>
      <c r="BG205" s="242">
        <f>IF(N205="zákl. přenesená",J205,0)</f>
        <v>0</v>
      </c>
      <c r="BH205" s="242">
        <f>IF(N205="sníž. přenesená",J205,0)</f>
        <v>0</v>
      </c>
      <c r="BI205" s="242">
        <f>IF(N205="nulová",J205,0)</f>
        <v>0</v>
      </c>
      <c r="BJ205" s="18" t="s">
        <v>85</v>
      </c>
      <c r="BK205" s="242">
        <f>ROUND(I205*H205,2)</f>
        <v>0</v>
      </c>
      <c r="BL205" s="18" t="s">
        <v>100</v>
      </c>
      <c r="BM205" s="241" t="s">
        <v>400</v>
      </c>
    </row>
    <row r="206" spans="1:51" s="14" customFormat="1" ht="12">
      <c r="A206" s="14"/>
      <c r="B206" s="254"/>
      <c r="C206" s="255"/>
      <c r="D206" s="245" t="s">
        <v>226</v>
      </c>
      <c r="E206" s="256" t="s">
        <v>1</v>
      </c>
      <c r="F206" s="257" t="s">
        <v>401</v>
      </c>
      <c r="G206" s="255"/>
      <c r="H206" s="258">
        <v>0.181</v>
      </c>
      <c r="I206" s="259"/>
      <c r="J206" s="255"/>
      <c r="K206" s="255"/>
      <c r="L206" s="260"/>
      <c r="M206" s="261"/>
      <c r="N206" s="262"/>
      <c r="O206" s="262"/>
      <c r="P206" s="262"/>
      <c r="Q206" s="262"/>
      <c r="R206" s="262"/>
      <c r="S206" s="262"/>
      <c r="T206" s="263"/>
      <c r="U206" s="14"/>
      <c r="V206" s="14"/>
      <c r="W206" s="14"/>
      <c r="X206" s="14"/>
      <c r="Y206" s="14"/>
      <c r="Z206" s="14"/>
      <c r="AA206" s="14"/>
      <c r="AB206" s="14"/>
      <c r="AC206" s="14"/>
      <c r="AD206" s="14"/>
      <c r="AE206" s="14"/>
      <c r="AT206" s="264" t="s">
        <v>226</v>
      </c>
      <c r="AU206" s="264" t="s">
        <v>87</v>
      </c>
      <c r="AV206" s="14" t="s">
        <v>87</v>
      </c>
      <c r="AW206" s="14" t="s">
        <v>35</v>
      </c>
      <c r="AX206" s="14" t="s">
        <v>78</v>
      </c>
      <c r="AY206" s="264" t="s">
        <v>216</v>
      </c>
    </row>
    <row r="207" spans="1:51" s="15" customFormat="1" ht="12">
      <c r="A207" s="15"/>
      <c r="B207" s="265"/>
      <c r="C207" s="266"/>
      <c r="D207" s="245" t="s">
        <v>226</v>
      </c>
      <c r="E207" s="267" t="s">
        <v>1</v>
      </c>
      <c r="F207" s="268" t="s">
        <v>229</v>
      </c>
      <c r="G207" s="266"/>
      <c r="H207" s="269">
        <v>0.181</v>
      </c>
      <c r="I207" s="270"/>
      <c r="J207" s="266"/>
      <c r="K207" s="266"/>
      <c r="L207" s="271"/>
      <c r="M207" s="272"/>
      <c r="N207" s="273"/>
      <c r="O207" s="273"/>
      <c r="P207" s="273"/>
      <c r="Q207" s="273"/>
      <c r="R207" s="273"/>
      <c r="S207" s="273"/>
      <c r="T207" s="274"/>
      <c r="U207" s="15"/>
      <c r="V207" s="15"/>
      <c r="W207" s="15"/>
      <c r="X207" s="15"/>
      <c r="Y207" s="15"/>
      <c r="Z207" s="15"/>
      <c r="AA207" s="15"/>
      <c r="AB207" s="15"/>
      <c r="AC207" s="15"/>
      <c r="AD207" s="15"/>
      <c r="AE207" s="15"/>
      <c r="AT207" s="275" t="s">
        <v>226</v>
      </c>
      <c r="AU207" s="275" t="s">
        <v>87</v>
      </c>
      <c r="AV207" s="15" t="s">
        <v>100</v>
      </c>
      <c r="AW207" s="15" t="s">
        <v>35</v>
      </c>
      <c r="AX207" s="15" t="s">
        <v>85</v>
      </c>
      <c r="AY207" s="275" t="s">
        <v>216</v>
      </c>
    </row>
    <row r="208" spans="1:65" s="2" customFormat="1" ht="134.25" customHeight="1">
      <c r="A208" s="39"/>
      <c r="B208" s="40"/>
      <c r="C208" s="276" t="s">
        <v>402</v>
      </c>
      <c r="D208" s="276" t="s">
        <v>265</v>
      </c>
      <c r="E208" s="277" t="s">
        <v>403</v>
      </c>
      <c r="F208" s="278" t="s">
        <v>404</v>
      </c>
      <c r="G208" s="279" t="s">
        <v>331</v>
      </c>
      <c r="H208" s="280">
        <v>0.698</v>
      </c>
      <c r="I208" s="281"/>
      <c r="J208" s="282">
        <f>ROUND(I208*H208,2)</f>
        <v>0</v>
      </c>
      <c r="K208" s="278" t="s">
        <v>223</v>
      </c>
      <c r="L208" s="45"/>
      <c r="M208" s="283" t="s">
        <v>1</v>
      </c>
      <c r="N208" s="284" t="s">
        <v>43</v>
      </c>
      <c r="O208" s="92"/>
      <c r="P208" s="239">
        <f>O208*H208</f>
        <v>0</v>
      </c>
      <c r="Q208" s="239">
        <v>0</v>
      </c>
      <c r="R208" s="239">
        <f>Q208*H208</f>
        <v>0</v>
      </c>
      <c r="S208" s="239">
        <v>0</v>
      </c>
      <c r="T208" s="240">
        <f>S208*H208</f>
        <v>0</v>
      </c>
      <c r="U208" s="39"/>
      <c r="V208" s="39"/>
      <c r="W208" s="39"/>
      <c r="X208" s="39"/>
      <c r="Y208" s="39"/>
      <c r="Z208" s="39"/>
      <c r="AA208" s="39"/>
      <c r="AB208" s="39"/>
      <c r="AC208" s="39"/>
      <c r="AD208" s="39"/>
      <c r="AE208" s="39"/>
      <c r="AR208" s="241" t="s">
        <v>100</v>
      </c>
      <c r="AT208" s="241" t="s">
        <v>265</v>
      </c>
      <c r="AU208" s="241" t="s">
        <v>87</v>
      </c>
      <c r="AY208" s="18" t="s">
        <v>216</v>
      </c>
      <c r="BE208" s="242">
        <f>IF(N208="základní",J208,0)</f>
        <v>0</v>
      </c>
      <c r="BF208" s="242">
        <f>IF(N208="snížená",J208,0)</f>
        <v>0</v>
      </c>
      <c r="BG208" s="242">
        <f>IF(N208="zákl. přenesená",J208,0)</f>
        <v>0</v>
      </c>
      <c r="BH208" s="242">
        <f>IF(N208="sníž. přenesená",J208,0)</f>
        <v>0</v>
      </c>
      <c r="BI208" s="242">
        <f>IF(N208="nulová",J208,0)</f>
        <v>0</v>
      </c>
      <c r="BJ208" s="18" t="s">
        <v>85</v>
      </c>
      <c r="BK208" s="242">
        <f>ROUND(I208*H208,2)</f>
        <v>0</v>
      </c>
      <c r="BL208" s="18" t="s">
        <v>100</v>
      </c>
      <c r="BM208" s="241" t="s">
        <v>405</v>
      </c>
    </row>
    <row r="209" spans="1:51" s="14" customFormat="1" ht="12">
      <c r="A209" s="14"/>
      <c r="B209" s="254"/>
      <c r="C209" s="255"/>
      <c r="D209" s="245" t="s">
        <v>226</v>
      </c>
      <c r="E209" s="256" t="s">
        <v>1</v>
      </c>
      <c r="F209" s="257" t="s">
        <v>406</v>
      </c>
      <c r="G209" s="255"/>
      <c r="H209" s="258">
        <v>0.698</v>
      </c>
      <c r="I209" s="259"/>
      <c r="J209" s="255"/>
      <c r="K209" s="255"/>
      <c r="L209" s="260"/>
      <c r="M209" s="261"/>
      <c r="N209" s="262"/>
      <c r="O209" s="262"/>
      <c r="P209" s="262"/>
      <c r="Q209" s="262"/>
      <c r="R209" s="262"/>
      <c r="S209" s="262"/>
      <c r="T209" s="263"/>
      <c r="U209" s="14"/>
      <c r="V209" s="14"/>
      <c r="W209" s="14"/>
      <c r="X209" s="14"/>
      <c r="Y209" s="14"/>
      <c r="Z209" s="14"/>
      <c r="AA209" s="14"/>
      <c r="AB209" s="14"/>
      <c r="AC209" s="14"/>
      <c r="AD209" s="14"/>
      <c r="AE209" s="14"/>
      <c r="AT209" s="264" t="s">
        <v>226</v>
      </c>
      <c r="AU209" s="264" t="s">
        <v>87</v>
      </c>
      <c r="AV209" s="14" t="s">
        <v>87</v>
      </c>
      <c r="AW209" s="14" t="s">
        <v>35</v>
      </c>
      <c r="AX209" s="14" t="s">
        <v>78</v>
      </c>
      <c r="AY209" s="264" t="s">
        <v>216</v>
      </c>
    </row>
    <row r="210" spans="1:51" s="15" customFormat="1" ht="12">
      <c r="A210" s="15"/>
      <c r="B210" s="265"/>
      <c r="C210" s="266"/>
      <c r="D210" s="245" t="s">
        <v>226</v>
      </c>
      <c r="E210" s="267" t="s">
        <v>1</v>
      </c>
      <c r="F210" s="268" t="s">
        <v>229</v>
      </c>
      <c r="G210" s="266"/>
      <c r="H210" s="269">
        <v>0.698</v>
      </c>
      <c r="I210" s="270"/>
      <c r="J210" s="266"/>
      <c r="K210" s="266"/>
      <c r="L210" s="271"/>
      <c r="M210" s="272"/>
      <c r="N210" s="273"/>
      <c r="O210" s="273"/>
      <c r="P210" s="273"/>
      <c r="Q210" s="273"/>
      <c r="R210" s="273"/>
      <c r="S210" s="273"/>
      <c r="T210" s="274"/>
      <c r="U210" s="15"/>
      <c r="V210" s="15"/>
      <c r="W210" s="15"/>
      <c r="X210" s="15"/>
      <c r="Y210" s="15"/>
      <c r="Z210" s="15"/>
      <c r="AA210" s="15"/>
      <c r="AB210" s="15"/>
      <c r="AC210" s="15"/>
      <c r="AD210" s="15"/>
      <c r="AE210" s="15"/>
      <c r="AT210" s="275" t="s">
        <v>226</v>
      </c>
      <c r="AU210" s="275" t="s">
        <v>87</v>
      </c>
      <c r="AV210" s="15" t="s">
        <v>100</v>
      </c>
      <c r="AW210" s="15" t="s">
        <v>35</v>
      </c>
      <c r="AX210" s="15" t="s">
        <v>85</v>
      </c>
      <c r="AY210" s="275" t="s">
        <v>216</v>
      </c>
    </row>
    <row r="211" spans="1:65" s="2" customFormat="1" ht="145.5" customHeight="1">
      <c r="A211" s="39"/>
      <c r="B211" s="40"/>
      <c r="C211" s="276" t="s">
        <v>407</v>
      </c>
      <c r="D211" s="276" t="s">
        <v>265</v>
      </c>
      <c r="E211" s="277" t="s">
        <v>408</v>
      </c>
      <c r="F211" s="278" t="s">
        <v>409</v>
      </c>
      <c r="G211" s="279" t="s">
        <v>222</v>
      </c>
      <c r="H211" s="280">
        <v>80</v>
      </c>
      <c r="I211" s="281"/>
      <c r="J211" s="282">
        <f>ROUND(I211*H211,2)</f>
        <v>0</v>
      </c>
      <c r="K211" s="278" t="s">
        <v>223</v>
      </c>
      <c r="L211" s="45"/>
      <c r="M211" s="283" t="s">
        <v>1</v>
      </c>
      <c r="N211" s="284" t="s">
        <v>43</v>
      </c>
      <c r="O211" s="92"/>
      <c r="P211" s="239">
        <f>O211*H211</f>
        <v>0</v>
      </c>
      <c r="Q211" s="239">
        <v>0</v>
      </c>
      <c r="R211" s="239">
        <f>Q211*H211</f>
        <v>0</v>
      </c>
      <c r="S211" s="239">
        <v>0</v>
      </c>
      <c r="T211" s="240">
        <f>S211*H211</f>
        <v>0</v>
      </c>
      <c r="U211" s="39"/>
      <c r="V211" s="39"/>
      <c r="W211" s="39"/>
      <c r="X211" s="39"/>
      <c r="Y211" s="39"/>
      <c r="Z211" s="39"/>
      <c r="AA211" s="39"/>
      <c r="AB211" s="39"/>
      <c r="AC211" s="39"/>
      <c r="AD211" s="39"/>
      <c r="AE211" s="39"/>
      <c r="AR211" s="241" t="s">
        <v>100</v>
      </c>
      <c r="AT211" s="241" t="s">
        <v>265</v>
      </c>
      <c r="AU211" s="241" t="s">
        <v>87</v>
      </c>
      <c r="AY211" s="18" t="s">
        <v>216</v>
      </c>
      <c r="BE211" s="242">
        <f>IF(N211="základní",J211,0)</f>
        <v>0</v>
      </c>
      <c r="BF211" s="242">
        <f>IF(N211="snížená",J211,0)</f>
        <v>0</v>
      </c>
      <c r="BG211" s="242">
        <f>IF(N211="zákl. přenesená",J211,0)</f>
        <v>0</v>
      </c>
      <c r="BH211" s="242">
        <f>IF(N211="sníž. přenesená",J211,0)</f>
        <v>0</v>
      </c>
      <c r="BI211" s="242">
        <f>IF(N211="nulová",J211,0)</f>
        <v>0</v>
      </c>
      <c r="BJ211" s="18" t="s">
        <v>85</v>
      </c>
      <c r="BK211" s="242">
        <f>ROUND(I211*H211,2)</f>
        <v>0</v>
      </c>
      <c r="BL211" s="18" t="s">
        <v>100</v>
      </c>
      <c r="BM211" s="241" t="s">
        <v>410</v>
      </c>
    </row>
    <row r="212" spans="1:65" s="2" customFormat="1" ht="128.55" customHeight="1">
      <c r="A212" s="39"/>
      <c r="B212" s="40"/>
      <c r="C212" s="276" t="s">
        <v>411</v>
      </c>
      <c r="D212" s="276" t="s">
        <v>265</v>
      </c>
      <c r="E212" s="277" t="s">
        <v>412</v>
      </c>
      <c r="F212" s="278" t="s">
        <v>413</v>
      </c>
      <c r="G212" s="279" t="s">
        <v>222</v>
      </c>
      <c r="H212" s="280">
        <v>80</v>
      </c>
      <c r="I212" s="281"/>
      <c r="J212" s="282">
        <f>ROUND(I212*H212,2)</f>
        <v>0</v>
      </c>
      <c r="K212" s="278" t="s">
        <v>223</v>
      </c>
      <c r="L212" s="45"/>
      <c r="M212" s="283" t="s">
        <v>1</v>
      </c>
      <c r="N212" s="284" t="s">
        <v>43</v>
      </c>
      <c r="O212" s="92"/>
      <c r="P212" s="239">
        <f>O212*H212</f>
        <v>0</v>
      </c>
      <c r="Q212" s="239">
        <v>0</v>
      </c>
      <c r="R212" s="239">
        <f>Q212*H212</f>
        <v>0</v>
      </c>
      <c r="S212" s="239">
        <v>0</v>
      </c>
      <c r="T212" s="240">
        <f>S212*H212</f>
        <v>0</v>
      </c>
      <c r="U212" s="39"/>
      <c r="V212" s="39"/>
      <c r="W212" s="39"/>
      <c r="X212" s="39"/>
      <c r="Y212" s="39"/>
      <c r="Z212" s="39"/>
      <c r="AA212" s="39"/>
      <c r="AB212" s="39"/>
      <c r="AC212" s="39"/>
      <c r="AD212" s="39"/>
      <c r="AE212" s="39"/>
      <c r="AR212" s="241" t="s">
        <v>100</v>
      </c>
      <c r="AT212" s="241" t="s">
        <v>265</v>
      </c>
      <c r="AU212" s="241" t="s">
        <v>87</v>
      </c>
      <c r="AY212" s="18" t="s">
        <v>216</v>
      </c>
      <c r="BE212" s="242">
        <f>IF(N212="základní",J212,0)</f>
        <v>0</v>
      </c>
      <c r="BF212" s="242">
        <f>IF(N212="snížená",J212,0)</f>
        <v>0</v>
      </c>
      <c r="BG212" s="242">
        <f>IF(N212="zákl. přenesená",J212,0)</f>
        <v>0</v>
      </c>
      <c r="BH212" s="242">
        <f>IF(N212="sníž. přenesená",J212,0)</f>
        <v>0</v>
      </c>
      <c r="BI212" s="242">
        <f>IF(N212="nulová",J212,0)</f>
        <v>0</v>
      </c>
      <c r="BJ212" s="18" t="s">
        <v>85</v>
      </c>
      <c r="BK212" s="242">
        <f>ROUND(I212*H212,2)</f>
        <v>0</v>
      </c>
      <c r="BL212" s="18" t="s">
        <v>100</v>
      </c>
      <c r="BM212" s="241" t="s">
        <v>414</v>
      </c>
    </row>
    <row r="213" spans="1:51" s="14" customFormat="1" ht="12">
      <c r="A213" s="14"/>
      <c r="B213" s="254"/>
      <c r="C213" s="255"/>
      <c r="D213" s="245" t="s">
        <v>226</v>
      </c>
      <c r="E213" s="256" t="s">
        <v>1</v>
      </c>
      <c r="F213" s="257" t="s">
        <v>415</v>
      </c>
      <c r="G213" s="255"/>
      <c r="H213" s="258">
        <v>80</v>
      </c>
      <c r="I213" s="259"/>
      <c r="J213" s="255"/>
      <c r="K213" s="255"/>
      <c r="L213" s="260"/>
      <c r="M213" s="261"/>
      <c r="N213" s="262"/>
      <c r="O213" s="262"/>
      <c r="P213" s="262"/>
      <c r="Q213" s="262"/>
      <c r="R213" s="262"/>
      <c r="S213" s="262"/>
      <c r="T213" s="263"/>
      <c r="U213" s="14"/>
      <c r="V213" s="14"/>
      <c r="W213" s="14"/>
      <c r="X213" s="14"/>
      <c r="Y213" s="14"/>
      <c r="Z213" s="14"/>
      <c r="AA213" s="14"/>
      <c r="AB213" s="14"/>
      <c r="AC213" s="14"/>
      <c r="AD213" s="14"/>
      <c r="AE213" s="14"/>
      <c r="AT213" s="264" t="s">
        <v>226</v>
      </c>
      <c r="AU213" s="264" t="s">
        <v>87</v>
      </c>
      <c r="AV213" s="14" t="s">
        <v>87</v>
      </c>
      <c r="AW213" s="14" t="s">
        <v>35</v>
      </c>
      <c r="AX213" s="14" t="s">
        <v>78</v>
      </c>
      <c r="AY213" s="264" t="s">
        <v>216</v>
      </c>
    </row>
    <row r="214" spans="1:51" s="15" customFormat="1" ht="12">
      <c r="A214" s="15"/>
      <c r="B214" s="265"/>
      <c r="C214" s="266"/>
      <c r="D214" s="245" t="s">
        <v>226</v>
      </c>
      <c r="E214" s="267" t="s">
        <v>1</v>
      </c>
      <c r="F214" s="268" t="s">
        <v>229</v>
      </c>
      <c r="G214" s="266"/>
      <c r="H214" s="269">
        <v>80</v>
      </c>
      <c r="I214" s="270"/>
      <c r="J214" s="266"/>
      <c r="K214" s="266"/>
      <c r="L214" s="271"/>
      <c r="M214" s="272"/>
      <c r="N214" s="273"/>
      <c r="O214" s="273"/>
      <c r="P214" s="273"/>
      <c r="Q214" s="273"/>
      <c r="R214" s="273"/>
      <c r="S214" s="273"/>
      <c r="T214" s="274"/>
      <c r="U214" s="15"/>
      <c r="V214" s="15"/>
      <c r="W214" s="15"/>
      <c r="X214" s="15"/>
      <c r="Y214" s="15"/>
      <c r="Z214" s="15"/>
      <c r="AA214" s="15"/>
      <c r="AB214" s="15"/>
      <c r="AC214" s="15"/>
      <c r="AD214" s="15"/>
      <c r="AE214" s="15"/>
      <c r="AT214" s="275" t="s">
        <v>226</v>
      </c>
      <c r="AU214" s="275" t="s">
        <v>87</v>
      </c>
      <c r="AV214" s="15" t="s">
        <v>100</v>
      </c>
      <c r="AW214" s="15" t="s">
        <v>35</v>
      </c>
      <c r="AX214" s="15" t="s">
        <v>85</v>
      </c>
      <c r="AY214" s="275" t="s">
        <v>216</v>
      </c>
    </row>
    <row r="215" spans="1:65" s="2" customFormat="1" ht="134.25" customHeight="1">
      <c r="A215" s="39"/>
      <c r="B215" s="40"/>
      <c r="C215" s="276" t="s">
        <v>416</v>
      </c>
      <c r="D215" s="276" t="s">
        <v>265</v>
      </c>
      <c r="E215" s="277" t="s">
        <v>417</v>
      </c>
      <c r="F215" s="278" t="s">
        <v>418</v>
      </c>
      <c r="G215" s="279" t="s">
        <v>222</v>
      </c>
      <c r="H215" s="280">
        <v>40</v>
      </c>
      <c r="I215" s="281"/>
      <c r="J215" s="282">
        <f>ROUND(I215*H215,2)</f>
        <v>0</v>
      </c>
      <c r="K215" s="278" t="s">
        <v>223</v>
      </c>
      <c r="L215" s="45"/>
      <c r="M215" s="283" t="s">
        <v>1</v>
      </c>
      <c r="N215" s="284" t="s">
        <v>43</v>
      </c>
      <c r="O215" s="92"/>
      <c r="P215" s="239">
        <f>O215*H215</f>
        <v>0</v>
      </c>
      <c r="Q215" s="239">
        <v>0</v>
      </c>
      <c r="R215" s="239">
        <f>Q215*H215</f>
        <v>0</v>
      </c>
      <c r="S215" s="239">
        <v>0</v>
      </c>
      <c r="T215" s="240">
        <f>S215*H215</f>
        <v>0</v>
      </c>
      <c r="U215" s="39"/>
      <c r="V215" s="39"/>
      <c r="W215" s="39"/>
      <c r="X215" s="39"/>
      <c r="Y215" s="39"/>
      <c r="Z215" s="39"/>
      <c r="AA215" s="39"/>
      <c r="AB215" s="39"/>
      <c r="AC215" s="39"/>
      <c r="AD215" s="39"/>
      <c r="AE215" s="39"/>
      <c r="AR215" s="241" t="s">
        <v>100</v>
      </c>
      <c r="AT215" s="241" t="s">
        <v>265</v>
      </c>
      <c r="AU215" s="241" t="s">
        <v>87</v>
      </c>
      <c r="AY215" s="18" t="s">
        <v>216</v>
      </c>
      <c r="BE215" s="242">
        <f>IF(N215="základní",J215,0)</f>
        <v>0</v>
      </c>
      <c r="BF215" s="242">
        <f>IF(N215="snížená",J215,0)</f>
        <v>0</v>
      </c>
      <c r="BG215" s="242">
        <f>IF(N215="zákl. přenesená",J215,0)</f>
        <v>0</v>
      </c>
      <c r="BH215" s="242">
        <f>IF(N215="sníž. přenesená",J215,0)</f>
        <v>0</v>
      </c>
      <c r="BI215" s="242">
        <f>IF(N215="nulová",J215,0)</f>
        <v>0</v>
      </c>
      <c r="BJ215" s="18" t="s">
        <v>85</v>
      </c>
      <c r="BK215" s="242">
        <f>ROUND(I215*H215,2)</f>
        <v>0</v>
      </c>
      <c r="BL215" s="18" t="s">
        <v>100</v>
      </c>
      <c r="BM215" s="241" t="s">
        <v>419</v>
      </c>
    </row>
    <row r="216" spans="1:65" s="2" customFormat="1" ht="142.2" customHeight="1">
      <c r="A216" s="39"/>
      <c r="B216" s="40"/>
      <c r="C216" s="276" t="s">
        <v>420</v>
      </c>
      <c r="D216" s="276" t="s">
        <v>265</v>
      </c>
      <c r="E216" s="277" t="s">
        <v>421</v>
      </c>
      <c r="F216" s="278" t="s">
        <v>422</v>
      </c>
      <c r="G216" s="279" t="s">
        <v>423</v>
      </c>
      <c r="H216" s="280">
        <v>18</v>
      </c>
      <c r="I216" s="281"/>
      <c r="J216" s="282">
        <f>ROUND(I216*H216,2)</f>
        <v>0</v>
      </c>
      <c r="K216" s="278" t="s">
        <v>223</v>
      </c>
      <c r="L216" s="45"/>
      <c r="M216" s="283" t="s">
        <v>1</v>
      </c>
      <c r="N216" s="284" t="s">
        <v>43</v>
      </c>
      <c r="O216" s="92"/>
      <c r="P216" s="239">
        <f>O216*H216</f>
        <v>0</v>
      </c>
      <c r="Q216" s="239">
        <v>0</v>
      </c>
      <c r="R216" s="239">
        <f>Q216*H216</f>
        <v>0</v>
      </c>
      <c r="S216" s="239">
        <v>0</v>
      </c>
      <c r="T216" s="240">
        <f>S216*H216</f>
        <v>0</v>
      </c>
      <c r="U216" s="39"/>
      <c r="V216" s="39"/>
      <c r="W216" s="39"/>
      <c r="X216" s="39"/>
      <c r="Y216" s="39"/>
      <c r="Z216" s="39"/>
      <c r="AA216" s="39"/>
      <c r="AB216" s="39"/>
      <c r="AC216" s="39"/>
      <c r="AD216" s="39"/>
      <c r="AE216" s="39"/>
      <c r="AR216" s="241" t="s">
        <v>100</v>
      </c>
      <c r="AT216" s="241" t="s">
        <v>265</v>
      </c>
      <c r="AU216" s="241" t="s">
        <v>87</v>
      </c>
      <c r="AY216" s="18" t="s">
        <v>216</v>
      </c>
      <c r="BE216" s="242">
        <f>IF(N216="základní",J216,0)</f>
        <v>0</v>
      </c>
      <c r="BF216" s="242">
        <f>IF(N216="snížená",J216,0)</f>
        <v>0</v>
      </c>
      <c r="BG216" s="242">
        <f>IF(N216="zákl. přenesená",J216,0)</f>
        <v>0</v>
      </c>
      <c r="BH216" s="242">
        <f>IF(N216="sníž. přenesená",J216,0)</f>
        <v>0</v>
      </c>
      <c r="BI216" s="242">
        <f>IF(N216="nulová",J216,0)</f>
        <v>0</v>
      </c>
      <c r="BJ216" s="18" t="s">
        <v>85</v>
      </c>
      <c r="BK216" s="242">
        <f>ROUND(I216*H216,2)</f>
        <v>0</v>
      </c>
      <c r="BL216" s="18" t="s">
        <v>100</v>
      </c>
      <c r="BM216" s="241" t="s">
        <v>424</v>
      </c>
    </row>
    <row r="217" spans="1:65" s="2" customFormat="1" ht="114.9" customHeight="1">
      <c r="A217" s="39"/>
      <c r="B217" s="40"/>
      <c r="C217" s="276" t="s">
        <v>425</v>
      </c>
      <c r="D217" s="276" t="s">
        <v>265</v>
      </c>
      <c r="E217" s="277" t="s">
        <v>426</v>
      </c>
      <c r="F217" s="278" t="s">
        <v>427</v>
      </c>
      <c r="G217" s="279" t="s">
        <v>423</v>
      </c>
      <c r="H217" s="280">
        <v>12</v>
      </c>
      <c r="I217" s="281"/>
      <c r="J217" s="282">
        <f>ROUND(I217*H217,2)</f>
        <v>0</v>
      </c>
      <c r="K217" s="278" t="s">
        <v>223</v>
      </c>
      <c r="L217" s="45"/>
      <c r="M217" s="283" t="s">
        <v>1</v>
      </c>
      <c r="N217" s="284" t="s">
        <v>43</v>
      </c>
      <c r="O217" s="92"/>
      <c r="P217" s="239">
        <f>O217*H217</f>
        <v>0</v>
      </c>
      <c r="Q217" s="239">
        <v>0</v>
      </c>
      <c r="R217" s="239">
        <f>Q217*H217</f>
        <v>0</v>
      </c>
      <c r="S217" s="239">
        <v>0</v>
      </c>
      <c r="T217" s="240">
        <f>S217*H217</f>
        <v>0</v>
      </c>
      <c r="U217" s="39"/>
      <c r="V217" s="39"/>
      <c r="W217" s="39"/>
      <c r="X217" s="39"/>
      <c r="Y217" s="39"/>
      <c r="Z217" s="39"/>
      <c r="AA217" s="39"/>
      <c r="AB217" s="39"/>
      <c r="AC217" s="39"/>
      <c r="AD217" s="39"/>
      <c r="AE217" s="39"/>
      <c r="AR217" s="241" t="s">
        <v>100</v>
      </c>
      <c r="AT217" s="241" t="s">
        <v>265</v>
      </c>
      <c r="AU217" s="241" t="s">
        <v>87</v>
      </c>
      <c r="AY217" s="18" t="s">
        <v>216</v>
      </c>
      <c r="BE217" s="242">
        <f>IF(N217="základní",J217,0)</f>
        <v>0</v>
      </c>
      <c r="BF217" s="242">
        <f>IF(N217="snížená",J217,0)</f>
        <v>0</v>
      </c>
      <c r="BG217" s="242">
        <f>IF(N217="zákl. přenesená",J217,0)</f>
        <v>0</v>
      </c>
      <c r="BH217" s="242">
        <f>IF(N217="sníž. přenesená",J217,0)</f>
        <v>0</v>
      </c>
      <c r="BI217" s="242">
        <f>IF(N217="nulová",J217,0)</f>
        <v>0</v>
      </c>
      <c r="BJ217" s="18" t="s">
        <v>85</v>
      </c>
      <c r="BK217" s="242">
        <f>ROUND(I217*H217,2)</f>
        <v>0</v>
      </c>
      <c r="BL217" s="18" t="s">
        <v>100</v>
      </c>
      <c r="BM217" s="241" t="s">
        <v>428</v>
      </c>
    </row>
    <row r="218" spans="1:51" s="13" customFormat="1" ht="12">
      <c r="A218" s="13"/>
      <c r="B218" s="243"/>
      <c r="C218" s="244"/>
      <c r="D218" s="245" t="s">
        <v>226</v>
      </c>
      <c r="E218" s="246" t="s">
        <v>1</v>
      </c>
      <c r="F218" s="247" t="s">
        <v>429</v>
      </c>
      <c r="G218" s="244"/>
      <c r="H218" s="246" t="s">
        <v>1</v>
      </c>
      <c r="I218" s="248"/>
      <c r="J218" s="244"/>
      <c r="K218" s="244"/>
      <c r="L218" s="249"/>
      <c r="M218" s="250"/>
      <c r="N218" s="251"/>
      <c r="O218" s="251"/>
      <c r="P218" s="251"/>
      <c r="Q218" s="251"/>
      <c r="R218" s="251"/>
      <c r="S218" s="251"/>
      <c r="T218" s="252"/>
      <c r="U218" s="13"/>
      <c r="V218" s="13"/>
      <c r="W218" s="13"/>
      <c r="X218" s="13"/>
      <c r="Y218" s="13"/>
      <c r="Z218" s="13"/>
      <c r="AA218" s="13"/>
      <c r="AB218" s="13"/>
      <c r="AC218" s="13"/>
      <c r="AD218" s="13"/>
      <c r="AE218" s="13"/>
      <c r="AT218" s="253" t="s">
        <v>226</v>
      </c>
      <c r="AU218" s="253" t="s">
        <v>87</v>
      </c>
      <c r="AV218" s="13" t="s">
        <v>85</v>
      </c>
      <c r="AW218" s="13" t="s">
        <v>35</v>
      </c>
      <c r="AX218" s="13" t="s">
        <v>78</v>
      </c>
      <c r="AY218" s="253" t="s">
        <v>216</v>
      </c>
    </row>
    <row r="219" spans="1:51" s="14" customFormat="1" ht="12">
      <c r="A219" s="14"/>
      <c r="B219" s="254"/>
      <c r="C219" s="255"/>
      <c r="D219" s="245" t="s">
        <v>226</v>
      </c>
      <c r="E219" s="256" t="s">
        <v>1</v>
      </c>
      <c r="F219" s="257" t="s">
        <v>430</v>
      </c>
      <c r="G219" s="255"/>
      <c r="H219" s="258">
        <v>8</v>
      </c>
      <c r="I219" s="259"/>
      <c r="J219" s="255"/>
      <c r="K219" s="255"/>
      <c r="L219" s="260"/>
      <c r="M219" s="261"/>
      <c r="N219" s="262"/>
      <c r="O219" s="262"/>
      <c r="P219" s="262"/>
      <c r="Q219" s="262"/>
      <c r="R219" s="262"/>
      <c r="S219" s="262"/>
      <c r="T219" s="263"/>
      <c r="U219" s="14"/>
      <c r="V219" s="14"/>
      <c r="W219" s="14"/>
      <c r="X219" s="14"/>
      <c r="Y219" s="14"/>
      <c r="Z219" s="14"/>
      <c r="AA219" s="14"/>
      <c r="AB219" s="14"/>
      <c r="AC219" s="14"/>
      <c r="AD219" s="14"/>
      <c r="AE219" s="14"/>
      <c r="AT219" s="264" t="s">
        <v>226</v>
      </c>
      <c r="AU219" s="264" t="s">
        <v>87</v>
      </c>
      <c r="AV219" s="14" t="s">
        <v>87</v>
      </c>
      <c r="AW219" s="14" t="s">
        <v>35</v>
      </c>
      <c r="AX219" s="14" t="s">
        <v>78</v>
      </c>
      <c r="AY219" s="264" t="s">
        <v>216</v>
      </c>
    </row>
    <row r="220" spans="1:51" s="13" customFormat="1" ht="12">
      <c r="A220" s="13"/>
      <c r="B220" s="243"/>
      <c r="C220" s="244"/>
      <c r="D220" s="245" t="s">
        <v>226</v>
      </c>
      <c r="E220" s="246" t="s">
        <v>1</v>
      </c>
      <c r="F220" s="247" t="s">
        <v>431</v>
      </c>
      <c r="G220" s="244"/>
      <c r="H220" s="246" t="s">
        <v>1</v>
      </c>
      <c r="I220" s="248"/>
      <c r="J220" s="244"/>
      <c r="K220" s="244"/>
      <c r="L220" s="249"/>
      <c r="M220" s="250"/>
      <c r="N220" s="251"/>
      <c r="O220" s="251"/>
      <c r="P220" s="251"/>
      <c r="Q220" s="251"/>
      <c r="R220" s="251"/>
      <c r="S220" s="251"/>
      <c r="T220" s="252"/>
      <c r="U220" s="13"/>
      <c r="V220" s="13"/>
      <c r="W220" s="13"/>
      <c r="X220" s="13"/>
      <c r="Y220" s="13"/>
      <c r="Z220" s="13"/>
      <c r="AA220" s="13"/>
      <c r="AB220" s="13"/>
      <c r="AC220" s="13"/>
      <c r="AD220" s="13"/>
      <c r="AE220" s="13"/>
      <c r="AT220" s="253" t="s">
        <v>226</v>
      </c>
      <c r="AU220" s="253" t="s">
        <v>87</v>
      </c>
      <c r="AV220" s="13" t="s">
        <v>85</v>
      </c>
      <c r="AW220" s="13" t="s">
        <v>35</v>
      </c>
      <c r="AX220" s="13" t="s">
        <v>78</v>
      </c>
      <c r="AY220" s="253" t="s">
        <v>216</v>
      </c>
    </row>
    <row r="221" spans="1:51" s="14" customFormat="1" ht="12">
      <c r="A221" s="14"/>
      <c r="B221" s="254"/>
      <c r="C221" s="255"/>
      <c r="D221" s="245" t="s">
        <v>226</v>
      </c>
      <c r="E221" s="256" t="s">
        <v>1</v>
      </c>
      <c r="F221" s="257" t="s">
        <v>100</v>
      </c>
      <c r="G221" s="255"/>
      <c r="H221" s="258">
        <v>4</v>
      </c>
      <c r="I221" s="259"/>
      <c r="J221" s="255"/>
      <c r="K221" s="255"/>
      <c r="L221" s="260"/>
      <c r="M221" s="261"/>
      <c r="N221" s="262"/>
      <c r="O221" s="262"/>
      <c r="P221" s="262"/>
      <c r="Q221" s="262"/>
      <c r="R221" s="262"/>
      <c r="S221" s="262"/>
      <c r="T221" s="263"/>
      <c r="U221" s="14"/>
      <c r="V221" s="14"/>
      <c r="W221" s="14"/>
      <c r="X221" s="14"/>
      <c r="Y221" s="14"/>
      <c r="Z221" s="14"/>
      <c r="AA221" s="14"/>
      <c r="AB221" s="14"/>
      <c r="AC221" s="14"/>
      <c r="AD221" s="14"/>
      <c r="AE221" s="14"/>
      <c r="AT221" s="264" t="s">
        <v>226</v>
      </c>
      <c r="AU221" s="264" t="s">
        <v>87</v>
      </c>
      <c r="AV221" s="14" t="s">
        <v>87</v>
      </c>
      <c r="AW221" s="14" t="s">
        <v>35</v>
      </c>
      <c r="AX221" s="14" t="s">
        <v>78</v>
      </c>
      <c r="AY221" s="264" t="s">
        <v>216</v>
      </c>
    </row>
    <row r="222" spans="1:51" s="15" customFormat="1" ht="12">
      <c r="A222" s="15"/>
      <c r="B222" s="265"/>
      <c r="C222" s="266"/>
      <c r="D222" s="245" t="s">
        <v>226</v>
      </c>
      <c r="E222" s="267" t="s">
        <v>1</v>
      </c>
      <c r="F222" s="268" t="s">
        <v>229</v>
      </c>
      <c r="G222" s="266"/>
      <c r="H222" s="269">
        <v>12</v>
      </c>
      <c r="I222" s="270"/>
      <c r="J222" s="266"/>
      <c r="K222" s="266"/>
      <c r="L222" s="271"/>
      <c r="M222" s="272"/>
      <c r="N222" s="273"/>
      <c r="O222" s="273"/>
      <c r="P222" s="273"/>
      <c r="Q222" s="273"/>
      <c r="R222" s="273"/>
      <c r="S222" s="273"/>
      <c r="T222" s="274"/>
      <c r="U222" s="15"/>
      <c r="V222" s="15"/>
      <c r="W222" s="15"/>
      <c r="X222" s="15"/>
      <c r="Y222" s="15"/>
      <c r="Z222" s="15"/>
      <c r="AA222" s="15"/>
      <c r="AB222" s="15"/>
      <c r="AC222" s="15"/>
      <c r="AD222" s="15"/>
      <c r="AE222" s="15"/>
      <c r="AT222" s="275" t="s">
        <v>226</v>
      </c>
      <c r="AU222" s="275" t="s">
        <v>87</v>
      </c>
      <c r="AV222" s="15" t="s">
        <v>100</v>
      </c>
      <c r="AW222" s="15" t="s">
        <v>35</v>
      </c>
      <c r="AX222" s="15" t="s">
        <v>85</v>
      </c>
      <c r="AY222" s="275" t="s">
        <v>216</v>
      </c>
    </row>
    <row r="223" spans="1:65" s="2" customFormat="1" ht="90" customHeight="1">
      <c r="A223" s="39"/>
      <c r="B223" s="40"/>
      <c r="C223" s="276" t="s">
        <v>432</v>
      </c>
      <c r="D223" s="276" t="s">
        <v>265</v>
      </c>
      <c r="E223" s="277" t="s">
        <v>433</v>
      </c>
      <c r="F223" s="278" t="s">
        <v>434</v>
      </c>
      <c r="G223" s="279" t="s">
        <v>423</v>
      </c>
      <c r="H223" s="280">
        <v>8</v>
      </c>
      <c r="I223" s="281"/>
      <c r="J223" s="282">
        <f>ROUND(I223*H223,2)</f>
        <v>0</v>
      </c>
      <c r="K223" s="278" t="s">
        <v>223</v>
      </c>
      <c r="L223" s="45"/>
      <c r="M223" s="283" t="s">
        <v>1</v>
      </c>
      <c r="N223" s="284" t="s">
        <v>43</v>
      </c>
      <c r="O223" s="92"/>
      <c r="P223" s="239">
        <f>O223*H223</f>
        <v>0</v>
      </c>
      <c r="Q223" s="239">
        <v>0</v>
      </c>
      <c r="R223" s="239">
        <f>Q223*H223</f>
        <v>0</v>
      </c>
      <c r="S223" s="239">
        <v>0</v>
      </c>
      <c r="T223" s="240">
        <f>S223*H223</f>
        <v>0</v>
      </c>
      <c r="U223" s="39"/>
      <c r="V223" s="39"/>
      <c r="W223" s="39"/>
      <c r="X223" s="39"/>
      <c r="Y223" s="39"/>
      <c r="Z223" s="39"/>
      <c r="AA223" s="39"/>
      <c r="AB223" s="39"/>
      <c r="AC223" s="39"/>
      <c r="AD223" s="39"/>
      <c r="AE223" s="39"/>
      <c r="AR223" s="241" t="s">
        <v>100</v>
      </c>
      <c r="AT223" s="241" t="s">
        <v>265</v>
      </c>
      <c r="AU223" s="241" t="s">
        <v>87</v>
      </c>
      <c r="AY223" s="18" t="s">
        <v>216</v>
      </c>
      <c r="BE223" s="242">
        <f>IF(N223="základní",J223,0)</f>
        <v>0</v>
      </c>
      <c r="BF223" s="242">
        <f>IF(N223="snížená",J223,0)</f>
        <v>0</v>
      </c>
      <c r="BG223" s="242">
        <f>IF(N223="zákl. přenesená",J223,0)</f>
        <v>0</v>
      </c>
      <c r="BH223" s="242">
        <f>IF(N223="sníž. přenesená",J223,0)</f>
        <v>0</v>
      </c>
      <c r="BI223" s="242">
        <f>IF(N223="nulová",J223,0)</f>
        <v>0</v>
      </c>
      <c r="BJ223" s="18" t="s">
        <v>85</v>
      </c>
      <c r="BK223" s="242">
        <f>ROUND(I223*H223,2)</f>
        <v>0</v>
      </c>
      <c r="BL223" s="18" t="s">
        <v>100</v>
      </c>
      <c r="BM223" s="241" t="s">
        <v>435</v>
      </c>
    </row>
    <row r="224" spans="1:65" s="2" customFormat="1" ht="90" customHeight="1">
      <c r="A224" s="39"/>
      <c r="B224" s="40"/>
      <c r="C224" s="276" t="s">
        <v>436</v>
      </c>
      <c r="D224" s="276" t="s">
        <v>265</v>
      </c>
      <c r="E224" s="277" t="s">
        <v>437</v>
      </c>
      <c r="F224" s="278" t="s">
        <v>438</v>
      </c>
      <c r="G224" s="279" t="s">
        <v>222</v>
      </c>
      <c r="H224" s="280">
        <v>1812</v>
      </c>
      <c r="I224" s="281"/>
      <c r="J224" s="282">
        <f>ROUND(I224*H224,2)</f>
        <v>0</v>
      </c>
      <c r="K224" s="278" t="s">
        <v>223</v>
      </c>
      <c r="L224" s="45"/>
      <c r="M224" s="283" t="s">
        <v>1</v>
      </c>
      <c r="N224" s="284" t="s">
        <v>43</v>
      </c>
      <c r="O224" s="92"/>
      <c r="P224" s="239">
        <f>O224*H224</f>
        <v>0</v>
      </c>
      <c r="Q224" s="239">
        <v>0</v>
      </c>
      <c r="R224" s="239">
        <f>Q224*H224</f>
        <v>0</v>
      </c>
      <c r="S224" s="239">
        <v>0</v>
      </c>
      <c r="T224" s="240">
        <f>S224*H224</f>
        <v>0</v>
      </c>
      <c r="U224" s="39"/>
      <c r="V224" s="39"/>
      <c r="W224" s="39"/>
      <c r="X224" s="39"/>
      <c r="Y224" s="39"/>
      <c r="Z224" s="39"/>
      <c r="AA224" s="39"/>
      <c r="AB224" s="39"/>
      <c r="AC224" s="39"/>
      <c r="AD224" s="39"/>
      <c r="AE224" s="39"/>
      <c r="AR224" s="241" t="s">
        <v>100</v>
      </c>
      <c r="AT224" s="241" t="s">
        <v>265</v>
      </c>
      <c r="AU224" s="241" t="s">
        <v>87</v>
      </c>
      <c r="AY224" s="18" t="s">
        <v>216</v>
      </c>
      <c r="BE224" s="242">
        <f>IF(N224="základní",J224,0)</f>
        <v>0</v>
      </c>
      <c r="BF224" s="242">
        <f>IF(N224="snížená",J224,0)</f>
        <v>0</v>
      </c>
      <c r="BG224" s="242">
        <f>IF(N224="zákl. přenesená",J224,0)</f>
        <v>0</v>
      </c>
      <c r="BH224" s="242">
        <f>IF(N224="sníž. přenesená",J224,0)</f>
        <v>0</v>
      </c>
      <c r="BI224" s="242">
        <f>IF(N224="nulová",J224,0)</f>
        <v>0</v>
      </c>
      <c r="BJ224" s="18" t="s">
        <v>85</v>
      </c>
      <c r="BK224" s="242">
        <f>ROUND(I224*H224,2)</f>
        <v>0</v>
      </c>
      <c r="BL224" s="18" t="s">
        <v>100</v>
      </c>
      <c r="BM224" s="241" t="s">
        <v>439</v>
      </c>
    </row>
    <row r="225" spans="1:51" s="14" customFormat="1" ht="12">
      <c r="A225" s="14"/>
      <c r="B225" s="254"/>
      <c r="C225" s="255"/>
      <c r="D225" s="245" t="s">
        <v>226</v>
      </c>
      <c r="E225" s="256" t="s">
        <v>1</v>
      </c>
      <c r="F225" s="257" t="s">
        <v>440</v>
      </c>
      <c r="G225" s="255"/>
      <c r="H225" s="258">
        <v>1812</v>
      </c>
      <c r="I225" s="259"/>
      <c r="J225" s="255"/>
      <c r="K225" s="255"/>
      <c r="L225" s="260"/>
      <c r="M225" s="261"/>
      <c r="N225" s="262"/>
      <c r="O225" s="262"/>
      <c r="P225" s="262"/>
      <c r="Q225" s="262"/>
      <c r="R225" s="262"/>
      <c r="S225" s="262"/>
      <c r="T225" s="263"/>
      <c r="U225" s="14"/>
      <c r="V225" s="14"/>
      <c r="W225" s="14"/>
      <c r="X225" s="14"/>
      <c r="Y225" s="14"/>
      <c r="Z225" s="14"/>
      <c r="AA225" s="14"/>
      <c r="AB225" s="14"/>
      <c r="AC225" s="14"/>
      <c r="AD225" s="14"/>
      <c r="AE225" s="14"/>
      <c r="AT225" s="264" t="s">
        <v>226</v>
      </c>
      <c r="AU225" s="264" t="s">
        <v>87</v>
      </c>
      <c r="AV225" s="14" t="s">
        <v>87</v>
      </c>
      <c r="AW225" s="14" t="s">
        <v>35</v>
      </c>
      <c r="AX225" s="14" t="s">
        <v>78</v>
      </c>
      <c r="AY225" s="264" t="s">
        <v>216</v>
      </c>
    </row>
    <row r="226" spans="1:51" s="15" customFormat="1" ht="12">
      <c r="A226" s="15"/>
      <c r="B226" s="265"/>
      <c r="C226" s="266"/>
      <c r="D226" s="245" t="s">
        <v>226</v>
      </c>
      <c r="E226" s="267" t="s">
        <v>1</v>
      </c>
      <c r="F226" s="268" t="s">
        <v>229</v>
      </c>
      <c r="G226" s="266"/>
      <c r="H226" s="269">
        <v>1812</v>
      </c>
      <c r="I226" s="270"/>
      <c r="J226" s="266"/>
      <c r="K226" s="266"/>
      <c r="L226" s="271"/>
      <c r="M226" s="272"/>
      <c r="N226" s="273"/>
      <c r="O226" s="273"/>
      <c r="P226" s="273"/>
      <c r="Q226" s="273"/>
      <c r="R226" s="273"/>
      <c r="S226" s="273"/>
      <c r="T226" s="274"/>
      <c r="U226" s="15"/>
      <c r="V226" s="15"/>
      <c r="W226" s="15"/>
      <c r="X226" s="15"/>
      <c r="Y226" s="15"/>
      <c r="Z226" s="15"/>
      <c r="AA226" s="15"/>
      <c r="AB226" s="15"/>
      <c r="AC226" s="15"/>
      <c r="AD226" s="15"/>
      <c r="AE226" s="15"/>
      <c r="AT226" s="275" t="s">
        <v>226</v>
      </c>
      <c r="AU226" s="275" t="s">
        <v>87</v>
      </c>
      <c r="AV226" s="15" t="s">
        <v>100</v>
      </c>
      <c r="AW226" s="15" t="s">
        <v>35</v>
      </c>
      <c r="AX226" s="15" t="s">
        <v>85</v>
      </c>
      <c r="AY226" s="275" t="s">
        <v>216</v>
      </c>
    </row>
    <row r="227" spans="1:65" s="2" customFormat="1" ht="101.25" customHeight="1">
      <c r="A227" s="39"/>
      <c r="B227" s="40"/>
      <c r="C227" s="276" t="s">
        <v>441</v>
      </c>
      <c r="D227" s="276" t="s">
        <v>265</v>
      </c>
      <c r="E227" s="277" t="s">
        <v>442</v>
      </c>
      <c r="F227" s="278" t="s">
        <v>443</v>
      </c>
      <c r="G227" s="279" t="s">
        <v>222</v>
      </c>
      <c r="H227" s="280">
        <v>1812</v>
      </c>
      <c r="I227" s="281"/>
      <c r="J227" s="282">
        <f>ROUND(I227*H227,2)</f>
        <v>0</v>
      </c>
      <c r="K227" s="278" t="s">
        <v>223</v>
      </c>
      <c r="L227" s="45"/>
      <c r="M227" s="283" t="s">
        <v>1</v>
      </c>
      <c r="N227" s="284" t="s">
        <v>43</v>
      </c>
      <c r="O227" s="92"/>
      <c r="P227" s="239">
        <f>O227*H227</f>
        <v>0</v>
      </c>
      <c r="Q227" s="239">
        <v>0</v>
      </c>
      <c r="R227" s="239">
        <f>Q227*H227</f>
        <v>0</v>
      </c>
      <c r="S227" s="239">
        <v>0</v>
      </c>
      <c r="T227" s="240">
        <f>S227*H227</f>
        <v>0</v>
      </c>
      <c r="U227" s="39"/>
      <c r="V227" s="39"/>
      <c r="W227" s="39"/>
      <c r="X227" s="39"/>
      <c r="Y227" s="39"/>
      <c r="Z227" s="39"/>
      <c r="AA227" s="39"/>
      <c r="AB227" s="39"/>
      <c r="AC227" s="39"/>
      <c r="AD227" s="39"/>
      <c r="AE227" s="39"/>
      <c r="AR227" s="241" t="s">
        <v>100</v>
      </c>
      <c r="AT227" s="241" t="s">
        <v>265</v>
      </c>
      <c r="AU227" s="241" t="s">
        <v>87</v>
      </c>
      <c r="AY227" s="18" t="s">
        <v>216</v>
      </c>
      <c r="BE227" s="242">
        <f>IF(N227="základní",J227,0)</f>
        <v>0</v>
      </c>
      <c r="BF227" s="242">
        <f>IF(N227="snížená",J227,0)</f>
        <v>0</v>
      </c>
      <c r="BG227" s="242">
        <f>IF(N227="zákl. přenesená",J227,0)</f>
        <v>0</v>
      </c>
      <c r="BH227" s="242">
        <f>IF(N227="sníž. přenesená",J227,0)</f>
        <v>0</v>
      </c>
      <c r="BI227" s="242">
        <f>IF(N227="nulová",J227,0)</f>
        <v>0</v>
      </c>
      <c r="BJ227" s="18" t="s">
        <v>85</v>
      </c>
      <c r="BK227" s="242">
        <f>ROUND(I227*H227,2)</f>
        <v>0</v>
      </c>
      <c r="BL227" s="18" t="s">
        <v>100</v>
      </c>
      <c r="BM227" s="241" t="s">
        <v>444</v>
      </c>
    </row>
    <row r="228" spans="1:65" s="2" customFormat="1" ht="62.7" customHeight="1">
      <c r="A228" s="39"/>
      <c r="B228" s="40"/>
      <c r="C228" s="276" t="s">
        <v>445</v>
      </c>
      <c r="D228" s="276" t="s">
        <v>265</v>
      </c>
      <c r="E228" s="277" t="s">
        <v>446</v>
      </c>
      <c r="F228" s="278" t="s">
        <v>447</v>
      </c>
      <c r="G228" s="279" t="s">
        <v>232</v>
      </c>
      <c r="H228" s="280">
        <v>205</v>
      </c>
      <c r="I228" s="281"/>
      <c r="J228" s="282">
        <f>ROUND(I228*H228,2)</f>
        <v>0</v>
      </c>
      <c r="K228" s="278" t="s">
        <v>223</v>
      </c>
      <c r="L228" s="45"/>
      <c r="M228" s="283" t="s">
        <v>1</v>
      </c>
      <c r="N228" s="284" t="s">
        <v>43</v>
      </c>
      <c r="O228" s="92"/>
      <c r="P228" s="239">
        <f>O228*H228</f>
        <v>0</v>
      </c>
      <c r="Q228" s="239">
        <v>0</v>
      </c>
      <c r="R228" s="239">
        <f>Q228*H228</f>
        <v>0</v>
      </c>
      <c r="S228" s="239">
        <v>0</v>
      </c>
      <c r="T228" s="240">
        <f>S228*H228</f>
        <v>0</v>
      </c>
      <c r="U228" s="39"/>
      <c r="V228" s="39"/>
      <c r="W228" s="39"/>
      <c r="X228" s="39"/>
      <c r="Y228" s="39"/>
      <c r="Z228" s="39"/>
      <c r="AA228" s="39"/>
      <c r="AB228" s="39"/>
      <c r="AC228" s="39"/>
      <c r="AD228" s="39"/>
      <c r="AE228" s="39"/>
      <c r="AR228" s="241" t="s">
        <v>100</v>
      </c>
      <c r="AT228" s="241" t="s">
        <v>265</v>
      </c>
      <c r="AU228" s="241" t="s">
        <v>87</v>
      </c>
      <c r="AY228" s="18" t="s">
        <v>216</v>
      </c>
      <c r="BE228" s="242">
        <f>IF(N228="základní",J228,0)</f>
        <v>0</v>
      </c>
      <c r="BF228" s="242">
        <f>IF(N228="snížená",J228,0)</f>
        <v>0</v>
      </c>
      <c r="BG228" s="242">
        <f>IF(N228="zákl. přenesená",J228,0)</f>
        <v>0</v>
      </c>
      <c r="BH228" s="242">
        <f>IF(N228="sníž. přenesená",J228,0)</f>
        <v>0</v>
      </c>
      <c r="BI228" s="242">
        <f>IF(N228="nulová",J228,0)</f>
        <v>0</v>
      </c>
      <c r="BJ228" s="18" t="s">
        <v>85</v>
      </c>
      <c r="BK228" s="242">
        <f>ROUND(I228*H228,2)</f>
        <v>0</v>
      </c>
      <c r="BL228" s="18" t="s">
        <v>100</v>
      </c>
      <c r="BM228" s="241" t="s">
        <v>448</v>
      </c>
    </row>
    <row r="229" spans="1:51" s="14" customFormat="1" ht="12">
      <c r="A229" s="14"/>
      <c r="B229" s="254"/>
      <c r="C229" s="255"/>
      <c r="D229" s="245" t="s">
        <v>226</v>
      </c>
      <c r="E229" s="256" t="s">
        <v>1</v>
      </c>
      <c r="F229" s="257" t="s">
        <v>449</v>
      </c>
      <c r="G229" s="255"/>
      <c r="H229" s="258">
        <v>205</v>
      </c>
      <c r="I229" s="259"/>
      <c r="J229" s="255"/>
      <c r="K229" s="255"/>
      <c r="L229" s="260"/>
      <c r="M229" s="261"/>
      <c r="N229" s="262"/>
      <c r="O229" s="262"/>
      <c r="P229" s="262"/>
      <c r="Q229" s="262"/>
      <c r="R229" s="262"/>
      <c r="S229" s="262"/>
      <c r="T229" s="263"/>
      <c r="U229" s="14"/>
      <c r="V229" s="14"/>
      <c r="W229" s="14"/>
      <c r="X229" s="14"/>
      <c r="Y229" s="14"/>
      <c r="Z229" s="14"/>
      <c r="AA229" s="14"/>
      <c r="AB229" s="14"/>
      <c r="AC229" s="14"/>
      <c r="AD229" s="14"/>
      <c r="AE229" s="14"/>
      <c r="AT229" s="264" t="s">
        <v>226</v>
      </c>
      <c r="AU229" s="264" t="s">
        <v>87</v>
      </c>
      <c r="AV229" s="14" t="s">
        <v>87</v>
      </c>
      <c r="AW229" s="14" t="s">
        <v>35</v>
      </c>
      <c r="AX229" s="14" t="s">
        <v>78</v>
      </c>
      <c r="AY229" s="264" t="s">
        <v>216</v>
      </c>
    </row>
    <row r="230" spans="1:51" s="15" customFormat="1" ht="12">
      <c r="A230" s="15"/>
      <c r="B230" s="265"/>
      <c r="C230" s="266"/>
      <c r="D230" s="245" t="s">
        <v>226</v>
      </c>
      <c r="E230" s="267" t="s">
        <v>1</v>
      </c>
      <c r="F230" s="268" t="s">
        <v>229</v>
      </c>
      <c r="G230" s="266"/>
      <c r="H230" s="269">
        <v>205</v>
      </c>
      <c r="I230" s="270"/>
      <c r="J230" s="266"/>
      <c r="K230" s="266"/>
      <c r="L230" s="271"/>
      <c r="M230" s="272"/>
      <c r="N230" s="273"/>
      <c r="O230" s="273"/>
      <c r="P230" s="273"/>
      <c r="Q230" s="273"/>
      <c r="R230" s="273"/>
      <c r="S230" s="273"/>
      <c r="T230" s="274"/>
      <c r="U230" s="15"/>
      <c r="V230" s="15"/>
      <c r="W230" s="15"/>
      <c r="X230" s="15"/>
      <c r="Y230" s="15"/>
      <c r="Z230" s="15"/>
      <c r="AA230" s="15"/>
      <c r="AB230" s="15"/>
      <c r="AC230" s="15"/>
      <c r="AD230" s="15"/>
      <c r="AE230" s="15"/>
      <c r="AT230" s="275" t="s">
        <v>226</v>
      </c>
      <c r="AU230" s="275" t="s">
        <v>87</v>
      </c>
      <c r="AV230" s="15" t="s">
        <v>100</v>
      </c>
      <c r="AW230" s="15" t="s">
        <v>35</v>
      </c>
      <c r="AX230" s="15" t="s">
        <v>85</v>
      </c>
      <c r="AY230" s="275" t="s">
        <v>216</v>
      </c>
    </row>
    <row r="231" spans="1:65" s="2" customFormat="1" ht="49.05" customHeight="1">
      <c r="A231" s="39"/>
      <c r="B231" s="40"/>
      <c r="C231" s="276" t="s">
        <v>450</v>
      </c>
      <c r="D231" s="276" t="s">
        <v>265</v>
      </c>
      <c r="E231" s="277" t="s">
        <v>451</v>
      </c>
      <c r="F231" s="278" t="s">
        <v>452</v>
      </c>
      <c r="G231" s="279" t="s">
        <v>255</v>
      </c>
      <c r="H231" s="280">
        <v>33.5</v>
      </c>
      <c r="I231" s="281"/>
      <c r="J231" s="282">
        <f>ROUND(I231*H231,2)</f>
        <v>0</v>
      </c>
      <c r="K231" s="278" t="s">
        <v>223</v>
      </c>
      <c r="L231" s="45"/>
      <c r="M231" s="283" t="s">
        <v>1</v>
      </c>
      <c r="N231" s="284" t="s">
        <v>43</v>
      </c>
      <c r="O231" s="92"/>
      <c r="P231" s="239">
        <f>O231*H231</f>
        <v>0</v>
      </c>
      <c r="Q231" s="239">
        <v>0</v>
      </c>
      <c r="R231" s="239">
        <f>Q231*H231</f>
        <v>0</v>
      </c>
      <c r="S231" s="239">
        <v>0</v>
      </c>
      <c r="T231" s="240">
        <f>S231*H231</f>
        <v>0</v>
      </c>
      <c r="U231" s="39"/>
      <c r="V231" s="39"/>
      <c r="W231" s="39"/>
      <c r="X231" s="39"/>
      <c r="Y231" s="39"/>
      <c r="Z231" s="39"/>
      <c r="AA231" s="39"/>
      <c r="AB231" s="39"/>
      <c r="AC231" s="39"/>
      <c r="AD231" s="39"/>
      <c r="AE231" s="39"/>
      <c r="AR231" s="241" t="s">
        <v>100</v>
      </c>
      <c r="AT231" s="241" t="s">
        <v>265</v>
      </c>
      <c r="AU231" s="241" t="s">
        <v>87</v>
      </c>
      <c r="AY231" s="18" t="s">
        <v>216</v>
      </c>
      <c r="BE231" s="242">
        <f>IF(N231="základní",J231,0)</f>
        <v>0</v>
      </c>
      <c r="BF231" s="242">
        <f>IF(N231="snížená",J231,0)</f>
        <v>0</v>
      </c>
      <c r="BG231" s="242">
        <f>IF(N231="zákl. přenesená",J231,0)</f>
        <v>0</v>
      </c>
      <c r="BH231" s="242">
        <f>IF(N231="sníž. přenesená",J231,0)</f>
        <v>0</v>
      </c>
      <c r="BI231" s="242">
        <f>IF(N231="nulová",J231,0)</f>
        <v>0</v>
      </c>
      <c r="BJ231" s="18" t="s">
        <v>85</v>
      </c>
      <c r="BK231" s="242">
        <f>ROUND(I231*H231,2)</f>
        <v>0</v>
      </c>
      <c r="BL231" s="18" t="s">
        <v>100</v>
      </c>
      <c r="BM231" s="241" t="s">
        <v>453</v>
      </c>
    </row>
    <row r="232" spans="1:51" s="14" customFormat="1" ht="12">
      <c r="A232" s="14"/>
      <c r="B232" s="254"/>
      <c r="C232" s="255"/>
      <c r="D232" s="245" t="s">
        <v>226</v>
      </c>
      <c r="E232" s="256" t="s">
        <v>1</v>
      </c>
      <c r="F232" s="257" t="s">
        <v>454</v>
      </c>
      <c r="G232" s="255"/>
      <c r="H232" s="258">
        <v>33.5</v>
      </c>
      <c r="I232" s="259"/>
      <c r="J232" s="255"/>
      <c r="K232" s="255"/>
      <c r="L232" s="260"/>
      <c r="M232" s="261"/>
      <c r="N232" s="262"/>
      <c r="O232" s="262"/>
      <c r="P232" s="262"/>
      <c r="Q232" s="262"/>
      <c r="R232" s="262"/>
      <c r="S232" s="262"/>
      <c r="T232" s="263"/>
      <c r="U232" s="14"/>
      <c r="V232" s="14"/>
      <c r="W232" s="14"/>
      <c r="X232" s="14"/>
      <c r="Y232" s="14"/>
      <c r="Z232" s="14"/>
      <c r="AA232" s="14"/>
      <c r="AB232" s="14"/>
      <c r="AC232" s="14"/>
      <c r="AD232" s="14"/>
      <c r="AE232" s="14"/>
      <c r="AT232" s="264" t="s">
        <v>226</v>
      </c>
      <c r="AU232" s="264" t="s">
        <v>87</v>
      </c>
      <c r="AV232" s="14" t="s">
        <v>87</v>
      </c>
      <c r="AW232" s="14" t="s">
        <v>35</v>
      </c>
      <c r="AX232" s="14" t="s">
        <v>78</v>
      </c>
      <c r="AY232" s="264" t="s">
        <v>216</v>
      </c>
    </row>
    <row r="233" spans="1:51" s="15" customFormat="1" ht="12">
      <c r="A233" s="15"/>
      <c r="B233" s="265"/>
      <c r="C233" s="266"/>
      <c r="D233" s="245" t="s">
        <v>226</v>
      </c>
      <c r="E233" s="267" t="s">
        <v>1</v>
      </c>
      <c r="F233" s="268" t="s">
        <v>229</v>
      </c>
      <c r="G233" s="266"/>
      <c r="H233" s="269">
        <v>33.5</v>
      </c>
      <c r="I233" s="270"/>
      <c r="J233" s="266"/>
      <c r="K233" s="266"/>
      <c r="L233" s="271"/>
      <c r="M233" s="272"/>
      <c r="N233" s="273"/>
      <c r="O233" s="273"/>
      <c r="P233" s="273"/>
      <c r="Q233" s="273"/>
      <c r="R233" s="273"/>
      <c r="S233" s="273"/>
      <c r="T233" s="274"/>
      <c r="U233" s="15"/>
      <c r="V233" s="15"/>
      <c r="W233" s="15"/>
      <c r="X233" s="15"/>
      <c r="Y233" s="15"/>
      <c r="Z233" s="15"/>
      <c r="AA233" s="15"/>
      <c r="AB233" s="15"/>
      <c r="AC233" s="15"/>
      <c r="AD233" s="15"/>
      <c r="AE233" s="15"/>
      <c r="AT233" s="275" t="s">
        <v>226</v>
      </c>
      <c r="AU233" s="275" t="s">
        <v>87</v>
      </c>
      <c r="AV233" s="15" t="s">
        <v>100</v>
      </c>
      <c r="AW233" s="15" t="s">
        <v>35</v>
      </c>
      <c r="AX233" s="15" t="s">
        <v>85</v>
      </c>
      <c r="AY233" s="275" t="s">
        <v>216</v>
      </c>
    </row>
    <row r="234" spans="1:65" s="2" customFormat="1" ht="49.05" customHeight="1">
      <c r="A234" s="39"/>
      <c r="B234" s="40"/>
      <c r="C234" s="276" t="s">
        <v>455</v>
      </c>
      <c r="D234" s="276" t="s">
        <v>265</v>
      </c>
      <c r="E234" s="277" t="s">
        <v>456</v>
      </c>
      <c r="F234" s="278" t="s">
        <v>457</v>
      </c>
      <c r="G234" s="279" t="s">
        <v>255</v>
      </c>
      <c r="H234" s="280">
        <v>121.89</v>
      </c>
      <c r="I234" s="281"/>
      <c r="J234" s="282">
        <f>ROUND(I234*H234,2)</f>
        <v>0</v>
      </c>
      <c r="K234" s="278" t="s">
        <v>223</v>
      </c>
      <c r="L234" s="45"/>
      <c r="M234" s="283" t="s">
        <v>1</v>
      </c>
      <c r="N234" s="284" t="s">
        <v>43</v>
      </c>
      <c r="O234" s="92"/>
      <c r="P234" s="239">
        <f>O234*H234</f>
        <v>0</v>
      </c>
      <c r="Q234" s="239">
        <v>0</v>
      </c>
      <c r="R234" s="239">
        <f>Q234*H234</f>
        <v>0</v>
      </c>
      <c r="S234" s="239">
        <v>0</v>
      </c>
      <c r="T234" s="240">
        <f>S234*H234</f>
        <v>0</v>
      </c>
      <c r="U234" s="39"/>
      <c r="V234" s="39"/>
      <c r="W234" s="39"/>
      <c r="X234" s="39"/>
      <c r="Y234" s="39"/>
      <c r="Z234" s="39"/>
      <c r="AA234" s="39"/>
      <c r="AB234" s="39"/>
      <c r="AC234" s="39"/>
      <c r="AD234" s="39"/>
      <c r="AE234" s="39"/>
      <c r="AR234" s="241" t="s">
        <v>100</v>
      </c>
      <c r="AT234" s="241" t="s">
        <v>265</v>
      </c>
      <c r="AU234" s="241" t="s">
        <v>87</v>
      </c>
      <c r="AY234" s="18" t="s">
        <v>216</v>
      </c>
      <c r="BE234" s="242">
        <f>IF(N234="základní",J234,0)</f>
        <v>0</v>
      </c>
      <c r="BF234" s="242">
        <f>IF(N234="snížená",J234,0)</f>
        <v>0</v>
      </c>
      <c r="BG234" s="242">
        <f>IF(N234="zákl. přenesená",J234,0)</f>
        <v>0</v>
      </c>
      <c r="BH234" s="242">
        <f>IF(N234="sníž. přenesená",J234,0)</f>
        <v>0</v>
      </c>
      <c r="BI234" s="242">
        <f>IF(N234="nulová",J234,0)</f>
        <v>0</v>
      </c>
      <c r="BJ234" s="18" t="s">
        <v>85</v>
      </c>
      <c r="BK234" s="242">
        <f>ROUND(I234*H234,2)</f>
        <v>0</v>
      </c>
      <c r="BL234" s="18" t="s">
        <v>100</v>
      </c>
      <c r="BM234" s="241" t="s">
        <v>458</v>
      </c>
    </row>
    <row r="235" spans="1:51" s="13" customFormat="1" ht="12">
      <c r="A235" s="13"/>
      <c r="B235" s="243"/>
      <c r="C235" s="244"/>
      <c r="D235" s="245" t="s">
        <v>226</v>
      </c>
      <c r="E235" s="246" t="s">
        <v>1</v>
      </c>
      <c r="F235" s="247" t="s">
        <v>459</v>
      </c>
      <c r="G235" s="244"/>
      <c r="H235" s="246" t="s">
        <v>1</v>
      </c>
      <c r="I235" s="248"/>
      <c r="J235" s="244"/>
      <c r="K235" s="244"/>
      <c r="L235" s="249"/>
      <c r="M235" s="250"/>
      <c r="N235" s="251"/>
      <c r="O235" s="251"/>
      <c r="P235" s="251"/>
      <c r="Q235" s="251"/>
      <c r="R235" s="251"/>
      <c r="S235" s="251"/>
      <c r="T235" s="252"/>
      <c r="U235" s="13"/>
      <c r="V235" s="13"/>
      <c r="W235" s="13"/>
      <c r="X235" s="13"/>
      <c r="Y235" s="13"/>
      <c r="Z235" s="13"/>
      <c r="AA235" s="13"/>
      <c r="AB235" s="13"/>
      <c r="AC235" s="13"/>
      <c r="AD235" s="13"/>
      <c r="AE235" s="13"/>
      <c r="AT235" s="253" t="s">
        <v>226</v>
      </c>
      <c r="AU235" s="253" t="s">
        <v>87</v>
      </c>
      <c r="AV235" s="13" t="s">
        <v>85</v>
      </c>
      <c r="AW235" s="13" t="s">
        <v>35</v>
      </c>
      <c r="AX235" s="13" t="s">
        <v>78</v>
      </c>
      <c r="AY235" s="253" t="s">
        <v>216</v>
      </c>
    </row>
    <row r="236" spans="1:51" s="14" customFormat="1" ht="12">
      <c r="A236" s="14"/>
      <c r="B236" s="254"/>
      <c r="C236" s="255"/>
      <c r="D236" s="245" t="s">
        <v>226</v>
      </c>
      <c r="E236" s="256" t="s">
        <v>1</v>
      </c>
      <c r="F236" s="257" t="s">
        <v>460</v>
      </c>
      <c r="G236" s="255"/>
      <c r="H236" s="258">
        <v>6.72</v>
      </c>
      <c r="I236" s="259"/>
      <c r="J236" s="255"/>
      <c r="K236" s="255"/>
      <c r="L236" s="260"/>
      <c r="M236" s="261"/>
      <c r="N236" s="262"/>
      <c r="O236" s="262"/>
      <c r="P236" s="262"/>
      <c r="Q236" s="262"/>
      <c r="R236" s="262"/>
      <c r="S236" s="262"/>
      <c r="T236" s="263"/>
      <c r="U236" s="14"/>
      <c r="V236" s="14"/>
      <c r="W236" s="14"/>
      <c r="X236" s="14"/>
      <c r="Y236" s="14"/>
      <c r="Z236" s="14"/>
      <c r="AA236" s="14"/>
      <c r="AB236" s="14"/>
      <c r="AC236" s="14"/>
      <c r="AD236" s="14"/>
      <c r="AE236" s="14"/>
      <c r="AT236" s="264" t="s">
        <v>226</v>
      </c>
      <c r="AU236" s="264" t="s">
        <v>87</v>
      </c>
      <c r="AV236" s="14" t="s">
        <v>87</v>
      </c>
      <c r="AW236" s="14" t="s">
        <v>35</v>
      </c>
      <c r="AX236" s="14" t="s">
        <v>78</v>
      </c>
      <c r="AY236" s="264" t="s">
        <v>216</v>
      </c>
    </row>
    <row r="237" spans="1:51" s="13" customFormat="1" ht="12">
      <c r="A237" s="13"/>
      <c r="B237" s="243"/>
      <c r="C237" s="244"/>
      <c r="D237" s="245" t="s">
        <v>226</v>
      </c>
      <c r="E237" s="246" t="s">
        <v>1</v>
      </c>
      <c r="F237" s="247" t="s">
        <v>461</v>
      </c>
      <c r="G237" s="244"/>
      <c r="H237" s="246" t="s">
        <v>1</v>
      </c>
      <c r="I237" s="248"/>
      <c r="J237" s="244"/>
      <c r="K237" s="244"/>
      <c r="L237" s="249"/>
      <c r="M237" s="250"/>
      <c r="N237" s="251"/>
      <c r="O237" s="251"/>
      <c r="P237" s="251"/>
      <c r="Q237" s="251"/>
      <c r="R237" s="251"/>
      <c r="S237" s="251"/>
      <c r="T237" s="252"/>
      <c r="U237" s="13"/>
      <c r="V237" s="13"/>
      <c r="W237" s="13"/>
      <c r="X237" s="13"/>
      <c r="Y237" s="13"/>
      <c r="Z237" s="13"/>
      <c r="AA237" s="13"/>
      <c r="AB237" s="13"/>
      <c r="AC237" s="13"/>
      <c r="AD237" s="13"/>
      <c r="AE237" s="13"/>
      <c r="AT237" s="253" t="s">
        <v>226</v>
      </c>
      <c r="AU237" s="253" t="s">
        <v>87</v>
      </c>
      <c r="AV237" s="13" t="s">
        <v>85</v>
      </c>
      <c r="AW237" s="13" t="s">
        <v>35</v>
      </c>
      <c r="AX237" s="13" t="s">
        <v>78</v>
      </c>
      <c r="AY237" s="253" t="s">
        <v>216</v>
      </c>
    </row>
    <row r="238" spans="1:51" s="14" customFormat="1" ht="12">
      <c r="A238" s="14"/>
      <c r="B238" s="254"/>
      <c r="C238" s="255"/>
      <c r="D238" s="245" t="s">
        <v>226</v>
      </c>
      <c r="E238" s="256" t="s">
        <v>1</v>
      </c>
      <c r="F238" s="257" t="s">
        <v>462</v>
      </c>
      <c r="G238" s="255"/>
      <c r="H238" s="258">
        <v>115.17</v>
      </c>
      <c r="I238" s="259"/>
      <c r="J238" s="255"/>
      <c r="K238" s="255"/>
      <c r="L238" s="260"/>
      <c r="M238" s="261"/>
      <c r="N238" s="262"/>
      <c r="O238" s="262"/>
      <c r="P238" s="262"/>
      <c r="Q238" s="262"/>
      <c r="R238" s="262"/>
      <c r="S238" s="262"/>
      <c r="T238" s="263"/>
      <c r="U238" s="14"/>
      <c r="V238" s="14"/>
      <c r="W238" s="14"/>
      <c r="X238" s="14"/>
      <c r="Y238" s="14"/>
      <c r="Z238" s="14"/>
      <c r="AA238" s="14"/>
      <c r="AB238" s="14"/>
      <c r="AC238" s="14"/>
      <c r="AD238" s="14"/>
      <c r="AE238" s="14"/>
      <c r="AT238" s="264" t="s">
        <v>226</v>
      </c>
      <c r="AU238" s="264" t="s">
        <v>87</v>
      </c>
      <c r="AV238" s="14" t="s">
        <v>87</v>
      </c>
      <c r="AW238" s="14" t="s">
        <v>35</v>
      </c>
      <c r="AX238" s="14" t="s">
        <v>78</v>
      </c>
      <c r="AY238" s="264" t="s">
        <v>216</v>
      </c>
    </row>
    <row r="239" spans="1:51" s="15" customFormat="1" ht="12">
      <c r="A239" s="15"/>
      <c r="B239" s="265"/>
      <c r="C239" s="266"/>
      <c r="D239" s="245" t="s">
        <v>226</v>
      </c>
      <c r="E239" s="267" t="s">
        <v>1</v>
      </c>
      <c r="F239" s="268" t="s">
        <v>229</v>
      </c>
      <c r="G239" s="266"/>
      <c r="H239" s="269">
        <v>121.89</v>
      </c>
      <c r="I239" s="270"/>
      <c r="J239" s="266"/>
      <c r="K239" s="266"/>
      <c r="L239" s="271"/>
      <c r="M239" s="272"/>
      <c r="N239" s="273"/>
      <c r="O239" s="273"/>
      <c r="P239" s="273"/>
      <c r="Q239" s="273"/>
      <c r="R239" s="273"/>
      <c r="S239" s="273"/>
      <c r="T239" s="274"/>
      <c r="U239" s="15"/>
      <c r="V239" s="15"/>
      <c r="W239" s="15"/>
      <c r="X239" s="15"/>
      <c r="Y239" s="15"/>
      <c r="Z239" s="15"/>
      <c r="AA239" s="15"/>
      <c r="AB239" s="15"/>
      <c r="AC239" s="15"/>
      <c r="AD239" s="15"/>
      <c r="AE239" s="15"/>
      <c r="AT239" s="275" t="s">
        <v>226</v>
      </c>
      <c r="AU239" s="275" t="s">
        <v>87</v>
      </c>
      <c r="AV239" s="15" t="s">
        <v>100</v>
      </c>
      <c r="AW239" s="15" t="s">
        <v>35</v>
      </c>
      <c r="AX239" s="15" t="s">
        <v>85</v>
      </c>
      <c r="AY239" s="275" t="s">
        <v>216</v>
      </c>
    </row>
    <row r="240" spans="1:65" s="2" customFormat="1" ht="37.8" customHeight="1">
      <c r="A240" s="39"/>
      <c r="B240" s="40"/>
      <c r="C240" s="276" t="s">
        <v>463</v>
      </c>
      <c r="D240" s="276" t="s">
        <v>265</v>
      </c>
      <c r="E240" s="277" t="s">
        <v>464</v>
      </c>
      <c r="F240" s="278" t="s">
        <v>465</v>
      </c>
      <c r="G240" s="279" t="s">
        <v>255</v>
      </c>
      <c r="H240" s="280">
        <v>88.807</v>
      </c>
      <c r="I240" s="281"/>
      <c r="J240" s="282">
        <f>ROUND(I240*H240,2)</f>
        <v>0</v>
      </c>
      <c r="K240" s="278" t="s">
        <v>223</v>
      </c>
      <c r="L240" s="45"/>
      <c r="M240" s="283" t="s">
        <v>1</v>
      </c>
      <c r="N240" s="284" t="s">
        <v>43</v>
      </c>
      <c r="O240" s="92"/>
      <c r="P240" s="239">
        <f>O240*H240</f>
        <v>0</v>
      </c>
      <c r="Q240" s="239">
        <v>0</v>
      </c>
      <c r="R240" s="239">
        <f>Q240*H240</f>
        <v>0</v>
      </c>
      <c r="S240" s="239">
        <v>0</v>
      </c>
      <c r="T240" s="240">
        <f>S240*H240</f>
        <v>0</v>
      </c>
      <c r="U240" s="39"/>
      <c r="V240" s="39"/>
      <c r="W240" s="39"/>
      <c r="X240" s="39"/>
      <c r="Y240" s="39"/>
      <c r="Z240" s="39"/>
      <c r="AA240" s="39"/>
      <c r="AB240" s="39"/>
      <c r="AC240" s="39"/>
      <c r="AD240" s="39"/>
      <c r="AE240" s="39"/>
      <c r="AR240" s="241" t="s">
        <v>100</v>
      </c>
      <c r="AT240" s="241" t="s">
        <v>265</v>
      </c>
      <c r="AU240" s="241" t="s">
        <v>87</v>
      </c>
      <c r="AY240" s="18" t="s">
        <v>216</v>
      </c>
      <c r="BE240" s="242">
        <f>IF(N240="základní",J240,0)</f>
        <v>0</v>
      </c>
      <c r="BF240" s="242">
        <f>IF(N240="snížená",J240,0)</f>
        <v>0</v>
      </c>
      <c r="BG240" s="242">
        <f>IF(N240="zákl. přenesená",J240,0)</f>
        <v>0</v>
      </c>
      <c r="BH240" s="242">
        <f>IF(N240="sníž. přenesená",J240,0)</f>
        <v>0</v>
      </c>
      <c r="BI240" s="242">
        <f>IF(N240="nulová",J240,0)</f>
        <v>0</v>
      </c>
      <c r="BJ240" s="18" t="s">
        <v>85</v>
      </c>
      <c r="BK240" s="242">
        <f>ROUND(I240*H240,2)</f>
        <v>0</v>
      </c>
      <c r="BL240" s="18" t="s">
        <v>100</v>
      </c>
      <c r="BM240" s="241" t="s">
        <v>466</v>
      </c>
    </row>
    <row r="241" spans="1:51" s="14" customFormat="1" ht="12">
      <c r="A241" s="14"/>
      <c r="B241" s="254"/>
      <c r="C241" s="255"/>
      <c r="D241" s="245" t="s">
        <v>226</v>
      </c>
      <c r="E241" s="256" t="s">
        <v>1</v>
      </c>
      <c r="F241" s="257" t="s">
        <v>467</v>
      </c>
      <c r="G241" s="255"/>
      <c r="H241" s="258">
        <v>88.807</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226</v>
      </c>
      <c r="AU241" s="264" t="s">
        <v>87</v>
      </c>
      <c r="AV241" s="14" t="s">
        <v>87</v>
      </c>
      <c r="AW241" s="14" t="s">
        <v>35</v>
      </c>
      <c r="AX241" s="14" t="s">
        <v>78</v>
      </c>
      <c r="AY241" s="264" t="s">
        <v>216</v>
      </c>
    </row>
    <row r="242" spans="1:51" s="15" customFormat="1" ht="12">
      <c r="A242" s="15"/>
      <c r="B242" s="265"/>
      <c r="C242" s="266"/>
      <c r="D242" s="245" t="s">
        <v>226</v>
      </c>
      <c r="E242" s="267" t="s">
        <v>1</v>
      </c>
      <c r="F242" s="268" t="s">
        <v>229</v>
      </c>
      <c r="G242" s="266"/>
      <c r="H242" s="269">
        <v>88.807</v>
      </c>
      <c r="I242" s="270"/>
      <c r="J242" s="266"/>
      <c r="K242" s="266"/>
      <c r="L242" s="271"/>
      <c r="M242" s="272"/>
      <c r="N242" s="273"/>
      <c r="O242" s="273"/>
      <c r="P242" s="273"/>
      <c r="Q242" s="273"/>
      <c r="R242" s="273"/>
      <c r="S242" s="273"/>
      <c r="T242" s="274"/>
      <c r="U242" s="15"/>
      <c r="V242" s="15"/>
      <c r="W242" s="15"/>
      <c r="X242" s="15"/>
      <c r="Y242" s="15"/>
      <c r="Z242" s="15"/>
      <c r="AA242" s="15"/>
      <c r="AB242" s="15"/>
      <c r="AC242" s="15"/>
      <c r="AD242" s="15"/>
      <c r="AE242" s="15"/>
      <c r="AT242" s="275" t="s">
        <v>226</v>
      </c>
      <c r="AU242" s="275" t="s">
        <v>87</v>
      </c>
      <c r="AV242" s="15" t="s">
        <v>100</v>
      </c>
      <c r="AW242" s="15" t="s">
        <v>35</v>
      </c>
      <c r="AX242" s="15" t="s">
        <v>85</v>
      </c>
      <c r="AY242" s="275" t="s">
        <v>216</v>
      </c>
    </row>
    <row r="243" spans="1:65" s="2" customFormat="1" ht="78" customHeight="1">
      <c r="A243" s="39"/>
      <c r="B243" s="40"/>
      <c r="C243" s="276" t="s">
        <v>468</v>
      </c>
      <c r="D243" s="276" t="s">
        <v>265</v>
      </c>
      <c r="E243" s="277" t="s">
        <v>469</v>
      </c>
      <c r="F243" s="278" t="s">
        <v>470</v>
      </c>
      <c r="G243" s="279" t="s">
        <v>255</v>
      </c>
      <c r="H243" s="280">
        <v>16.6</v>
      </c>
      <c r="I243" s="281"/>
      <c r="J243" s="282">
        <f>ROUND(I243*H243,2)</f>
        <v>0</v>
      </c>
      <c r="K243" s="278" t="s">
        <v>223</v>
      </c>
      <c r="L243" s="45"/>
      <c r="M243" s="283" t="s">
        <v>1</v>
      </c>
      <c r="N243" s="284" t="s">
        <v>43</v>
      </c>
      <c r="O243" s="92"/>
      <c r="P243" s="239">
        <f>O243*H243</f>
        <v>0</v>
      </c>
      <c r="Q243" s="239">
        <v>0</v>
      </c>
      <c r="R243" s="239">
        <f>Q243*H243</f>
        <v>0</v>
      </c>
      <c r="S243" s="239">
        <v>0</v>
      </c>
      <c r="T243" s="240">
        <f>S243*H243</f>
        <v>0</v>
      </c>
      <c r="U243" s="39"/>
      <c r="V243" s="39"/>
      <c r="W243" s="39"/>
      <c r="X243" s="39"/>
      <c r="Y243" s="39"/>
      <c r="Z243" s="39"/>
      <c r="AA243" s="39"/>
      <c r="AB243" s="39"/>
      <c r="AC243" s="39"/>
      <c r="AD243" s="39"/>
      <c r="AE243" s="39"/>
      <c r="AR243" s="241" t="s">
        <v>100</v>
      </c>
      <c r="AT243" s="241" t="s">
        <v>265</v>
      </c>
      <c r="AU243" s="241" t="s">
        <v>87</v>
      </c>
      <c r="AY243" s="18" t="s">
        <v>216</v>
      </c>
      <c r="BE243" s="242">
        <f>IF(N243="základní",J243,0)</f>
        <v>0</v>
      </c>
      <c r="BF243" s="242">
        <f>IF(N243="snížená",J243,0)</f>
        <v>0</v>
      </c>
      <c r="BG243" s="242">
        <f>IF(N243="zákl. přenesená",J243,0)</f>
        <v>0</v>
      </c>
      <c r="BH243" s="242">
        <f>IF(N243="sníž. přenesená",J243,0)</f>
        <v>0</v>
      </c>
      <c r="BI243" s="242">
        <f>IF(N243="nulová",J243,0)</f>
        <v>0</v>
      </c>
      <c r="BJ243" s="18" t="s">
        <v>85</v>
      </c>
      <c r="BK243" s="242">
        <f>ROUND(I243*H243,2)</f>
        <v>0</v>
      </c>
      <c r="BL243" s="18" t="s">
        <v>100</v>
      </c>
      <c r="BM243" s="241" t="s">
        <v>471</v>
      </c>
    </row>
    <row r="244" spans="1:51" s="13" customFormat="1" ht="12">
      <c r="A244" s="13"/>
      <c r="B244" s="243"/>
      <c r="C244" s="244"/>
      <c r="D244" s="245" t="s">
        <v>226</v>
      </c>
      <c r="E244" s="246" t="s">
        <v>1</v>
      </c>
      <c r="F244" s="247" t="s">
        <v>472</v>
      </c>
      <c r="G244" s="244"/>
      <c r="H244" s="246" t="s">
        <v>1</v>
      </c>
      <c r="I244" s="248"/>
      <c r="J244" s="244"/>
      <c r="K244" s="244"/>
      <c r="L244" s="249"/>
      <c r="M244" s="250"/>
      <c r="N244" s="251"/>
      <c r="O244" s="251"/>
      <c r="P244" s="251"/>
      <c r="Q244" s="251"/>
      <c r="R244" s="251"/>
      <c r="S244" s="251"/>
      <c r="T244" s="252"/>
      <c r="U244" s="13"/>
      <c r="V244" s="13"/>
      <c r="W244" s="13"/>
      <c r="X244" s="13"/>
      <c r="Y244" s="13"/>
      <c r="Z244" s="13"/>
      <c r="AA244" s="13"/>
      <c r="AB244" s="13"/>
      <c r="AC244" s="13"/>
      <c r="AD244" s="13"/>
      <c r="AE244" s="13"/>
      <c r="AT244" s="253" t="s">
        <v>226</v>
      </c>
      <c r="AU244" s="253" t="s">
        <v>87</v>
      </c>
      <c r="AV244" s="13" t="s">
        <v>85</v>
      </c>
      <c r="AW244" s="13" t="s">
        <v>35</v>
      </c>
      <c r="AX244" s="13" t="s">
        <v>78</v>
      </c>
      <c r="AY244" s="253" t="s">
        <v>216</v>
      </c>
    </row>
    <row r="245" spans="1:51" s="14" customFormat="1" ht="12">
      <c r="A245" s="14"/>
      <c r="B245" s="254"/>
      <c r="C245" s="255"/>
      <c r="D245" s="245" t="s">
        <v>226</v>
      </c>
      <c r="E245" s="256" t="s">
        <v>1</v>
      </c>
      <c r="F245" s="257" t="s">
        <v>473</v>
      </c>
      <c r="G245" s="255"/>
      <c r="H245" s="258">
        <v>8.8</v>
      </c>
      <c r="I245" s="259"/>
      <c r="J245" s="255"/>
      <c r="K245" s="255"/>
      <c r="L245" s="260"/>
      <c r="M245" s="261"/>
      <c r="N245" s="262"/>
      <c r="O245" s="262"/>
      <c r="P245" s="262"/>
      <c r="Q245" s="262"/>
      <c r="R245" s="262"/>
      <c r="S245" s="262"/>
      <c r="T245" s="263"/>
      <c r="U245" s="14"/>
      <c r="V245" s="14"/>
      <c r="W245" s="14"/>
      <c r="X245" s="14"/>
      <c r="Y245" s="14"/>
      <c r="Z245" s="14"/>
      <c r="AA245" s="14"/>
      <c r="AB245" s="14"/>
      <c r="AC245" s="14"/>
      <c r="AD245" s="14"/>
      <c r="AE245" s="14"/>
      <c r="AT245" s="264" t="s">
        <v>226</v>
      </c>
      <c r="AU245" s="264" t="s">
        <v>87</v>
      </c>
      <c r="AV245" s="14" t="s">
        <v>87</v>
      </c>
      <c r="AW245" s="14" t="s">
        <v>35</v>
      </c>
      <c r="AX245" s="14" t="s">
        <v>78</v>
      </c>
      <c r="AY245" s="264" t="s">
        <v>216</v>
      </c>
    </row>
    <row r="246" spans="1:51" s="13" customFormat="1" ht="12">
      <c r="A246" s="13"/>
      <c r="B246" s="243"/>
      <c r="C246" s="244"/>
      <c r="D246" s="245" t="s">
        <v>226</v>
      </c>
      <c r="E246" s="246" t="s">
        <v>1</v>
      </c>
      <c r="F246" s="247" t="s">
        <v>474</v>
      </c>
      <c r="G246" s="244"/>
      <c r="H246" s="246" t="s">
        <v>1</v>
      </c>
      <c r="I246" s="248"/>
      <c r="J246" s="244"/>
      <c r="K246" s="244"/>
      <c r="L246" s="249"/>
      <c r="M246" s="250"/>
      <c r="N246" s="251"/>
      <c r="O246" s="251"/>
      <c r="P246" s="251"/>
      <c r="Q246" s="251"/>
      <c r="R246" s="251"/>
      <c r="S246" s="251"/>
      <c r="T246" s="252"/>
      <c r="U246" s="13"/>
      <c r="V246" s="13"/>
      <c r="W246" s="13"/>
      <c r="X246" s="13"/>
      <c r="Y246" s="13"/>
      <c r="Z246" s="13"/>
      <c r="AA246" s="13"/>
      <c r="AB246" s="13"/>
      <c r="AC246" s="13"/>
      <c r="AD246" s="13"/>
      <c r="AE246" s="13"/>
      <c r="AT246" s="253" t="s">
        <v>226</v>
      </c>
      <c r="AU246" s="253" t="s">
        <v>87</v>
      </c>
      <c r="AV246" s="13" t="s">
        <v>85</v>
      </c>
      <c r="AW246" s="13" t="s">
        <v>35</v>
      </c>
      <c r="AX246" s="13" t="s">
        <v>78</v>
      </c>
      <c r="AY246" s="253" t="s">
        <v>216</v>
      </c>
    </row>
    <row r="247" spans="1:51" s="14" customFormat="1" ht="12">
      <c r="A247" s="14"/>
      <c r="B247" s="254"/>
      <c r="C247" s="255"/>
      <c r="D247" s="245" t="s">
        <v>226</v>
      </c>
      <c r="E247" s="256" t="s">
        <v>1</v>
      </c>
      <c r="F247" s="257" t="s">
        <v>217</v>
      </c>
      <c r="G247" s="255"/>
      <c r="H247" s="258">
        <v>5</v>
      </c>
      <c r="I247" s="259"/>
      <c r="J247" s="255"/>
      <c r="K247" s="255"/>
      <c r="L247" s="260"/>
      <c r="M247" s="261"/>
      <c r="N247" s="262"/>
      <c r="O247" s="262"/>
      <c r="P247" s="262"/>
      <c r="Q247" s="262"/>
      <c r="R247" s="262"/>
      <c r="S247" s="262"/>
      <c r="T247" s="263"/>
      <c r="U247" s="14"/>
      <c r="V247" s="14"/>
      <c r="W247" s="14"/>
      <c r="X247" s="14"/>
      <c r="Y247" s="14"/>
      <c r="Z247" s="14"/>
      <c r="AA247" s="14"/>
      <c r="AB247" s="14"/>
      <c r="AC247" s="14"/>
      <c r="AD247" s="14"/>
      <c r="AE247" s="14"/>
      <c r="AT247" s="264" t="s">
        <v>226</v>
      </c>
      <c r="AU247" s="264" t="s">
        <v>87</v>
      </c>
      <c r="AV247" s="14" t="s">
        <v>87</v>
      </c>
      <c r="AW247" s="14" t="s">
        <v>35</v>
      </c>
      <c r="AX247" s="14" t="s">
        <v>78</v>
      </c>
      <c r="AY247" s="264" t="s">
        <v>216</v>
      </c>
    </row>
    <row r="248" spans="1:51" s="13" customFormat="1" ht="12">
      <c r="A248" s="13"/>
      <c r="B248" s="243"/>
      <c r="C248" s="244"/>
      <c r="D248" s="245" t="s">
        <v>226</v>
      </c>
      <c r="E248" s="246" t="s">
        <v>1</v>
      </c>
      <c r="F248" s="247" t="s">
        <v>475</v>
      </c>
      <c r="G248" s="244"/>
      <c r="H248" s="246" t="s">
        <v>1</v>
      </c>
      <c r="I248" s="248"/>
      <c r="J248" s="244"/>
      <c r="K248" s="244"/>
      <c r="L248" s="249"/>
      <c r="M248" s="250"/>
      <c r="N248" s="251"/>
      <c r="O248" s="251"/>
      <c r="P248" s="251"/>
      <c r="Q248" s="251"/>
      <c r="R248" s="251"/>
      <c r="S248" s="251"/>
      <c r="T248" s="252"/>
      <c r="U248" s="13"/>
      <c r="V248" s="13"/>
      <c r="W248" s="13"/>
      <c r="X248" s="13"/>
      <c r="Y248" s="13"/>
      <c r="Z248" s="13"/>
      <c r="AA248" s="13"/>
      <c r="AB248" s="13"/>
      <c r="AC248" s="13"/>
      <c r="AD248" s="13"/>
      <c r="AE248" s="13"/>
      <c r="AT248" s="253" t="s">
        <v>226</v>
      </c>
      <c r="AU248" s="253" t="s">
        <v>87</v>
      </c>
      <c r="AV248" s="13" t="s">
        <v>85</v>
      </c>
      <c r="AW248" s="13" t="s">
        <v>35</v>
      </c>
      <c r="AX248" s="13" t="s">
        <v>78</v>
      </c>
      <c r="AY248" s="253" t="s">
        <v>216</v>
      </c>
    </row>
    <row r="249" spans="1:51" s="14" customFormat="1" ht="12">
      <c r="A249" s="14"/>
      <c r="B249" s="254"/>
      <c r="C249" s="255"/>
      <c r="D249" s="245" t="s">
        <v>226</v>
      </c>
      <c r="E249" s="256" t="s">
        <v>1</v>
      </c>
      <c r="F249" s="257" t="s">
        <v>476</v>
      </c>
      <c r="G249" s="255"/>
      <c r="H249" s="258">
        <v>2.8</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226</v>
      </c>
      <c r="AU249" s="264" t="s">
        <v>87</v>
      </c>
      <c r="AV249" s="14" t="s">
        <v>87</v>
      </c>
      <c r="AW249" s="14" t="s">
        <v>35</v>
      </c>
      <c r="AX249" s="14" t="s">
        <v>78</v>
      </c>
      <c r="AY249" s="264" t="s">
        <v>216</v>
      </c>
    </row>
    <row r="250" spans="1:51" s="15" customFormat="1" ht="12">
      <c r="A250" s="15"/>
      <c r="B250" s="265"/>
      <c r="C250" s="266"/>
      <c r="D250" s="245" t="s">
        <v>226</v>
      </c>
      <c r="E250" s="267" t="s">
        <v>1</v>
      </c>
      <c r="F250" s="268" t="s">
        <v>229</v>
      </c>
      <c r="G250" s="266"/>
      <c r="H250" s="269">
        <v>16.6</v>
      </c>
      <c r="I250" s="270"/>
      <c r="J250" s="266"/>
      <c r="K250" s="266"/>
      <c r="L250" s="271"/>
      <c r="M250" s="272"/>
      <c r="N250" s="273"/>
      <c r="O250" s="273"/>
      <c r="P250" s="273"/>
      <c r="Q250" s="273"/>
      <c r="R250" s="273"/>
      <c r="S250" s="273"/>
      <c r="T250" s="274"/>
      <c r="U250" s="15"/>
      <c r="V250" s="15"/>
      <c r="W250" s="15"/>
      <c r="X250" s="15"/>
      <c r="Y250" s="15"/>
      <c r="Z250" s="15"/>
      <c r="AA250" s="15"/>
      <c r="AB250" s="15"/>
      <c r="AC250" s="15"/>
      <c r="AD250" s="15"/>
      <c r="AE250" s="15"/>
      <c r="AT250" s="275" t="s">
        <v>226</v>
      </c>
      <c r="AU250" s="275" t="s">
        <v>87</v>
      </c>
      <c r="AV250" s="15" t="s">
        <v>100</v>
      </c>
      <c r="AW250" s="15" t="s">
        <v>35</v>
      </c>
      <c r="AX250" s="15" t="s">
        <v>85</v>
      </c>
      <c r="AY250" s="275" t="s">
        <v>216</v>
      </c>
    </row>
    <row r="251" spans="1:65" s="2" customFormat="1" ht="78" customHeight="1">
      <c r="A251" s="39"/>
      <c r="B251" s="40"/>
      <c r="C251" s="276" t="s">
        <v>477</v>
      </c>
      <c r="D251" s="276" t="s">
        <v>265</v>
      </c>
      <c r="E251" s="277" t="s">
        <v>478</v>
      </c>
      <c r="F251" s="278" t="s">
        <v>479</v>
      </c>
      <c r="G251" s="279" t="s">
        <v>255</v>
      </c>
      <c r="H251" s="280">
        <v>262.55</v>
      </c>
      <c r="I251" s="281"/>
      <c r="J251" s="282">
        <f>ROUND(I251*H251,2)</f>
        <v>0</v>
      </c>
      <c r="K251" s="278" t="s">
        <v>223</v>
      </c>
      <c r="L251" s="45"/>
      <c r="M251" s="283" t="s">
        <v>1</v>
      </c>
      <c r="N251" s="284" t="s">
        <v>43</v>
      </c>
      <c r="O251" s="92"/>
      <c r="P251" s="239">
        <f>O251*H251</f>
        <v>0</v>
      </c>
      <c r="Q251" s="239">
        <v>0</v>
      </c>
      <c r="R251" s="239">
        <f>Q251*H251</f>
        <v>0</v>
      </c>
      <c r="S251" s="239">
        <v>0</v>
      </c>
      <c r="T251" s="240">
        <f>S251*H251</f>
        <v>0</v>
      </c>
      <c r="U251" s="39"/>
      <c r="V251" s="39"/>
      <c r="W251" s="39"/>
      <c r="X251" s="39"/>
      <c r="Y251" s="39"/>
      <c r="Z251" s="39"/>
      <c r="AA251" s="39"/>
      <c r="AB251" s="39"/>
      <c r="AC251" s="39"/>
      <c r="AD251" s="39"/>
      <c r="AE251" s="39"/>
      <c r="AR251" s="241" t="s">
        <v>100</v>
      </c>
      <c r="AT251" s="241" t="s">
        <v>265</v>
      </c>
      <c r="AU251" s="241" t="s">
        <v>87</v>
      </c>
      <c r="AY251" s="18" t="s">
        <v>216</v>
      </c>
      <c r="BE251" s="242">
        <f>IF(N251="základní",J251,0)</f>
        <v>0</v>
      </c>
      <c r="BF251" s="242">
        <f>IF(N251="snížená",J251,0)</f>
        <v>0</v>
      </c>
      <c r="BG251" s="242">
        <f>IF(N251="zákl. přenesená",J251,0)</f>
        <v>0</v>
      </c>
      <c r="BH251" s="242">
        <f>IF(N251="sníž. přenesená",J251,0)</f>
        <v>0</v>
      </c>
      <c r="BI251" s="242">
        <f>IF(N251="nulová",J251,0)</f>
        <v>0</v>
      </c>
      <c r="BJ251" s="18" t="s">
        <v>85</v>
      </c>
      <c r="BK251" s="242">
        <f>ROUND(I251*H251,2)</f>
        <v>0</v>
      </c>
      <c r="BL251" s="18" t="s">
        <v>100</v>
      </c>
      <c r="BM251" s="241" t="s">
        <v>480</v>
      </c>
    </row>
    <row r="252" spans="1:51" s="13" customFormat="1" ht="12">
      <c r="A252" s="13"/>
      <c r="B252" s="243"/>
      <c r="C252" s="244"/>
      <c r="D252" s="245" t="s">
        <v>226</v>
      </c>
      <c r="E252" s="246" t="s">
        <v>1</v>
      </c>
      <c r="F252" s="247" t="s">
        <v>481</v>
      </c>
      <c r="G252" s="244"/>
      <c r="H252" s="246" t="s">
        <v>1</v>
      </c>
      <c r="I252" s="248"/>
      <c r="J252" s="244"/>
      <c r="K252" s="244"/>
      <c r="L252" s="249"/>
      <c r="M252" s="250"/>
      <c r="N252" s="251"/>
      <c r="O252" s="251"/>
      <c r="P252" s="251"/>
      <c r="Q252" s="251"/>
      <c r="R252" s="251"/>
      <c r="S252" s="251"/>
      <c r="T252" s="252"/>
      <c r="U252" s="13"/>
      <c r="V252" s="13"/>
      <c r="W252" s="13"/>
      <c r="X252" s="13"/>
      <c r="Y252" s="13"/>
      <c r="Z252" s="13"/>
      <c r="AA252" s="13"/>
      <c r="AB252" s="13"/>
      <c r="AC252" s="13"/>
      <c r="AD252" s="13"/>
      <c r="AE252" s="13"/>
      <c r="AT252" s="253" t="s">
        <v>226</v>
      </c>
      <c r="AU252" s="253" t="s">
        <v>87</v>
      </c>
      <c r="AV252" s="13" t="s">
        <v>85</v>
      </c>
      <c r="AW252" s="13" t="s">
        <v>35</v>
      </c>
      <c r="AX252" s="13" t="s">
        <v>78</v>
      </c>
      <c r="AY252" s="253" t="s">
        <v>216</v>
      </c>
    </row>
    <row r="253" spans="1:51" s="14" customFormat="1" ht="12">
      <c r="A253" s="14"/>
      <c r="B253" s="254"/>
      <c r="C253" s="255"/>
      <c r="D253" s="245" t="s">
        <v>226</v>
      </c>
      <c r="E253" s="256" t="s">
        <v>1</v>
      </c>
      <c r="F253" s="257" t="s">
        <v>482</v>
      </c>
      <c r="G253" s="255"/>
      <c r="H253" s="258">
        <v>262.55</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226</v>
      </c>
      <c r="AU253" s="264" t="s">
        <v>87</v>
      </c>
      <c r="AV253" s="14" t="s">
        <v>87</v>
      </c>
      <c r="AW253" s="14" t="s">
        <v>35</v>
      </c>
      <c r="AX253" s="14" t="s">
        <v>78</v>
      </c>
      <c r="AY253" s="264" t="s">
        <v>216</v>
      </c>
    </row>
    <row r="254" spans="1:51" s="15" customFormat="1" ht="12">
      <c r="A254" s="15"/>
      <c r="B254" s="265"/>
      <c r="C254" s="266"/>
      <c r="D254" s="245" t="s">
        <v>226</v>
      </c>
      <c r="E254" s="267" t="s">
        <v>1</v>
      </c>
      <c r="F254" s="268" t="s">
        <v>229</v>
      </c>
      <c r="G254" s="266"/>
      <c r="H254" s="269">
        <v>262.55</v>
      </c>
      <c r="I254" s="270"/>
      <c r="J254" s="266"/>
      <c r="K254" s="266"/>
      <c r="L254" s="271"/>
      <c r="M254" s="272"/>
      <c r="N254" s="273"/>
      <c r="O254" s="273"/>
      <c r="P254" s="273"/>
      <c r="Q254" s="273"/>
      <c r="R254" s="273"/>
      <c r="S254" s="273"/>
      <c r="T254" s="274"/>
      <c r="U254" s="15"/>
      <c r="V254" s="15"/>
      <c r="W254" s="15"/>
      <c r="X254" s="15"/>
      <c r="Y254" s="15"/>
      <c r="Z254" s="15"/>
      <c r="AA254" s="15"/>
      <c r="AB254" s="15"/>
      <c r="AC254" s="15"/>
      <c r="AD254" s="15"/>
      <c r="AE254" s="15"/>
      <c r="AT254" s="275" t="s">
        <v>226</v>
      </c>
      <c r="AU254" s="275" t="s">
        <v>87</v>
      </c>
      <c r="AV254" s="15" t="s">
        <v>100</v>
      </c>
      <c r="AW254" s="15" t="s">
        <v>35</v>
      </c>
      <c r="AX254" s="15" t="s">
        <v>85</v>
      </c>
      <c r="AY254" s="275" t="s">
        <v>216</v>
      </c>
    </row>
    <row r="255" spans="1:65" s="2" customFormat="1" ht="66.75" customHeight="1">
      <c r="A255" s="39"/>
      <c r="B255" s="40"/>
      <c r="C255" s="276" t="s">
        <v>483</v>
      </c>
      <c r="D255" s="276" t="s">
        <v>265</v>
      </c>
      <c r="E255" s="277" t="s">
        <v>484</v>
      </c>
      <c r="F255" s="278" t="s">
        <v>485</v>
      </c>
      <c r="G255" s="279" t="s">
        <v>255</v>
      </c>
      <c r="H255" s="280">
        <v>7.8</v>
      </c>
      <c r="I255" s="281"/>
      <c r="J255" s="282">
        <f>ROUND(I255*H255,2)</f>
        <v>0</v>
      </c>
      <c r="K255" s="278" t="s">
        <v>223</v>
      </c>
      <c r="L255" s="45"/>
      <c r="M255" s="283" t="s">
        <v>1</v>
      </c>
      <c r="N255" s="284" t="s">
        <v>43</v>
      </c>
      <c r="O255" s="92"/>
      <c r="P255" s="239">
        <f>O255*H255</f>
        <v>0</v>
      </c>
      <c r="Q255" s="239">
        <v>0</v>
      </c>
      <c r="R255" s="239">
        <f>Q255*H255</f>
        <v>0</v>
      </c>
      <c r="S255" s="239">
        <v>0</v>
      </c>
      <c r="T255" s="240">
        <f>S255*H255</f>
        <v>0</v>
      </c>
      <c r="U255" s="39"/>
      <c r="V255" s="39"/>
      <c r="W255" s="39"/>
      <c r="X255" s="39"/>
      <c r="Y255" s="39"/>
      <c r="Z255" s="39"/>
      <c r="AA255" s="39"/>
      <c r="AB255" s="39"/>
      <c r="AC255" s="39"/>
      <c r="AD255" s="39"/>
      <c r="AE255" s="39"/>
      <c r="AR255" s="241" t="s">
        <v>100</v>
      </c>
      <c r="AT255" s="241" t="s">
        <v>265</v>
      </c>
      <c r="AU255" s="241" t="s">
        <v>87</v>
      </c>
      <c r="AY255" s="18" t="s">
        <v>216</v>
      </c>
      <c r="BE255" s="242">
        <f>IF(N255="základní",J255,0)</f>
        <v>0</v>
      </c>
      <c r="BF255" s="242">
        <f>IF(N255="snížená",J255,0)</f>
        <v>0</v>
      </c>
      <c r="BG255" s="242">
        <f>IF(N255="zákl. přenesená",J255,0)</f>
        <v>0</v>
      </c>
      <c r="BH255" s="242">
        <f>IF(N255="sníž. přenesená",J255,0)</f>
        <v>0</v>
      </c>
      <c r="BI255" s="242">
        <f>IF(N255="nulová",J255,0)</f>
        <v>0</v>
      </c>
      <c r="BJ255" s="18" t="s">
        <v>85</v>
      </c>
      <c r="BK255" s="242">
        <f>ROUND(I255*H255,2)</f>
        <v>0</v>
      </c>
      <c r="BL255" s="18" t="s">
        <v>100</v>
      </c>
      <c r="BM255" s="241" t="s">
        <v>486</v>
      </c>
    </row>
    <row r="256" spans="1:51" s="13" customFormat="1" ht="12">
      <c r="A256" s="13"/>
      <c r="B256" s="243"/>
      <c r="C256" s="244"/>
      <c r="D256" s="245" t="s">
        <v>226</v>
      </c>
      <c r="E256" s="246" t="s">
        <v>1</v>
      </c>
      <c r="F256" s="247" t="s">
        <v>487</v>
      </c>
      <c r="G256" s="244"/>
      <c r="H256" s="246" t="s">
        <v>1</v>
      </c>
      <c r="I256" s="248"/>
      <c r="J256" s="244"/>
      <c r="K256" s="244"/>
      <c r="L256" s="249"/>
      <c r="M256" s="250"/>
      <c r="N256" s="251"/>
      <c r="O256" s="251"/>
      <c r="P256" s="251"/>
      <c r="Q256" s="251"/>
      <c r="R256" s="251"/>
      <c r="S256" s="251"/>
      <c r="T256" s="252"/>
      <c r="U256" s="13"/>
      <c r="V256" s="13"/>
      <c r="W256" s="13"/>
      <c r="X256" s="13"/>
      <c r="Y256" s="13"/>
      <c r="Z256" s="13"/>
      <c r="AA256" s="13"/>
      <c r="AB256" s="13"/>
      <c r="AC256" s="13"/>
      <c r="AD256" s="13"/>
      <c r="AE256" s="13"/>
      <c r="AT256" s="253" t="s">
        <v>226</v>
      </c>
      <c r="AU256" s="253" t="s">
        <v>87</v>
      </c>
      <c r="AV256" s="13" t="s">
        <v>85</v>
      </c>
      <c r="AW256" s="13" t="s">
        <v>35</v>
      </c>
      <c r="AX256" s="13" t="s">
        <v>78</v>
      </c>
      <c r="AY256" s="253" t="s">
        <v>216</v>
      </c>
    </row>
    <row r="257" spans="1:51" s="14" customFormat="1" ht="12">
      <c r="A257" s="14"/>
      <c r="B257" s="254"/>
      <c r="C257" s="255"/>
      <c r="D257" s="245" t="s">
        <v>226</v>
      </c>
      <c r="E257" s="256" t="s">
        <v>1</v>
      </c>
      <c r="F257" s="257" t="s">
        <v>217</v>
      </c>
      <c r="G257" s="255"/>
      <c r="H257" s="258">
        <v>5</v>
      </c>
      <c r="I257" s="259"/>
      <c r="J257" s="255"/>
      <c r="K257" s="255"/>
      <c r="L257" s="260"/>
      <c r="M257" s="261"/>
      <c r="N257" s="262"/>
      <c r="O257" s="262"/>
      <c r="P257" s="262"/>
      <c r="Q257" s="262"/>
      <c r="R257" s="262"/>
      <c r="S257" s="262"/>
      <c r="T257" s="263"/>
      <c r="U257" s="14"/>
      <c r="V257" s="14"/>
      <c r="W257" s="14"/>
      <c r="X257" s="14"/>
      <c r="Y257" s="14"/>
      <c r="Z257" s="14"/>
      <c r="AA257" s="14"/>
      <c r="AB257" s="14"/>
      <c r="AC257" s="14"/>
      <c r="AD257" s="14"/>
      <c r="AE257" s="14"/>
      <c r="AT257" s="264" t="s">
        <v>226</v>
      </c>
      <c r="AU257" s="264" t="s">
        <v>87</v>
      </c>
      <c r="AV257" s="14" t="s">
        <v>87</v>
      </c>
      <c r="AW257" s="14" t="s">
        <v>35</v>
      </c>
      <c r="AX257" s="14" t="s">
        <v>78</v>
      </c>
      <c r="AY257" s="264" t="s">
        <v>216</v>
      </c>
    </row>
    <row r="258" spans="1:51" s="13" customFormat="1" ht="12">
      <c r="A258" s="13"/>
      <c r="B258" s="243"/>
      <c r="C258" s="244"/>
      <c r="D258" s="245" t="s">
        <v>226</v>
      </c>
      <c r="E258" s="246" t="s">
        <v>1</v>
      </c>
      <c r="F258" s="247" t="s">
        <v>488</v>
      </c>
      <c r="G258" s="244"/>
      <c r="H258" s="246" t="s">
        <v>1</v>
      </c>
      <c r="I258" s="248"/>
      <c r="J258" s="244"/>
      <c r="K258" s="244"/>
      <c r="L258" s="249"/>
      <c r="M258" s="250"/>
      <c r="N258" s="251"/>
      <c r="O258" s="251"/>
      <c r="P258" s="251"/>
      <c r="Q258" s="251"/>
      <c r="R258" s="251"/>
      <c r="S258" s="251"/>
      <c r="T258" s="252"/>
      <c r="U258" s="13"/>
      <c r="V258" s="13"/>
      <c r="W258" s="13"/>
      <c r="X258" s="13"/>
      <c r="Y258" s="13"/>
      <c r="Z258" s="13"/>
      <c r="AA258" s="13"/>
      <c r="AB258" s="13"/>
      <c r="AC258" s="13"/>
      <c r="AD258" s="13"/>
      <c r="AE258" s="13"/>
      <c r="AT258" s="253" t="s">
        <v>226</v>
      </c>
      <c r="AU258" s="253" t="s">
        <v>87</v>
      </c>
      <c r="AV258" s="13" t="s">
        <v>85</v>
      </c>
      <c r="AW258" s="13" t="s">
        <v>35</v>
      </c>
      <c r="AX258" s="13" t="s">
        <v>78</v>
      </c>
      <c r="AY258" s="253" t="s">
        <v>216</v>
      </c>
    </row>
    <row r="259" spans="1:51" s="14" customFormat="1" ht="12">
      <c r="A259" s="14"/>
      <c r="B259" s="254"/>
      <c r="C259" s="255"/>
      <c r="D259" s="245" t="s">
        <v>226</v>
      </c>
      <c r="E259" s="256" t="s">
        <v>1</v>
      </c>
      <c r="F259" s="257" t="s">
        <v>476</v>
      </c>
      <c r="G259" s="255"/>
      <c r="H259" s="258">
        <v>2.8</v>
      </c>
      <c r="I259" s="259"/>
      <c r="J259" s="255"/>
      <c r="K259" s="255"/>
      <c r="L259" s="260"/>
      <c r="M259" s="261"/>
      <c r="N259" s="262"/>
      <c r="O259" s="262"/>
      <c r="P259" s="262"/>
      <c r="Q259" s="262"/>
      <c r="R259" s="262"/>
      <c r="S259" s="262"/>
      <c r="T259" s="263"/>
      <c r="U259" s="14"/>
      <c r="V259" s="14"/>
      <c r="W259" s="14"/>
      <c r="X259" s="14"/>
      <c r="Y259" s="14"/>
      <c r="Z259" s="14"/>
      <c r="AA259" s="14"/>
      <c r="AB259" s="14"/>
      <c r="AC259" s="14"/>
      <c r="AD259" s="14"/>
      <c r="AE259" s="14"/>
      <c r="AT259" s="264" t="s">
        <v>226</v>
      </c>
      <c r="AU259" s="264" t="s">
        <v>87</v>
      </c>
      <c r="AV259" s="14" t="s">
        <v>87</v>
      </c>
      <c r="AW259" s="14" t="s">
        <v>35</v>
      </c>
      <c r="AX259" s="14" t="s">
        <v>78</v>
      </c>
      <c r="AY259" s="264" t="s">
        <v>216</v>
      </c>
    </row>
    <row r="260" spans="1:51" s="15" customFormat="1" ht="12">
      <c r="A260" s="15"/>
      <c r="B260" s="265"/>
      <c r="C260" s="266"/>
      <c r="D260" s="245" t="s">
        <v>226</v>
      </c>
      <c r="E260" s="267" t="s">
        <v>1</v>
      </c>
      <c r="F260" s="268" t="s">
        <v>229</v>
      </c>
      <c r="G260" s="266"/>
      <c r="H260" s="269">
        <v>7.8</v>
      </c>
      <c r="I260" s="270"/>
      <c r="J260" s="266"/>
      <c r="K260" s="266"/>
      <c r="L260" s="271"/>
      <c r="M260" s="272"/>
      <c r="N260" s="273"/>
      <c r="O260" s="273"/>
      <c r="P260" s="273"/>
      <c r="Q260" s="273"/>
      <c r="R260" s="273"/>
      <c r="S260" s="273"/>
      <c r="T260" s="274"/>
      <c r="U260" s="15"/>
      <c r="V260" s="15"/>
      <c r="W260" s="15"/>
      <c r="X260" s="15"/>
      <c r="Y260" s="15"/>
      <c r="Z260" s="15"/>
      <c r="AA260" s="15"/>
      <c r="AB260" s="15"/>
      <c r="AC260" s="15"/>
      <c r="AD260" s="15"/>
      <c r="AE260" s="15"/>
      <c r="AT260" s="275" t="s">
        <v>226</v>
      </c>
      <c r="AU260" s="275" t="s">
        <v>87</v>
      </c>
      <c r="AV260" s="15" t="s">
        <v>100</v>
      </c>
      <c r="AW260" s="15" t="s">
        <v>35</v>
      </c>
      <c r="AX260" s="15" t="s">
        <v>85</v>
      </c>
      <c r="AY260" s="275" t="s">
        <v>216</v>
      </c>
    </row>
    <row r="261" spans="1:63" s="12" customFormat="1" ht="25.9" customHeight="1">
      <c r="A261" s="12"/>
      <c r="B261" s="213"/>
      <c r="C261" s="214"/>
      <c r="D261" s="215" t="s">
        <v>77</v>
      </c>
      <c r="E261" s="216" t="s">
        <v>489</v>
      </c>
      <c r="F261" s="216" t="s">
        <v>490</v>
      </c>
      <c r="G261" s="214"/>
      <c r="H261" s="214"/>
      <c r="I261" s="217"/>
      <c r="J261" s="218">
        <f>BK261</f>
        <v>0</v>
      </c>
      <c r="K261" s="214"/>
      <c r="L261" s="219"/>
      <c r="M261" s="220"/>
      <c r="N261" s="221"/>
      <c r="O261" s="221"/>
      <c r="P261" s="222">
        <f>SUM(P262:P302)</f>
        <v>0</v>
      </c>
      <c r="Q261" s="221"/>
      <c r="R261" s="222">
        <f>SUM(R262:R302)</f>
        <v>0</v>
      </c>
      <c r="S261" s="221"/>
      <c r="T261" s="223">
        <f>SUM(T262:T302)</f>
        <v>0</v>
      </c>
      <c r="U261" s="12"/>
      <c r="V261" s="12"/>
      <c r="W261" s="12"/>
      <c r="X261" s="12"/>
      <c r="Y261" s="12"/>
      <c r="Z261" s="12"/>
      <c r="AA261" s="12"/>
      <c r="AB261" s="12"/>
      <c r="AC261" s="12"/>
      <c r="AD261" s="12"/>
      <c r="AE261" s="12"/>
      <c r="AR261" s="224" t="s">
        <v>100</v>
      </c>
      <c r="AT261" s="225" t="s">
        <v>77</v>
      </c>
      <c r="AU261" s="225" t="s">
        <v>78</v>
      </c>
      <c r="AY261" s="224" t="s">
        <v>216</v>
      </c>
      <c r="BK261" s="226">
        <f>SUM(BK262:BK302)</f>
        <v>0</v>
      </c>
    </row>
    <row r="262" spans="1:65" s="2" customFormat="1" ht="232.2" customHeight="1">
      <c r="A262" s="39"/>
      <c r="B262" s="40"/>
      <c r="C262" s="276" t="s">
        <v>491</v>
      </c>
      <c r="D262" s="276" t="s">
        <v>265</v>
      </c>
      <c r="E262" s="277" t="s">
        <v>492</v>
      </c>
      <c r="F262" s="278" t="s">
        <v>493</v>
      </c>
      <c r="G262" s="279" t="s">
        <v>232</v>
      </c>
      <c r="H262" s="280">
        <v>1</v>
      </c>
      <c r="I262" s="281"/>
      <c r="J262" s="282">
        <f>ROUND(I262*H262,2)</f>
        <v>0</v>
      </c>
      <c r="K262" s="278" t="s">
        <v>223</v>
      </c>
      <c r="L262" s="45"/>
      <c r="M262" s="283" t="s">
        <v>1</v>
      </c>
      <c r="N262" s="284" t="s">
        <v>43</v>
      </c>
      <c r="O262" s="92"/>
      <c r="P262" s="239">
        <f>O262*H262</f>
        <v>0</v>
      </c>
      <c r="Q262" s="239">
        <v>0</v>
      </c>
      <c r="R262" s="239">
        <f>Q262*H262</f>
        <v>0</v>
      </c>
      <c r="S262" s="239">
        <v>0</v>
      </c>
      <c r="T262" s="240">
        <f>S262*H262</f>
        <v>0</v>
      </c>
      <c r="U262" s="39"/>
      <c r="V262" s="39"/>
      <c r="W262" s="39"/>
      <c r="X262" s="39"/>
      <c r="Y262" s="39"/>
      <c r="Z262" s="39"/>
      <c r="AA262" s="39"/>
      <c r="AB262" s="39"/>
      <c r="AC262" s="39"/>
      <c r="AD262" s="39"/>
      <c r="AE262" s="39"/>
      <c r="AR262" s="241" t="s">
        <v>233</v>
      </c>
      <c r="AT262" s="241" t="s">
        <v>265</v>
      </c>
      <c r="AU262" s="241" t="s">
        <v>85</v>
      </c>
      <c r="AY262" s="18" t="s">
        <v>216</v>
      </c>
      <c r="BE262" s="242">
        <f>IF(N262="základní",J262,0)</f>
        <v>0</v>
      </c>
      <c r="BF262" s="242">
        <f>IF(N262="snížená",J262,0)</f>
        <v>0</v>
      </c>
      <c r="BG262" s="242">
        <f>IF(N262="zákl. přenesená",J262,0)</f>
        <v>0</v>
      </c>
      <c r="BH262" s="242">
        <f>IF(N262="sníž. přenesená",J262,0)</f>
        <v>0</v>
      </c>
      <c r="BI262" s="242">
        <f>IF(N262="nulová",J262,0)</f>
        <v>0</v>
      </c>
      <c r="BJ262" s="18" t="s">
        <v>85</v>
      </c>
      <c r="BK262" s="242">
        <f>ROUND(I262*H262,2)</f>
        <v>0</v>
      </c>
      <c r="BL262" s="18" t="s">
        <v>233</v>
      </c>
      <c r="BM262" s="241" t="s">
        <v>494</v>
      </c>
    </row>
    <row r="263" spans="1:65" s="2" customFormat="1" ht="218.55" customHeight="1">
      <c r="A263" s="39"/>
      <c r="B263" s="40"/>
      <c r="C263" s="276" t="s">
        <v>495</v>
      </c>
      <c r="D263" s="276" t="s">
        <v>265</v>
      </c>
      <c r="E263" s="277" t="s">
        <v>496</v>
      </c>
      <c r="F263" s="278" t="s">
        <v>497</v>
      </c>
      <c r="G263" s="279" t="s">
        <v>255</v>
      </c>
      <c r="H263" s="280">
        <v>8.3</v>
      </c>
      <c r="I263" s="281"/>
      <c r="J263" s="282">
        <f>ROUND(I263*H263,2)</f>
        <v>0</v>
      </c>
      <c r="K263" s="278" t="s">
        <v>223</v>
      </c>
      <c r="L263" s="45"/>
      <c r="M263" s="283" t="s">
        <v>1</v>
      </c>
      <c r="N263" s="284" t="s">
        <v>43</v>
      </c>
      <c r="O263" s="92"/>
      <c r="P263" s="239">
        <f>O263*H263</f>
        <v>0</v>
      </c>
      <c r="Q263" s="239">
        <v>0</v>
      </c>
      <c r="R263" s="239">
        <f>Q263*H263</f>
        <v>0</v>
      </c>
      <c r="S263" s="239">
        <v>0</v>
      </c>
      <c r="T263" s="240">
        <f>S263*H263</f>
        <v>0</v>
      </c>
      <c r="U263" s="39"/>
      <c r="V263" s="39"/>
      <c r="W263" s="39"/>
      <c r="X263" s="39"/>
      <c r="Y263" s="39"/>
      <c r="Z263" s="39"/>
      <c r="AA263" s="39"/>
      <c r="AB263" s="39"/>
      <c r="AC263" s="39"/>
      <c r="AD263" s="39"/>
      <c r="AE263" s="39"/>
      <c r="AR263" s="241" t="s">
        <v>233</v>
      </c>
      <c r="AT263" s="241" t="s">
        <v>265</v>
      </c>
      <c r="AU263" s="241" t="s">
        <v>85</v>
      </c>
      <c r="AY263" s="18" t="s">
        <v>216</v>
      </c>
      <c r="BE263" s="242">
        <f>IF(N263="základní",J263,0)</f>
        <v>0</v>
      </c>
      <c r="BF263" s="242">
        <f>IF(N263="snížená",J263,0)</f>
        <v>0</v>
      </c>
      <c r="BG263" s="242">
        <f>IF(N263="zákl. přenesená",J263,0)</f>
        <v>0</v>
      </c>
      <c r="BH263" s="242">
        <f>IF(N263="sníž. přenesená",J263,0)</f>
        <v>0</v>
      </c>
      <c r="BI263" s="242">
        <f>IF(N263="nulová",J263,0)</f>
        <v>0</v>
      </c>
      <c r="BJ263" s="18" t="s">
        <v>85</v>
      </c>
      <c r="BK263" s="242">
        <f>ROUND(I263*H263,2)</f>
        <v>0</v>
      </c>
      <c r="BL263" s="18" t="s">
        <v>233</v>
      </c>
      <c r="BM263" s="241" t="s">
        <v>498</v>
      </c>
    </row>
    <row r="264" spans="1:51" s="13" customFormat="1" ht="12">
      <c r="A264" s="13"/>
      <c r="B264" s="243"/>
      <c r="C264" s="244"/>
      <c r="D264" s="245" t="s">
        <v>226</v>
      </c>
      <c r="E264" s="246" t="s">
        <v>1</v>
      </c>
      <c r="F264" s="247" t="s">
        <v>499</v>
      </c>
      <c r="G264" s="244"/>
      <c r="H264" s="246" t="s">
        <v>1</v>
      </c>
      <c r="I264" s="248"/>
      <c r="J264" s="244"/>
      <c r="K264" s="244"/>
      <c r="L264" s="249"/>
      <c r="M264" s="250"/>
      <c r="N264" s="251"/>
      <c r="O264" s="251"/>
      <c r="P264" s="251"/>
      <c r="Q264" s="251"/>
      <c r="R264" s="251"/>
      <c r="S264" s="251"/>
      <c r="T264" s="252"/>
      <c r="U264" s="13"/>
      <c r="V264" s="13"/>
      <c r="W264" s="13"/>
      <c r="X264" s="13"/>
      <c r="Y264" s="13"/>
      <c r="Z264" s="13"/>
      <c r="AA264" s="13"/>
      <c r="AB264" s="13"/>
      <c r="AC264" s="13"/>
      <c r="AD264" s="13"/>
      <c r="AE264" s="13"/>
      <c r="AT264" s="253" t="s">
        <v>226</v>
      </c>
      <c r="AU264" s="253" t="s">
        <v>85</v>
      </c>
      <c r="AV264" s="13" t="s">
        <v>85</v>
      </c>
      <c r="AW264" s="13" t="s">
        <v>35</v>
      </c>
      <c r="AX264" s="13" t="s">
        <v>78</v>
      </c>
      <c r="AY264" s="253" t="s">
        <v>216</v>
      </c>
    </row>
    <row r="265" spans="1:51" s="14" customFormat="1" ht="12">
      <c r="A265" s="14"/>
      <c r="B265" s="254"/>
      <c r="C265" s="255"/>
      <c r="D265" s="245" t="s">
        <v>226</v>
      </c>
      <c r="E265" s="256" t="s">
        <v>1</v>
      </c>
      <c r="F265" s="257" t="s">
        <v>500</v>
      </c>
      <c r="G265" s="255"/>
      <c r="H265" s="258">
        <v>8.3</v>
      </c>
      <c r="I265" s="259"/>
      <c r="J265" s="255"/>
      <c r="K265" s="255"/>
      <c r="L265" s="260"/>
      <c r="M265" s="261"/>
      <c r="N265" s="262"/>
      <c r="O265" s="262"/>
      <c r="P265" s="262"/>
      <c r="Q265" s="262"/>
      <c r="R265" s="262"/>
      <c r="S265" s="262"/>
      <c r="T265" s="263"/>
      <c r="U265" s="14"/>
      <c r="V265" s="14"/>
      <c r="W265" s="14"/>
      <c r="X265" s="14"/>
      <c r="Y265" s="14"/>
      <c r="Z265" s="14"/>
      <c r="AA265" s="14"/>
      <c r="AB265" s="14"/>
      <c r="AC265" s="14"/>
      <c r="AD265" s="14"/>
      <c r="AE265" s="14"/>
      <c r="AT265" s="264" t="s">
        <v>226</v>
      </c>
      <c r="AU265" s="264" t="s">
        <v>85</v>
      </c>
      <c r="AV265" s="14" t="s">
        <v>87</v>
      </c>
      <c r="AW265" s="14" t="s">
        <v>35</v>
      </c>
      <c r="AX265" s="14" t="s">
        <v>78</v>
      </c>
      <c r="AY265" s="264" t="s">
        <v>216</v>
      </c>
    </row>
    <row r="266" spans="1:51" s="15" customFormat="1" ht="12">
      <c r="A266" s="15"/>
      <c r="B266" s="265"/>
      <c r="C266" s="266"/>
      <c r="D266" s="245" t="s">
        <v>226</v>
      </c>
      <c r="E266" s="267" t="s">
        <v>1</v>
      </c>
      <c r="F266" s="268" t="s">
        <v>229</v>
      </c>
      <c r="G266" s="266"/>
      <c r="H266" s="269">
        <v>8.3</v>
      </c>
      <c r="I266" s="270"/>
      <c r="J266" s="266"/>
      <c r="K266" s="266"/>
      <c r="L266" s="271"/>
      <c r="M266" s="272"/>
      <c r="N266" s="273"/>
      <c r="O266" s="273"/>
      <c r="P266" s="273"/>
      <c r="Q266" s="273"/>
      <c r="R266" s="273"/>
      <c r="S266" s="273"/>
      <c r="T266" s="274"/>
      <c r="U266" s="15"/>
      <c r="V266" s="15"/>
      <c r="W266" s="15"/>
      <c r="X266" s="15"/>
      <c r="Y266" s="15"/>
      <c r="Z266" s="15"/>
      <c r="AA266" s="15"/>
      <c r="AB266" s="15"/>
      <c r="AC266" s="15"/>
      <c r="AD266" s="15"/>
      <c r="AE266" s="15"/>
      <c r="AT266" s="275" t="s">
        <v>226</v>
      </c>
      <c r="AU266" s="275" t="s">
        <v>85</v>
      </c>
      <c r="AV266" s="15" t="s">
        <v>100</v>
      </c>
      <c r="AW266" s="15" t="s">
        <v>35</v>
      </c>
      <c r="AX266" s="15" t="s">
        <v>85</v>
      </c>
      <c r="AY266" s="275" t="s">
        <v>216</v>
      </c>
    </row>
    <row r="267" spans="1:65" s="2" customFormat="1" ht="218.55" customHeight="1">
      <c r="A267" s="39"/>
      <c r="B267" s="40"/>
      <c r="C267" s="276" t="s">
        <v>501</v>
      </c>
      <c r="D267" s="276" t="s">
        <v>265</v>
      </c>
      <c r="E267" s="277" t="s">
        <v>502</v>
      </c>
      <c r="F267" s="278" t="s">
        <v>503</v>
      </c>
      <c r="G267" s="279" t="s">
        <v>255</v>
      </c>
      <c r="H267" s="280">
        <v>1177.76</v>
      </c>
      <c r="I267" s="281"/>
      <c r="J267" s="282">
        <f>ROUND(I267*H267,2)</f>
        <v>0</v>
      </c>
      <c r="K267" s="278" t="s">
        <v>223</v>
      </c>
      <c r="L267" s="45"/>
      <c r="M267" s="283" t="s">
        <v>1</v>
      </c>
      <c r="N267" s="284" t="s">
        <v>43</v>
      </c>
      <c r="O267" s="92"/>
      <c r="P267" s="239">
        <f>O267*H267</f>
        <v>0</v>
      </c>
      <c r="Q267" s="239">
        <v>0</v>
      </c>
      <c r="R267" s="239">
        <f>Q267*H267</f>
        <v>0</v>
      </c>
      <c r="S267" s="239">
        <v>0</v>
      </c>
      <c r="T267" s="240">
        <f>S267*H267</f>
        <v>0</v>
      </c>
      <c r="U267" s="39"/>
      <c r="V267" s="39"/>
      <c r="W267" s="39"/>
      <c r="X267" s="39"/>
      <c r="Y267" s="39"/>
      <c r="Z267" s="39"/>
      <c r="AA267" s="39"/>
      <c r="AB267" s="39"/>
      <c r="AC267" s="39"/>
      <c r="AD267" s="39"/>
      <c r="AE267" s="39"/>
      <c r="AR267" s="241" t="s">
        <v>233</v>
      </c>
      <c r="AT267" s="241" t="s">
        <v>265</v>
      </c>
      <c r="AU267" s="241" t="s">
        <v>85</v>
      </c>
      <c r="AY267" s="18" t="s">
        <v>216</v>
      </c>
      <c r="BE267" s="242">
        <f>IF(N267="základní",J267,0)</f>
        <v>0</v>
      </c>
      <c r="BF267" s="242">
        <f>IF(N267="snížená",J267,0)</f>
        <v>0</v>
      </c>
      <c r="BG267" s="242">
        <f>IF(N267="zákl. přenesená",J267,0)</f>
        <v>0</v>
      </c>
      <c r="BH267" s="242">
        <f>IF(N267="sníž. přenesená",J267,0)</f>
        <v>0</v>
      </c>
      <c r="BI267" s="242">
        <f>IF(N267="nulová",J267,0)</f>
        <v>0</v>
      </c>
      <c r="BJ267" s="18" t="s">
        <v>85</v>
      </c>
      <c r="BK267" s="242">
        <f>ROUND(I267*H267,2)</f>
        <v>0</v>
      </c>
      <c r="BL267" s="18" t="s">
        <v>233</v>
      </c>
      <c r="BM267" s="241" t="s">
        <v>504</v>
      </c>
    </row>
    <row r="268" spans="1:51" s="13" customFormat="1" ht="12">
      <c r="A268" s="13"/>
      <c r="B268" s="243"/>
      <c r="C268" s="244"/>
      <c r="D268" s="245" t="s">
        <v>226</v>
      </c>
      <c r="E268" s="246" t="s">
        <v>1</v>
      </c>
      <c r="F268" s="247" t="s">
        <v>505</v>
      </c>
      <c r="G268" s="244"/>
      <c r="H268" s="246" t="s">
        <v>1</v>
      </c>
      <c r="I268" s="248"/>
      <c r="J268" s="244"/>
      <c r="K268" s="244"/>
      <c r="L268" s="249"/>
      <c r="M268" s="250"/>
      <c r="N268" s="251"/>
      <c r="O268" s="251"/>
      <c r="P268" s="251"/>
      <c r="Q268" s="251"/>
      <c r="R268" s="251"/>
      <c r="S268" s="251"/>
      <c r="T268" s="252"/>
      <c r="U268" s="13"/>
      <c r="V268" s="13"/>
      <c r="W268" s="13"/>
      <c r="X268" s="13"/>
      <c r="Y268" s="13"/>
      <c r="Z268" s="13"/>
      <c r="AA268" s="13"/>
      <c r="AB268" s="13"/>
      <c r="AC268" s="13"/>
      <c r="AD268" s="13"/>
      <c r="AE268" s="13"/>
      <c r="AT268" s="253" t="s">
        <v>226</v>
      </c>
      <c r="AU268" s="253" t="s">
        <v>85</v>
      </c>
      <c r="AV268" s="13" t="s">
        <v>85</v>
      </c>
      <c r="AW268" s="13" t="s">
        <v>35</v>
      </c>
      <c r="AX268" s="13" t="s">
        <v>78</v>
      </c>
      <c r="AY268" s="253" t="s">
        <v>216</v>
      </c>
    </row>
    <row r="269" spans="1:51" s="14" customFormat="1" ht="12">
      <c r="A269" s="14"/>
      <c r="B269" s="254"/>
      <c r="C269" s="255"/>
      <c r="D269" s="245" t="s">
        <v>226</v>
      </c>
      <c r="E269" s="256" t="s">
        <v>1</v>
      </c>
      <c r="F269" s="257" t="s">
        <v>506</v>
      </c>
      <c r="G269" s="255"/>
      <c r="H269" s="258">
        <v>1177.76</v>
      </c>
      <c r="I269" s="259"/>
      <c r="J269" s="255"/>
      <c r="K269" s="255"/>
      <c r="L269" s="260"/>
      <c r="M269" s="261"/>
      <c r="N269" s="262"/>
      <c r="O269" s="262"/>
      <c r="P269" s="262"/>
      <c r="Q269" s="262"/>
      <c r="R269" s="262"/>
      <c r="S269" s="262"/>
      <c r="T269" s="263"/>
      <c r="U269" s="14"/>
      <c r="V269" s="14"/>
      <c r="W269" s="14"/>
      <c r="X269" s="14"/>
      <c r="Y269" s="14"/>
      <c r="Z269" s="14"/>
      <c r="AA269" s="14"/>
      <c r="AB269" s="14"/>
      <c r="AC269" s="14"/>
      <c r="AD269" s="14"/>
      <c r="AE269" s="14"/>
      <c r="AT269" s="264" t="s">
        <v>226</v>
      </c>
      <c r="AU269" s="264" t="s">
        <v>85</v>
      </c>
      <c r="AV269" s="14" t="s">
        <v>87</v>
      </c>
      <c r="AW269" s="14" t="s">
        <v>35</v>
      </c>
      <c r="AX269" s="14" t="s">
        <v>78</v>
      </c>
      <c r="AY269" s="264" t="s">
        <v>216</v>
      </c>
    </row>
    <row r="270" spans="1:51" s="15" customFormat="1" ht="12">
      <c r="A270" s="15"/>
      <c r="B270" s="265"/>
      <c r="C270" s="266"/>
      <c r="D270" s="245" t="s">
        <v>226</v>
      </c>
      <c r="E270" s="267" t="s">
        <v>1</v>
      </c>
      <c r="F270" s="268" t="s">
        <v>229</v>
      </c>
      <c r="G270" s="266"/>
      <c r="H270" s="269">
        <v>1177.76</v>
      </c>
      <c r="I270" s="270"/>
      <c r="J270" s="266"/>
      <c r="K270" s="266"/>
      <c r="L270" s="271"/>
      <c r="M270" s="272"/>
      <c r="N270" s="273"/>
      <c r="O270" s="273"/>
      <c r="P270" s="273"/>
      <c r="Q270" s="273"/>
      <c r="R270" s="273"/>
      <c r="S270" s="273"/>
      <c r="T270" s="274"/>
      <c r="U270" s="15"/>
      <c r="V270" s="15"/>
      <c r="W270" s="15"/>
      <c r="X270" s="15"/>
      <c r="Y270" s="15"/>
      <c r="Z270" s="15"/>
      <c r="AA270" s="15"/>
      <c r="AB270" s="15"/>
      <c r="AC270" s="15"/>
      <c r="AD270" s="15"/>
      <c r="AE270" s="15"/>
      <c r="AT270" s="275" t="s">
        <v>226</v>
      </c>
      <c r="AU270" s="275" t="s">
        <v>85</v>
      </c>
      <c r="AV270" s="15" t="s">
        <v>100</v>
      </c>
      <c r="AW270" s="15" t="s">
        <v>35</v>
      </c>
      <c r="AX270" s="15" t="s">
        <v>85</v>
      </c>
      <c r="AY270" s="275" t="s">
        <v>216</v>
      </c>
    </row>
    <row r="271" spans="1:65" s="2" customFormat="1" ht="234.75" customHeight="1">
      <c r="A271" s="39"/>
      <c r="B271" s="40"/>
      <c r="C271" s="276" t="s">
        <v>507</v>
      </c>
      <c r="D271" s="276" t="s">
        <v>265</v>
      </c>
      <c r="E271" s="277" t="s">
        <v>508</v>
      </c>
      <c r="F271" s="278" t="s">
        <v>509</v>
      </c>
      <c r="G271" s="279" t="s">
        <v>255</v>
      </c>
      <c r="H271" s="280">
        <v>11.78</v>
      </c>
      <c r="I271" s="281"/>
      <c r="J271" s="282">
        <f>ROUND(I271*H271,2)</f>
        <v>0</v>
      </c>
      <c r="K271" s="278" t="s">
        <v>223</v>
      </c>
      <c r="L271" s="45"/>
      <c r="M271" s="283" t="s">
        <v>1</v>
      </c>
      <c r="N271" s="284" t="s">
        <v>43</v>
      </c>
      <c r="O271" s="92"/>
      <c r="P271" s="239">
        <f>O271*H271</f>
        <v>0</v>
      </c>
      <c r="Q271" s="239">
        <v>0</v>
      </c>
      <c r="R271" s="239">
        <f>Q271*H271</f>
        <v>0</v>
      </c>
      <c r="S271" s="239">
        <v>0</v>
      </c>
      <c r="T271" s="240">
        <f>S271*H271</f>
        <v>0</v>
      </c>
      <c r="U271" s="39"/>
      <c r="V271" s="39"/>
      <c r="W271" s="39"/>
      <c r="X271" s="39"/>
      <c r="Y271" s="39"/>
      <c r="Z271" s="39"/>
      <c r="AA271" s="39"/>
      <c r="AB271" s="39"/>
      <c r="AC271" s="39"/>
      <c r="AD271" s="39"/>
      <c r="AE271" s="39"/>
      <c r="AR271" s="241" t="s">
        <v>233</v>
      </c>
      <c r="AT271" s="241" t="s">
        <v>265</v>
      </c>
      <c r="AU271" s="241" t="s">
        <v>85</v>
      </c>
      <c r="AY271" s="18" t="s">
        <v>216</v>
      </c>
      <c r="BE271" s="242">
        <f>IF(N271="základní",J271,0)</f>
        <v>0</v>
      </c>
      <c r="BF271" s="242">
        <f>IF(N271="snížená",J271,0)</f>
        <v>0</v>
      </c>
      <c r="BG271" s="242">
        <f>IF(N271="zákl. přenesená",J271,0)</f>
        <v>0</v>
      </c>
      <c r="BH271" s="242">
        <f>IF(N271="sníž. přenesená",J271,0)</f>
        <v>0</v>
      </c>
      <c r="BI271" s="242">
        <f>IF(N271="nulová",J271,0)</f>
        <v>0</v>
      </c>
      <c r="BJ271" s="18" t="s">
        <v>85</v>
      </c>
      <c r="BK271" s="242">
        <f>ROUND(I271*H271,2)</f>
        <v>0</v>
      </c>
      <c r="BL271" s="18" t="s">
        <v>233</v>
      </c>
      <c r="BM271" s="241" t="s">
        <v>510</v>
      </c>
    </row>
    <row r="272" spans="1:51" s="13" customFormat="1" ht="12">
      <c r="A272" s="13"/>
      <c r="B272" s="243"/>
      <c r="C272" s="244"/>
      <c r="D272" s="245" t="s">
        <v>226</v>
      </c>
      <c r="E272" s="246" t="s">
        <v>1</v>
      </c>
      <c r="F272" s="247" t="s">
        <v>511</v>
      </c>
      <c r="G272" s="244"/>
      <c r="H272" s="246" t="s">
        <v>1</v>
      </c>
      <c r="I272" s="248"/>
      <c r="J272" s="244"/>
      <c r="K272" s="244"/>
      <c r="L272" s="249"/>
      <c r="M272" s="250"/>
      <c r="N272" s="251"/>
      <c r="O272" s="251"/>
      <c r="P272" s="251"/>
      <c r="Q272" s="251"/>
      <c r="R272" s="251"/>
      <c r="S272" s="251"/>
      <c r="T272" s="252"/>
      <c r="U272" s="13"/>
      <c r="V272" s="13"/>
      <c r="W272" s="13"/>
      <c r="X272" s="13"/>
      <c r="Y272" s="13"/>
      <c r="Z272" s="13"/>
      <c r="AA272" s="13"/>
      <c r="AB272" s="13"/>
      <c r="AC272" s="13"/>
      <c r="AD272" s="13"/>
      <c r="AE272" s="13"/>
      <c r="AT272" s="253" t="s">
        <v>226</v>
      </c>
      <c r="AU272" s="253" t="s">
        <v>85</v>
      </c>
      <c r="AV272" s="13" t="s">
        <v>85</v>
      </c>
      <c r="AW272" s="13" t="s">
        <v>35</v>
      </c>
      <c r="AX272" s="13" t="s">
        <v>78</v>
      </c>
      <c r="AY272" s="253" t="s">
        <v>216</v>
      </c>
    </row>
    <row r="273" spans="1:51" s="14" customFormat="1" ht="12">
      <c r="A273" s="14"/>
      <c r="B273" s="254"/>
      <c r="C273" s="255"/>
      <c r="D273" s="245" t="s">
        <v>226</v>
      </c>
      <c r="E273" s="256" t="s">
        <v>1</v>
      </c>
      <c r="F273" s="257" t="s">
        <v>512</v>
      </c>
      <c r="G273" s="255"/>
      <c r="H273" s="258">
        <v>11.78</v>
      </c>
      <c r="I273" s="259"/>
      <c r="J273" s="255"/>
      <c r="K273" s="255"/>
      <c r="L273" s="260"/>
      <c r="M273" s="261"/>
      <c r="N273" s="262"/>
      <c r="O273" s="262"/>
      <c r="P273" s="262"/>
      <c r="Q273" s="262"/>
      <c r="R273" s="262"/>
      <c r="S273" s="262"/>
      <c r="T273" s="263"/>
      <c r="U273" s="14"/>
      <c r="V273" s="14"/>
      <c r="W273" s="14"/>
      <c r="X273" s="14"/>
      <c r="Y273" s="14"/>
      <c r="Z273" s="14"/>
      <c r="AA273" s="14"/>
      <c r="AB273" s="14"/>
      <c r="AC273" s="14"/>
      <c r="AD273" s="14"/>
      <c r="AE273" s="14"/>
      <c r="AT273" s="264" t="s">
        <v>226</v>
      </c>
      <c r="AU273" s="264" t="s">
        <v>85</v>
      </c>
      <c r="AV273" s="14" t="s">
        <v>87</v>
      </c>
      <c r="AW273" s="14" t="s">
        <v>35</v>
      </c>
      <c r="AX273" s="14" t="s">
        <v>78</v>
      </c>
      <c r="AY273" s="264" t="s">
        <v>216</v>
      </c>
    </row>
    <row r="274" spans="1:51" s="15" customFormat="1" ht="12">
      <c r="A274" s="15"/>
      <c r="B274" s="265"/>
      <c r="C274" s="266"/>
      <c r="D274" s="245" t="s">
        <v>226</v>
      </c>
      <c r="E274" s="267" t="s">
        <v>1</v>
      </c>
      <c r="F274" s="268" t="s">
        <v>229</v>
      </c>
      <c r="G274" s="266"/>
      <c r="H274" s="269">
        <v>11.78</v>
      </c>
      <c r="I274" s="270"/>
      <c r="J274" s="266"/>
      <c r="K274" s="266"/>
      <c r="L274" s="271"/>
      <c r="M274" s="272"/>
      <c r="N274" s="273"/>
      <c r="O274" s="273"/>
      <c r="P274" s="273"/>
      <c r="Q274" s="273"/>
      <c r="R274" s="273"/>
      <c r="S274" s="273"/>
      <c r="T274" s="274"/>
      <c r="U274" s="15"/>
      <c r="V274" s="15"/>
      <c r="W274" s="15"/>
      <c r="X274" s="15"/>
      <c r="Y274" s="15"/>
      <c r="Z274" s="15"/>
      <c r="AA274" s="15"/>
      <c r="AB274" s="15"/>
      <c r="AC274" s="15"/>
      <c r="AD274" s="15"/>
      <c r="AE274" s="15"/>
      <c r="AT274" s="275" t="s">
        <v>226</v>
      </c>
      <c r="AU274" s="275" t="s">
        <v>85</v>
      </c>
      <c r="AV274" s="15" t="s">
        <v>100</v>
      </c>
      <c r="AW274" s="15" t="s">
        <v>35</v>
      </c>
      <c r="AX274" s="15" t="s">
        <v>85</v>
      </c>
      <c r="AY274" s="275" t="s">
        <v>216</v>
      </c>
    </row>
    <row r="275" spans="1:65" s="2" customFormat="1" ht="234.75" customHeight="1">
      <c r="A275" s="39"/>
      <c r="B275" s="40"/>
      <c r="C275" s="276" t="s">
        <v>513</v>
      </c>
      <c r="D275" s="276" t="s">
        <v>265</v>
      </c>
      <c r="E275" s="277" t="s">
        <v>514</v>
      </c>
      <c r="F275" s="278" t="s">
        <v>515</v>
      </c>
      <c r="G275" s="279" t="s">
        <v>255</v>
      </c>
      <c r="H275" s="280">
        <v>3.228</v>
      </c>
      <c r="I275" s="281"/>
      <c r="J275" s="282">
        <f>ROUND(I275*H275,2)</f>
        <v>0</v>
      </c>
      <c r="K275" s="278" t="s">
        <v>223</v>
      </c>
      <c r="L275" s="45"/>
      <c r="M275" s="283" t="s">
        <v>1</v>
      </c>
      <c r="N275" s="284" t="s">
        <v>43</v>
      </c>
      <c r="O275" s="92"/>
      <c r="P275" s="239">
        <f>O275*H275</f>
        <v>0</v>
      </c>
      <c r="Q275" s="239">
        <v>0</v>
      </c>
      <c r="R275" s="239">
        <f>Q275*H275</f>
        <v>0</v>
      </c>
      <c r="S275" s="239">
        <v>0</v>
      </c>
      <c r="T275" s="240">
        <f>S275*H275</f>
        <v>0</v>
      </c>
      <c r="U275" s="39"/>
      <c r="V275" s="39"/>
      <c r="W275" s="39"/>
      <c r="X275" s="39"/>
      <c r="Y275" s="39"/>
      <c r="Z275" s="39"/>
      <c r="AA275" s="39"/>
      <c r="AB275" s="39"/>
      <c r="AC275" s="39"/>
      <c r="AD275" s="39"/>
      <c r="AE275" s="39"/>
      <c r="AR275" s="241" t="s">
        <v>233</v>
      </c>
      <c r="AT275" s="241" t="s">
        <v>265</v>
      </c>
      <c r="AU275" s="241" t="s">
        <v>85</v>
      </c>
      <c r="AY275" s="18" t="s">
        <v>216</v>
      </c>
      <c r="BE275" s="242">
        <f>IF(N275="základní",J275,0)</f>
        <v>0</v>
      </c>
      <c r="BF275" s="242">
        <f>IF(N275="snížená",J275,0)</f>
        <v>0</v>
      </c>
      <c r="BG275" s="242">
        <f>IF(N275="zákl. přenesená",J275,0)</f>
        <v>0</v>
      </c>
      <c r="BH275" s="242">
        <f>IF(N275="sníž. přenesená",J275,0)</f>
        <v>0</v>
      </c>
      <c r="BI275" s="242">
        <f>IF(N275="nulová",J275,0)</f>
        <v>0</v>
      </c>
      <c r="BJ275" s="18" t="s">
        <v>85</v>
      </c>
      <c r="BK275" s="242">
        <f>ROUND(I275*H275,2)</f>
        <v>0</v>
      </c>
      <c r="BL275" s="18" t="s">
        <v>233</v>
      </c>
      <c r="BM275" s="241" t="s">
        <v>516</v>
      </c>
    </row>
    <row r="276" spans="1:51" s="13" customFormat="1" ht="12">
      <c r="A276" s="13"/>
      <c r="B276" s="243"/>
      <c r="C276" s="244"/>
      <c r="D276" s="245" t="s">
        <v>226</v>
      </c>
      <c r="E276" s="246" t="s">
        <v>1</v>
      </c>
      <c r="F276" s="247" t="s">
        <v>517</v>
      </c>
      <c r="G276" s="244"/>
      <c r="H276" s="246" t="s">
        <v>1</v>
      </c>
      <c r="I276" s="248"/>
      <c r="J276" s="244"/>
      <c r="K276" s="244"/>
      <c r="L276" s="249"/>
      <c r="M276" s="250"/>
      <c r="N276" s="251"/>
      <c r="O276" s="251"/>
      <c r="P276" s="251"/>
      <c r="Q276" s="251"/>
      <c r="R276" s="251"/>
      <c r="S276" s="251"/>
      <c r="T276" s="252"/>
      <c r="U276" s="13"/>
      <c r="V276" s="13"/>
      <c r="W276" s="13"/>
      <c r="X276" s="13"/>
      <c r="Y276" s="13"/>
      <c r="Z276" s="13"/>
      <c r="AA276" s="13"/>
      <c r="AB276" s="13"/>
      <c r="AC276" s="13"/>
      <c r="AD276" s="13"/>
      <c r="AE276" s="13"/>
      <c r="AT276" s="253" t="s">
        <v>226</v>
      </c>
      <c r="AU276" s="253" t="s">
        <v>85</v>
      </c>
      <c r="AV276" s="13" t="s">
        <v>85</v>
      </c>
      <c r="AW276" s="13" t="s">
        <v>35</v>
      </c>
      <c r="AX276" s="13" t="s">
        <v>78</v>
      </c>
      <c r="AY276" s="253" t="s">
        <v>216</v>
      </c>
    </row>
    <row r="277" spans="1:51" s="14" customFormat="1" ht="12">
      <c r="A277" s="14"/>
      <c r="B277" s="254"/>
      <c r="C277" s="255"/>
      <c r="D277" s="245" t="s">
        <v>226</v>
      </c>
      <c r="E277" s="256" t="s">
        <v>1</v>
      </c>
      <c r="F277" s="257" t="s">
        <v>518</v>
      </c>
      <c r="G277" s="255"/>
      <c r="H277" s="258">
        <v>1.17</v>
      </c>
      <c r="I277" s="259"/>
      <c r="J277" s="255"/>
      <c r="K277" s="255"/>
      <c r="L277" s="260"/>
      <c r="M277" s="261"/>
      <c r="N277" s="262"/>
      <c r="O277" s="262"/>
      <c r="P277" s="262"/>
      <c r="Q277" s="262"/>
      <c r="R277" s="262"/>
      <c r="S277" s="262"/>
      <c r="T277" s="263"/>
      <c r="U277" s="14"/>
      <c r="V277" s="14"/>
      <c r="W277" s="14"/>
      <c r="X277" s="14"/>
      <c r="Y277" s="14"/>
      <c r="Z277" s="14"/>
      <c r="AA277" s="14"/>
      <c r="AB277" s="14"/>
      <c r="AC277" s="14"/>
      <c r="AD277" s="14"/>
      <c r="AE277" s="14"/>
      <c r="AT277" s="264" t="s">
        <v>226</v>
      </c>
      <c r="AU277" s="264" t="s">
        <v>85</v>
      </c>
      <c r="AV277" s="14" t="s">
        <v>87</v>
      </c>
      <c r="AW277" s="14" t="s">
        <v>35</v>
      </c>
      <c r="AX277" s="14" t="s">
        <v>78</v>
      </c>
      <c r="AY277" s="264" t="s">
        <v>216</v>
      </c>
    </row>
    <row r="278" spans="1:51" s="13" customFormat="1" ht="12">
      <c r="A278" s="13"/>
      <c r="B278" s="243"/>
      <c r="C278" s="244"/>
      <c r="D278" s="245" t="s">
        <v>226</v>
      </c>
      <c r="E278" s="246" t="s">
        <v>1</v>
      </c>
      <c r="F278" s="247" t="s">
        <v>519</v>
      </c>
      <c r="G278" s="244"/>
      <c r="H278" s="246" t="s">
        <v>1</v>
      </c>
      <c r="I278" s="248"/>
      <c r="J278" s="244"/>
      <c r="K278" s="244"/>
      <c r="L278" s="249"/>
      <c r="M278" s="250"/>
      <c r="N278" s="251"/>
      <c r="O278" s="251"/>
      <c r="P278" s="251"/>
      <c r="Q278" s="251"/>
      <c r="R278" s="251"/>
      <c r="S278" s="251"/>
      <c r="T278" s="252"/>
      <c r="U278" s="13"/>
      <c r="V278" s="13"/>
      <c r="W278" s="13"/>
      <c r="X278" s="13"/>
      <c r="Y278" s="13"/>
      <c r="Z278" s="13"/>
      <c r="AA278" s="13"/>
      <c r="AB278" s="13"/>
      <c r="AC278" s="13"/>
      <c r="AD278" s="13"/>
      <c r="AE278" s="13"/>
      <c r="AT278" s="253" t="s">
        <v>226</v>
      </c>
      <c r="AU278" s="253" t="s">
        <v>85</v>
      </c>
      <c r="AV278" s="13" t="s">
        <v>85</v>
      </c>
      <c r="AW278" s="13" t="s">
        <v>35</v>
      </c>
      <c r="AX278" s="13" t="s">
        <v>78</v>
      </c>
      <c r="AY278" s="253" t="s">
        <v>216</v>
      </c>
    </row>
    <row r="279" spans="1:51" s="14" customFormat="1" ht="12">
      <c r="A279" s="14"/>
      <c r="B279" s="254"/>
      <c r="C279" s="255"/>
      <c r="D279" s="245" t="s">
        <v>226</v>
      </c>
      <c r="E279" s="256" t="s">
        <v>1</v>
      </c>
      <c r="F279" s="257" t="s">
        <v>520</v>
      </c>
      <c r="G279" s="255"/>
      <c r="H279" s="258">
        <v>2.058</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226</v>
      </c>
      <c r="AU279" s="264" t="s">
        <v>85</v>
      </c>
      <c r="AV279" s="14" t="s">
        <v>87</v>
      </c>
      <c r="AW279" s="14" t="s">
        <v>35</v>
      </c>
      <c r="AX279" s="14" t="s">
        <v>78</v>
      </c>
      <c r="AY279" s="264" t="s">
        <v>216</v>
      </c>
    </row>
    <row r="280" spans="1:51" s="15" customFormat="1" ht="12">
      <c r="A280" s="15"/>
      <c r="B280" s="265"/>
      <c r="C280" s="266"/>
      <c r="D280" s="245" t="s">
        <v>226</v>
      </c>
      <c r="E280" s="267" t="s">
        <v>1</v>
      </c>
      <c r="F280" s="268" t="s">
        <v>229</v>
      </c>
      <c r="G280" s="266"/>
      <c r="H280" s="269">
        <v>3.2279999999999998</v>
      </c>
      <c r="I280" s="270"/>
      <c r="J280" s="266"/>
      <c r="K280" s="266"/>
      <c r="L280" s="271"/>
      <c r="M280" s="272"/>
      <c r="N280" s="273"/>
      <c r="O280" s="273"/>
      <c r="P280" s="273"/>
      <c r="Q280" s="273"/>
      <c r="R280" s="273"/>
      <c r="S280" s="273"/>
      <c r="T280" s="274"/>
      <c r="U280" s="15"/>
      <c r="V280" s="15"/>
      <c r="W280" s="15"/>
      <c r="X280" s="15"/>
      <c r="Y280" s="15"/>
      <c r="Z280" s="15"/>
      <c r="AA280" s="15"/>
      <c r="AB280" s="15"/>
      <c r="AC280" s="15"/>
      <c r="AD280" s="15"/>
      <c r="AE280" s="15"/>
      <c r="AT280" s="275" t="s">
        <v>226</v>
      </c>
      <c r="AU280" s="275" t="s">
        <v>85</v>
      </c>
      <c r="AV280" s="15" t="s">
        <v>100</v>
      </c>
      <c r="AW280" s="15" t="s">
        <v>35</v>
      </c>
      <c r="AX280" s="15" t="s">
        <v>85</v>
      </c>
      <c r="AY280" s="275" t="s">
        <v>216</v>
      </c>
    </row>
    <row r="281" spans="1:65" s="2" customFormat="1" ht="234.75" customHeight="1">
      <c r="A281" s="39"/>
      <c r="B281" s="40"/>
      <c r="C281" s="276" t="s">
        <v>521</v>
      </c>
      <c r="D281" s="276" t="s">
        <v>265</v>
      </c>
      <c r="E281" s="277" t="s">
        <v>522</v>
      </c>
      <c r="F281" s="278" t="s">
        <v>523</v>
      </c>
      <c r="G281" s="279" t="s">
        <v>255</v>
      </c>
      <c r="H281" s="280">
        <v>75.8</v>
      </c>
      <c r="I281" s="281"/>
      <c r="J281" s="282">
        <f>ROUND(I281*H281,2)</f>
        <v>0</v>
      </c>
      <c r="K281" s="278" t="s">
        <v>223</v>
      </c>
      <c r="L281" s="45"/>
      <c r="M281" s="283" t="s">
        <v>1</v>
      </c>
      <c r="N281" s="284" t="s">
        <v>43</v>
      </c>
      <c r="O281" s="92"/>
      <c r="P281" s="239">
        <f>O281*H281</f>
        <v>0</v>
      </c>
      <c r="Q281" s="239">
        <v>0</v>
      </c>
      <c r="R281" s="239">
        <f>Q281*H281</f>
        <v>0</v>
      </c>
      <c r="S281" s="239">
        <v>0</v>
      </c>
      <c r="T281" s="240">
        <f>S281*H281</f>
        <v>0</v>
      </c>
      <c r="U281" s="39"/>
      <c r="V281" s="39"/>
      <c r="W281" s="39"/>
      <c r="X281" s="39"/>
      <c r="Y281" s="39"/>
      <c r="Z281" s="39"/>
      <c r="AA281" s="39"/>
      <c r="AB281" s="39"/>
      <c r="AC281" s="39"/>
      <c r="AD281" s="39"/>
      <c r="AE281" s="39"/>
      <c r="AR281" s="241" t="s">
        <v>233</v>
      </c>
      <c r="AT281" s="241" t="s">
        <v>265</v>
      </c>
      <c r="AU281" s="241" t="s">
        <v>85</v>
      </c>
      <c r="AY281" s="18" t="s">
        <v>216</v>
      </c>
      <c r="BE281" s="242">
        <f>IF(N281="základní",J281,0)</f>
        <v>0</v>
      </c>
      <c r="BF281" s="242">
        <f>IF(N281="snížená",J281,0)</f>
        <v>0</v>
      </c>
      <c r="BG281" s="242">
        <f>IF(N281="zákl. přenesená",J281,0)</f>
        <v>0</v>
      </c>
      <c r="BH281" s="242">
        <f>IF(N281="sníž. přenesená",J281,0)</f>
        <v>0</v>
      </c>
      <c r="BI281" s="242">
        <f>IF(N281="nulová",J281,0)</f>
        <v>0</v>
      </c>
      <c r="BJ281" s="18" t="s">
        <v>85</v>
      </c>
      <c r="BK281" s="242">
        <f>ROUND(I281*H281,2)</f>
        <v>0</v>
      </c>
      <c r="BL281" s="18" t="s">
        <v>233</v>
      </c>
      <c r="BM281" s="241" t="s">
        <v>524</v>
      </c>
    </row>
    <row r="282" spans="1:51" s="13" customFormat="1" ht="12">
      <c r="A282" s="13"/>
      <c r="B282" s="243"/>
      <c r="C282" s="244"/>
      <c r="D282" s="245" t="s">
        <v>226</v>
      </c>
      <c r="E282" s="246" t="s">
        <v>1</v>
      </c>
      <c r="F282" s="247" t="s">
        <v>525</v>
      </c>
      <c r="G282" s="244"/>
      <c r="H282" s="246" t="s">
        <v>1</v>
      </c>
      <c r="I282" s="248"/>
      <c r="J282" s="244"/>
      <c r="K282" s="244"/>
      <c r="L282" s="249"/>
      <c r="M282" s="250"/>
      <c r="N282" s="251"/>
      <c r="O282" s="251"/>
      <c r="P282" s="251"/>
      <c r="Q282" s="251"/>
      <c r="R282" s="251"/>
      <c r="S282" s="251"/>
      <c r="T282" s="252"/>
      <c r="U282" s="13"/>
      <c r="V282" s="13"/>
      <c r="W282" s="13"/>
      <c r="X282" s="13"/>
      <c r="Y282" s="13"/>
      <c r="Z282" s="13"/>
      <c r="AA282" s="13"/>
      <c r="AB282" s="13"/>
      <c r="AC282" s="13"/>
      <c r="AD282" s="13"/>
      <c r="AE282" s="13"/>
      <c r="AT282" s="253" t="s">
        <v>226</v>
      </c>
      <c r="AU282" s="253" t="s">
        <v>85</v>
      </c>
      <c r="AV282" s="13" t="s">
        <v>85</v>
      </c>
      <c r="AW282" s="13" t="s">
        <v>35</v>
      </c>
      <c r="AX282" s="13" t="s">
        <v>78</v>
      </c>
      <c r="AY282" s="253" t="s">
        <v>216</v>
      </c>
    </row>
    <row r="283" spans="1:51" s="14" customFormat="1" ht="12">
      <c r="A283" s="14"/>
      <c r="B283" s="254"/>
      <c r="C283" s="255"/>
      <c r="D283" s="245" t="s">
        <v>226</v>
      </c>
      <c r="E283" s="256" t="s">
        <v>1</v>
      </c>
      <c r="F283" s="257" t="s">
        <v>526</v>
      </c>
      <c r="G283" s="255"/>
      <c r="H283" s="258">
        <v>75.8</v>
      </c>
      <c r="I283" s="259"/>
      <c r="J283" s="255"/>
      <c r="K283" s="255"/>
      <c r="L283" s="260"/>
      <c r="M283" s="261"/>
      <c r="N283" s="262"/>
      <c r="O283" s="262"/>
      <c r="P283" s="262"/>
      <c r="Q283" s="262"/>
      <c r="R283" s="262"/>
      <c r="S283" s="262"/>
      <c r="T283" s="263"/>
      <c r="U283" s="14"/>
      <c r="V283" s="14"/>
      <c r="W283" s="14"/>
      <c r="X283" s="14"/>
      <c r="Y283" s="14"/>
      <c r="Z283" s="14"/>
      <c r="AA283" s="14"/>
      <c r="AB283" s="14"/>
      <c r="AC283" s="14"/>
      <c r="AD283" s="14"/>
      <c r="AE283" s="14"/>
      <c r="AT283" s="264" t="s">
        <v>226</v>
      </c>
      <c r="AU283" s="264" t="s">
        <v>85</v>
      </c>
      <c r="AV283" s="14" t="s">
        <v>87</v>
      </c>
      <c r="AW283" s="14" t="s">
        <v>35</v>
      </c>
      <c r="AX283" s="14" t="s">
        <v>78</v>
      </c>
      <c r="AY283" s="264" t="s">
        <v>216</v>
      </c>
    </row>
    <row r="284" spans="1:51" s="15" customFormat="1" ht="12">
      <c r="A284" s="15"/>
      <c r="B284" s="265"/>
      <c r="C284" s="266"/>
      <c r="D284" s="245" t="s">
        <v>226</v>
      </c>
      <c r="E284" s="267" t="s">
        <v>1</v>
      </c>
      <c r="F284" s="268" t="s">
        <v>229</v>
      </c>
      <c r="G284" s="266"/>
      <c r="H284" s="269">
        <v>75.8</v>
      </c>
      <c r="I284" s="270"/>
      <c r="J284" s="266"/>
      <c r="K284" s="266"/>
      <c r="L284" s="271"/>
      <c r="M284" s="272"/>
      <c r="N284" s="273"/>
      <c r="O284" s="273"/>
      <c r="P284" s="273"/>
      <c r="Q284" s="273"/>
      <c r="R284" s="273"/>
      <c r="S284" s="273"/>
      <c r="T284" s="274"/>
      <c r="U284" s="15"/>
      <c r="V284" s="15"/>
      <c r="W284" s="15"/>
      <c r="X284" s="15"/>
      <c r="Y284" s="15"/>
      <c r="Z284" s="15"/>
      <c r="AA284" s="15"/>
      <c r="AB284" s="15"/>
      <c r="AC284" s="15"/>
      <c r="AD284" s="15"/>
      <c r="AE284" s="15"/>
      <c r="AT284" s="275" t="s">
        <v>226</v>
      </c>
      <c r="AU284" s="275" t="s">
        <v>85</v>
      </c>
      <c r="AV284" s="15" t="s">
        <v>100</v>
      </c>
      <c r="AW284" s="15" t="s">
        <v>35</v>
      </c>
      <c r="AX284" s="15" t="s">
        <v>85</v>
      </c>
      <c r="AY284" s="275" t="s">
        <v>216</v>
      </c>
    </row>
    <row r="285" spans="1:65" s="2" customFormat="1" ht="234.75" customHeight="1">
      <c r="A285" s="39"/>
      <c r="B285" s="40"/>
      <c r="C285" s="276" t="s">
        <v>527</v>
      </c>
      <c r="D285" s="276" t="s">
        <v>265</v>
      </c>
      <c r="E285" s="277" t="s">
        <v>528</v>
      </c>
      <c r="F285" s="278" t="s">
        <v>529</v>
      </c>
      <c r="G285" s="279" t="s">
        <v>255</v>
      </c>
      <c r="H285" s="280">
        <v>90.25</v>
      </c>
      <c r="I285" s="281"/>
      <c r="J285" s="282">
        <f>ROUND(I285*H285,2)</f>
        <v>0</v>
      </c>
      <c r="K285" s="278" t="s">
        <v>223</v>
      </c>
      <c r="L285" s="45"/>
      <c r="M285" s="283" t="s">
        <v>1</v>
      </c>
      <c r="N285" s="284" t="s">
        <v>43</v>
      </c>
      <c r="O285" s="92"/>
      <c r="P285" s="239">
        <f>O285*H285</f>
        <v>0</v>
      </c>
      <c r="Q285" s="239">
        <v>0</v>
      </c>
      <c r="R285" s="239">
        <f>Q285*H285</f>
        <v>0</v>
      </c>
      <c r="S285" s="239">
        <v>0</v>
      </c>
      <c r="T285" s="240">
        <f>S285*H285</f>
        <v>0</v>
      </c>
      <c r="U285" s="39"/>
      <c r="V285" s="39"/>
      <c r="W285" s="39"/>
      <c r="X285" s="39"/>
      <c r="Y285" s="39"/>
      <c r="Z285" s="39"/>
      <c r="AA285" s="39"/>
      <c r="AB285" s="39"/>
      <c r="AC285" s="39"/>
      <c r="AD285" s="39"/>
      <c r="AE285" s="39"/>
      <c r="AR285" s="241" t="s">
        <v>233</v>
      </c>
      <c r="AT285" s="241" t="s">
        <v>265</v>
      </c>
      <c r="AU285" s="241" t="s">
        <v>85</v>
      </c>
      <c r="AY285" s="18" t="s">
        <v>216</v>
      </c>
      <c r="BE285" s="242">
        <f>IF(N285="základní",J285,0)</f>
        <v>0</v>
      </c>
      <c r="BF285" s="242">
        <f>IF(N285="snížená",J285,0)</f>
        <v>0</v>
      </c>
      <c r="BG285" s="242">
        <f>IF(N285="zákl. přenesená",J285,0)</f>
        <v>0</v>
      </c>
      <c r="BH285" s="242">
        <f>IF(N285="sníž. přenesená",J285,0)</f>
        <v>0</v>
      </c>
      <c r="BI285" s="242">
        <f>IF(N285="nulová",J285,0)</f>
        <v>0</v>
      </c>
      <c r="BJ285" s="18" t="s">
        <v>85</v>
      </c>
      <c r="BK285" s="242">
        <f>ROUND(I285*H285,2)</f>
        <v>0</v>
      </c>
      <c r="BL285" s="18" t="s">
        <v>233</v>
      </c>
      <c r="BM285" s="241" t="s">
        <v>530</v>
      </c>
    </row>
    <row r="286" spans="1:51" s="13" customFormat="1" ht="12">
      <c r="A286" s="13"/>
      <c r="B286" s="243"/>
      <c r="C286" s="244"/>
      <c r="D286" s="245" t="s">
        <v>226</v>
      </c>
      <c r="E286" s="246" t="s">
        <v>1</v>
      </c>
      <c r="F286" s="247" t="s">
        <v>459</v>
      </c>
      <c r="G286" s="244"/>
      <c r="H286" s="246" t="s">
        <v>1</v>
      </c>
      <c r="I286" s="248"/>
      <c r="J286" s="244"/>
      <c r="K286" s="244"/>
      <c r="L286" s="249"/>
      <c r="M286" s="250"/>
      <c r="N286" s="251"/>
      <c r="O286" s="251"/>
      <c r="P286" s="251"/>
      <c r="Q286" s="251"/>
      <c r="R286" s="251"/>
      <c r="S286" s="251"/>
      <c r="T286" s="252"/>
      <c r="U286" s="13"/>
      <c r="V286" s="13"/>
      <c r="W286" s="13"/>
      <c r="X286" s="13"/>
      <c r="Y286" s="13"/>
      <c r="Z286" s="13"/>
      <c r="AA286" s="13"/>
      <c r="AB286" s="13"/>
      <c r="AC286" s="13"/>
      <c r="AD286" s="13"/>
      <c r="AE286" s="13"/>
      <c r="AT286" s="253" t="s">
        <v>226</v>
      </c>
      <c r="AU286" s="253" t="s">
        <v>85</v>
      </c>
      <c r="AV286" s="13" t="s">
        <v>85</v>
      </c>
      <c r="AW286" s="13" t="s">
        <v>35</v>
      </c>
      <c r="AX286" s="13" t="s">
        <v>78</v>
      </c>
      <c r="AY286" s="253" t="s">
        <v>216</v>
      </c>
    </row>
    <row r="287" spans="1:51" s="14" customFormat="1" ht="12">
      <c r="A287" s="14"/>
      <c r="B287" s="254"/>
      <c r="C287" s="255"/>
      <c r="D287" s="245" t="s">
        <v>226</v>
      </c>
      <c r="E287" s="256" t="s">
        <v>1</v>
      </c>
      <c r="F287" s="257" t="s">
        <v>531</v>
      </c>
      <c r="G287" s="255"/>
      <c r="H287" s="258">
        <v>90.25</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226</v>
      </c>
      <c r="AU287" s="264" t="s">
        <v>85</v>
      </c>
      <c r="AV287" s="14" t="s">
        <v>87</v>
      </c>
      <c r="AW287" s="14" t="s">
        <v>35</v>
      </c>
      <c r="AX287" s="14" t="s">
        <v>78</v>
      </c>
      <c r="AY287" s="264" t="s">
        <v>216</v>
      </c>
    </row>
    <row r="288" spans="1:51" s="15" customFormat="1" ht="12">
      <c r="A288" s="15"/>
      <c r="B288" s="265"/>
      <c r="C288" s="266"/>
      <c r="D288" s="245" t="s">
        <v>226</v>
      </c>
      <c r="E288" s="267" t="s">
        <v>1</v>
      </c>
      <c r="F288" s="268" t="s">
        <v>229</v>
      </c>
      <c r="G288" s="266"/>
      <c r="H288" s="269">
        <v>90.25</v>
      </c>
      <c r="I288" s="270"/>
      <c r="J288" s="266"/>
      <c r="K288" s="266"/>
      <c r="L288" s="271"/>
      <c r="M288" s="272"/>
      <c r="N288" s="273"/>
      <c r="O288" s="273"/>
      <c r="P288" s="273"/>
      <c r="Q288" s="273"/>
      <c r="R288" s="273"/>
      <c r="S288" s="273"/>
      <c r="T288" s="274"/>
      <c r="U288" s="15"/>
      <c r="V288" s="15"/>
      <c r="W288" s="15"/>
      <c r="X288" s="15"/>
      <c r="Y288" s="15"/>
      <c r="Z288" s="15"/>
      <c r="AA288" s="15"/>
      <c r="AB288" s="15"/>
      <c r="AC288" s="15"/>
      <c r="AD288" s="15"/>
      <c r="AE288" s="15"/>
      <c r="AT288" s="275" t="s">
        <v>226</v>
      </c>
      <c r="AU288" s="275" t="s">
        <v>85</v>
      </c>
      <c r="AV288" s="15" t="s">
        <v>100</v>
      </c>
      <c r="AW288" s="15" t="s">
        <v>35</v>
      </c>
      <c r="AX288" s="15" t="s">
        <v>85</v>
      </c>
      <c r="AY288" s="275" t="s">
        <v>216</v>
      </c>
    </row>
    <row r="289" spans="1:65" s="2" customFormat="1" ht="245.85" customHeight="1">
      <c r="A289" s="39"/>
      <c r="B289" s="40"/>
      <c r="C289" s="276" t="s">
        <v>532</v>
      </c>
      <c r="D289" s="276" t="s">
        <v>265</v>
      </c>
      <c r="E289" s="277" t="s">
        <v>533</v>
      </c>
      <c r="F289" s="278" t="s">
        <v>534</v>
      </c>
      <c r="G289" s="279" t="s">
        <v>255</v>
      </c>
      <c r="H289" s="280">
        <v>7220</v>
      </c>
      <c r="I289" s="281"/>
      <c r="J289" s="282">
        <f>ROUND(I289*H289,2)</f>
        <v>0</v>
      </c>
      <c r="K289" s="278" t="s">
        <v>223</v>
      </c>
      <c r="L289" s="45"/>
      <c r="M289" s="283" t="s">
        <v>1</v>
      </c>
      <c r="N289" s="284" t="s">
        <v>43</v>
      </c>
      <c r="O289" s="92"/>
      <c r="P289" s="239">
        <f>O289*H289</f>
        <v>0</v>
      </c>
      <c r="Q289" s="239">
        <v>0</v>
      </c>
      <c r="R289" s="239">
        <f>Q289*H289</f>
        <v>0</v>
      </c>
      <c r="S289" s="239">
        <v>0</v>
      </c>
      <c r="T289" s="240">
        <f>S289*H289</f>
        <v>0</v>
      </c>
      <c r="U289" s="39"/>
      <c r="V289" s="39"/>
      <c r="W289" s="39"/>
      <c r="X289" s="39"/>
      <c r="Y289" s="39"/>
      <c r="Z289" s="39"/>
      <c r="AA289" s="39"/>
      <c r="AB289" s="39"/>
      <c r="AC289" s="39"/>
      <c r="AD289" s="39"/>
      <c r="AE289" s="39"/>
      <c r="AR289" s="241" t="s">
        <v>233</v>
      </c>
      <c r="AT289" s="241" t="s">
        <v>265</v>
      </c>
      <c r="AU289" s="241" t="s">
        <v>85</v>
      </c>
      <c r="AY289" s="18" t="s">
        <v>216</v>
      </c>
      <c r="BE289" s="242">
        <f>IF(N289="základní",J289,0)</f>
        <v>0</v>
      </c>
      <c r="BF289" s="242">
        <f>IF(N289="snížená",J289,0)</f>
        <v>0</v>
      </c>
      <c r="BG289" s="242">
        <f>IF(N289="zákl. přenesená",J289,0)</f>
        <v>0</v>
      </c>
      <c r="BH289" s="242">
        <f>IF(N289="sníž. přenesená",J289,0)</f>
        <v>0</v>
      </c>
      <c r="BI289" s="242">
        <f>IF(N289="nulová",J289,0)</f>
        <v>0</v>
      </c>
      <c r="BJ289" s="18" t="s">
        <v>85</v>
      </c>
      <c r="BK289" s="242">
        <f>ROUND(I289*H289,2)</f>
        <v>0</v>
      </c>
      <c r="BL289" s="18" t="s">
        <v>233</v>
      </c>
      <c r="BM289" s="241" t="s">
        <v>535</v>
      </c>
    </row>
    <row r="290" spans="1:51" s="13" customFormat="1" ht="12">
      <c r="A290" s="13"/>
      <c r="B290" s="243"/>
      <c r="C290" s="244"/>
      <c r="D290" s="245" t="s">
        <v>226</v>
      </c>
      <c r="E290" s="246" t="s">
        <v>1</v>
      </c>
      <c r="F290" s="247" t="s">
        <v>459</v>
      </c>
      <c r="G290" s="244"/>
      <c r="H290" s="246" t="s">
        <v>1</v>
      </c>
      <c r="I290" s="248"/>
      <c r="J290" s="244"/>
      <c r="K290" s="244"/>
      <c r="L290" s="249"/>
      <c r="M290" s="250"/>
      <c r="N290" s="251"/>
      <c r="O290" s="251"/>
      <c r="P290" s="251"/>
      <c r="Q290" s="251"/>
      <c r="R290" s="251"/>
      <c r="S290" s="251"/>
      <c r="T290" s="252"/>
      <c r="U290" s="13"/>
      <c r="V290" s="13"/>
      <c r="W290" s="13"/>
      <c r="X290" s="13"/>
      <c r="Y290" s="13"/>
      <c r="Z290" s="13"/>
      <c r="AA290" s="13"/>
      <c r="AB290" s="13"/>
      <c r="AC290" s="13"/>
      <c r="AD290" s="13"/>
      <c r="AE290" s="13"/>
      <c r="AT290" s="253" t="s">
        <v>226</v>
      </c>
      <c r="AU290" s="253" t="s">
        <v>85</v>
      </c>
      <c r="AV290" s="13" t="s">
        <v>85</v>
      </c>
      <c r="AW290" s="13" t="s">
        <v>35</v>
      </c>
      <c r="AX290" s="13" t="s">
        <v>78</v>
      </c>
      <c r="AY290" s="253" t="s">
        <v>216</v>
      </c>
    </row>
    <row r="291" spans="1:51" s="14" customFormat="1" ht="12">
      <c r="A291" s="14"/>
      <c r="B291" s="254"/>
      <c r="C291" s="255"/>
      <c r="D291" s="245" t="s">
        <v>226</v>
      </c>
      <c r="E291" s="256" t="s">
        <v>1</v>
      </c>
      <c r="F291" s="257" t="s">
        <v>536</v>
      </c>
      <c r="G291" s="255"/>
      <c r="H291" s="258">
        <v>7220</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226</v>
      </c>
      <c r="AU291" s="264" t="s">
        <v>85</v>
      </c>
      <c r="AV291" s="14" t="s">
        <v>87</v>
      </c>
      <c r="AW291" s="14" t="s">
        <v>35</v>
      </c>
      <c r="AX291" s="14" t="s">
        <v>78</v>
      </c>
      <c r="AY291" s="264" t="s">
        <v>216</v>
      </c>
    </row>
    <row r="292" spans="1:51" s="15" customFormat="1" ht="12">
      <c r="A292" s="15"/>
      <c r="B292" s="265"/>
      <c r="C292" s="266"/>
      <c r="D292" s="245" t="s">
        <v>226</v>
      </c>
      <c r="E292" s="267" t="s">
        <v>1</v>
      </c>
      <c r="F292" s="268" t="s">
        <v>229</v>
      </c>
      <c r="G292" s="266"/>
      <c r="H292" s="269">
        <v>7220</v>
      </c>
      <c r="I292" s="270"/>
      <c r="J292" s="266"/>
      <c r="K292" s="266"/>
      <c r="L292" s="271"/>
      <c r="M292" s="272"/>
      <c r="N292" s="273"/>
      <c r="O292" s="273"/>
      <c r="P292" s="273"/>
      <c r="Q292" s="273"/>
      <c r="R292" s="273"/>
      <c r="S292" s="273"/>
      <c r="T292" s="274"/>
      <c r="U292" s="15"/>
      <c r="V292" s="15"/>
      <c r="W292" s="15"/>
      <c r="X292" s="15"/>
      <c r="Y292" s="15"/>
      <c r="Z292" s="15"/>
      <c r="AA292" s="15"/>
      <c r="AB292" s="15"/>
      <c r="AC292" s="15"/>
      <c r="AD292" s="15"/>
      <c r="AE292" s="15"/>
      <c r="AT292" s="275" t="s">
        <v>226</v>
      </c>
      <c r="AU292" s="275" t="s">
        <v>85</v>
      </c>
      <c r="AV292" s="15" t="s">
        <v>100</v>
      </c>
      <c r="AW292" s="15" t="s">
        <v>35</v>
      </c>
      <c r="AX292" s="15" t="s">
        <v>85</v>
      </c>
      <c r="AY292" s="275" t="s">
        <v>216</v>
      </c>
    </row>
    <row r="293" spans="1:65" s="2" customFormat="1" ht="90" customHeight="1">
      <c r="A293" s="39"/>
      <c r="B293" s="40"/>
      <c r="C293" s="276" t="s">
        <v>537</v>
      </c>
      <c r="D293" s="276" t="s">
        <v>265</v>
      </c>
      <c r="E293" s="277" t="s">
        <v>538</v>
      </c>
      <c r="F293" s="278" t="s">
        <v>539</v>
      </c>
      <c r="G293" s="279" t="s">
        <v>232</v>
      </c>
      <c r="H293" s="280">
        <v>6</v>
      </c>
      <c r="I293" s="281"/>
      <c r="J293" s="282">
        <f>ROUND(I293*H293,2)</f>
        <v>0</v>
      </c>
      <c r="K293" s="278" t="s">
        <v>223</v>
      </c>
      <c r="L293" s="45"/>
      <c r="M293" s="283" t="s">
        <v>1</v>
      </c>
      <c r="N293" s="284" t="s">
        <v>43</v>
      </c>
      <c r="O293" s="92"/>
      <c r="P293" s="239">
        <f>O293*H293</f>
        <v>0</v>
      </c>
      <c r="Q293" s="239">
        <v>0</v>
      </c>
      <c r="R293" s="239">
        <f>Q293*H293</f>
        <v>0</v>
      </c>
      <c r="S293" s="239">
        <v>0</v>
      </c>
      <c r="T293" s="240">
        <f>S293*H293</f>
        <v>0</v>
      </c>
      <c r="U293" s="39"/>
      <c r="V293" s="39"/>
      <c r="W293" s="39"/>
      <c r="X293" s="39"/>
      <c r="Y293" s="39"/>
      <c r="Z293" s="39"/>
      <c r="AA293" s="39"/>
      <c r="AB293" s="39"/>
      <c r="AC293" s="39"/>
      <c r="AD293" s="39"/>
      <c r="AE293" s="39"/>
      <c r="AR293" s="241" t="s">
        <v>233</v>
      </c>
      <c r="AT293" s="241" t="s">
        <v>265</v>
      </c>
      <c r="AU293" s="241" t="s">
        <v>85</v>
      </c>
      <c r="AY293" s="18" t="s">
        <v>216</v>
      </c>
      <c r="BE293" s="242">
        <f>IF(N293="základní",J293,0)</f>
        <v>0</v>
      </c>
      <c r="BF293" s="242">
        <f>IF(N293="snížená",J293,0)</f>
        <v>0</v>
      </c>
      <c r="BG293" s="242">
        <f>IF(N293="zákl. přenesená",J293,0)</f>
        <v>0</v>
      </c>
      <c r="BH293" s="242">
        <f>IF(N293="sníž. přenesená",J293,0)</f>
        <v>0</v>
      </c>
      <c r="BI293" s="242">
        <f>IF(N293="nulová",J293,0)</f>
        <v>0</v>
      </c>
      <c r="BJ293" s="18" t="s">
        <v>85</v>
      </c>
      <c r="BK293" s="242">
        <f>ROUND(I293*H293,2)</f>
        <v>0</v>
      </c>
      <c r="BL293" s="18" t="s">
        <v>233</v>
      </c>
      <c r="BM293" s="241" t="s">
        <v>540</v>
      </c>
    </row>
    <row r="294" spans="1:51" s="14" customFormat="1" ht="12">
      <c r="A294" s="14"/>
      <c r="B294" s="254"/>
      <c r="C294" s="255"/>
      <c r="D294" s="245" t="s">
        <v>226</v>
      </c>
      <c r="E294" s="256" t="s">
        <v>1</v>
      </c>
      <c r="F294" s="257" t="s">
        <v>541</v>
      </c>
      <c r="G294" s="255"/>
      <c r="H294" s="258">
        <v>1</v>
      </c>
      <c r="I294" s="259"/>
      <c r="J294" s="255"/>
      <c r="K294" s="255"/>
      <c r="L294" s="260"/>
      <c r="M294" s="261"/>
      <c r="N294" s="262"/>
      <c r="O294" s="262"/>
      <c r="P294" s="262"/>
      <c r="Q294" s="262"/>
      <c r="R294" s="262"/>
      <c r="S294" s="262"/>
      <c r="T294" s="263"/>
      <c r="U294" s="14"/>
      <c r="V294" s="14"/>
      <c r="W294" s="14"/>
      <c r="X294" s="14"/>
      <c r="Y294" s="14"/>
      <c r="Z294" s="14"/>
      <c r="AA294" s="14"/>
      <c r="AB294" s="14"/>
      <c r="AC294" s="14"/>
      <c r="AD294" s="14"/>
      <c r="AE294" s="14"/>
      <c r="AT294" s="264" t="s">
        <v>226</v>
      </c>
      <c r="AU294" s="264" t="s">
        <v>85</v>
      </c>
      <c r="AV294" s="14" t="s">
        <v>87</v>
      </c>
      <c r="AW294" s="14" t="s">
        <v>35</v>
      </c>
      <c r="AX294" s="14" t="s">
        <v>78</v>
      </c>
      <c r="AY294" s="264" t="s">
        <v>216</v>
      </c>
    </row>
    <row r="295" spans="1:51" s="14" customFormat="1" ht="12">
      <c r="A295" s="14"/>
      <c r="B295" s="254"/>
      <c r="C295" s="255"/>
      <c r="D295" s="245" t="s">
        <v>226</v>
      </c>
      <c r="E295" s="256" t="s">
        <v>1</v>
      </c>
      <c r="F295" s="257" t="s">
        <v>542</v>
      </c>
      <c r="G295" s="255"/>
      <c r="H295" s="258">
        <v>2</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226</v>
      </c>
      <c r="AU295" s="264" t="s">
        <v>85</v>
      </c>
      <c r="AV295" s="14" t="s">
        <v>87</v>
      </c>
      <c r="AW295" s="14" t="s">
        <v>35</v>
      </c>
      <c r="AX295" s="14" t="s">
        <v>78</v>
      </c>
      <c r="AY295" s="264" t="s">
        <v>216</v>
      </c>
    </row>
    <row r="296" spans="1:51" s="14" customFormat="1" ht="12">
      <c r="A296" s="14"/>
      <c r="B296" s="254"/>
      <c r="C296" s="255"/>
      <c r="D296" s="245" t="s">
        <v>226</v>
      </c>
      <c r="E296" s="256" t="s">
        <v>1</v>
      </c>
      <c r="F296" s="257" t="s">
        <v>543</v>
      </c>
      <c r="G296" s="255"/>
      <c r="H296" s="258">
        <v>2</v>
      </c>
      <c r="I296" s="259"/>
      <c r="J296" s="255"/>
      <c r="K296" s="255"/>
      <c r="L296" s="260"/>
      <c r="M296" s="261"/>
      <c r="N296" s="262"/>
      <c r="O296" s="262"/>
      <c r="P296" s="262"/>
      <c r="Q296" s="262"/>
      <c r="R296" s="262"/>
      <c r="S296" s="262"/>
      <c r="T296" s="263"/>
      <c r="U296" s="14"/>
      <c r="V296" s="14"/>
      <c r="W296" s="14"/>
      <c r="X296" s="14"/>
      <c r="Y296" s="14"/>
      <c r="Z296" s="14"/>
      <c r="AA296" s="14"/>
      <c r="AB296" s="14"/>
      <c r="AC296" s="14"/>
      <c r="AD296" s="14"/>
      <c r="AE296" s="14"/>
      <c r="AT296" s="264" t="s">
        <v>226</v>
      </c>
      <c r="AU296" s="264" t="s">
        <v>85</v>
      </c>
      <c r="AV296" s="14" t="s">
        <v>87</v>
      </c>
      <c r="AW296" s="14" t="s">
        <v>35</v>
      </c>
      <c r="AX296" s="14" t="s">
        <v>78</v>
      </c>
      <c r="AY296" s="264" t="s">
        <v>216</v>
      </c>
    </row>
    <row r="297" spans="1:51" s="14" customFormat="1" ht="12">
      <c r="A297" s="14"/>
      <c r="B297" s="254"/>
      <c r="C297" s="255"/>
      <c r="D297" s="245" t="s">
        <v>226</v>
      </c>
      <c r="E297" s="256" t="s">
        <v>1</v>
      </c>
      <c r="F297" s="257" t="s">
        <v>544</v>
      </c>
      <c r="G297" s="255"/>
      <c r="H297" s="258">
        <v>1</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226</v>
      </c>
      <c r="AU297" s="264" t="s">
        <v>85</v>
      </c>
      <c r="AV297" s="14" t="s">
        <v>87</v>
      </c>
      <c r="AW297" s="14" t="s">
        <v>35</v>
      </c>
      <c r="AX297" s="14" t="s">
        <v>78</v>
      </c>
      <c r="AY297" s="264" t="s">
        <v>216</v>
      </c>
    </row>
    <row r="298" spans="1:51" s="15" customFormat="1" ht="12">
      <c r="A298" s="15"/>
      <c r="B298" s="265"/>
      <c r="C298" s="266"/>
      <c r="D298" s="245" t="s">
        <v>226</v>
      </c>
      <c r="E298" s="267" t="s">
        <v>1</v>
      </c>
      <c r="F298" s="268" t="s">
        <v>229</v>
      </c>
      <c r="G298" s="266"/>
      <c r="H298" s="269">
        <v>6</v>
      </c>
      <c r="I298" s="270"/>
      <c r="J298" s="266"/>
      <c r="K298" s="266"/>
      <c r="L298" s="271"/>
      <c r="M298" s="272"/>
      <c r="N298" s="273"/>
      <c r="O298" s="273"/>
      <c r="P298" s="273"/>
      <c r="Q298" s="273"/>
      <c r="R298" s="273"/>
      <c r="S298" s="273"/>
      <c r="T298" s="274"/>
      <c r="U298" s="15"/>
      <c r="V298" s="15"/>
      <c r="W298" s="15"/>
      <c r="X298" s="15"/>
      <c r="Y298" s="15"/>
      <c r="Z298" s="15"/>
      <c r="AA298" s="15"/>
      <c r="AB298" s="15"/>
      <c r="AC298" s="15"/>
      <c r="AD298" s="15"/>
      <c r="AE298" s="15"/>
      <c r="AT298" s="275" t="s">
        <v>226</v>
      </c>
      <c r="AU298" s="275" t="s">
        <v>85</v>
      </c>
      <c r="AV298" s="15" t="s">
        <v>100</v>
      </c>
      <c r="AW298" s="15" t="s">
        <v>35</v>
      </c>
      <c r="AX298" s="15" t="s">
        <v>85</v>
      </c>
      <c r="AY298" s="275" t="s">
        <v>216</v>
      </c>
    </row>
    <row r="299" spans="1:65" s="2" customFormat="1" ht="90" customHeight="1">
      <c r="A299" s="39"/>
      <c r="B299" s="40"/>
      <c r="C299" s="276" t="s">
        <v>545</v>
      </c>
      <c r="D299" s="276" t="s">
        <v>265</v>
      </c>
      <c r="E299" s="277" t="s">
        <v>546</v>
      </c>
      <c r="F299" s="278" t="s">
        <v>547</v>
      </c>
      <c r="G299" s="279" t="s">
        <v>255</v>
      </c>
      <c r="H299" s="280">
        <v>0.75</v>
      </c>
      <c r="I299" s="281"/>
      <c r="J299" s="282">
        <f>ROUND(I299*H299,2)</f>
        <v>0</v>
      </c>
      <c r="K299" s="278" t="s">
        <v>223</v>
      </c>
      <c r="L299" s="45"/>
      <c r="M299" s="283" t="s">
        <v>1</v>
      </c>
      <c r="N299" s="284" t="s">
        <v>43</v>
      </c>
      <c r="O299" s="92"/>
      <c r="P299" s="239">
        <f>O299*H299</f>
        <v>0</v>
      </c>
      <c r="Q299" s="239">
        <v>0</v>
      </c>
      <c r="R299" s="239">
        <f>Q299*H299</f>
        <v>0</v>
      </c>
      <c r="S299" s="239">
        <v>0</v>
      </c>
      <c r="T299" s="240">
        <f>S299*H299</f>
        <v>0</v>
      </c>
      <c r="U299" s="39"/>
      <c r="V299" s="39"/>
      <c r="W299" s="39"/>
      <c r="X299" s="39"/>
      <c r="Y299" s="39"/>
      <c r="Z299" s="39"/>
      <c r="AA299" s="39"/>
      <c r="AB299" s="39"/>
      <c r="AC299" s="39"/>
      <c r="AD299" s="39"/>
      <c r="AE299" s="39"/>
      <c r="AR299" s="241" t="s">
        <v>233</v>
      </c>
      <c r="AT299" s="241" t="s">
        <v>265</v>
      </c>
      <c r="AU299" s="241" t="s">
        <v>85</v>
      </c>
      <c r="AY299" s="18" t="s">
        <v>216</v>
      </c>
      <c r="BE299" s="242">
        <f>IF(N299="základní",J299,0)</f>
        <v>0</v>
      </c>
      <c r="BF299" s="242">
        <f>IF(N299="snížená",J299,0)</f>
        <v>0</v>
      </c>
      <c r="BG299" s="242">
        <f>IF(N299="zákl. přenesená",J299,0)</f>
        <v>0</v>
      </c>
      <c r="BH299" s="242">
        <f>IF(N299="sníž. přenesená",J299,0)</f>
        <v>0</v>
      </c>
      <c r="BI299" s="242">
        <f>IF(N299="nulová",J299,0)</f>
        <v>0</v>
      </c>
      <c r="BJ299" s="18" t="s">
        <v>85</v>
      </c>
      <c r="BK299" s="242">
        <f>ROUND(I299*H299,2)</f>
        <v>0</v>
      </c>
      <c r="BL299" s="18" t="s">
        <v>233</v>
      </c>
      <c r="BM299" s="241" t="s">
        <v>548</v>
      </c>
    </row>
    <row r="300" spans="1:51" s="13" customFormat="1" ht="12">
      <c r="A300" s="13"/>
      <c r="B300" s="243"/>
      <c r="C300" s="244"/>
      <c r="D300" s="245" t="s">
        <v>226</v>
      </c>
      <c r="E300" s="246" t="s">
        <v>1</v>
      </c>
      <c r="F300" s="247" t="s">
        <v>549</v>
      </c>
      <c r="G300" s="244"/>
      <c r="H300" s="246" t="s">
        <v>1</v>
      </c>
      <c r="I300" s="248"/>
      <c r="J300" s="244"/>
      <c r="K300" s="244"/>
      <c r="L300" s="249"/>
      <c r="M300" s="250"/>
      <c r="N300" s="251"/>
      <c r="O300" s="251"/>
      <c r="P300" s="251"/>
      <c r="Q300" s="251"/>
      <c r="R300" s="251"/>
      <c r="S300" s="251"/>
      <c r="T300" s="252"/>
      <c r="U300" s="13"/>
      <c r="V300" s="13"/>
      <c r="W300" s="13"/>
      <c r="X300" s="13"/>
      <c r="Y300" s="13"/>
      <c r="Z300" s="13"/>
      <c r="AA300" s="13"/>
      <c r="AB300" s="13"/>
      <c r="AC300" s="13"/>
      <c r="AD300" s="13"/>
      <c r="AE300" s="13"/>
      <c r="AT300" s="253" t="s">
        <v>226</v>
      </c>
      <c r="AU300" s="253" t="s">
        <v>85</v>
      </c>
      <c r="AV300" s="13" t="s">
        <v>85</v>
      </c>
      <c r="AW300" s="13" t="s">
        <v>35</v>
      </c>
      <c r="AX300" s="13" t="s">
        <v>78</v>
      </c>
      <c r="AY300" s="253" t="s">
        <v>216</v>
      </c>
    </row>
    <row r="301" spans="1:51" s="14" customFormat="1" ht="12">
      <c r="A301" s="14"/>
      <c r="B301" s="254"/>
      <c r="C301" s="255"/>
      <c r="D301" s="245" t="s">
        <v>226</v>
      </c>
      <c r="E301" s="256" t="s">
        <v>1</v>
      </c>
      <c r="F301" s="257" t="s">
        <v>550</v>
      </c>
      <c r="G301" s="255"/>
      <c r="H301" s="258">
        <v>0.75</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226</v>
      </c>
      <c r="AU301" s="264" t="s">
        <v>85</v>
      </c>
      <c r="AV301" s="14" t="s">
        <v>87</v>
      </c>
      <c r="AW301" s="14" t="s">
        <v>35</v>
      </c>
      <c r="AX301" s="14" t="s">
        <v>78</v>
      </c>
      <c r="AY301" s="264" t="s">
        <v>216</v>
      </c>
    </row>
    <row r="302" spans="1:51" s="15" customFormat="1" ht="12">
      <c r="A302" s="15"/>
      <c r="B302" s="265"/>
      <c r="C302" s="266"/>
      <c r="D302" s="245" t="s">
        <v>226</v>
      </c>
      <c r="E302" s="267" t="s">
        <v>1</v>
      </c>
      <c r="F302" s="268" t="s">
        <v>229</v>
      </c>
      <c r="G302" s="266"/>
      <c r="H302" s="269">
        <v>0.75</v>
      </c>
      <c r="I302" s="270"/>
      <c r="J302" s="266"/>
      <c r="K302" s="266"/>
      <c r="L302" s="271"/>
      <c r="M302" s="285"/>
      <c r="N302" s="286"/>
      <c r="O302" s="286"/>
      <c r="P302" s="286"/>
      <c r="Q302" s="286"/>
      <c r="R302" s="286"/>
      <c r="S302" s="286"/>
      <c r="T302" s="287"/>
      <c r="U302" s="15"/>
      <c r="V302" s="15"/>
      <c r="W302" s="15"/>
      <c r="X302" s="15"/>
      <c r="Y302" s="15"/>
      <c r="Z302" s="15"/>
      <c r="AA302" s="15"/>
      <c r="AB302" s="15"/>
      <c r="AC302" s="15"/>
      <c r="AD302" s="15"/>
      <c r="AE302" s="15"/>
      <c r="AT302" s="275" t="s">
        <v>226</v>
      </c>
      <c r="AU302" s="275" t="s">
        <v>85</v>
      </c>
      <c r="AV302" s="15" t="s">
        <v>100</v>
      </c>
      <c r="AW302" s="15" t="s">
        <v>35</v>
      </c>
      <c r="AX302" s="15" t="s">
        <v>85</v>
      </c>
      <c r="AY302" s="275" t="s">
        <v>216</v>
      </c>
    </row>
    <row r="303" spans="1:31" s="2" customFormat="1" ht="6.95" customHeight="1">
      <c r="A303" s="39"/>
      <c r="B303" s="67"/>
      <c r="C303" s="68"/>
      <c r="D303" s="68"/>
      <c r="E303" s="68"/>
      <c r="F303" s="68"/>
      <c r="G303" s="68"/>
      <c r="H303" s="68"/>
      <c r="I303" s="68"/>
      <c r="J303" s="68"/>
      <c r="K303" s="68"/>
      <c r="L303" s="45"/>
      <c r="M303" s="39"/>
      <c r="O303" s="39"/>
      <c r="P303" s="39"/>
      <c r="Q303" s="39"/>
      <c r="R303" s="39"/>
      <c r="S303" s="39"/>
      <c r="T303" s="39"/>
      <c r="U303" s="39"/>
      <c r="V303" s="39"/>
      <c r="W303" s="39"/>
      <c r="X303" s="39"/>
      <c r="Y303" s="39"/>
      <c r="Z303" s="39"/>
      <c r="AA303" s="39"/>
      <c r="AB303" s="39"/>
      <c r="AC303" s="39"/>
      <c r="AD303" s="39"/>
      <c r="AE303" s="39"/>
    </row>
  </sheetData>
  <sheetProtection password="CC35" sheet="1" objects="1" scenarios="1" formatColumns="0" formatRows="0" autoFilter="0"/>
  <autoFilter ref="C126:K302"/>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3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174</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1347</v>
      </c>
      <c r="F9" s="1"/>
      <c r="G9" s="1"/>
      <c r="H9" s="1"/>
      <c r="L9" s="21"/>
    </row>
    <row r="10" spans="2:12" s="1" customFormat="1" ht="12" customHeight="1">
      <c r="B10" s="21"/>
      <c r="D10" s="152" t="s">
        <v>188</v>
      </c>
      <c r="L10" s="21"/>
    </row>
    <row r="11" spans="1:31" s="2" customFormat="1" ht="16.5" customHeight="1">
      <c r="A11" s="39"/>
      <c r="B11" s="45"/>
      <c r="C11" s="39"/>
      <c r="D11" s="39"/>
      <c r="E11" s="154" t="s">
        <v>2427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2428</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ROUND(J134,2)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ROUND((SUM(BE134:BE393)),2)</f>
        <v>0</v>
      </c>
      <c r="G37" s="39"/>
      <c r="H37" s="39"/>
      <c r="I37" s="166">
        <v>0.21</v>
      </c>
      <c r="J37" s="165">
        <f>ROUND(((SUM(BE134:BE393))*I37),2)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ROUND((SUM(BF134:BF393)),2)</f>
        <v>0</v>
      </c>
      <c r="G38" s="39"/>
      <c r="H38" s="39"/>
      <c r="I38" s="166">
        <v>0.15</v>
      </c>
      <c r="J38" s="165">
        <f>ROUND(((SUM(BF134:BF393))*I38),2)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ROUND((SUM(BG134:BG393)),2)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ROUND((SUM(BH134:BH393)),2)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ROUND((SUM(BI134:BI393)),2)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2427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A.3.4.1 - Oprava tunelu Nejdecký ev.č. 67</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J134</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J135</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1676</v>
      </c>
      <c r="E102" s="199"/>
      <c r="F102" s="199"/>
      <c r="G102" s="199"/>
      <c r="H102" s="199"/>
      <c r="I102" s="199"/>
      <c r="J102" s="200">
        <f>J136</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829</v>
      </c>
      <c r="E103" s="199"/>
      <c r="F103" s="199"/>
      <c r="G103" s="199"/>
      <c r="H103" s="199"/>
      <c r="I103" s="199"/>
      <c r="J103" s="200">
        <f>J142</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1679</v>
      </c>
      <c r="E104" s="199"/>
      <c r="F104" s="199"/>
      <c r="G104" s="199"/>
      <c r="H104" s="199"/>
      <c r="I104" s="199"/>
      <c r="J104" s="200">
        <f>J148</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1680</v>
      </c>
      <c r="E105" s="199"/>
      <c r="F105" s="199"/>
      <c r="G105" s="199"/>
      <c r="H105" s="199"/>
      <c r="I105" s="199"/>
      <c r="J105" s="200">
        <f>J159</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2096</v>
      </c>
      <c r="E106" s="199"/>
      <c r="F106" s="199"/>
      <c r="G106" s="199"/>
      <c r="H106" s="199"/>
      <c r="I106" s="199"/>
      <c r="J106" s="200">
        <f>J174</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1682</v>
      </c>
      <c r="E107" s="199"/>
      <c r="F107" s="199"/>
      <c r="G107" s="199"/>
      <c r="H107" s="199"/>
      <c r="I107" s="199"/>
      <c r="J107" s="200">
        <f>J358</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1683</v>
      </c>
      <c r="E108" s="199"/>
      <c r="F108" s="199"/>
      <c r="G108" s="199"/>
      <c r="H108" s="199"/>
      <c r="I108" s="199"/>
      <c r="J108" s="200">
        <f>J386</f>
        <v>0</v>
      </c>
      <c r="K108" s="133"/>
      <c r="L108" s="201"/>
      <c r="S108" s="10"/>
      <c r="T108" s="10"/>
      <c r="U108" s="10"/>
      <c r="V108" s="10"/>
      <c r="W108" s="10"/>
      <c r="X108" s="10"/>
      <c r="Y108" s="10"/>
      <c r="Z108" s="10"/>
      <c r="AA108" s="10"/>
      <c r="AB108" s="10"/>
      <c r="AC108" s="10"/>
      <c r="AD108" s="10"/>
      <c r="AE108" s="10"/>
    </row>
    <row r="109" spans="1:31" s="9" customFormat="1" ht="24.95" customHeight="1">
      <c r="A109" s="9"/>
      <c r="B109" s="191"/>
      <c r="C109" s="192"/>
      <c r="D109" s="193" t="s">
        <v>1684</v>
      </c>
      <c r="E109" s="194"/>
      <c r="F109" s="194"/>
      <c r="G109" s="194"/>
      <c r="H109" s="194"/>
      <c r="I109" s="194"/>
      <c r="J109" s="195">
        <f>J389</f>
        <v>0</v>
      </c>
      <c r="K109" s="192"/>
      <c r="L109" s="196"/>
      <c r="S109" s="9"/>
      <c r="T109" s="9"/>
      <c r="U109" s="9"/>
      <c r="V109" s="9"/>
      <c r="W109" s="9"/>
      <c r="X109" s="9"/>
      <c r="Y109" s="9"/>
      <c r="Z109" s="9"/>
      <c r="AA109" s="9"/>
      <c r="AB109" s="9"/>
      <c r="AC109" s="9"/>
      <c r="AD109" s="9"/>
      <c r="AE109" s="9"/>
    </row>
    <row r="110" spans="1:31" s="10" customFormat="1" ht="19.9" customHeight="1">
      <c r="A110" s="10"/>
      <c r="B110" s="197"/>
      <c r="C110" s="133"/>
      <c r="D110" s="198" t="s">
        <v>2429</v>
      </c>
      <c r="E110" s="199"/>
      <c r="F110" s="199"/>
      <c r="G110" s="199"/>
      <c r="H110" s="199"/>
      <c r="I110" s="199"/>
      <c r="J110" s="200">
        <f>J390</f>
        <v>0</v>
      </c>
      <c r="K110" s="133"/>
      <c r="L110" s="201"/>
      <c r="S110" s="10"/>
      <c r="T110" s="10"/>
      <c r="U110" s="10"/>
      <c r="V110" s="10"/>
      <c r="W110" s="10"/>
      <c r="X110" s="10"/>
      <c r="Y110" s="10"/>
      <c r="Z110" s="10"/>
      <c r="AA110" s="10"/>
      <c r="AB110" s="10"/>
      <c r="AC110" s="10"/>
      <c r="AD110" s="10"/>
      <c r="AE110" s="10"/>
    </row>
    <row r="111" spans="1:31" s="2" customFormat="1" ht="21.8"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pans="1:31" s="2" customFormat="1" ht="6.95"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pans="1:31" s="2" customFormat="1" ht="24.95" customHeight="1">
      <c r="A117" s="39"/>
      <c r="B117" s="40"/>
      <c r="C117" s="24" t="s">
        <v>201</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185" t="str">
        <f>E7</f>
        <v>Oprava úseku Nejdek - Nové Hamry oprava č.2</v>
      </c>
      <c r="F120" s="33"/>
      <c r="G120" s="33"/>
      <c r="H120" s="33"/>
      <c r="I120" s="41"/>
      <c r="J120" s="41"/>
      <c r="K120" s="41"/>
      <c r="L120" s="64"/>
      <c r="S120" s="39"/>
      <c r="T120" s="39"/>
      <c r="U120" s="39"/>
      <c r="V120" s="39"/>
      <c r="W120" s="39"/>
      <c r="X120" s="39"/>
      <c r="Y120" s="39"/>
      <c r="Z120" s="39"/>
      <c r="AA120" s="39"/>
      <c r="AB120" s="39"/>
      <c r="AC120" s="39"/>
      <c r="AD120" s="39"/>
      <c r="AE120" s="39"/>
    </row>
    <row r="121" spans="2:12" s="1" customFormat="1" ht="12" customHeight="1">
      <c r="B121" s="22"/>
      <c r="C121" s="33" t="s">
        <v>186</v>
      </c>
      <c r="D121" s="23"/>
      <c r="E121" s="23"/>
      <c r="F121" s="23"/>
      <c r="G121" s="23"/>
      <c r="H121" s="23"/>
      <c r="I121" s="23"/>
      <c r="J121" s="23"/>
      <c r="K121" s="23"/>
      <c r="L121" s="21"/>
    </row>
    <row r="122" spans="2:12" s="1" customFormat="1" ht="16.5" customHeight="1">
      <c r="B122" s="22"/>
      <c r="C122" s="23"/>
      <c r="D122" s="23"/>
      <c r="E122" s="185" t="s">
        <v>1347</v>
      </c>
      <c r="F122" s="23"/>
      <c r="G122" s="23"/>
      <c r="H122" s="23"/>
      <c r="I122" s="23"/>
      <c r="J122" s="23"/>
      <c r="K122" s="23"/>
      <c r="L122" s="21"/>
    </row>
    <row r="123" spans="2:12" s="1" customFormat="1" ht="12" customHeight="1">
      <c r="B123" s="22"/>
      <c r="C123" s="33" t="s">
        <v>188</v>
      </c>
      <c r="D123" s="23"/>
      <c r="E123" s="23"/>
      <c r="F123" s="23"/>
      <c r="G123" s="23"/>
      <c r="H123" s="23"/>
      <c r="I123" s="23"/>
      <c r="J123" s="23"/>
      <c r="K123" s="23"/>
      <c r="L123" s="21"/>
    </row>
    <row r="124" spans="1:31" s="2" customFormat="1" ht="16.5" customHeight="1">
      <c r="A124" s="39"/>
      <c r="B124" s="40"/>
      <c r="C124" s="41"/>
      <c r="D124" s="41"/>
      <c r="E124" s="186" t="s">
        <v>2427</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190</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6.5" customHeight="1">
      <c r="A126" s="39"/>
      <c r="B126" s="40"/>
      <c r="C126" s="41"/>
      <c r="D126" s="41"/>
      <c r="E126" s="77" t="str">
        <f>E13</f>
        <v>A.3.4.1 - Oprava tunelu Nejdecký ev.č. 67</v>
      </c>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2" customHeight="1">
      <c r="A128" s="39"/>
      <c r="B128" s="40"/>
      <c r="C128" s="33" t="s">
        <v>20</v>
      </c>
      <c r="D128" s="41"/>
      <c r="E128" s="41"/>
      <c r="F128" s="28" t="str">
        <f>F16</f>
        <v xml:space="preserve"> </v>
      </c>
      <c r="G128" s="41"/>
      <c r="H128" s="41"/>
      <c r="I128" s="33" t="s">
        <v>22</v>
      </c>
      <c r="J128" s="80" t="str">
        <f>IF(J16="","",J16)</f>
        <v>26. 9. 2022</v>
      </c>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5.15" customHeight="1">
      <c r="A130" s="39"/>
      <c r="B130" s="40"/>
      <c r="C130" s="33" t="s">
        <v>24</v>
      </c>
      <c r="D130" s="41"/>
      <c r="E130" s="41"/>
      <c r="F130" s="28" t="str">
        <f>E19</f>
        <v>Správa železnic, státní organizace</v>
      </c>
      <c r="G130" s="41"/>
      <c r="H130" s="41"/>
      <c r="I130" s="33" t="s">
        <v>32</v>
      </c>
      <c r="J130" s="37" t="str">
        <f>E25</f>
        <v>Progi spol. s r.o.</v>
      </c>
      <c r="K130" s="41"/>
      <c r="L130" s="64"/>
      <c r="S130" s="39"/>
      <c r="T130" s="39"/>
      <c r="U130" s="39"/>
      <c r="V130" s="39"/>
      <c r="W130" s="39"/>
      <c r="X130" s="39"/>
      <c r="Y130" s="39"/>
      <c r="Z130" s="39"/>
      <c r="AA130" s="39"/>
      <c r="AB130" s="39"/>
      <c r="AC130" s="39"/>
      <c r="AD130" s="39"/>
      <c r="AE130" s="39"/>
    </row>
    <row r="131" spans="1:31" s="2" customFormat="1" ht="15.15" customHeight="1">
      <c r="A131" s="39"/>
      <c r="B131" s="40"/>
      <c r="C131" s="33" t="s">
        <v>30</v>
      </c>
      <c r="D131" s="41"/>
      <c r="E131" s="41"/>
      <c r="F131" s="28" t="str">
        <f>IF(E22="","",E22)</f>
        <v>Vyplň údaj</v>
      </c>
      <c r="G131" s="41"/>
      <c r="H131" s="41"/>
      <c r="I131" s="33" t="s">
        <v>36</v>
      </c>
      <c r="J131" s="37" t="str">
        <f>E28</f>
        <v>Pavlína Liprtová</v>
      </c>
      <c r="K131" s="41"/>
      <c r="L131" s="64"/>
      <c r="S131" s="39"/>
      <c r="T131" s="39"/>
      <c r="U131" s="39"/>
      <c r="V131" s="39"/>
      <c r="W131" s="39"/>
      <c r="X131" s="39"/>
      <c r="Y131" s="39"/>
      <c r="Z131" s="39"/>
      <c r="AA131" s="39"/>
      <c r="AB131" s="39"/>
      <c r="AC131" s="39"/>
      <c r="AD131" s="39"/>
      <c r="AE131" s="39"/>
    </row>
    <row r="132" spans="1:31" s="2" customFormat="1" ht="10.3" customHeight="1">
      <c r="A132" s="39"/>
      <c r="B132" s="40"/>
      <c r="C132" s="41"/>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11" customFormat="1" ht="29.25" customHeight="1">
      <c r="A133" s="202"/>
      <c r="B133" s="203"/>
      <c r="C133" s="204" t="s">
        <v>202</v>
      </c>
      <c r="D133" s="205" t="s">
        <v>63</v>
      </c>
      <c r="E133" s="205" t="s">
        <v>59</v>
      </c>
      <c r="F133" s="205" t="s">
        <v>60</v>
      </c>
      <c r="G133" s="205" t="s">
        <v>203</v>
      </c>
      <c r="H133" s="205" t="s">
        <v>204</v>
      </c>
      <c r="I133" s="205" t="s">
        <v>205</v>
      </c>
      <c r="J133" s="205" t="s">
        <v>195</v>
      </c>
      <c r="K133" s="206" t="s">
        <v>206</v>
      </c>
      <c r="L133" s="207"/>
      <c r="M133" s="101" t="s">
        <v>1</v>
      </c>
      <c r="N133" s="102" t="s">
        <v>42</v>
      </c>
      <c r="O133" s="102" t="s">
        <v>207</v>
      </c>
      <c r="P133" s="102" t="s">
        <v>208</v>
      </c>
      <c r="Q133" s="102" t="s">
        <v>209</v>
      </c>
      <c r="R133" s="102" t="s">
        <v>210</v>
      </c>
      <c r="S133" s="102" t="s">
        <v>211</v>
      </c>
      <c r="T133" s="103" t="s">
        <v>212</v>
      </c>
      <c r="U133" s="202"/>
      <c r="V133" s="202"/>
      <c r="W133" s="202"/>
      <c r="X133" s="202"/>
      <c r="Y133" s="202"/>
      <c r="Z133" s="202"/>
      <c r="AA133" s="202"/>
      <c r="AB133" s="202"/>
      <c r="AC133" s="202"/>
      <c r="AD133" s="202"/>
      <c r="AE133" s="202"/>
    </row>
    <row r="134" spans="1:63" s="2" customFormat="1" ht="22.8" customHeight="1">
      <c r="A134" s="39"/>
      <c r="B134" s="40"/>
      <c r="C134" s="108" t="s">
        <v>213</v>
      </c>
      <c r="D134" s="41"/>
      <c r="E134" s="41"/>
      <c r="F134" s="41"/>
      <c r="G134" s="41"/>
      <c r="H134" s="41"/>
      <c r="I134" s="41"/>
      <c r="J134" s="208">
        <f>BK134</f>
        <v>0</v>
      </c>
      <c r="K134" s="41"/>
      <c r="L134" s="45"/>
      <c r="M134" s="104"/>
      <c r="N134" s="209"/>
      <c r="O134" s="105"/>
      <c r="P134" s="210">
        <f>P135+P389</f>
        <v>0</v>
      </c>
      <c r="Q134" s="105"/>
      <c r="R134" s="210">
        <f>R135+R389</f>
        <v>266.18400525479996</v>
      </c>
      <c r="S134" s="105"/>
      <c r="T134" s="211">
        <f>T135+T389</f>
        <v>260.48109259999995</v>
      </c>
      <c r="U134" s="39"/>
      <c r="V134" s="39"/>
      <c r="W134" s="39"/>
      <c r="X134" s="39"/>
      <c r="Y134" s="39"/>
      <c r="Z134" s="39"/>
      <c r="AA134" s="39"/>
      <c r="AB134" s="39"/>
      <c r="AC134" s="39"/>
      <c r="AD134" s="39"/>
      <c r="AE134" s="39"/>
      <c r="AT134" s="18" t="s">
        <v>77</v>
      </c>
      <c r="AU134" s="18" t="s">
        <v>197</v>
      </c>
      <c r="BK134" s="212">
        <f>BK135+BK389</f>
        <v>0</v>
      </c>
    </row>
    <row r="135" spans="1:63" s="12" customFormat="1" ht="25.9" customHeight="1">
      <c r="A135" s="12"/>
      <c r="B135" s="213"/>
      <c r="C135" s="214"/>
      <c r="D135" s="215" t="s">
        <v>77</v>
      </c>
      <c r="E135" s="216" t="s">
        <v>214</v>
      </c>
      <c r="F135" s="216" t="s">
        <v>215</v>
      </c>
      <c r="G135" s="214"/>
      <c r="H135" s="214"/>
      <c r="I135" s="217"/>
      <c r="J135" s="218">
        <f>BK135</f>
        <v>0</v>
      </c>
      <c r="K135" s="214"/>
      <c r="L135" s="219"/>
      <c r="M135" s="220"/>
      <c r="N135" s="221"/>
      <c r="O135" s="221"/>
      <c r="P135" s="222">
        <f>P136+P142+P148+P159+P174+P358+P386</f>
        <v>0</v>
      </c>
      <c r="Q135" s="221"/>
      <c r="R135" s="222">
        <f>R136+R142+R148+R159+R174+R358+R386</f>
        <v>266.18400525479996</v>
      </c>
      <c r="S135" s="221"/>
      <c r="T135" s="223">
        <f>T136+T142+T148+T159+T174+T358+T386</f>
        <v>260.48109259999995</v>
      </c>
      <c r="U135" s="12"/>
      <c r="V135" s="12"/>
      <c r="W135" s="12"/>
      <c r="X135" s="12"/>
      <c r="Y135" s="12"/>
      <c r="Z135" s="12"/>
      <c r="AA135" s="12"/>
      <c r="AB135" s="12"/>
      <c r="AC135" s="12"/>
      <c r="AD135" s="12"/>
      <c r="AE135" s="12"/>
      <c r="AR135" s="224" t="s">
        <v>85</v>
      </c>
      <c r="AT135" s="225" t="s">
        <v>77</v>
      </c>
      <c r="AU135" s="225" t="s">
        <v>78</v>
      </c>
      <c r="AY135" s="224" t="s">
        <v>216</v>
      </c>
      <c r="BK135" s="226">
        <f>BK136+BK142+BK148+BK159+BK174+BK358+BK386</f>
        <v>0</v>
      </c>
    </row>
    <row r="136" spans="1:63" s="12" customFormat="1" ht="22.8" customHeight="1">
      <c r="A136" s="12"/>
      <c r="B136" s="213"/>
      <c r="C136" s="214"/>
      <c r="D136" s="215" t="s">
        <v>77</v>
      </c>
      <c r="E136" s="227" t="s">
        <v>85</v>
      </c>
      <c r="F136" s="227" t="s">
        <v>1358</v>
      </c>
      <c r="G136" s="214"/>
      <c r="H136" s="214"/>
      <c r="I136" s="217"/>
      <c r="J136" s="228">
        <f>BK136</f>
        <v>0</v>
      </c>
      <c r="K136" s="214"/>
      <c r="L136" s="219"/>
      <c r="M136" s="220"/>
      <c r="N136" s="221"/>
      <c r="O136" s="221"/>
      <c r="P136" s="222">
        <f>SUM(P137:P141)</f>
        <v>0</v>
      </c>
      <c r="Q136" s="221"/>
      <c r="R136" s="222">
        <f>SUM(R137:R141)</f>
        <v>0</v>
      </c>
      <c r="S136" s="221"/>
      <c r="T136" s="223">
        <f>SUM(T137:T141)</f>
        <v>0</v>
      </c>
      <c r="U136" s="12"/>
      <c r="V136" s="12"/>
      <c r="W136" s="12"/>
      <c r="X136" s="12"/>
      <c r="Y136" s="12"/>
      <c r="Z136" s="12"/>
      <c r="AA136" s="12"/>
      <c r="AB136" s="12"/>
      <c r="AC136" s="12"/>
      <c r="AD136" s="12"/>
      <c r="AE136" s="12"/>
      <c r="AR136" s="224" t="s">
        <v>85</v>
      </c>
      <c r="AT136" s="225" t="s">
        <v>77</v>
      </c>
      <c r="AU136" s="225" t="s">
        <v>85</v>
      </c>
      <c r="AY136" s="224" t="s">
        <v>216</v>
      </c>
      <c r="BK136" s="226">
        <f>SUM(BK137:BK141)</f>
        <v>0</v>
      </c>
    </row>
    <row r="137" spans="1:65" s="2" customFormat="1" ht="44.25" customHeight="1">
      <c r="A137" s="39"/>
      <c r="B137" s="40"/>
      <c r="C137" s="276" t="s">
        <v>85</v>
      </c>
      <c r="D137" s="276" t="s">
        <v>265</v>
      </c>
      <c r="E137" s="277" t="s">
        <v>1407</v>
      </c>
      <c r="F137" s="278" t="s">
        <v>1408</v>
      </c>
      <c r="G137" s="279" t="s">
        <v>255</v>
      </c>
      <c r="H137" s="280">
        <v>258.101</v>
      </c>
      <c r="I137" s="281"/>
      <c r="J137" s="282">
        <f>ROUND(I137*H137,2)</f>
        <v>0</v>
      </c>
      <c r="K137" s="278" t="s">
        <v>1361</v>
      </c>
      <c r="L137" s="45"/>
      <c r="M137" s="283" t="s">
        <v>1</v>
      </c>
      <c r="N137" s="284" t="s">
        <v>43</v>
      </c>
      <c r="O137" s="92"/>
      <c r="P137" s="239">
        <f>O137*H137</f>
        <v>0</v>
      </c>
      <c r="Q137" s="239">
        <v>0</v>
      </c>
      <c r="R137" s="239">
        <f>Q137*H137</f>
        <v>0</v>
      </c>
      <c r="S137" s="239">
        <v>0</v>
      </c>
      <c r="T137" s="240">
        <f>S137*H137</f>
        <v>0</v>
      </c>
      <c r="U137" s="39"/>
      <c r="V137" s="39"/>
      <c r="W137" s="39"/>
      <c r="X137" s="39"/>
      <c r="Y137" s="39"/>
      <c r="Z137" s="39"/>
      <c r="AA137" s="39"/>
      <c r="AB137" s="39"/>
      <c r="AC137" s="39"/>
      <c r="AD137" s="39"/>
      <c r="AE137" s="39"/>
      <c r="AR137" s="241" t="s">
        <v>100</v>
      </c>
      <c r="AT137" s="241" t="s">
        <v>265</v>
      </c>
      <c r="AU137" s="241" t="s">
        <v>87</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100</v>
      </c>
      <c r="BM137" s="241" t="s">
        <v>2430</v>
      </c>
    </row>
    <row r="138" spans="1:47" s="2" customFormat="1" ht="12">
      <c r="A138" s="39"/>
      <c r="B138" s="40"/>
      <c r="C138" s="41"/>
      <c r="D138" s="288" t="s">
        <v>836</v>
      </c>
      <c r="E138" s="41"/>
      <c r="F138" s="289" t="s">
        <v>1410</v>
      </c>
      <c r="G138" s="41"/>
      <c r="H138" s="41"/>
      <c r="I138" s="290"/>
      <c r="J138" s="41"/>
      <c r="K138" s="41"/>
      <c r="L138" s="45"/>
      <c r="M138" s="291"/>
      <c r="N138" s="292"/>
      <c r="O138" s="92"/>
      <c r="P138" s="92"/>
      <c r="Q138" s="92"/>
      <c r="R138" s="92"/>
      <c r="S138" s="92"/>
      <c r="T138" s="93"/>
      <c r="U138" s="39"/>
      <c r="V138" s="39"/>
      <c r="W138" s="39"/>
      <c r="X138" s="39"/>
      <c r="Y138" s="39"/>
      <c r="Z138" s="39"/>
      <c r="AA138" s="39"/>
      <c r="AB138" s="39"/>
      <c r="AC138" s="39"/>
      <c r="AD138" s="39"/>
      <c r="AE138" s="39"/>
      <c r="AT138" s="18" t="s">
        <v>836</v>
      </c>
      <c r="AU138" s="18" t="s">
        <v>87</v>
      </c>
    </row>
    <row r="139" spans="1:51" s="13" customFormat="1" ht="12">
      <c r="A139" s="13"/>
      <c r="B139" s="243"/>
      <c r="C139" s="244"/>
      <c r="D139" s="245" t="s">
        <v>226</v>
      </c>
      <c r="E139" s="246" t="s">
        <v>1</v>
      </c>
      <c r="F139" s="247" t="s">
        <v>1413</v>
      </c>
      <c r="G139" s="244"/>
      <c r="H139" s="246" t="s">
        <v>1</v>
      </c>
      <c r="I139" s="248"/>
      <c r="J139" s="244"/>
      <c r="K139" s="244"/>
      <c r="L139" s="249"/>
      <c r="M139" s="250"/>
      <c r="N139" s="251"/>
      <c r="O139" s="251"/>
      <c r="P139" s="251"/>
      <c r="Q139" s="251"/>
      <c r="R139" s="251"/>
      <c r="S139" s="251"/>
      <c r="T139" s="252"/>
      <c r="U139" s="13"/>
      <c r="V139" s="13"/>
      <c r="W139" s="13"/>
      <c r="X139" s="13"/>
      <c r="Y139" s="13"/>
      <c r="Z139" s="13"/>
      <c r="AA139" s="13"/>
      <c r="AB139" s="13"/>
      <c r="AC139" s="13"/>
      <c r="AD139" s="13"/>
      <c r="AE139" s="13"/>
      <c r="AT139" s="253" t="s">
        <v>226</v>
      </c>
      <c r="AU139" s="253" t="s">
        <v>87</v>
      </c>
      <c r="AV139" s="13" t="s">
        <v>85</v>
      </c>
      <c r="AW139" s="13" t="s">
        <v>35</v>
      </c>
      <c r="AX139" s="13" t="s">
        <v>78</v>
      </c>
      <c r="AY139" s="253" t="s">
        <v>216</v>
      </c>
    </row>
    <row r="140" spans="1:51" s="14" customFormat="1" ht="12">
      <c r="A140" s="14"/>
      <c r="B140" s="254"/>
      <c r="C140" s="255"/>
      <c r="D140" s="245" t="s">
        <v>226</v>
      </c>
      <c r="E140" s="256" t="s">
        <v>1</v>
      </c>
      <c r="F140" s="257" t="s">
        <v>2431</v>
      </c>
      <c r="G140" s="255"/>
      <c r="H140" s="258">
        <v>258.101</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226</v>
      </c>
      <c r="AU140" s="264" t="s">
        <v>87</v>
      </c>
      <c r="AV140" s="14" t="s">
        <v>87</v>
      </c>
      <c r="AW140" s="14" t="s">
        <v>35</v>
      </c>
      <c r="AX140" s="14" t="s">
        <v>78</v>
      </c>
      <c r="AY140" s="264" t="s">
        <v>216</v>
      </c>
    </row>
    <row r="141" spans="1:51" s="15" customFormat="1" ht="12">
      <c r="A141" s="15"/>
      <c r="B141" s="265"/>
      <c r="C141" s="266"/>
      <c r="D141" s="245" t="s">
        <v>226</v>
      </c>
      <c r="E141" s="267" t="s">
        <v>1</v>
      </c>
      <c r="F141" s="268" t="s">
        <v>229</v>
      </c>
      <c r="G141" s="266"/>
      <c r="H141" s="269">
        <v>258.101</v>
      </c>
      <c r="I141" s="270"/>
      <c r="J141" s="266"/>
      <c r="K141" s="266"/>
      <c r="L141" s="271"/>
      <c r="M141" s="272"/>
      <c r="N141" s="273"/>
      <c r="O141" s="273"/>
      <c r="P141" s="273"/>
      <c r="Q141" s="273"/>
      <c r="R141" s="273"/>
      <c r="S141" s="273"/>
      <c r="T141" s="274"/>
      <c r="U141" s="15"/>
      <c r="V141" s="15"/>
      <c r="W141" s="15"/>
      <c r="X141" s="15"/>
      <c r="Y141" s="15"/>
      <c r="Z141" s="15"/>
      <c r="AA141" s="15"/>
      <c r="AB141" s="15"/>
      <c r="AC141" s="15"/>
      <c r="AD141" s="15"/>
      <c r="AE141" s="15"/>
      <c r="AT141" s="275" t="s">
        <v>226</v>
      </c>
      <c r="AU141" s="275" t="s">
        <v>87</v>
      </c>
      <c r="AV141" s="15" t="s">
        <v>100</v>
      </c>
      <c r="AW141" s="15" t="s">
        <v>35</v>
      </c>
      <c r="AX141" s="15" t="s">
        <v>85</v>
      </c>
      <c r="AY141" s="275" t="s">
        <v>216</v>
      </c>
    </row>
    <row r="142" spans="1:63" s="12" customFormat="1" ht="22.8" customHeight="1">
      <c r="A142" s="12"/>
      <c r="B142" s="213"/>
      <c r="C142" s="214"/>
      <c r="D142" s="215" t="s">
        <v>77</v>
      </c>
      <c r="E142" s="227" t="s">
        <v>87</v>
      </c>
      <c r="F142" s="227" t="s">
        <v>867</v>
      </c>
      <c r="G142" s="214"/>
      <c r="H142" s="214"/>
      <c r="I142" s="217"/>
      <c r="J142" s="228">
        <f>BK142</f>
        <v>0</v>
      </c>
      <c r="K142" s="214"/>
      <c r="L142" s="219"/>
      <c r="M142" s="220"/>
      <c r="N142" s="221"/>
      <c r="O142" s="221"/>
      <c r="P142" s="222">
        <f>SUM(P143:P147)</f>
        <v>0</v>
      </c>
      <c r="Q142" s="221"/>
      <c r="R142" s="222">
        <f>SUM(R143:R147)</f>
        <v>1.250935</v>
      </c>
      <c r="S142" s="221"/>
      <c r="T142" s="223">
        <f>SUM(T143:T147)</f>
        <v>0</v>
      </c>
      <c r="U142" s="12"/>
      <c r="V142" s="12"/>
      <c r="W142" s="12"/>
      <c r="X142" s="12"/>
      <c r="Y142" s="12"/>
      <c r="Z142" s="12"/>
      <c r="AA142" s="12"/>
      <c r="AB142" s="12"/>
      <c r="AC142" s="12"/>
      <c r="AD142" s="12"/>
      <c r="AE142" s="12"/>
      <c r="AR142" s="224" t="s">
        <v>85</v>
      </c>
      <c r="AT142" s="225" t="s">
        <v>77</v>
      </c>
      <c r="AU142" s="225" t="s">
        <v>85</v>
      </c>
      <c r="AY142" s="224" t="s">
        <v>216</v>
      </c>
      <c r="BK142" s="226">
        <f>SUM(BK143:BK147)</f>
        <v>0</v>
      </c>
    </row>
    <row r="143" spans="1:65" s="2" customFormat="1" ht="37.8" customHeight="1">
      <c r="A143" s="39"/>
      <c r="B143" s="40"/>
      <c r="C143" s="276" t="s">
        <v>87</v>
      </c>
      <c r="D143" s="276" t="s">
        <v>265</v>
      </c>
      <c r="E143" s="277" t="s">
        <v>2432</v>
      </c>
      <c r="F143" s="278" t="s">
        <v>2433</v>
      </c>
      <c r="G143" s="279" t="s">
        <v>300</v>
      </c>
      <c r="H143" s="280">
        <v>0.5</v>
      </c>
      <c r="I143" s="281"/>
      <c r="J143" s="282">
        <f>ROUND(I143*H143,2)</f>
        <v>0</v>
      </c>
      <c r="K143" s="278" t="s">
        <v>1361</v>
      </c>
      <c r="L143" s="45"/>
      <c r="M143" s="283" t="s">
        <v>1</v>
      </c>
      <c r="N143" s="284" t="s">
        <v>43</v>
      </c>
      <c r="O143" s="92"/>
      <c r="P143" s="239">
        <f>O143*H143</f>
        <v>0</v>
      </c>
      <c r="Q143" s="239">
        <v>2.50187</v>
      </c>
      <c r="R143" s="239">
        <f>Q143*H143</f>
        <v>1.250935</v>
      </c>
      <c r="S143" s="239">
        <v>0</v>
      </c>
      <c r="T143" s="240">
        <f>S143*H143</f>
        <v>0</v>
      </c>
      <c r="U143" s="39"/>
      <c r="V143" s="39"/>
      <c r="W143" s="39"/>
      <c r="X143" s="39"/>
      <c r="Y143" s="39"/>
      <c r="Z143" s="39"/>
      <c r="AA143" s="39"/>
      <c r="AB143" s="39"/>
      <c r="AC143" s="39"/>
      <c r="AD143" s="39"/>
      <c r="AE143" s="39"/>
      <c r="AR143" s="241" t="s">
        <v>100</v>
      </c>
      <c r="AT143" s="241" t="s">
        <v>265</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2434</v>
      </c>
    </row>
    <row r="144" spans="1:47" s="2" customFormat="1" ht="12">
      <c r="A144" s="39"/>
      <c r="B144" s="40"/>
      <c r="C144" s="41"/>
      <c r="D144" s="288" t="s">
        <v>836</v>
      </c>
      <c r="E144" s="41"/>
      <c r="F144" s="289" t="s">
        <v>2435</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87</v>
      </c>
    </row>
    <row r="145" spans="1:51" s="13" customFormat="1" ht="12">
      <c r="A145" s="13"/>
      <c r="B145" s="243"/>
      <c r="C145" s="244"/>
      <c r="D145" s="245" t="s">
        <v>226</v>
      </c>
      <c r="E145" s="246" t="s">
        <v>1</v>
      </c>
      <c r="F145" s="247" t="s">
        <v>2436</v>
      </c>
      <c r="G145" s="244"/>
      <c r="H145" s="246" t="s">
        <v>1</v>
      </c>
      <c r="I145" s="248"/>
      <c r="J145" s="244"/>
      <c r="K145" s="244"/>
      <c r="L145" s="249"/>
      <c r="M145" s="250"/>
      <c r="N145" s="251"/>
      <c r="O145" s="251"/>
      <c r="P145" s="251"/>
      <c r="Q145" s="251"/>
      <c r="R145" s="251"/>
      <c r="S145" s="251"/>
      <c r="T145" s="252"/>
      <c r="U145" s="13"/>
      <c r="V145" s="13"/>
      <c r="W145" s="13"/>
      <c r="X145" s="13"/>
      <c r="Y145" s="13"/>
      <c r="Z145" s="13"/>
      <c r="AA145" s="13"/>
      <c r="AB145" s="13"/>
      <c r="AC145" s="13"/>
      <c r="AD145" s="13"/>
      <c r="AE145" s="13"/>
      <c r="AT145" s="253" t="s">
        <v>226</v>
      </c>
      <c r="AU145" s="253" t="s">
        <v>87</v>
      </c>
      <c r="AV145" s="13" t="s">
        <v>85</v>
      </c>
      <c r="AW145" s="13" t="s">
        <v>35</v>
      </c>
      <c r="AX145" s="13" t="s">
        <v>78</v>
      </c>
      <c r="AY145" s="253" t="s">
        <v>216</v>
      </c>
    </row>
    <row r="146" spans="1:51" s="14" customFormat="1" ht="12">
      <c r="A146" s="14"/>
      <c r="B146" s="254"/>
      <c r="C146" s="255"/>
      <c r="D146" s="245" t="s">
        <v>226</v>
      </c>
      <c r="E146" s="256" t="s">
        <v>1</v>
      </c>
      <c r="F146" s="257" t="s">
        <v>629</v>
      </c>
      <c r="G146" s="255"/>
      <c r="H146" s="258">
        <v>0.5</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226</v>
      </c>
      <c r="AU146" s="264" t="s">
        <v>87</v>
      </c>
      <c r="AV146" s="14" t="s">
        <v>87</v>
      </c>
      <c r="AW146" s="14" t="s">
        <v>35</v>
      </c>
      <c r="AX146" s="14" t="s">
        <v>78</v>
      </c>
      <c r="AY146" s="264" t="s">
        <v>216</v>
      </c>
    </row>
    <row r="147" spans="1:51" s="15" customFormat="1" ht="12">
      <c r="A147" s="15"/>
      <c r="B147" s="265"/>
      <c r="C147" s="266"/>
      <c r="D147" s="245" t="s">
        <v>226</v>
      </c>
      <c r="E147" s="267" t="s">
        <v>1</v>
      </c>
      <c r="F147" s="268" t="s">
        <v>229</v>
      </c>
      <c r="G147" s="266"/>
      <c r="H147" s="269">
        <v>0.5</v>
      </c>
      <c r="I147" s="270"/>
      <c r="J147" s="266"/>
      <c r="K147" s="266"/>
      <c r="L147" s="271"/>
      <c r="M147" s="272"/>
      <c r="N147" s="273"/>
      <c r="O147" s="273"/>
      <c r="P147" s="273"/>
      <c r="Q147" s="273"/>
      <c r="R147" s="273"/>
      <c r="S147" s="273"/>
      <c r="T147" s="274"/>
      <c r="U147" s="15"/>
      <c r="V147" s="15"/>
      <c r="W147" s="15"/>
      <c r="X147" s="15"/>
      <c r="Y147" s="15"/>
      <c r="Z147" s="15"/>
      <c r="AA147" s="15"/>
      <c r="AB147" s="15"/>
      <c r="AC147" s="15"/>
      <c r="AD147" s="15"/>
      <c r="AE147" s="15"/>
      <c r="AT147" s="275" t="s">
        <v>226</v>
      </c>
      <c r="AU147" s="275" t="s">
        <v>87</v>
      </c>
      <c r="AV147" s="15" t="s">
        <v>100</v>
      </c>
      <c r="AW147" s="15" t="s">
        <v>35</v>
      </c>
      <c r="AX147" s="15" t="s">
        <v>85</v>
      </c>
      <c r="AY147" s="275" t="s">
        <v>216</v>
      </c>
    </row>
    <row r="148" spans="1:63" s="12" customFormat="1" ht="22.8" customHeight="1">
      <c r="A148" s="12"/>
      <c r="B148" s="213"/>
      <c r="C148" s="214"/>
      <c r="D148" s="215" t="s">
        <v>77</v>
      </c>
      <c r="E148" s="227" t="s">
        <v>100</v>
      </c>
      <c r="F148" s="227" t="s">
        <v>1496</v>
      </c>
      <c r="G148" s="214"/>
      <c r="H148" s="214"/>
      <c r="I148" s="217"/>
      <c r="J148" s="228">
        <f>BK148</f>
        <v>0</v>
      </c>
      <c r="K148" s="214"/>
      <c r="L148" s="219"/>
      <c r="M148" s="220"/>
      <c r="N148" s="221"/>
      <c r="O148" s="221"/>
      <c r="P148" s="222">
        <f>SUM(P149:P158)</f>
        <v>0</v>
      </c>
      <c r="Q148" s="221"/>
      <c r="R148" s="222">
        <f>SUM(R149:R158)</f>
        <v>0.045907680000000006</v>
      </c>
      <c r="S148" s="221"/>
      <c r="T148" s="223">
        <f>SUM(T149:T158)</f>
        <v>0</v>
      </c>
      <c r="U148" s="12"/>
      <c r="V148" s="12"/>
      <c r="W148" s="12"/>
      <c r="X148" s="12"/>
      <c r="Y148" s="12"/>
      <c r="Z148" s="12"/>
      <c r="AA148" s="12"/>
      <c r="AB148" s="12"/>
      <c r="AC148" s="12"/>
      <c r="AD148" s="12"/>
      <c r="AE148" s="12"/>
      <c r="AR148" s="224" t="s">
        <v>85</v>
      </c>
      <c r="AT148" s="225" t="s">
        <v>77</v>
      </c>
      <c r="AU148" s="225" t="s">
        <v>85</v>
      </c>
      <c r="AY148" s="224" t="s">
        <v>216</v>
      </c>
      <c r="BK148" s="226">
        <f>SUM(BK149:BK158)</f>
        <v>0</v>
      </c>
    </row>
    <row r="149" spans="1:65" s="2" customFormat="1" ht="24.15" customHeight="1">
      <c r="A149" s="39"/>
      <c r="B149" s="40"/>
      <c r="C149" s="276" t="s">
        <v>95</v>
      </c>
      <c r="D149" s="276" t="s">
        <v>265</v>
      </c>
      <c r="E149" s="277" t="s">
        <v>2222</v>
      </c>
      <c r="F149" s="278" t="s">
        <v>2437</v>
      </c>
      <c r="G149" s="279" t="s">
        <v>268</v>
      </c>
      <c r="H149" s="280">
        <v>1.092</v>
      </c>
      <c r="I149" s="281"/>
      <c r="J149" s="282">
        <f>ROUND(I149*H149,2)</f>
        <v>0</v>
      </c>
      <c r="K149" s="278" t="s">
        <v>1361</v>
      </c>
      <c r="L149" s="45"/>
      <c r="M149" s="283" t="s">
        <v>1</v>
      </c>
      <c r="N149" s="284" t="s">
        <v>43</v>
      </c>
      <c r="O149" s="92"/>
      <c r="P149" s="239">
        <f>O149*H149</f>
        <v>0</v>
      </c>
      <c r="Q149" s="239">
        <v>0.02102</v>
      </c>
      <c r="R149" s="239">
        <f>Q149*H149</f>
        <v>0.022953840000000003</v>
      </c>
      <c r="S149" s="239">
        <v>0</v>
      </c>
      <c r="T149" s="240">
        <f>S149*H149</f>
        <v>0</v>
      </c>
      <c r="U149" s="39"/>
      <c r="V149" s="39"/>
      <c r="W149" s="39"/>
      <c r="X149" s="39"/>
      <c r="Y149" s="39"/>
      <c r="Z149" s="39"/>
      <c r="AA149" s="39"/>
      <c r="AB149" s="39"/>
      <c r="AC149" s="39"/>
      <c r="AD149" s="39"/>
      <c r="AE149" s="39"/>
      <c r="AR149" s="241" t="s">
        <v>100</v>
      </c>
      <c r="AT149" s="241" t="s">
        <v>265</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2438</v>
      </c>
    </row>
    <row r="150" spans="1:47" s="2" customFormat="1" ht="12">
      <c r="A150" s="39"/>
      <c r="B150" s="40"/>
      <c r="C150" s="41"/>
      <c r="D150" s="288" t="s">
        <v>836</v>
      </c>
      <c r="E150" s="41"/>
      <c r="F150" s="289" t="s">
        <v>2225</v>
      </c>
      <c r="G150" s="41"/>
      <c r="H150" s="41"/>
      <c r="I150" s="290"/>
      <c r="J150" s="41"/>
      <c r="K150" s="41"/>
      <c r="L150" s="45"/>
      <c r="M150" s="291"/>
      <c r="N150" s="292"/>
      <c r="O150" s="92"/>
      <c r="P150" s="92"/>
      <c r="Q150" s="92"/>
      <c r="R150" s="92"/>
      <c r="S150" s="92"/>
      <c r="T150" s="93"/>
      <c r="U150" s="39"/>
      <c r="V150" s="39"/>
      <c r="W150" s="39"/>
      <c r="X150" s="39"/>
      <c r="Y150" s="39"/>
      <c r="Z150" s="39"/>
      <c r="AA150" s="39"/>
      <c r="AB150" s="39"/>
      <c r="AC150" s="39"/>
      <c r="AD150" s="39"/>
      <c r="AE150" s="39"/>
      <c r="AT150" s="18" t="s">
        <v>836</v>
      </c>
      <c r="AU150" s="18" t="s">
        <v>87</v>
      </c>
    </row>
    <row r="151" spans="1:51" s="13" customFormat="1" ht="12">
      <c r="A151" s="13"/>
      <c r="B151" s="243"/>
      <c r="C151" s="244"/>
      <c r="D151" s="245" t="s">
        <v>226</v>
      </c>
      <c r="E151" s="246" t="s">
        <v>1</v>
      </c>
      <c r="F151" s="247" t="s">
        <v>2226</v>
      </c>
      <c r="G151" s="244"/>
      <c r="H151" s="246" t="s">
        <v>1</v>
      </c>
      <c r="I151" s="248"/>
      <c r="J151" s="244"/>
      <c r="K151" s="244"/>
      <c r="L151" s="249"/>
      <c r="M151" s="250"/>
      <c r="N151" s="251"/>
      <c r="O151" s="251"/>
      <c r="P151" s="251"/>
      <c r="Q151" s="251"/>
      <c r="R151" s="251"/>
      <c r="S151" s="251"/>
      <c r="T151" s="252"/>
      <c r="U151" s="13"/>
      <c r="V151" s="13"/>
      <c r="W151" s="13"/>
      <c r="X151" s="13"/>
      <c r="Y151" s="13"/>
      <c r="Z151" s="13"/>
      <c r="AA151" s="13"/>
      <c r="AB151" s="13"/>
      <c r="AC151" s="13"/>
      <c r="AD151" s="13"/>
      <c r="AE151" s="13"/>
      <c r="AT151" s="253" t="s">
        <v>226</v>
      </c>
      <c r="AU151" s="253" t="s">
        <v>87</v>
      </c>
      <c r="AV151" s="13" t="s">
        <v>85</v>
      </c>
      <c r="AW151" s="13" t="s">
        <v>35</v>
      </c>
      <c r="AX151" s="13" t="s">
        <v>78</v>
      </c>
      <c r="AY151" s="253" t="s">
        <v>216</v>
      </c>
    </row>
    <row r="152" spans="1:51" s="14" customFormat="1" ht="12">
      <c r="A152" s="14"/>
      <c r="B152" s="254"/>
      <c r="C152" s="255"/>
      <c r="D152" s="245" t="s">
        <v>226</v>
      </c>
      <c r="E152" s="256" t="s">
        <v>1</v>
      </c>
      <c r="F152" s="257" t="s">
        <v>2439</v>
      </c>
      <c r="G152" s="255"/>
      <c r="H152" s="258">
        <v>0.52</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87</v>
      </c>
      <c r="AV152" s="14" t="s">
        <v>87</v>
      </c>
      <c r="AW152" s="14" t="s">
        <v>35</v>
      </c>
      <c r="AX152" s="14" t="s">
        <v>78</v>
      </c>
      <c r="AY152" s="264" t="s">
        <v>216</v>
      </c>
    </row>
    <row r="153" spans="1:51" s="14" customFormat="1" ht="12">
      <c r="A153" s="14"/>
      <c r="B153" s="254"/>
      <c r="C153" s="255"/>
      <c r="D153" s="245" t="s">
        <v>226</v>
      </c>
      <c r="E153" s="256" t="s">
        <v>1</v>
      </c>
      <c r="F153" s="257" t="s">
        <v>2440</v>
      </c>
      <c r="G153" s="255"/>
      <c r="H153" s="258">
        <v>0.572</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226</v>
      </c>
      <c r="AU153" s="264" t="s">
        <v>87</v>
      </c>
      <c r="AV153" s="14" t="s">
        <v>87</v>
      </c>
      <c r="AW153" s="14" t="s">
        <v>35</v>
      </c>
      <c r="AX153" s="14" t="s">
        <v>78</v>
      </c>
      <c r="AY153" s="264" t="s">
        <v>216</v>
      </c>
    </row>
    <row r="154" spans="1:51" s="15" customFormat="1" ht="12">
      <c r="A154" s="15"/>
      <c r="B154" s="265"/>
      <c r="C154" s="266"/>
      <c r="D154" s="245" t="s">
        <v>226</v>
      </c>
      <c r="E154" s="267" t="s">
        <v>1</v>
      </c>
      <c r="F154" s="268" t="s">
        <v>229</v>
      </c>
      <c r="G154" s="266"/>
      <c r="H154" s="269">
        <v>1.092</v>
      </c>
      <c r="I154" s="270"/>
      <c r="J154" s="266"/>
      <c r="K154" s="266"/>
      <c r="L154" s="271"/>
      <c r="M154" s="272"/>
      <c r="N154" s="273"/>
      <c r="O154" s="273"/>
      <c r="P154" s="273"/>
      <c r="Q154" s="273"/>
      <c r="R154" s="273"/>
      <c r="S154" s="273"/>
      <c r="T154" s="274"/>
      <c r="U154" s="15"/>
      <c r="V154" s="15"/>
      <c r="W154" s="15"/>
      <c r="X154" s="15"/>
      <c r="Y154" s="15"/>
      <c r="Z154" s="15"/>
      <c r="AA154" s="15"/>
      <c r="AB154" s="15"/>
      <c r="AC154" s="15"/>
      <c r="AD154" s="15"/>
      <c r="AE154" s="15"/>
      <c r="AT154" s="275" t="s">
        <v>226</v>
      </c>
      <c r="AU154" s="275" t="s">
        <v>87</v>
      </c>
      <c r="AV154" s="15" t="s">
        <v>100</v>
      </c>
      <c r="AW154" s="15" t="s">
        <v>35</v>
      </c>
      <c r="AX154" s="15" t="s">
        <v>85</v>
      </c>
      <c r="AY154" s="275" t="s">
        <v>216</v>
      </c>
    </row>
    <row r="155" spans="1:65" s="2" customFormat="1" ht="24.15" customHeight="1">
      <c r="A155" s="39"/>
      <c r="B155" s="40"/>
      <c r="C155" s="276" t="s">
        <v>100</v>
      </c>
      <c r="D155" s="276" t="s">
        <v>265</v>
      </c>
      <c r="E155" s="277" t="s">
        <v>2228</v>
      </c>
      <c r="F155" s="278" t="s">
        <v>2441</v>
      </c>
      <c r="G155" s="279" t="s">
        <v>268</v>
      </c>
      <c r="H155" s="280">
        <v>1.092</v>
      </c>
      <c r="I155" s="281"/>
      <c r="J155" s="282">
        <f>ROUND(I155*H155,2)</f>
        <v>0</v>
      </c>
      <c r="K155" s="278" t="s">
        <v>1361</v>
      </c>
      <c r="L155" s="45"/>
      <c r="M155" s="283" t="s">
        <v>1</v>
      </c>
      <c r="N155" s="284" t="s">
        <v>43</v>
      </c>
      <c r="O155" s="92"/>
      <c r="P155" s="239">
        <f>O155*H155</f>
        <v>0</v>
      </c>
      <c r="Q155" s="239">
        <v>0.02102</v>
      </c>
      <c r="R155" s="239">
        <f>Q155*H155</f>
        <v>0.022953840000000003</v>
      </c>
      <c r="S155" s="239">
        <v>0</v>
      </c>
      <c r="T155" s="240">
        <f>S155*H155</f>
        <v>0</v>
      </c>
      <c r="U155" s="39"/>
      <c r="V155" s="39"/>
      <c r="W155" s="39"/>
      <c r="X155" s="39"/>
      <c r="Y155" s="39"/>
      <c r="Z155" s="39"/>
      <c r="AA155" s="39"/>
      <c r="AB155" s="39"/>
      <c r="AC155" s="39"/>
      <c r="AD155" s="39"/>
      <c r="AE155" s="39"/>
      <c r="AR155" s="241" t="s">
        <v>100</v>
      </c>
      <c r="AT155" s="241" t="s">
        <v>265</v>
      </c>
      <c r="AU155" s="241" t="s">
        <v>87</v>
      </c>
      <c r="AY155" s="18" t="s">
        <v>216</v>
      </c>
      <c r="BE155" s="242">
        <f>IF(N155="základní",J155,0)</f>
        <v>0</v>
      </c>
      <c r="BF155" s="242">
        <f>IF(N155="snížená",J155,0)</f>
        <v>0</v>
      </c>
      <c r="BG155" s="242">
        <f>IF(N155="zákl. přenesená",J155,0)</f>
        <v>0</v>
      </c>
      <c r="BH155" s="242">
        <f>IF(N155="sníž. přenesená",J155,0)</f>
        <v>0</v>
      </c>
      <c r="BI155" s="242">
        <f>IF(N155="nulová",J155,0)</f>
        <v>0</v>
      </c>
      <c r="BJ155" s="18" t="s">
        <v>85</v>
      </c>
      <c r="BK155" s="242">
        <f>ROUND(I155*H155,2)</f>
        <v>0</v>
      </c>
      <c r="BL155" s="18" t="s">
        <v>100</v>
      </c>
      <c r="BM155" s="241" t="s">
        <v>2442</v>
      </c>
    </row>
    <row r="156" spans="1:47" s="2" customFormat="1" ht="12">
      <c r="A156" s="39"/>
      <c r="B156" s="40"/>
      <c r="C156" s="41"/>
      <c r="D156" s="288" t="s">
        <v>836</v>
      </c>
      <c r="E156" s="41"/>
      <c r="F156" s="289" t="s">
        <v>2231</v>
      </c>
      <c r="G156" s="41"/>
      <c r="H156" s="41"/>
      <c r="I156" s="290"/>
      <c r="J156" s="41"/>
      <c r="K156" s="41"/>
      <c r="L156" s="45"/>
      <c r="M156" s="291"/>
      <c r="N156" s="292"/>
      <c r="O156" s="92"/>
      <c r="P156" s="92"/>
      <c r="Q156" s="92"/>
      <c r="R156" s="92"/>
      <c r="S156" s="92"/>
      <c r="T156" s="93"/>
      <c r="U156" s="39"/>
      <c r="V156" s="39"/>
      <c r="W156" s="39"/>
      <c r="X156" s="39"/>
      <c r="Y156" s="39"/>
      <c r="Z156" s="39"/>
      <c r="AA156" s="39"/>
      <c r="AB156" s="39"/>
      <c r="AC156" s="39"/>
      <c r="AD156" s="39"/>
      <c r="AE156" s="39"/>
      <c r="AT156" s="18" t="s">
        <v>836</v>
      </c>
      <c r="AU156" s="18" t="s">
        <v>87</v>
      </c>
    </row>
    <row r="157" spans="1:51" s="14" customFormat="1" ht="12">
      <c r="A157" s="14"/>
      <c r="B157" s="254"/>
      <c r="C157" s="255"/>
      <c r="D157" s="245" t="s">
        <v>226</v>
      </c>
      <c r="E157" s="256" t="s">
        <v>1</v>
      </c>
      <c r="F157" s="257" t="s">
        <v>2443</v>
      </c>
      <c r="G157" s="255"/>
      <c r="H157" s="258">
        <v>1.092</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226</v>
      </c>
      <c r="AU157" s="264" t="s">
        <v>87</v>
      </c>
      <c r="AV157" s="14" t="s">
        <v>87</v>
      </c>
      <c r="AW157" s="14" t="s">
        <v>35</v>
      </c>
      <c r="AX157" s="14" t="s">
        <v>78</v>
      </c>
      <c r="AY157" s="264" t="s">
        <v>216</v>
      </c>
    </row>
    <row r="158" spans="1:51" s="15" customFormat="1" ht="12">
      <c r="A158" s="15"/>
      <c r="B158" s="265"/>
      <c r="C158" s="266"/>
      <c r="D158" s="245" t="s">
        <v>226</v>
      </c>
      <c r="E158" s="267" t="s">
        <v>1</v>
      </c>
      <c r="F158" s="268" t="s">
        <v>229</v>
      </c>
      <c r="G158" s="266"/>
      <c r="H158" s="269">
        <v>1.092</v>
      </c>
      <c r="I158" s="270"/>
      <c r="J158" s="266"/>
      <c r="K158" s="266"/>
      <c r="L158" s="271"/>
      <c r="M158" s="272"/>
      <c r="N158" s="273"/>
      <c r="O158" s="273"/>
      <c r="P158" s="273"/>
      <c r="Q158" s="273"/>
      <c r="R158" s="273"/>
      <c r="S158" s="273"/>
      <c r="T158" s="274"/>
      <c r="U158" s="15"/>
      <c r="V158" s="15"/>
      <c r="W158" s="15"/>
      <c r="X158" s="15"/>
      <c r="Y158" s="15"/>
      <c r="Z158" s="15"/>
      <c r="AA158" s="15"/>
      <c r="AB158" s="15"/>
      <c r="AC158" s="15"/>
      <c r="AD158" s="15"/>
      <c r="AE158" s="15"/>
      <c r="AT158" s="275" t="s">
        <v>226</v>
      </c>
      <c r="AU158" s="275" t="s">
        <v>87</v>
      </c>
      <c r="AV158" s="15" t="s">
        <v>100</v>
      </c>
      <c r="AW158" s="15" t="s">
        <v>35</v>
      </c>
      <c r="AX158" s="15" t="s">
        <v>85</v>
      </c>
      <c r="AY158" s="275" t="s">
        <v>216</v>
      </c>
    </row>
    <row r="159" spans="1:63" s="12" customFormat="1" ht="22.8" customHeight="1">
      <c r="A159" s="12"/>
      <c r="B159" s="213"/>
      <c r="C159" s="214"/>
      <c r="D159" s="215" t="s">
        <v>77</v>
      </c>
      <c r="E159" s="227" t="s">
        <v>241</v>
      </c>
      <c r="F159" s="227" t="s">
        <v>1911</v>
      </c>
      <c r="G159" s="214"/>
      <c r="H159" s="214"/>
      <c r="I159" s="217"/>
      <c r="J159" s="228">
        <f>BK159</f>
        <v>0</v>
      </c>
      <c r="K159" s="214"/>
      <c r="L159" s="219"/>
      <c r="M159" s="220"/>
      <c r="N159" s="221"/>
      <c r="O159" s="221"/>
      <c r="P159" s="222">
        <f>SUM(P160:P173)</f>
        <v>0</v>
      </c>
      <c r="Q159" s="221"/>
      <c r="R159" s="222">
        <f>SUM(R160:R173)</f>
        <v>2.1737192431</v>
      </c>
      <c r="S159" s="221"/>
      <c r="T159" s="223">
        <f>SUM(T160:T173)</f>
        <v>2.380725</v>
      </c>
      <c r="U159" s="12"/>
      <c r="V159" s="12"/>
      <c r="W159" s="12"/>
      <c r="X159" s="12"/>
      <c r="Y159" s="12"/>
      <c r="Z159" s="12"/>
      <c r="AA159" s="12"/>
      <c r="AB159" s="12"/>
      <c r="AC159" s="12"/>
      <c r="AD159" s="12"/>
      <c r="AE159" s="12"/>
      <c r="AR159" s="224" t="s">
        <v>85</v>
      </c>
      <c r="AT159" s="225" t="s">
        <v>77</v>
      </c>
      <c r="AU159" s="225" t="s">
        <v>85</v>
      </c>
      <c r="AY159" s="224" t="s">
        <v>216</v>
      </c>
      <c r="BK159" s="226">
        <f>SUM(BK160:BK173)</f>
        <v>0</v>
      </c>
    </row>
    <row r="160" spans="1:65" s="2" customFormat="1" ht="49.05" customHeight="1">
      <c r="A160" s="39"/>
      <c r="B160" s="40"/>
      <c r="C160" s="276" t="s">
        <v>217</v>
      </c>
      <c r="D160" s="276" t="s">
        <v>265</v>
      </c>
      <c r="E160" s="277" t="s">
        <v>1916</v>
      </c>
      <c r="F160" s="278" t="s">
        <v>1917</v>
      </c>
      <c r="G160" s="279" t="s">
        <v>268</v>
      </c>
      <c r="H160" s="280">
        <v>31.743</v>
      </c>
      <c r="I160" s="281"/>
      <c r="J160" s="282">
        <f>ROUND(I160*H160,2)</f>
        <v>0</v>
      </c>
      <c r="K160" s="278" t="s">
        <v>1361</v>
      </c>
      <c r="L160" s="45"/>
      <c r="M160" s="283" t="s">
        <v>1</v>
      </c>
      <c r="N160" s="284" t="s">
        <v>43</v>
      </c>
      <c r="O160" s="92"/>
      <c r="P160" s="239">
        <f>O160*H160</f>
        <v>0</v>
      </c>
      <c r="Q160" s="239">
        <v>0.0669617</v>
      </c>
      <c r="R160" s="239">
        <f>Q160*H160</f>
        <v>2.1255652431</v>
      </c>
      <c r="S160" s="239">
        <v>0.075</v>
      </c>
      <c r="T160" s="240">
        <f>S160*H160</f>
        <v>2.380725</v>
      </c>
      <c r="U160" s="39"/>
      <c r="V160" s="39"/>
      <c r="W160" s="39"/>
      <c r="X160" s="39"/>
      <c r="Y160" s="39"/>
      <c r="Z160" s="39"/>
      <c r="AA160" s="39"/>
      <c r="AB160" s="39"/>
      <c r="AC160" s="39"/>
      <c r="AD160" s="39"/>
      <c r="AE160" s="39"/>
      <c r="AR160" s="241" t="s">
        <v>100</v>
      </c>
      <c r="AT160" s="241" t="s">
        <v>265</v>
      </c>
      <c r="AU160" s="241" t="s">
        <v>87</v>
      </c>
      <c r="AY160" s="18" t="s">
        <v>216</v>
      </c>
      <c r="BE160" s="242">
        <f>IF(N160="základní",J160,0)</f>
        <v>0</v>
      </c>
      <c r="BF160" s="242">
        <f>IF(N160="snížená",J160,0)</f>
        <v>0</v>
      </c>
      <c r="BG160" s="242">
        <f>IF(N160="zákl. přenesená",J160,0)</f>
        <v>0</v>
      </c>
      <c r="BH160" s="242">
        <f>IF(N160="sníž. přenesená",J160,0)</f>
        <v>0</v>
      </c>
      <c r="BI160" s="242">
        <f>IF(N160="nulová",J160,0)</f>
        <v>0</v>
      </c>
      <c r="BJ160" s="18" t="s">
        <v>85</v>
      </c>
      <c r="BK160" s="242">
        <f>ROUND(I160*H160,2)</f>
        <v>0</v>
      </c>
      <c r="BL160" s="18" t="s">
        <v>100</v>
      </c>
      <c r="BM160" s="241" t="s">
        <v>2444</v>
      </c>
    </row>
    <row r="161" spans="1:47" s="2" customFormat="1" ht="12">
      <c r="A161" s="39"/>
      <c r="B161" s="40"/>
      <c r="C161" s="41"/>
      <c r="D161" s="288" t="s">
        <v>836</v>
      </c>
      <c r="E161" s="41"/>
      <c r="F161" s="289" t="s">
        <v>1919</v>
      </c>
      <c r="G161" s="41"/>
      <c r="H161" s="41"/>
      <c r="I161" s="290"/>
      <c r="J161" s="41"/>
      <c r="K161" s="41"/>
      <c r="L161" s="45"/>
      <c r="M161" s="291"/>
      <c r="N161" s="292"/>
      <c r="O161" s="92"/>
      <c r="P161" s="92"/>
      <c r="Q161" s="92"/>
      <c r="R161" s="92"/>
      <c r="S161" s="92"/>
      <c r="T161" s="93"/>
      <c r="U161" s="39"/>
      <c r="V161" s="39"/>
      <c r="W161" s="39"/>
      <c r="X161" s="39"/>
      <c r="Y161" s="39"/>
      <c r="Z161" s="39"/>
      <c r="AA161" s="39"/>
      <c r="AB161" s="39"/>
      <c r="AC161" s="39"/>
      <c r="AD161" s="39"/>
      <c r="AE161" s="39"/>
      <c r="AT161" s="18" t="s">
        <v>836</v>
      </c>
      <c r="AU161" s="18" t="s">
        <v>87</v>
      </c>
    </row>
    <row r="162" spans="1:51" s="13" customFormat="1" ht="12">
      <c r="A162" s="13"/>
      <c r="B162" s="243"/>
      <c r="C162" s="244"/>
      <c r="D162" s="245" t="s">
        <v>226</v>
      </c>
      <c r="E162" s="246" t="s">
        <v>1</v>
      </c>
      <c r="F162" s="247" t="s">
        <v>2445</v>
      </c>
      <c r="G162" s="244"/>
      <c r="H162" s="246" t="s">
        <v>1</v>
      </c>
      <c r="I162" s="248"/>
      <c r="J162" s="244"/>
      <c r="K162" s="244"/>
      <c r="L162" s="249"/>
      <c r="M162" s="250"/>
      <c r="N162" s="251"/>
      <c r="O162" s="251"/>
      <c r="P162" s="251"/>
      <c r="Q162" s="251"/>
      <c r="R162" s="251"/>
      <c r="S162" s="251"/>
      <c r="T162" s="252"/>
      <c r="U162" s="13"/>
      <c r="V162" s="13"/>
      <c r="W162" s="13"/>
      <c r="X162" s="13"/>
      <c r="Y162" s="13"/>
      <c r="Z162" s="13"/>
      <c r="AA162" s="13"/>
      <c r="AB162" s="13"/>
      <c r="AC162" s="13"/>
      <c r="AD162" s="13"/>
      <c r="AE162" s="13"/>
      <c r="AT162" s="253" t="s">
        <v>226</v>
      </c>
      <c r="AU162" s="253" t="s">
        <v>87</v>
      </c>
      <c r="AV162" s="13" t="s">
        <v>85</v>
      </c>
      <c r="AW162" s="13" t="s">
        <v>35</v>
      </c>
      <c r="AX162" s="13" t="s">
        <v>78</v>
      </c>
      <c r="AY162" s="253" t="s">
        <v>216</v>
      </c>
    </row>
    <row r="163" spans="1:51" s="13" customFormat="1" ht="12">
      <c r="A163" s="13"/>
      <c r="B163" s="243"/>
      <c r="C163" s="244"/>
      <c r="D163" s="245" t="s">
        <v>226</v>
      </c>
      <c r="E163" s="246" t="s">
        <v>1</v>
      </c>
      <c r="F163" s="247" t="s">
        <v>2446</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2447</v>
      </c>
      <c r="G164" s="255"/>
      <c r="H164" s="258">
        <v>11.263</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4" customFormat="1" ht="12">
      <c r="A165" s="14"/>
      <c r="B165" s="254"/>
      <c r="C165" s="255"/>
      <c r="D165" s="245" t="s">
        <v>226</v>
      </c>
      <c r="E165" s="256" t="s">
        <v>1</v>
      </c>
      <c r="F165" s="257" t="s">
        <v>2448</v>
      </c>
      <c r="G165" s="255"/>
      <c r="H165" s="258">
        <v>11.967</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226</v>
      </c>
      <c r="AU165" s="264" t="s">
        <v>87</v>
      </c>
      <c r="AV165" s="14" t="s">
        <v>87</v>
      </c>
      <c r="AW165" s="14" t="s">
        <v>35</v>
      </c>
      <c r="AX165" s="14" t="s">
        <v>78</v>
      </c>
      <c r="AY165" s="264" t="s">
        <v>216</v>
      </c>
    </row>
    <row r="166" spans="1:51" s="13" customFormat="1" ht="12">
      <c r="A166" s="13"/>
      <c r="B166" s="243"/>
      <c r="C166" s="244"/>
      <c r="D166" s="245" t="s">
        <v>226</v>
      </c>
      <c r="E166" s="246" t="s">
        <v>1</v>
      </c>
      <c r="F166" s="247" t="s">
        <v>2449</v>
      </c>
      <c r="G166" s="244"/>
      <c r="H166" s="246" t="s">
        <v>1</v>
      </c>
      <c r="I166" s="248"/>
      <c r="J166" s="244"/>
      <c r="K166" s="244"/>
      <c r="L166" s="249"/>
      <c r="M166" s="250"/>
      <c r="N166" s="251"/>
      <c r="O166" s="251"/>
      <c r="P166" s="251"/>
      <c r="Q166" s="251"/>
      <c r="R166" s="251"/>
      <c r="S166" s="251"/>
      <c r="T166" s="252"/>
      <c r="U166" s="13"/>
      <c r="V166" s="13"/>
      <c r="W166" s="13"/>
      <c r="X166" s="13"/>
      <c r="Y166" s="13"/>
      <c r="Z166" s="13"/>
      <c r="AA166" s="13"/>
      <c r="AB166" s="13"/>
      <c r="AC166" s="13"/>
      <c r="AD166" s="13"/>
      <c r="AE166" s="13"/>
      <c r="AT166" s="253" t="s">
        <v>226</v>
      </c>
      <c r="AU166" s="253" t="s">
        <v>87</v>
      </c>
      <c r="AV166" s="13" t="s">
        <v>85</v>
      </c>
      <c r="AW166" s="13" t="s">
        <v>35</v>
      </c>
      <c r="AX166" s="13" t="s">
        <v>78</v>
      </c>
      <c r="AY166" s="253" t="s">
        <v>216</v>
      </c>
    </row>
    <row r="167" spans="1:51" s="14" customFormat="1" ht="12">
      <c r="A167" s="14"/>
      <c r="B167" s="254"/>
      <c r="C167" s="255"/>
      <c r="D167" s="245" t="s">
        <v>226</v>
      </c>
      <c r="E167" s="256" t="s">
        <v>1</v>
      </c>
      <c r="F167" s="257" t="s">
        <v>2450</v>
      </c>
      <c r="G167" s="255"/>
      <c r="H167" s="258">
        <v>6.329</v>
      </c>
      <c r="I167" s="259"/>
      <c r="J167" s="255"/>
      <c r="K167" s="255"/>
      <c r="L167" s="260"/>
      <c r="M167" s="261"/>
      <c r="N167" s="262"/>
      <c r="O167" s="262"/>
      <c r="P167" s="262"/>
      <c r="Q167" s="262"/>
      <c r="R167" s="262"/>
      <c r="S167" s="262"/>
      <c r="T167" s="263"/>
      <c r="U167" s="14"/>
      <c r="V167" s="14"/>
      <c r="W167" s="14"/>
      <c r="X167" s="14"/>
      <c r="Y167" s="14"/>
      <c r="Z167" s="14"/>
      <c r="AA167" s="14"/>
      <c r="AB167" s="14"/>
      <c r="AC167" s="14"/>
      <c r="AD167" s="14"/>
      <c r="AE167" s="14"/>
      <c r="AT167" s="264" t="s">
        <v>226</v>
      </c>
      <c r="AU167" s="264" t="s">
        <v>87</v>
      </c>
      <c r="AV167" s="14" t="s">
        <v>87</v>
      </c>
      <c r="AW167" s="14" t="s">
        <v>35</v>
      </c>
      <c r="AX167" s="14" t="s">
        <v>78</v>
      </c>
      <c r="AY167" s="264" t="s">
        <v>216</v>
      </c>
    </row>
    <row r="168" spans="1:51" s="13" customFormat="1" ht="12">
      <c r="A168" s="13"/>
      <c r="B168" s="243"/>
      <c r="C168" s="244"/>
      <c r="D168" s="245" t="s">
        <v>226</v>
      </c>
      <c r="E168" s="246" t="s">
        <v>1</v>
      </c>
      <c r="F168" s="247" t="s">
        <v>2451</v>
      </c>
      <c r="G168" s="244"/>
      <c r="H168" s="246" t="s">
        <v>1</v>
      </c>
      <c r="I168" s="248"/>
      <c r="J168" s="244"/>
      <c r="K168" s="244"/>
      <c r="L168" s="249"/>
      <c r="M168" s="250"/>
      <c r="N168" s="251"/>
      <c r="O168" s="251"/>
      <c r="P168" s="251"/>
      <c r="Q168" s="251"/>
      <c r="R168" s="251"/>
      <c r="S168" s="251"/>
      <c r="T168" s="252"/>
      <c r="U168" s="13"/>
      <c r="V168" s="13"/>
      <c r="W168" s="13"/>
      <c r="X168" s="13"/>
      <c r="Y168" s="13"/>
      <c r="Z168" s="13"/>
      <c r="AA168" s="13"/>
      <c r="AB168" s="13"/>
      <c r="AC168" s="13"/>
      <c r="AD168" s="13"/>
      <c r="AE168" s="13"/>
      <c r="AT168" s="253" t="s">
        <v>226</v>
      </c>
      <c r="AU168" s="253" t="s">
        <v>87</v>
      </c>
      <c r="AV168" s="13" t="s">
        <v>85</v>
      </c>
      <c r="AW168" s="13" t="s">
        <v>35</v>
      </c>
      <c r="AX168" s="13" t="s">
        <v>78</v>
      </c>
      <c r="AY168" s="253" t="s">
        <v>216</v>
      </c>
    </row>
    <row r="169" spans="1:51" s="14" customFormat="1" ht="12">
      <c r="A169" s="14"/>
      <c r="B169" s="254"/>
      <c r="C169" s="255"/>
      <c r="D169" s="245" t="s">
        <v>226</v>
      </c>
      <c r="E169" s="256" t="s">
        <v>1</v>
      </c>
      <c r="F169" s="257" t="s">
        <v>2452</v>
      </c>
      <c r="G169" s="255"/>
      <c r="H169" s="258">
        <v>2.184</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226</v>
      </c>
      <c r="AU169" s="264" t="s">
        <v>87</v>
      </c>
      <c r="AV169" s="14" t="s">
        <v>87</v>
      </c>
      <c r="AW169" s="14" t="s">
        <v>35</v>
      </c>
      <c r="AX169" s="14" t="s">
        <v>78</v>
      </c>
      <c r="AY169" s="264" t="s">
        <v>216</v>
      </c>
    </row>
    <row r="170" spans="1:51" s="15" customFormat="1" ht="12">
      <c r="A170" s="15"/>
      <c r="B170" s="265"/>
      <c r="C170" s="266"/>
      <c r="D170" s="245" t="s">
        <v>226</v>
      </c>
      <c r="E170" s="267" t="s">
        <v>1</v>
      </c>
      <c r="F170" s="268" t="s">
        <v>229</v>
      </c>
      <c r="G170" s="266"/>
      <c r="H170" s="269">
        <v>31.743000000000002</v>
      </c>
      <c r="I170" s="270"/>
      <c r="J170" s="266"/>
      <c r="K170" s="266"/>
      <c r="L170" s="271"/>
      <c r="M170" s="272"/>
      <c r="N170" s="273"/>
      <c r="O170" s="273"/>
      <c r="P170" s="273"/>
      <c r="Q170" s="273"/>
      <c r="R170" s="273"/>
      <c r="S170" s="273"/>
      <c r="T170" s="274"/>
      <c r="U170" s="15"/>
      <c r="V170" s="15"/>
      <c r="W170" s="15"/>
      <c r="X170" s="15"/>
      <c r="Y170" s="15"/>
      <c r="Z170" s="15"/>
      <c r="AA170" s="15"/>
      <c r="AB170" s="15"/>
      <c r="AC170" s="15"/>
      <c r="AD170" s="15"/>
      <c r="AE170" s="15"/>
      <c r="AT170" s="275" t="s">
        <v>226</v>
      </c>
      <c r="AU170" s="275" t="s">
        <v>87</v>
      </c>
      <c r="AV170" s="15" t="s">
        <v>100</v>
      </c>
      <c r="AW170" s="15" t="s">
        <v>35</v>
      </c>
      <c r="AX170" s="15" t="s">
        <v>85</v>
      </c>
      <c r="AY170" s="275" t="s">
        <v>216</v>
      </c>
    </row>
    <row r="171" spans="1:65" s="2" customFormat="1" ht="16.5" customHeight="1">
      <c r="A171" s="39"/>
      <c r="B171" s="40"/>
      <c r="C171" s="229" t="s">
        <v>241</v>
      </c>
      <c r="D171" s="229" t="s">
        <v>219</v>
      </c>
      <c r="E171" s="230" t="s">
        <v>1924</v>
      </c>
      <c r="F171" s="231" t="s">
        <v>1925</v>
      </c>
      <c r="G171" s="232" t="s">
        <v>852</v>
      </c>
      <c r="H171" s="233">
        <v>48.154</v>
      </c>
      <c r="I171" s="234"/>
      <c r="J171" s="235">
        <f>ROUND(I171*H171,2)</f>
        <v>0</v>
      </c>
      <c r="K171" s="231" t="s">
        <v>1361</v>
      </c>
      <c r="L171" s="236"/>
      <c r="M171" s="237" t="s">
        <v>1</v>
      </c>
      <c r="N171" s="238" t="s">
        <v>43</v>
      </c>
      <c r="O171" s="92"/>
      <c r="P171" s="239">
        <f>O171*H171</f>
        <v>0</v>
      </c>
      <c r="Q171" s="239">
        <v>0.001</v>
      </c>
      <c r="R171" s="239">
        <f>Q171*H171</f>
        <v>0.048154</v>
      </c>
      <c r="S171" s="239">
        <v>0</v>
      </c>
      <c r="T171" s="240">
        <f>S171*H171</f>
        <v>0</v>
      </c>
      <c r="U171" s="39"/>
      <c r="V171" s="39"/>
      <c r="W171" s="39"/>
      <c r="X171" s="39"/>
      <c r="Y171" s="39"/>
      <c r="Z171" s="39"/>
      <c r="AA171" s="39"/>
      <c r="AB171" s="39"/>
      <c r="AC171" s="39"/>
      <c r="AD171" s="39"/>
      <c r="AE171" s="39"/>
      <c r="AR171" s="241" t="s">
        <v>224</v>
      </c>
      <c r="AT171" s="241" t="s">
        <v>219</v>
      </c>
      <c r="AU171" s="241" t="s">
        <v>87</v>
      </c>
      <c r="AY171" s="18" t="s">
        <v>216</v>
      </c>
      <c r="BE171" s="242">
        <f>IF(N171="základní",J171,0)</f>
        <v>0</v>
      </c>
      <c r="BF171" s="242">
        <f>IF(N171="snížená",J171,0)</f>
        <v>0</v>
      </c>
      <c r="BG171" s="242">
        <f>IF(N171="zákl. přenesená",J171,0)</f>
        <v>0</v>
      </c>
      <c r="BH171" s="242">
        <f>IF(N171="sníž. přenesená",J171,0)</f>
        <v>0</v>
      </c>
      <c r="BI171" s="242">
        <f>IF(N171="nulová",J171,0)</f>
        <v>0</v>
      </c>
      <c r="BJ171" s="18" t="s">
        <v>85</v>
      </c>
      <c r="BK171" s="242">
        <f>ROUND(I171*H171,2)</f>
        <v>0</v>
      </c>
      <c r="BL171" s="18" t="s">
        <v>100</v>
      </c>
      <c r="BM171" s="241" t="s">
        <v>2453</v>
      </c>
    </row>
    <row r="172" spans="1:51" s="14" customFormat="1" ht="12">
      <c r="A172" s="14"/>
      <c r="B172" s="254"/>
      <c r="C172" s="255"/>
      <c r="D172" s="245" t="s">
        <v>226</v>
      </c>
      <c r="E172" s="256" t="s">
        <v>1</v>
      </c>
      <c r="F172" s="257" t="s">
        <v>2454</v>
      </c>
      <c r="G172" s="255"/>
      <c r="H172" s="258">
        <v>48.154</v>
      </c>
      <c r="I172" s="259"/>
      <c r="J172" s="255"/>
      <c r="K172" s="255"/>
      <c r="L172" s="260"/>
      <c r="M172" s="261"/>
      <c r="N172" s="262"/>
      <c r="O172" s="262"/>
      <c r="P172" s="262"/>
      <c r="Q172" s="262"/>
      <c r="R172" s="262"/>
      <c r="S172" s="262"/>
      <c r="T172" s="263"/>
      <c r="U172" s="14"/>
      <c r="V172" s="14"/>
      <c r="W172" s="14"/>
      <c r="X172" s="14"/>
      <c r="Y172" s="14"/>
      <c r="Z172" s="14"/>
      <c r="AA172" s="14"/>
      <c r="AB172" s="14"/>
      <c r="AC172" s="14"/>
      <c r="AD172" s="14"/>
      <c r="AE172" s="14"/>
      <c r="AT172" s="264" t="s">
        <v>226</v>
      </c>
      <c r="AU172" s="264" t="s">
        <v>87</v>
      </c>
      <c r="AV172" s="14" t="s">
        <v>87</v>
      </c>
      <c r="AW172" s="14" t="s">
        <v>35</v>
      </c>
      <c r="AX172" s="14" t="s">
        <v>78</v>
      </c>
      <c r="AY172" s="264" t="s">
        <v>216</v>
      </c>
    </row>
    <row r="173" spans="1:51" s="15" customFormat="1" ht="12">
      <c r="A173" s="15"/>
      <c r="B173" s="265"/>
      <c r="C173" s="266"/>
      <c r="D173" s="245" t="s">
        <v>226</v>
      </c>
      <c r="E173" s="267" t="s">
        <v>1</v>
      </c>
      <c r="F173" s="268" t="s">
        <v>229</v>
      </c>
      <c r="G173" s="266"/>
      <c r="H173" s="269">
        <v>48.154</v>
      </c>
      <c r="I173" s="270"/>
      <c r="J173" s="266"/>
      <c r="K173" s="266"/>
      <c r="L173" s="271"/>
      <c r="M173" s="272"/>
      <c r="N173" s="273"/>
      <c r="O173" s="273"/>
      <c r="P173" s="273"/>
      <c r="Q173" s="273"/>
      <c r="R173" s="273"/>
      <c r="S173" s="273"/>
      <c r="T173" s="274"/>
      <c r="U173" s="15"/>
      <c r="V173" s="15"/>
      <c r="W173" s="15"/>
      <c r="X173" s="15"/>
      <c r="Y173" s="15"/>
      <c r="Z173" s="15"/>
      <c r="AA173" s="15"/>
      <c r="AB173" s="15"/>
      <c r="AC173" s="15"/>
      <c r="AD173" s="15"/>
      <c r="AE173" s="15"/>
      <c r="AT173" s="275" t="s">
        <v>226</v>
      </c>
      <c r="AU173" s="275" t="s">
        <v>87</v>
      </c>
      <c r="AV173" s="15" t="s">
        <v>100</v>
      </c>
      <c r="AW173" s="15" t="s">
        <v>35</v>
      </c>
      <c r="AX173" s="15" t="s">
        <v>85</v>
      </c>
      <c r="AY173" s="275" t="s">
        <v>216</v>
      </c>
    </row>
    <row r="174" spans="1:63" s="12" customFormat="1" ht="22.8" customHeight="1">
      <c r="A174" s="12"/>
      <c r="B174" s="213"/>
      <c r="C174" s="214"/>
      <c r="D174" s="215" t="s">
        <v>77</v>
      </c>
      <c r="E174" s="227" t="s">
        <v>252</v>
      </c>
      <c r="F174" s="227" t="s">
        <v>1540</v>
      </c>
      <c r="G174" s="214"/>
      <c r="H174" s="214"/>
      <c r="I174" s="217"/>
      <c r="J174" s="228">
        <f>BK174</f>
        <v>0</v>
      </c>
      <c r="K174" s="214"/>
      <c r="L174" s="219"/>
      <c r="M174" s="220"/>
      <c r="N174" s="221"/>
      <c r="O174" s="221"/>
      <c r="P174" s="222">
        <f>SUM(P175:P357)</f>
        <v>0</v>
      </c>
      <c r="Q174" s="221"/>
      <c r="R174" s="222">
        <f>SUM(R175:R357)</f>
        <v>262.7134433317</v>
      </c>
      <c r="S174" s="221"/>
      <c r="T174" s="223">
        <f>SUM(T175:T357)</f>
        <v>258.10036759999997</v>
      </c>
      <c r="U174" s="12"/>
      <c r="V174" s="12"/>
      <c r="W174" s="12"/>
      <c r="X174" s="12"/>
      <c r="Y174" s="12"/>
      <c r="Z174" s="12"/>
      <c r="AA174" s="12"/>
      <c r="AB174" s="12"/>
      <c r="AC174" s="12"/>
      <c r="AD174" s="12"/>
      <c r="AE174" s="12"/>
      <c r="AR174" s="224" t="s">
        <v>85</v>
      </c>
      <c r="AT174" s="225" t="s">
        <v>77</v>
      </c>
      <c r="AU174" s="225" t="s">
        <v>85</v>
      </c>
      <c r="AY174" s="224" t="s">
        <v>216</v>
      </c>
      <c r="BK174" s="226">
        <f>SUM(BK175:BK357)</f>
        <v>0</v>
      </c>
    </row>
    <row r="175" spans="1:65" s="2" customFormat="1" ht="24.15" customHeight="1">
      <c r="A175" s="39"/>
      <c r="B175" s="40"/>
      <c r="C175" s="276" t="s">
        <v>245</v>
      </c>
      <c r="D175" s="276" t="s">
        <v>265</v>
      </c>
      <c r="E175" s="277" t="s">
        <v>2277</v>
      </c>
      <c r="F175" s="278" t="s">
        <v>2278</v>
      </c>
      <c r="G175" s="279" t="s">
        <v>222</v>
      </c>
      <c r="H175" s="280">
        <v>31.35</v>
      </c>
      <c r="I175" s="281"/>
      <c r="J175" s="282">
        <f>ROUND(I175*H175,2)</f>
        <v>0</v>
      </c>
      <c r="K175" s="278" t="s">
        <v>1361</v>
      </c>
      <c r="L175" s="45"/>
      <c r="M175" s="283" t="s">
        <v>1</v>
      </c>
      <c r="N175" s="284" t="s">
        <v>43</v>
      </c>
      <c r="O175" s="92"/>
      <c r="P175" s="239">
        <f>O175*H175</f>
        <v>0</v>
      </c>
      <c r="Q175" s="239">
        <v>0.00117</v>
      </c>
      <c r="R175" s="239">
        <f>Q175*H175</f>
        <v>0.036679500000000004</v>
      </c>
      <c r="S175" s="239">
        <v>0</v>
      </c>
      <c r="T175" s="240">
        <f>S175*H175</f>
        <v>0</v>
      </c>
      <c r="U175" s="39"/>
      <c r="V175" s="39"/>
      <c r="W175" s="39"/>
      <c r="X175" s="39"/>
      <c r="Y175" s="39"/>
      <c r="Z175" s="39"/>
      <c r="AA175" s="39"/>
      <c r="AB175" s="39"/>
      <c r="AC175" s="39"/>
      <c r="AD175" s="39"/>
      <c r="AE175" s="39"/>
      <c r="AR175" s="241" t="s">
        <v>100</v>
      </c>
      <c r="AT175" s="241" t="s">
        <v>265</v>
      </c>
      <c r="AU175" s="241" t="s">
        <v>87</v>
      </c>
      <c r="AY175" s="18" t="s">
        <v>216</v>
      </c>
      <c r="BE175" s="242">
        <f>IF(N175="základní",J175,0)</f>
        <v>0</v>
      </c>
      <c r="BF175" s="242">
        <f>IF(N175="snížená",J175,0)</f>
        <v>0</v>
      </c>
      <c r="BG175" s="242">
        <f>IF(N175="zákl. přenesená",J175,0)</f>
        <v>0</v>
      </c>
      <c r="BH175" s="242">
        <f>IF(N175="sníž. přenesená",J175,0)</f>
        <v>0</v>
      </c>
      <c r="BI175" s="242">
        <f>IF(N175="nulová",J175,0)</f>
        <v>0</v>
      </c>
      <c r="BJ175" s="18" t="s">
        <v>85</v>
      </c>
      <c r="BK175" s="242">
        <f>ROUND(I175*H175,2)</f>
        <v>0</v>
      </c>
      <c r="BL175" s="18" t="s">
        <v>100</v>
      </c>
      <c r="BM175" s="241" t="s">
        <v>2455</v>
      </c>
    </row>
    <row r="176" spans="1:47" s="2" customFormat="1" ht="12">
      <c r="A176" s="39"/>
      <c r="B176" s="40"/>
      <c r="C176" s="41"/>
      <c r="D176" s="288" t="s">
        <v>836</v>
      </c>
      <c r="E176" s="41"/>
      <c r="F176" s="289" t="s">
        <v>2280</v>
      </c>
      <c r="G176" s="41"/>
      <c r="H176" s="41"/>
      <c r="I176" s="290"/>
      <c r="J176" s="41"/>
      <c r="K176" s="41"/>
      <c r="L176" s="45"/>
      <c r="M176" s="291"/>
      <c r="N176" s="292"/>
      <c r="O176" s="92"/>
      <c r="P176" s="92"/>
      <c r="Q176" s="92"/>
      <c r="R176" s="92"/>
      <c r="S176" s="92"/>
      <c r="T176" s="93"/>
      <c r="U176" s="39"/>
      <c r="V176" s="39"/>
      <c r="W176" s="39"/>
      <c r="X176" s="39"/>
      <c r="Y176" s="39"/>
      <c r="Z176" s="39"/>
      <c r="AA176" s="39"/>
      <c r="AB176" s="39"/>
      <c r="AC176" s="39"/>
      <c r="AD176" s="39"/>
      <c r="AE176" s="39"/>
      <c r="AT176" s="18" t="s">
        <v>836</v>
      </c>
      <c r="AU176" s="18" t="s">
        <v>87</v>
      </c>
    </row>
    <row r="177" spans="1:51" s="13" customFormat="1" ht="12">
      <c r="A177" s="13"/>
      <c r="B177" s="243"/>
      <c r="C177" s="244"/>
      <c r="D177" s="245" t="s">
        <v>226</v>
      </c>
      <c r="E177" s="246" t="s">
        <v>1</v>
      </c>
      <c r="F177" s="247" t="s">
        <v>2456</v>
      </c>
      <c r="G177" s="244"/>
      <c r="H177" s="246" t="s">
        <v>1</v>
      </c>
      <c r="I177" s="248"/>
      <c r="J177" s="244"/>
      <c r="K177" s="244"/>
      <c r="L177" s="249"/>
      <c r="M177" s="250"/>
      <c r="N177" s="251"/>
      <c r="O177" s="251"/>
      <c r="P177" s="251"/>
      <c r="Q177" s="251"/>
      <c r="R177" s="251"/>
      <c r="S177" s="251"/>
      <c r="T177" s="252"/>
      <c r="U177" s="13"/>
      <c r="V177" s="13"/>
      <c r="W177" s="13"/>
      <c r="X177" s="13"/>
      <c r="Y177" s="13"/>
      <c r="Z177" s="13"/>
      <c r="AA177" s="13"/>
      <c r="AB177" s="13"/>
      <c r="AC177" s="13"/>
      <c r="AD177" s="13"/>
      <c r="AE177" s="13"/>
      <c r="AT177" s="253" t="s">
        <v>226</v>
      </c>
      <c r="AU177" s="253" t="s">
        <v>87</v>
      </c>
      <c r="AV177" s="13" t="s">
        <v>85</v>
      </c>
      <c r="AW177" s="13" t="s">
        <v>35</v>
      </c>
      <c r="AX177" s="13" t="s">
        <v>78</v>
      </c>
      <c r="AY177" s="253" t="s">
        <v>216</v>
      </c>
    </row>
    <row r="178" spans="1:51" s="14" customFormat="1" ht="12">
      <c r="A178" s="14"/>
      <c r="B178" s="254"/>
      <c r="C178" s="255"/>
      <c r="D178" s="245" t="s">
        <v>226</v>
      </c>
      <c r="E178" s="256" t="s">
        <v>1</v>
      </c>
      <c r="F178" s="257" t="s">
        <v>2457</v>
      </c>
      <c r="G178" s="255"/>
      <c r="H178" s="258">
        <v>16.15</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226</v>
      </c>
      <c r="AU178" s="264" t="s">
        <v>87</v>
      </c>
      <c r="AV178" s="14" t="s">
        <v>87</v>
      </c>
      <c r="AW178" s="14" t="s">
        <v>35</v>
      </c>
      <c r="AX178" s="14" t="s">
        <v>78</v>
      </c>
      <c r="AY178" s="264" t="s">
        <v>216</v>
      </c>
    </row>
    <row r="179" spans="1:51" s="13" customFormat="1" ht="12">
      <c r="A179" s="13"/>
      <c r="B179" s="243"/>
      <c r="C179" s="244"/>
      <c r="D179" s="245" t="s">
        <v>226</v>
      </c>
      <c r="E179" s="246" t="s">
        <v>1</v>
      </c>
      <c r="F179" s="247" t="s">
        <v>2458</v>
      </c>
      <c r="G179" s="244"/>
      <c r="H179" s="246" t="s">
        <v>1</v>
      </c>
      <c r="I179" s="248"/>
      <c r="J179" s="244"/>
      <c r="K179" s="244"/>
      <c r="L179" s="249"/>
      <c r="M179" s="250"/>
      <c r="N179" s="251"/>
      <c r="O179" s="251"/>
      <c r="P179" s="251"/>
      <c r="Q179" s="251"/>
      <c r="R179" s="251"/>
      <c r="S179" s="251"/>
      <c r="T179" s="252"/>
      <c r="U179" s="13"/>
      <c r="V179" s="13"/>
      <c r="W179" s="13"/>
      <c r="X179" s="13"/>
      <c r="Y179" s="13"/>
      <c r="Z179" s="13"/>
      <c r="AA179" s="13"/>
      <c r="AB179" s="13"/>
      <c r="AC179" s="13"/>
      <c r="AD179" s="13"/>
      <c r="AE179" s="13"/>
      <c r="AT179" s="253" t="s">
        <v>226</v>
      </c>
      <c r="AU179" s="253" t="s">
        <v>87</v>
      </c>
      <c r="AV179" s="13" t="s">
        <v>85</v>
      </c>
      <c r="AW179" s="13" t="s">
        <v>35</v>
      </c>
      <c r="AX179" s="13" t="s">
        <v>78</v>
      </c>
      <c r="AY179" s="253" t="s">
        <v>216</v>
      </c>
    </row>
    <row r="180" spans="1:51" s="14" customFormat="1" ht="12">
      <c r="A180" s="14"/>
      <c r="B180" s="254"/>
      <c r="C180" s="255"/>
      <c r="D180" s="245" t="s">
        <v>226</v>
      </c>
      <c r="E180" s="256" t="s">
        <v>1</v>
      </c>
      <c r="F180" s="257" t="s">
        <v>2459</v>
      </c>
      <c r="G180" s="255"/>
      <c r="H180" s="258">
        <v>15.2</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226</v>
      </c>
      <c r="AU180" s="264" t="s">
        <v>87</v>
      </c>
      <c r="AV180" s="14" t="s">
        <v>87</v>
      </c>
      <c r="AW180" s="14" t="s">
        <v>35</v>
      </c>
      <c r="AX180" s="14" t="s">
        <v>78</v>
      </c>
      <c r="AY180" s="264" t="s">
        <v>216</v>
      </c>
    </row>
    <row r="181" spans="1:51" s="15" customFormat="1" ht="12">
      <c r="A181" s="15"/>
      <c r="B181" s="265"/>
      <c r="C181" s="266"/>
      <c r="D181" s="245" t="s">
        <v>226</v>
      </c>
      <c r="E181" s="267" t="s">
        <v>1</v>
      </c>
      <c r="F181" s="268" t="s">
        <v>229</v>
      </c>
      <c r="G181" s="266"/>
      <c r="H181" s="269">
        <v>31.349999999999998</v>
      </c>
      <c r="I181" s="270"/>
      <c r="J181" s="266"/>
      <c r="K181" s="266"/>
      <c r="L181" s="271"/>
      <c r="M181" s="272"/>
      <c r="N181" s="273"/>
      <c r="O181" s="273"/>
      <c r="P181" s="273"/>
      <c r="Q181" s="273"/>
      <c r="R181" s="273"/>
      <c r="S181" s="273"/>
      <c r="T181" s="274"/>
      <c r="U181" s="15"/>
      <c r="V181" s="15"/>
      <c r="W181" s="15"/>
      <c r="X181" s="15"/>
      <c r="Y181" s="15"/>
      <c r="Z181" s="15"/>
      <c r="AA181" s="15"/>
      <c r="AB181" s="15"/>
      <c r="AC181" s="15"/>
      <c r="AD181" s="15"/>
      <c r="AE181" s="15"/>
      <c r="AT181" s="275" t="s">
        <v>226</v>
      </c>
      <c r="AU181" s="275" t="s">
        <v>87</v>
      </c>
      <c r="AV181" s="15" t="s">
        <v>100</v>
      </c>
      <c r="AW181" s="15" t="s">
        <v>35</v>
      </c>
      <c r="AX181" s="15" t="s">
        <v>85</v>
      </c>
      <c r="AY181" s="275" t="s">
        <v>216</v>
      </c>
    </row>
    <row r="182" spans="1:65" s="2" customFormat="1" ht="24.15" customHeight="1">
      <c r="A182" s="39"/>
      <c r="B182" s="40"/>
      <c r="C182" s="276" t="s">
        <v>224</v>
      </c>
      <c r="D182" s="276" t="s">
        <v>265</v>
      </c>
      <c r="E182" s="277" t="s">
        <v>2282</v>
      </c>
      <c r="F182" s="278" t="s">
        <v>2283</v>
      </c>
      <c r="G182" s="279" t="s">
        <v>222</v>
      </c>
      <c r="H182" s="280">
        <v>31.35</v>
      </c>
      <c r="I182" s="281"/>
      <c r="J182" s="282">
        <f>ROUND(I182*H182,2)</f>
        <v>0</v>
      </c>
      <c r="K182" s="278" t="s">
        <v>1361</v>
      </c>
      <c r="L182" s="45"/>
      <c r="M182" s="283" t="s">
        <v>1</v>
      </c>
      <c r="N182" s="284" t="s">
        <v>43</v>
      </c>
      <c r="O182" s="92"/>
      <c r="P182" s="239">
        <f>O182*H182</f>
        <v>0</v>
      </c>
      <c r="Q182" s="239">
        <v>0.0005805</v>
      </c>
      <c r="R182" s="239">
        <f>Q182*H182</f>
        <v>0.018198675</v>
      </c>
      <c r="S182" s="239">
        <v>0</v>
      </c>
      <c r="T182" s="240">
        <f>S182*H182</f>
        <v>0</v>
      </c>
      <c r="U182" s="39"/>
      <c r="V182" s="39"/>
      <c r="W182" s="39"/>
      <c r="X182" s="39"/>
      <c r="Y182" s="39"/>
      <c r="Z182" s="39"/>
      <c r="AA182" s="39"/>
      <c r="AB182" s="39"/>
      <c r="AC182" s="39"/>
      <c r="AD182" s="39"/>
      <c r="AE182" s="39"/>
      <c r="AR182" s="241" t="s">
        <v>100</v>
      </c>
      <c r="AT182" s="241" t="s">
        <v>265</v>
      </c>
      <c r="AU182" s="241" t="s">
        <v>87</v>
      </c>
      <c r="AY182" s="18" t="s">
        <v>216</v>
      </c>
      <c r="BE182" s="242">
        <f>IF(N182="základní",J182,0)</f>
        <v>0</v>
      </c>
      <c r="BF182" s="242">
        <f>IF(N182="snížená",J182,0)</f>
        <v>0</v>
      </c>
      <c r="BG182" s="242">
        <f>IF(N182="zákl. přenesená",J182,0)</f>
        <v>0</v>
      </c>
      <c r="BH182" s="242">
        <f>IF(N182="sníž. přenesená",J182,0)</f>
        <v>0</v>
      </c>
      <c r="BI182" s="242">
        <f>IF(N182="nulová",J182,0)</f>
        <v>0</v>
      </c>
      <c r="BJ182" s="18" t="s">
        <v>85</v>
      </c>
      <c r="BK182" s="242">
        <f>ROUND(I182*H182,2)</f>
        <v>0</v>
      </c>
      <c r="BL182" s="18" t="s">
        <v>100</v>
      </c>
      <c r="BM182" s="241" t="s">
        <v>2460</v>
      </c>
    </row>
    <row r="183" spans="1:47" s="2" customFormat="1" ht="12">
      <c r="A183" s="39"/>
      <c r="B183" s="40"/>
      <c r="C183" s="41"/>
      <c r="D183" s="288" t="s">
        <v>836</v>
      </c>
      <c r="E183" s="41"/>
      <c r="F183" s="289" t="s">
        <v>2285</v>
      </c>
      <c r="G183" s="41"/>
      <c r="H183" s="41"/>
      <c r="I183" s="290"/>
      <c r="J183" s="41"/>
      <c r="K183" s="41"/>
      <c r="L183" s="45"/>
      <c r="M183" s="291"/>
      <c r="N183" s="292"/>
      <c r="O183" s="92"/>
      <c r="P183" s="92"/>
      <c r="Q183" s="92"/>
      <c r="R183" s="92"/>
      <c r="S183" s="92"/>
      <c r="T183" s="93"/>
      <c r="U183" s="39"/>
      <c r="V183" s="39"/>
      <c r="W183" s="39"/>
      <c r="X183" s="39"/>
      <c r="Y183" s="39"/>
      <c r="Z183" s="39"/>
      <c r="AA183" s="39"/>
      <c r="AB183" s="39"/>
      <c r="AC183" s="39"/>
      <c r="AD183" s="39"/>
      <c r="AE183" s="39"/>
      <c r="AT183" s="18" t="s">
        <v>836</v>
      </c>
      <c r="AU183" s="18" t="s">
        <v>87</v>
      </c>
    </row>
    <row r="184" spans="1:51" s="13" customFormat="1" ht="12">
      <c r="A184" s="13"/>
      <c r="B184" s="243"/>
      <c r="C184" s="244"/>
      <c r="D184" s="245" t="s">
        <v>226</v>
      </c>
      <c r="E184" s="246" t="s">
        <v>1</v>
      </c>
      <c r="F184" s="247" t="s">
        <v>2456</v>
      </c>
      <c r="G184" s="244"/>
      <c r="H184" s="246" t="s">
        <v>1</v>
      </c>
      <c r="I184" s="248"/>
      <c r="J184" s="244"/>
      <c r="K184" s="244"/>
      <c r="L184" s="249"/>
      <c r="M184" s="250"/>
      <c r="N184" s="251"/>
      <c r="O184" s="251"/>
      <c r="P184" s="251"/>
      <c r="Q184" s="251"/>
      <c r="R184" s="251"/>
      <c r="S184" s="251"/>
      <c r="T184" s="252"/>
      <c r="U184" s="13"/>
      <c r="V184" s="13"/>
      <c r="W184" s="13"/>
      <c r="X184" s="13"/>
      <c r="Y184" s="13"/>
      <c r="Z184" s="13"/>
      <c r="AA184" s="13"/>
      <c r="AB184" s="13"/>
      <c r="AC184" s="13"/>
      <c r="AD184" s="13"/>
      <c r="AE184" s="13"/>
      <c r="AT184" s="253" t="s">
        <v>226</v>
      </c>
      <c r="AU184" s="253" t="s">
        <v>87</v>
      </c>
      <c r="AV184" s="13" t="s">
        <v>85</v>
      </c>
      <c r="AW184" s="13" t="s">
        <v>35</v>
      </c>
      <c r="AX184" s="13" t="s">
        <v>78</v>
      </c>
      <c r="AY184" s="253" t="s">
        <v>216</v>
      </c>
    </row>
    <row r="185" spans="1:51" s="14" customFormat="1" ht="12">
      <c r="A185" s="14"/>
      <c r="B185" s="254"/>
      <c r="C185" s="255"/>
      <c r="D185" s="245" t="s">
        <v>226</v>
      </c>
      <c r="E185" s="256" t="s">
        <v>1</v>
      </c>
      <c r="F185" s="257" t="s">
        <v>2457</v>
      </c>
      <c r="G185" s="255"/>
      <c r="H185" s="258">
        <v>16.15</v>
      </c>
      <c r="I185" s="259"/>
      <c r="J185" s="255"/>
      <c r="K185" s="255"/>
      <c r="L185" s="260"/>
      <c r="M185" s="261"/>
      <c r="N185" s="262"/>
      <c r="O185" s="262"/>
      <c r="P185" s="262"/>
      <c r="Q185" s="262"/>
      <c r="R185" s="262"/>
      <c r="S185" s="262"/>
      <c r="T185" s="263"/>
      <c r="U185" s="14"/>
      <c r="V185" s="14"/>
      <c r="W185" s="14"/>
      <c r="X185" s="14"/>
      <c r="Y185" s="14"/>
      <c r="Z185" s="14"/>
      <c r="AA185" s="14"/>
      <c r="AB185" s="14"/>
      <c r="AC185" s="14"/>
      <c r="AD185" s="14"/>
      <c r="AE185" s="14"/>
      <c r="AT185" s="264" t="s">
        <v>226</v>
      </c>
      <c r="AU185" s="264" t="s">
        <v>87</v>
      </c>
      <c r="AV185" s="14" t="s">
        <v>87</v>
      </c>
      <c r="AW185" s="14" t="s">
        <v>35</v>
      </c>
      <c r="AX185" s="14" t="s">
        <v>78</v>
      </c>
      <c r="AY185" s="264" t="s">
        <v>216</v>
      </c>
    </row>
    <row r="186" spans="1:51" s="13" customFormat="1" ht="12">
      <c r="A186" s="13"/>
      <c r="B186" s="243"/>
      <c r="C186" s="244"/>
      <c r="D186" s="245" t="s">
        <v>226</v>
      </c>
      <c r="E186" s="246" t="s">
        <v>1</v>
      </c>
      <c r="F186" s="247" t="s">
        <v>2458</v>
      </c>
      <c r="G186" s="244"/>
      <c r="H186" s="246" t="s">
        <v>1</v>
      </c>
      <c r="I186" s="248"/>
      <c r="J186" s="244"/>
      <c r="K186" s="244"/>
      <c r="L186" s="249"/>
      <c r="M186" s="250"/>
      <c r="N186" s="251"/>
      <c r="O186" s="251"/>
      <c r="P186" s="251"/>
      <c r="Q186" s="251"/>
      <c r="R186" s="251"/>
      <c r="S186" s="251"/>
      <c r="T186" s="252"/>
      <c r="U186" s="13"/>
      <c r="V186" s="13"/>
      <c r="W186" s="13"/>
      <c r="X186" s="13"/>
      <c r="Y186" s="13"/>
      <c r="Z186" s="13"/>
      <c r="AA186" s="13"/>
      <c r="AB186" s="13"/>
      <c r="AC186" s="13"/>
      <c r="AD186" s="13"/>
      <c r="AE186" s="13"/>
      <c r="AT186" s="253" t="s">
        <v>226</v>
      </c>
      <c r="AU186" s="253" t="s">
        <v>87</v>
      </c>
      <c r="AV186" s="13" t="s">
        <v>85</v>
      </c>
      <c r="AW186" s="13" t="s">
        <v>35</v>
      </c>
      <c r="AX186" s="13" t="s">
        <v>78</v>
      </c>
      <c r="AY186" s="253" t="s">
        <v>216</v>
      </c>
    </row>
    <row r="187" spans="1:51" s="14" customFormat="1" ht="12">
      <c r="A187" s="14"/>
      <c r="B187" s="254"/>
      <c r="C187" s="255"/>
      <c r="D187" s="245" t="s">
        <v>226</v>
      </c>
      <c r="E187" s="256" t="s">
        <v>1</v>
      </c>
      <c r="F187" s="257" t="s">
        <v>2459</v>
      </c>
      <c r="G187" s="255"/>
      <c r="H187" s="258">
        <v>15.2</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226</v>
      </c>
      <c r="AU187" s="264" t="s">
        <v>87</v>
      </c>
      <c r="AV187" s="14" t="s">
        <v>87</v>
      </c>
      <c r="AW187" s="14" t="s">
        <v>35</v>
      </c>
      <c r="AX187" s="14" t="s">
        <v>78</v>
      </c>
      <c r="AY187" s="264" t="s">
        <v>216</v>
      </c>
    </row>
    <row r="188" spans="1:51" s="15" customFormat="1" ht="12">
      <c r="A188" s="15"/>
      <c r="B188" s="265"/>
      <c r="C188" s="266"/>
      <c r="D188" s="245" t="s">
        <v>226</v>
      </c>
      <c r="E188" s="267" t="s">
        <v>1</v>
      </c>
      <c r="F188" s="268" t="s">
        <v>229</v>
      </c>
      <c r="G188" s="266"/>
      <c r="H188" s="269">
        <v>31.349999999999998</v>
      </c>
      <c r="I188" s="270"/>
      <c r="J188" s="266"/>
      <c r="K188" s="266"/>
      <c r="L188" s="271"/>
      <c r="M188" s="272"/>
      <c r="N188" s="273"/>
      <c r="O188" s="273"/>
      <c r="P188" s="273"/>
      <c r="Q188" s="273"/>
      <c r="R188" s="273"/>
      <c r="S188" s="273"/>
      <c r="T188" s="274"/>
      <c r="U188" s="15"/>
      <c r="V188" s="15"/>
      <c r="W188" s="15"/>
      <c r="X188" s="15"/>
      <c r="Y188" s="15"/>
      <c r="Z188" s="15"/>
      <c r="AA188" s="15"/>
      <c r="AB188" s="15"/>
      <c r="AC188" s="15"/>
      <c r="AD188" s="15"/>
      <c r="AE188" s="15"/>
      <c r="AT188" s="275" t="s">
        <v>226</v>
      </c>
      <c r="AU188" s="275" t="s">
        <v>87</v>
      </c>
      <c r="AV188" s="15" t="s">
        <v>100</v>
      </c>
      <c r="AW188" s="15" t="s">
        <v>35</v>
      </c>
      <c r="AX188" s="15" t="s">
        <v>85</v>
      </c>
      <c r="AY188" s="275" t="s">
        <v>216</v>
      </c>
    </row>
    <row r="189" spans="1:65" s="2" customFormat="1" ht="24.15" customHeight="1">
      <c r="A189" s="39"/>
      <c r="B189" s="40"/>
      <c r="C189" s="229" t="s">
        <v>252</v>
      </c>
      <c r="D189" s="229" t="s">
        <v>219</v>
      </c>
      <c r="E189" s="230" t="s">
        <v>2461</v>
      </c>
      <c r="F189" s="231" t="s">
        <v>2462</v>
      </c>
      <c r="G189" s="232" t="s">
        <v>255</v>
      </c>
      <c r="H189" s="233">
        <v>0.193</v>
      </c>
      <c r="I189" s="234"/>
      <c r="J189" s="235">
        <f>ROUND(I189*H189,2)</f>
        <v>0</v>
      </c>
      <c r="K189" s="231" t="s">
        <v>1361</v>
      </c>
      <c r="L189" s="236"/>
      <c r="M189" s="237" t="s">
        <v>1</v>
      </c>
      <c r="N189" s="238" t="s">
        <v>43</v>
      </c>
      <c r="O189" s="92"/>
      <c r="P189" s="239">
        <f>O189*H189</f>
        <v>0</v>
      </c>
      <c r="Q189" s="239">
        <v>1</v>
      </c>
      <c r="R189" s="239">
        <f>Q189*H189</f>
        <v>0.193</v>
      </c>
      <c r="S189" s="239">
        <v>0</v>
      </c>
      <c r="T189" s="240">
        <f>S189*H189</f>
        <v>0</v>
      </c>
      <c r="U189" s="39"/>
      <c r="V189" s="39"/>
      <c r="W189" s="39"/>
      <c r="X189" s="39"/>
      <c r="Y189" s="39"/>
      <c r="Z189" s="39"/>
      <c r="AA189" s="39"/>
      <c r="AB189" s="39"/>
      <c r="AC189" s="39"/>
      <c r="AD189" s="39"/>
      <c r="AE189" s="39"/>
      <c r="AR189" s="241" t="s">
        <v>224</v>
      </c>
      <c r="AT189" s="241" t="s">
        <v>219</v>
      </c>
      <c r="AU189" s="241" t="s">
        <v>87</v>
      </c>
      <c r="AY189" s="18" t="s">
        <v>216</v>
      </c>
      <c r="BE189" s="242">
        <f>IF(N189="základní",J189,0)</f>
        <v>0</v>
      </c>
      <c r="BF189" s="242">
        <f>IF(N189="snížená",J189,0)</f>
        <v>0</v>
      </c>
      <c r="BG189" s="242">
        <f>IF(N189="zákl. přenesená",J189,0)</f>
        <v>0</v>
      </c>
      <c r="BH189" s="242">
        <f>IF(N189="sníž. přenesená",J189,0)</f>
        <v>0</v>
      </c>
      <c r="BI189" s="242">
        <f>IF(N189="nulová",J189,0)</f>
        <v>0</v>
      </c>
      <c r="BJ189" s="18" t="s">
        <v>85</v>
      </c>
      <c r="BK189" s="242">
        <f>ROUND(I189*H189,2)</f>
        <v>0</v>
      </c>
      <c r="BL189" s="18" t="s">
        <v>100</v>
      </c>
      <c r="BM189" s="241" t="s">
        <v>2463</v>
      </c>
    </row>
    <row r="190" spans="1:47" s="2" customFormat="1" ht="12">
      <c r="A190" s="39"/>
      <c r="B190" s="40"/>
      <c r="C190" s="41"/>
      <c r="D190" s="245" t="s">
        <v>938</v>
      </c>
      <c r="E190" s="41"/>
      <c r="F190" s="297" t="s">
        <v>2464</v>
      </c>
      <c r="G190" s="41"/>
      <c r="H190" s="41"/>
      <c r="I190" s="290"/>
      <c r="J190" s="41"/>
      <c r="K190" s="41"/>
      <c r="L190" s="45"/>
      <c r="M190" s="291"/>
      <c r="N190" s="292"/>
      <c r="O190" s="92"/>
      <c r="P190" s="92"/>
      <c r="Q190" s="92"/>
      <c r="R190" s="92"/>
      <c r="S190" s="92"/>
      <c r="T190" s="93"/>
      <c r="U190" s="39"/>
      <c r="V190" s="39"/>
      <c r="W190" s="39"/>
      <c r="X190" s="39"/>
      <c r="Y190" s="39"/>
      <c r="Z190" s="39"/>
      <c r="AA190" s="39"/>
      <c r="AB190" s="39"/>
      <c r="AC190" s="39"/>
      <c r="AD190" s="39"/>
      <c r="AE190" s="39"/>
      <c r="AT190" s="18" t="s">
        <v>938</v>
      </c>
      <c r="AU190" s="18" t="s">
        <v>87</v>
      </c>
    </row>
    <row r="191" spans="1:51" s="13" customFormat="1" ht="12">
      <c r="A191" s="13"/>
      <c r="B191" s="243"/>
      <c r="C191" s="244"/>
      <c r="D191" s="245" t="s">
        <v>226</v>
      </c>
      <c r="E191" s="246" t="s">
        <v>1</v>
      </c>
      <c r="F191" s="247" t="s">
        <v>2465</v>
      </c>
      <c r="G191" s="244"/>
      <c r="H191" s="246" t="s">
        <v>1</v>
      </c>
      <c r="I191" s="248"/>
      <c r="J191" s="244"/>
      <c r="K191" s="244"/>
      <c r="L191" s="249"/>
      <c r="M191" s="250"/>
      <c r="N191" s="251"/>
      <c r="O191" s="251"/>
      <c r="P191" s="251"/>
      <c r="Q191" s="251"/>
      <c r="R191" s="251"/>
      <c r="S191" s="251"/>
      <c r="T191" s="252"/>
      <c r="U191" s="13"/>
      <c r="V191" s="13"/>
      <c r="W191" s="13"/>
      <c r="X191" s="13"/>
      <c r="Y191" s="13"/>
      <c r="Z191" s="13"/>
      <c r="AA191" s="13"/>
      <c r="AB191" s="13"/>
      <c r="AC191" s="13"/>
      <c r="AD191" s="13"/>
      <c r="AE191" s="13"/>
      <c r="AT191" s="253" t="s">
        <v>226</v>
      </c>
      <c r="AU191" s="253" t="s">
        <v>87</v>
      </c>
      <c r="AV191" s="13" t="s">
        <v>85</v>
      </c>
      <c r="AW191" s="13" t="s">
        <v>35</v>
      </c>
      <c r="AX191" s="13" t="s">
        <v>78</v>
      </c>
      <c r="AY191" s="253" t="s">
        <v>216</v>
      </c>
    </row>
    <row r="192" spans="1:51" s="13" customFormat="1" ht="12">
      <c r="A192" s="13"/>
      <c r="B192" s="243"/>
      <c r="C192" s="244"/>
      <c r="D192" s="245" t="s">
        <v>226</v>
      </c>
      <c r="E192" s="246" t="s">
        <v>1</v>
      </c>
      <c r="F192" s="247" t="s">
        <v>2466</v>
      </c>
      <c r="G192" s="244"/>
      <c r="H192" s="246" t="s">
        <v>1</v>
      </c>
      <c r="I192" s="248"/>
      <c r="J192" s="244"/>
      <c r="K192" s="244"/>
      <c r="L192" s="249"/>
      <c r="M192" s="250"/>
      <c r="N192" s="251"/>
      <c r="O192" s="251"/>
      <c r="P192" s="251"/>
      <c r="Q192" s="251"/>
      <c r="R192" s="251"/>
      <c r="S192" s="251"/>
      <c r="T192" s="252"/>
      <c r="U192" s="13"/>
      <c r="V192" s="13"/>
      <c r="W192" s="13"/>
      <c r="X192" s="13"/>
      <c r="Y192" s="13"/>
      <c r="Z192" s="13"/>
      <c r="AA192" s="13"/>
      <c r="AB192" s="13"/>
      <c r="AC192" s="13"/>
      <c r="AD192" s="13"/>
      <c r="AE192" s="13"/>
      <c r="AT192" s="253" t="s">
        <v>226</v>
      </c>
      <c r="AU192" s="253" t="s">
        <v>87</v>
      </c>
      <c r="AV192" s="13" t="s">
        <v>85</v>
      </c>
      <c r="AW192" s="13" t="s">
        <v>35</v>
      </c>
      <c r="AX192" s="13" t="s">
        <v>78</v>
      </c>
      <c r="AY192" s="253" t="s">
        <v>216</v>
      </c>
    </row>
    <row r="193" spans="1:51" s="14" customFormat="1" ht="12">
      <c r="A193" s="14"/>
      <c r="B193" s="254"/>
      <c r="C193" s="255"/>
      <c r="D193" s="245" t="s">
        <v>226</v>
      </c>
      <c r="E193" s="256" t="s">
        <v>1</v>
      </c>
      <c r="F193" s="257" t="s">
        <v>2467</v>
      </c>
      <c r="G193" s="255"/>
      <c r="H193" s="258">
        <v>0.092</v>
      </c>
      <c r="I193" s="259"/>
      <c r="J193" s="255"/>
      <c r="K193" s="255"/>
      <c r="L193" s="260"/>
      <c r="M193" s="261"/>
      <c r="N193" s="262"/>
      <c r="O193" s="262"/>
      <c r="P193" s="262"/>
      <c r="Q193" s="262"/>
      <c r="R193" s="262"/>
      <c r="S193" s="262"/>
      <c r="T193" s="263"/>
      <c r="U193" s="14"/>
      <c r="V193" s="14"/>
      <c r="W193" s="14"/>
      <c r="X193" s="14"/>
      <c r="Y193" s="14"/>
      <c r="Z193" s="14"/>
      <c r="AA193" s="14"/>
      <c r="AB193" s="14"/>
      <c r="AC193" s="14"/>
      <c r="AD193" s="14"/>
      <c r="AE193" s="14"/>
      <c r="AT193" s="264" t="s">
        <v>226</v>
      </c>
      <c r="AU193" s="264" t="s">
        <v>87</v>
      </c>
      <c r="AV193" s="14" t="s">
        <v>87</v>
      </c>
      <c r="AW193" s="14" t="s">
        <v>35</v>
      </c>
      <c r="AX193" s="14" t="s">
        <v>78</v>
      </c>
      <c r="AY193" s="264" t="s">
        <v>216</v>
      </c>
    </row>
    <row r="194" spans="1:51" s="13" customFormat="1" ht="12">
      <c r="A194" s="13"/>
      <c r="B194" s="243"/>
      <c r="C194" s="244"/>
      <c r="D194" s="245" t="s">
        <v>226</v>
      </c>
      <c r="E194" s="246" t="s">
        <v>1</v>
      </c>
      <c r="F194" s="247" t="s">
        <v>2468</v>
      </c>
      <c r="G194" s="244"/>
      <c r="H194" s="246" t="s">
        <v>1</v>
      </c>
      <c r="I194" s="248"/>
      <c r="J194" s="244"/>
      <c r="K194" s="244"/>
      <c r="L194" s="249"/>
      <c r="M194" s="250"/>
      <c r="N194" s="251"/>
      <c r="O194" s="251"/>
      <c r="P194" s="251"/>
      <c r="Q194" s="251"/>
      <c r="R194" s="251"/>
      <c r="S194" s="251"/>
      <c r="T194" s="252"/>
      <c r="U194" s="13"/>
      <c r="V194" s="13"/>
      <c r="W194" s="13"/>
      <c r="X194" s="13"/>
      <c r="Y194" s="13"/>
      <c r="Z194" s="13"/>
      <c r="AA194" s="13"/>
      <c r="AB194" s="13"/>
      <c r="AC194" s="13"/>
      <c r="AD194" s="13"/>
      <c r="AE194" s="13"/>
      <c r="AT194" s="253" t="s">
        <v>226</v>
      </c>
      <c r="AU194" s="253" t="s">
        <v>87</v>
      </c>
      <c r="AV194" s="13" t="s">
        <v>85</v>
      </c>
      <c r="AW194" s="13" t="s">
        <v>35</v>
      </c>
      <c r="AX194" s="13" t="s">
        <v>78</v>
      </c>
      <c r="AY194" s="253" t="s">
        <v>216</v>
      </c>
    </row>
    <row r="195" spans="1:51" s="14" customFormat="1" ht="12">
      <c r="A195" s="14"/>
      <c r="B195" s="254"/>
      <c r="C195" s="255"/>
      <c r="D195" s="245" t="s">
        <v>226</v>
      </c>
      <c r="E195" s="256" t="s">
        <v>1</v>
      </c>
      <c r="F195" s="257" t="s">
        <v>2469</v>
      </c>
      <c r="G195" s="255"/>
      <c r="H195" s="258">
        <v>0.101</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87</v>
      </c>
      <c r="AV195" s="14" t="s">
        <v>87</v>
      </c>
      <c r="AW195" s="14" t="s">
        <v>35</v>
      </c>
      <c r="AX195" s="14" t="s">
        <v>78</v>
      </c>
      <c r="AY195" s="264" t="s">
        <v>216</v>
      </c>
    </row>
    <row r="196" spans="1:51" s="15" customFormat="1" ht="12">
      <c r="A196" s="15"/>
      <c r="B196" s="265"/>
      <c r="C196" s="266"/>
      <c r="D196" s="245" t="s">
        <v>226</v>
      </c>
      <c r="E196" s="267" t="s">
        <v>1</v>
      </c>
      <c r="F196" s="268" t="s">
        <v>229</v>
      </c>
      <c r="G196" s="266"/>
      <c r="H196" s="269">
        <v>0.193</v>
      </c>
      <c r="I196" s="270"/>
      <c r="J196" s="266"/>
      <c r="K196" s="266"/>
      <c r="L196" s="271"/>
      <c r="M196" s="272"/>
      <c r="N196" s="273"/>
      <c r="O196" s="273"/>
      <c r="P196" s="273"/>
      <c r="Q196" s="273"/>
      <c r="R196" s="273"/>
      <c r="S196" s="273"/>
      <c r="T196" s="274"/>
      <c r="U196" s="15"/>
      <c r="V196" s="15"/>
      <c r="W196" s="15"/>
      <c r="X196" s="15"/>
      <c r="Y196" s="15"/>
      <c r="Z196" s="15"/>
      <c r="AA196" s="15"/>
      <c r="AB196" s="15"/>
      <c r="AC196" s="15"/>
      <c r="AD196" s="15"/>
      <c r="AE196" s="15"/>
      <c r="AT196" s="275" t="s">
        <v>226</v>
      </c>
      <c r="AU196" s="275" t="s">
        <v>87</v>
      </c>
      <c r="AV196" s="15" t="s">
        <v>100</v>
      </c>
      <c r="AW196" s="15" t="s">
        <v>35</v>
      </c>
      <c r="AX196" s="15" t="s">
        <v>85</v>
      </c>
      <c r="AY196" s="275" t="s">
        <v>216</v>
      </c>
    </row>
    <row r="197" spans="1:65" s="2" customFormat="1" ht="24.15" customHeight="1">
      <c r="A197" s="39"/>
      <c r="B197" s="40"/>
      <c r="C197" s="229" t="s">
        <v>259</v>
      </c>
      <c r="D197" s="229" t="s">
        <v>219</v>
      </c>
      <c r="E197" s="230" t="s">
        <v>2286</v>
      </c>
      <c r="F197" s="231" t="s">
        <v>2470</v>
      </c>
      <c r="G197" s="232" t="s">
        <v>255</v>
      </c>
      <c r="H197" s="233">
        <v>0.429</v>
      </c>
      <c r="I197" s="234"/>
      <c r="J197" s="235">
        <f>ROUND(I197*H197,2)</f>
        <v>0</v>
      </c>
      <c r="K197" s="231" t="s">
        <v>1361</v>
      </c>
      <c r="L197" s="236"/>
      <c r="M197" s="237" t="s">
        <v>1</v>
      </c>
      <c r="N197" s="238" t="s">
        <v>43</v>
      </c>
      <c r="O197" s="92"/>
      <c r="P197" s="239">
        <f>O197*H197</f>
        <v>0</v>
      </c>
      <c r="Q197" s="239">
        <v>1</v>
      </c>
      <c r="R197" s="239">
        <f>Q197*H197</f>
        <v>0.429</v>
      </c>
      <c r="S197" s="239">
        <v>0</v>
      </c>
      <c r="T197" s="240">
        <f>S197*H197</f>
        <v>0</v>
      </c>
      <c r="U197" s="39"/>
      <c r="V197" s="39"/>
      <c r="W197" s="39"/>
      <c r="X197" s="39"/>
      <c r="Y197" s="39"/>
      <c r="Z197" s="39"/>
      <c r="AA197" s="39"/>
      <c r="AB197" s="39"/>
      <c r="AC197" s="39"/>
      <c r="AD197" s="39"/>
      <c r="AE197" s="39"/>
      <c r="AR197" s="241" t="s">
        <v>224</v>
      </c>
      <c r="AT197" s="241" t="s">
        <v>219</v>
      </c>
      <c r="AU197" s="241" t="s">
        <v>87</v>
      </c>
      <c r="AY197" s="18" t="s">
        <v>216</v>
      </c>
      <c r="BE197" s="242">
        <f>IF(N197="základní",J197,0)</f>
        <v>0</v>
      </c>
      <c r="BF197" s="242">
        <f>IF(N197="snížená",J197,0)</f>
        <v>0</v>
      </c>
      <c r="BG197" s="242">
        <f>IF(N197="zákl. přenesená",J197,0)</f>
        <v>0</v>
      </c>
      <c r="BH197" s="242">
        <f>IF(N197="sníž. přenesená",J197,0)</f>
        <v>0</v>
      </c>
      <c r="BI197" s="242">
        <f>IF(N197="nulová",J197,0)</f>
        <v>0</v>
      </c>
      <c r="BJ197" s="18" t="s">
        <v>85</v>
      </c>
      <c r="BK197" s="242">
        <f>ROUND(I197*H197,2)</f>
        <v>0</v>
      </c>
      <c r="BL197" s="18" t="s">
        <v>100</v>
      </c>
      <c r="BM197" s="241" t="s">
        <v>2471</v>
      </c>
    </row>
    <row r="198" spans="1:51" s="13" customFormat="1" ht="12">
      <c r="A198" s="13"/>
      <c r="B198" s="243"/>
      <c r="C198" s="244"/>
      <c r="D198" s="245" t="s">
        <v>226</v>
      </c>
      <c r="E198" s="246" t="s">
        <v>1</v>
      </c>
      <c r="F198" s="247" t="s">
        <v>2465</v>
      </c>
      <c r="G198" s="244"/>
      <c r="H198" s="246" t="s">
        <v>1</v>
      </c>
      <c r="I198" s="248"/>
      <c r="J198" s="244"/>
      <c r="K198" s="244"/>
      <c r="L198" s="249"/>
      <c r="M198" s="250"/>
      <c r="N198" s="251"/>
      <c r="O198" s="251"/>
      <c r="P198" s="251"/>
      <c r="Q198" s="251"/>
      <c r="R198" s="251"/>
      <c r="S198" s="251"/>
      <c r="T198" s="252"/>
      <c r="U198" s="13"/>
      <c r="V198" s="13"/>
      <c r="W198" s="13"/>
      <c r="X198" s="13"/>
      <c r="Y198" s="13"/>
      <c r="Z198" s="13"/>
      <c r="AA198" s="13"/>
      <c r="AB198" s="13"/>
      <c r="AC198" s="13"/>
      <c r="AD198" s="13"/>
      <c r="AE198" s="13"/>
      <c r="AT198" s="253" t="s">
        <v>226</v>
      </c>
      <c r="AU198" s="253" t="s">
        <v>87</v>
      </c>
      <c r="AV198" s="13" t="s">
        <v>85</v>
      </c>
      <c r="AW198" s="13" t="s">
        <v>35</v>
      </c>
      <c r="AX198" s="13" t="s">
        <v>78</v>
      </c>
      <c r="AY198" s="253" t="s">
        <v>216</v>
      </c>
    </row>
    <row r="199" spans="1:51" s="13" customFormat="1" ht="12">
      <c r="A199" s="13"/>
      <c r="B199" s="243"/>
      <c r="C199" s="244"/>
      <c r="D199" s="245" t="s">
        <v>226</v>
      </c>
      <c r="E199" s="246" t="s">
        <v>1</v>
      </c>
      <c r="F199" s="247" t="s">
        <v>2466</v>
      </c>
      <c r="G199" s="244"/>
      <c r="H199" s="246" t="s">
        <v>1</v>
      </c>
      <c r="I199" s="248"/>
      <c r="J199" s="244"/>
      <c r="K199" s="244"/>
      <c r="L199" s="249"/>
      <c r="M199" s="250"/>
      <c r="N199" s="251"/>
      <c r="O199" s="251"/>
      <c r="P199" s="251"/>
      <c r="Q199" s="251"/>
      <c r="R199" s="251"/>
      <c r="S199" s="251"/>
      <c r="T199" s="252"/>
      <c r="U199" s="13"/>
      <c r="V199" s="13"/>
      <c r="W199" s="13"/>
      <c r="X199" s="13"/>
      <c r="Y199" s="13"/>
      <c r="Z199" s="13"/>
      <c r="AA199" s="13"/>
      <c r="AB199" s="13"/>
      <c r="AC199" s="13"/>
      <c r="AD199" s="13"/>
      <c r="AE199" s="13"/>
      <c r="AT199" s="253" t="s">
        <v>226</v>
      </c>
      <c r="AU199" s="253" t="s">
        <v>87</v>
      </c>
      <c r="AV199" s="13" t="s">
        <v>85</v>
      </c>
      <c r="AW199" s="13" t="s">
        <v>35</v>
      </c>
      <c r="AX199" s="13" t="s">
        <v>78</v>
      </c>
      <c r="AY199" s="253" t="s">
        <v>216</v>
      </c>
    </row>
    <row r="200" spans="1:51" s="14" customFormat="1" ht="12">
      <c r="A200" s="14"/>
      <c r="B200" s="254"/>
      <c r="C200" s="255"/>
      <c r="D200" s="245" t="s">
        <v>226</v>
      </c>
      <c r="E200" s="256" t="s">
        <v>1</v>
      </c>
      <c r="F200" s="257" t="s">
        <v>2472</v>
      </c>
      <c r="G200" s="255"/>
      <c r="H200" s="258">
        <v>0.208</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226</v>
      </c>
      <c r="AU200" s="264" t="s">
        <v>87</v>
      </c>
      <c r="AV200" s="14" t="s">
        <v>87</v>
      </c>
      <c r="AW200" s="14" t="s">
        <v>35</v>
      </c>
      <c r="AX200" s="14" t="s">
        <v>78</v>
      </c>
      <c r="AY200" s="264" t="s">
        <v>216</v>
      </c>
    </row>
    <row r="201" spans="1:51" s="13" customFormat="1" ht="12">
      <c r="A201" s="13"/>
      <c r="B201" s="243"/>
      <c r="C201" s="244"/>
      <c r="D201" s="245" t="s">
        <v>226</v>
      </c>
      <c r="E201" s="246" t="s">
        <v>1</v>
      </c>
      <c r="F201" s="247" t="s">
        <v>2468</v>
      </c>
      <c r="G201" s="244"/>
      <c r="H201" s="246" t="s">
        <v>1</v>
      </c>
      <c r="I201" s="248"/>
      <c r="J201" s="244"/>
      <c r="K201" s="244"/>
      <c r="L201" s="249"/>
      <c r="M201" s="250"/>
      <c r="N201" s="251"/>
      <c r="O201" s="251"/>
      <c r="P201" s="251"/>
      <c r="Q201" s="251"/>
      <c r="R201" s="251"/>
      <c r="S201" s="251"/>
      <c r="T201" s="252"/>
      <c r="U201" s="13"/>
      <c r="V201" s="13"/>
      <c r="W201" s="13"/>
      <c r="X201" s="13"/>
      <c r="Y201" s="13"/>
      <c r="Z201" s="13"/>
      <c r="AA201" s="13"/>
      <c r="AB201" s="13"/>
      <c r="AC201" s="13"/>
      <c r="AD201" s="13"/>
      <c r="AE201" s="13"/>
      <c r="AT201" s="253" t="s">
        <v>226</v>
      </c>
      <c r="AU201" s="253" t="s">
        <v>87</v>
      </c>
      <c r="AV201" s="13" t="s">
        <v>85</v>
      </c>
      <c r="AW201" s="13" t="s">
        <v>35</v>
      </c>
      <c r="AX201" s="13" t="s">
        <v>78</v>
      </c>
      <c r="AY201" s="253" t="s">
        <v>216</v>
      </c>
    </row>
    <row r="202" spans="1:51" s="14" customFormat="1" ht="12">
      <c r="A202" s="14"/>
      <c r="B202" s="254"/>
      <c r="C202" s="255"/>
      <c r="D202" s="245" t="s">
        <v>226</v>
      </c>
      <c r="E202" s="256" t="s">
        <v>1</v>
      </c>
      <c r="F202" s="257" t="s">
        <v>2473</v>
      </c>
      <c r="G202" s="255"/>
      <c r="H202" s="258">
        <v>0.221</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226</v>
      </c>
      <c r="AU202" s="264" t="s">
        <v>87</v>
      </c>
      <c r="AV202" s="14" t="s">
        <v>87</v>
      </c>
      <c r="AW202" s="14" t="s">
        <v>35</v>
      </c>
      <c r="AX202" s="14" t="s">
        <v>78</v>
      </c>
      <c r="AY202" s="264" t="s">
        <v>216</v>
      </c>
    </row>
    <row r="203" spans="1:51" s="15" customFormat="1" ht="12">
      <c r="A203" s="15"/>
      <c r="B203" s="265"/>
      <c r="C203" s="266"/>
      <c r="D203" s="245" t="s">
        <v>226</v>
      </c>
      <c r="E203" s="267" t="s">
        <v>1</v>
      </c>
      <c r="F203" s="268" t="s">
        <v>229</v>
      </c>
      <c r="G203" s="266"/>
      <c r="H203" s="269">
        <v>0.429</v>
      </c>
      <c r="I203" s="270"/>
      <c r="J203" s="266"/>
      <c r="K203" s="266"/>
      <c r="L203" s="271"/>
      <c r="M203" s="272"/>
      <c r="N203" s="273"/>
      <c r="O203" s="273"/>
      <c r="P203" s="273"/>
      <c r="Q203" s="273"/>
      <c r="R203" s="273"/>
      <c r="S203" s="273"/>
      <c r="T203" s="274"/>
      <c r="U203" s="15"/>
      <c r="V203" s="15"/>
      <c r="W203" s="15"/>
      <c r="X203" s="15"/>
      <c r="Y203" s="15"/>
      <c r="Z203" s="15"/>
      <c r="AA203" s="15"/>
      <c r="AB203" s="15"/>
      <c r="AC203" s="15"/>
      <c r="AD203" s="15"/>
      <c r="AE203" s="15"/>
      <c r="AT203" s="275" t="s">
        <v>226</v>
      </c>
      <c r="AU203" s="275" t="s">
        <v>87</v>
      </c>
      <c r="AV203" s="15" t="s">
        <v>100</v>
      </c>
      <c r="AW203" s="15" t="s">
        <v>35</v>
      </c>
      <c r="AX203" s="15" t="s">
        <v>85</v>
      </c>
      <c r="AY203" s="275" t="s">
        <v>216</v>
      </c>
    </row>
    <row r="204" spans="1:65" s="2" customFormat="1" ht="21.75" customHeight="1">
      <c r="A204" s="39"/>
      <c r="B204" s="40"/>
      <c r="C204" s="229" t="s">
        <v>264</v>
      </c>
      <c r="D204" s="229" t="s">
        <v>219</v>
      </c>
      <c r="E204" s="230" t="s">
        <v>2295</v>
      </c>
      <c r="F204" s="231" t="s">
        <v>2296</v>
      </c>
      <c r="G204" s="232" t="s">
        <v>255</v>
      </c>
      <c r="H204" s="233">
        <v>0.171</v>
      </c>
      <c r="I204" s="234"/>
      <c r="J204" s="235">
        <f>ROUND(I204*H204,2)</f>
        <v>0</v>
      </c>
      <c r="K204" s="231" t="s">
        <v>1361</v>
      </c>
      <c r="L204" s="236"/>
      <c r="M204" s="237" t="s">
        <v>1</v>
      </c>
      <c r="N204" s="238" t="s">
        <v>43</v>
      </c>
      <c r="O204" s="92"/>
      <c r="P204" s="239">
        <f>O204*H204</f>
        <v>0</v>
      </c>
      <c r="Q204" s="239">
        <v>1</v>
      </c>
      <c r="R204" s="239">
        <f>Q204*H204</f>
        <v>0.171</v>
      </c>
      <c r="S204" s="239">
        <v>0</v>
      </c>
      <c r="T204" s="240">
        <f>S204*H204</f>
        <v>0</v>
      </c>
      <c r="U204" s="39"/>
      <c r="V204" s="39"/>
      <c r="W204" s="39"/>
      <c r="X204" s="39"/>
      <c r="Y204" s="39"/>
      <c r="Z204" s="39"/>
      <c r="AA204" s="39"/>
      <c r="AB204" s="39"/>
      <c r="AC204" s="39"/>
      <c r="AD204" s="39"/>
      <c r="AE204" s="39"/>
      <c r="AR204" s="241" t="s">
        <v>224</v>
      </c>
      <c r="AT204" s="241" t="s">
        <v>219</v>
      </c>
      <c r="AU204" s="241" t="s">
        <v>87</v>
      </c>
      <c r="AY204" s="18" t="s">
        <v>216</v>
      </c>
      <c r="BE204" s="242">
        <f>IF(N204="základní",J204,0)</f>
        <v>0</v>
      </c>
      <c r="BF204" s="242">
        <f>IF(N204="snížená",J204,0)</f>
        <v>0</v>
      </c>
      <c r="BG204" s="242">
        <f>IF(N204="zákl. přenesená",J204,0)</f>
        <v>0</v>
      </c>
      <c r="BH204" s="242">
        <f>IF(N204="sníž. přenesená",J204,0)</f>
        <v>0</v>
      </c>
      <c r="BI204" s="242">
        <f>IF(N204="nulová",J204,0)</f>
        <v>0</v>
      </c>
      <c r="BJ204" s="18" t="s">
        <v>85</v>
      </c>
      <c r="BK204" s="242">
        <f>ROUND(I204*H204,2)</f>
        <v>0</v>
      </c>
      <c r="BL204" s="18" t="s">
        <v>100</v>
      </c>
      <c r="BM204" s="241" t="s">
        <v>2474</v>
      </c>
    </row>
    <row r="205" spans="1:51" s="13" customFormat="1" ht="12">
      <c r="A205" s="13"/>
      <c r="B205" s="243"/>
      <c r="C205" s="244"/>
      <c r="D205" s="245" t="s">
        <v>226</v>
      </c>
      <c r="E205" s="246" t="s">
        <v>1</v>
      </c>
      <c r="F205" s="247" t="s">
        <v>2475</v>
      </c>
      <c r="G205" s="244"/>
      <c r="H205" s="246" t="s">
        <v>1</v>
      </c>
      <c r="I205" s="248"/>
      <c r="J205" s="244"/>
      <c r="K205" s="244"/>
      <c r="L205" s="249"/>
      <c r="M205" s="250"/>
      <c r="N205" s="251"/>
      <c r="O205" s="251"/>
      <c r="P205" s="251"/>
      <c r="Q205" s="251"/>
      <c r="R205" s="251"/>
      <c r="S205" s="251"/>
      <c r="T205" s="252"/>
      <c r="U205" s="13"/>
      <c r="V205" s="13"/>
      <c r="W205" s="13"/>
      <c r="X205" s="13"/>
      <c r="Y205" s="13"/>
      <c r="Z205" s="13"/>
      <c r="AA205" s="13"/>
      <c r="AB205" s="13"/>
      <c r="AC205" s="13"/>
      <c r="AD205" s="13"/>
      <c r="AE205" s="13"/>
      <c r="AT205" s="253" t="s">
        <v>226</v>
      </c>
      <c r="AU205" s="253" t="s">
        <v>87</v>
      </c>
      <c r="AV205" s="13" t="s">
        <v>85</v>
      </c>
      <c r="AW205" s="13" t="s">
        <v>35</v>
      </c>
      <c r="AX205" s="13" t="s">
        <v>78</v>
      </c>
      <c r="AY205" s="253" t="s">
        <v>216</v>
      </c>
    </row>
    <row r="206" spans="1:51" s="14" customFormat="1" ht="12">
      <c r="A206" s="14"/>
      <c r="B206" s="254"/>
      <c r="C206" s="255"/>
      <c r="D206" s="245" t="s">
        <v>226</v>
      </c>
      <c r="E206" s="256" t="s">
        <v>1</v>
      </c>
      <c r="F206" s="257" t="s">
        <v>2476</v>
      </c>
      <c r="G206" s="255"/>
      <c r="H206" s="258">
        <v>0.171</v>
      </c>
      <c r="I206" s="259"/>
      <c r="J206" s="255"/>
      <c r="K206" s="255"/>
      <c r="L206" s="260"/>
      <c r="M206" s="261"/>
      <c r="N206" s="262"/>
      <c r="O206" s="262"/>
      <c r="P206" s="262"/>
      <c r="Q206" s="262"/>
      <c r="R206" s="262"/>
      <c r="S206" s="262"/>
      <c r="T206" s="263"/>
      <c r="U206" s="14"/>
      <c r="V206" s="14"/>
      <c r="W206" s="14"/>
      <c r="X206" s="14"/>
      <c r="Y206" s="14"/>
      <c r="Z206" s="14"/>
      <c r="AA206" s="14"/>
      <c r="AB206" s="14"/>
      <c r="AC206" s="14"/>
      <c r="AD206" s="14"/>
      <c r="AE206" s="14"/>
      <c r="AT206" s="264" t="s">
        <v>226</v>
      </c>
      <c r="AU206" s="264" t="s">
        <v>87</v>
      </c>
      <c r="AV206" s="14" t="s">
        <v>87</v>
      </c>
      <c r="AW206" s="14" t="s">
        <v>35</v>
      </c>
      <c r="AX206" s="14" t="s">
        <v>78</v>
      </c>
      <c r="AY206" s="264" t="s">
        <v>216</v>
      </c>
    </row>
    <row r="207" spans="1:51" s="15" customFormat="1" ht="12">
      <c r="A207" s="15"/>
      <c r="B207" s="265"/>
      <c r="C207" s="266"/>
      <c r="D207" s="245" t="s">
        <v>226</v>
      </c>
      <c r="E207" s="267" t="s">
        <v>1</v>
      </c>
      <c r="F207" s="268" t="s">
        <v>229</v>
      </c>
      <c r="G207" s="266"/>
      <c r="H207" s="269">
        <v>0.171</v>
      </c>
      <c r="I207" s="270"/>
      <c r="J207" s="266"/>
      <c r="K207" s="266"/>
      <c r="L207" s="271"/>
      <c r="M207" s="272"/>
      <c r="N207" s="273"/>
      <c r="O207" s="273"/>
      <c r="P207" s="273"/>
      <c r="Q207" s="273"/>
      <c r="R207" s="273"/>
      <c r="S207" s="273"/>
      <c r="T207" s="274"/>
      <c r="U207" s="15"/>
      <c r="V207" s="15"/>
      <c r="W207" s="15"/>
      <c r="X207" s="15"/>
      <c r="Y207" s="15"/>
      <c r="Z207" s="15"/>
      <c r="AA207" s="15"/>
      <c r="AB207" s="15"/>
      <c r="AC207" s="15"/>
      <c r="AD207" s="15"/>
      <c r="AE207" s="15"/>
      <c r="AT207" s="275" t="s">
        <v>226</v>
      </c>
      <c r="AU207" s="275" t="s">
        <v>87</v>
      </c>
      <c r="AV207" s="15" t="s">
        <v>100</v>
      </c>
      <c r="AW207" s="15" t="s">
        <v>35</v>
      </c>
      <c r="AX207" s="15" t="s">
        <v>85</v>
      </c>
      <c r="AY207" s="275" t="s">
        <v>216</v>
      </c>
    </row>
    <row r="208" spans="1:65" s="2" customFormat="1" ht="24.15" customHeight="1">
      <c r="A208" s="39"/>
      <c r="B208" s="40"/>
      <c r="C208" s="276" t="s">
        <v>270</v>
      </c>
      <c r="D208" s="276" t="s">
        <v>265</v>
      </c>
      <c r="E208" s="277" t="s">
        <v>2477</v>
      </c>
      <c r="F208" s="278" t="s">
        <v>2478</v>
      </c>
      <c r="G208" s="279" t="s">
        <v>232</v>
      </c>
      <c r="H208" s="280">
        <v>30</v>
      </c>
      <c r="I208" s="281"/>
      <c r="J208" s="282">
        <f>ROUND(I208*H208,2)</f>
        <v>0</v>
      </c>
      <c r="K208" s="278" t="s">
        <v>1361</v>
      </c>
      <c r="L208" s="45"/>
      <c r="M208" s="283" t="s">
        <v>1</v>
      </c>
      <c r="N208" s="284" t="s">
        <v>43</v>
      </c>
      <c r="O208" s="92"/>
      <c r="P208" s="239">
        <f>O208*H208</f>
        <v>0</v>
      </c>
      <c r="Q208" s="239">
        <v>0.011738352</v>
      </c>
      <c r="R208" s="239">
        <f>Q208*H208</f>
        <v>0.35215056</v>
      </c>
      <c r="S208" s="239">
        <v>0</v>
      </c>
      <c r="T208" s="240">
        <f>S208*H208</f>
        <v>0</v>
      </c>
      <c r="U208" s="39"/>
      <c r="V208" s="39"/>
      <c r="W208" s="39"/>
      <c r="X208" s="39"/>
      <c r="Y208" s="39"/>
      <c r="Z208" s="39"/>
      <c r="AA208" s="39"/>
      <c r="AB208" s="39"/>
      <c r="AC208" s="39"/>
      <c r="AD208" s="39"/>
      <c r="AE208" s="39"/>
      <c r="AR208" s="241" t="s">
        <v>100</v>
      </c>
      <c r="AT208" s="241" t="s">
        <v>265</v>
      </c>
      <c r="AU208" s="241" t="s">
        <v>87</v>
      </c>
      <c r="AY208" s="18" t="s">
        <v>216</v>
      </c>
      <c r="BE208" s="242">
        <f>IF(N208="základní",J208,0)</f>
        <v>0</v>
      </c>
      <c r="BF208" s="242">
        <f>IF(N208="snížená",J208,0)</f>
        <v>0</v>
      </c>
      <c r="BG208" s="242">
        <f>IF(N208="zákl. přenesená",J208,0)</f>
        <v>0</v>
      </c>
      <c r="BH208" s="242">
        <f>IF(N208="sníž. přenesená",J208,0)</f>
        <v>0</v>
      </c>
      <c r="BI208" s="242">
        <f>IF(N208="nulová",J208,0)</f>
        <v>0</v>
      </c>
      <c r="BJ208" s="18" t="s">
        <v>85</v>
      </c>
      <c r="BK208" s="242">
        <f>ROUND(I208*H208,2)</f>
        <v>0</v>
      </c>
      <c r="BL208" s="18" t="s">
        <v>100</v>
      </c>
      <c r="BM208" s="241" t="s">
        <v>2479</v>
      </c>
    </row>
    <row r="209" spans="1:47" s="2" customFormat="1" ht="12">
      <c r="A209" s="39"/>
      <c r="B209" s="40"/>
      <c r="C209" s="41"/>
      <c r="D209" s="288" t="s">
        <v>836</v>
      </c>
      <c r="E209" s="41"/>
      <c r="F209" s="289" t="s">
        <v>2480</v>
      </c>
      <c r="G209" s="41"/>
      <c r="H209" s="41"/>
      <c r="I209" s="290"/>
      <c r="J209" s="41"/>
      <c r="K209" s="41"/>
      <c r="L209" s="45"/>
      <c r="M209" s="291"/>
      <c r="N209" s="292"/>
      <c r="O209" s="92"/>
      <c r="P209" s="92"/>
      <c r="Q209" s="92"/>
      <c r="R209" s="92"/>
      <c r="S209" s="92"/>
      <c r="T209" s="93"/>
      <c r="U209" s="39"/>
      <c r="V209" s="39"/>
      <c r="W209" s="39"/>
      <c r="X209" s="39"/>
      <c r="Y209" s="39"/>
      <c r="Z209" s="39"/>
      <c r="AA209" s="39"/>
      <c r="AB209" s="39"/>
      <c r="AC209" s="39"/>
      <c r="AD209" s="39"/>
      <c r="AE209" s="39"/>
      <c r="AT209" s="18" t="s">
        <v>836</v>
      </c>
      <c r="AU209" s="18" t="s">
        <v>87</v>
      </c>
    </row>
    <row r="210" spans="1:51" s="14" customFormat="1" ht="12">
      <c r="A210" s="14"/>
      <c r="B210" s="254"/>
      <c r="C210" s="255"/>
      <c r="D210" s="245" t="s">
        <v>226</v>
      </c>
      <c r="E210" s="256" t="s">
        <v>1</v>
      </c>
      <c r="F210" s="257" t="s">
        <v>317</v>
      </c>
      <c r="G210" s="255"/>
      <c r="H210" s="258">
        <v>30</v>
      </c>
      <c r="I210" s="259"/>
      <c r="J210" s="255"/>
      <c r="K210" s="255"/>
      <c r="L210" s="260"/>
      <c r="M210" s="261"/>
      <c r="N210" s="262"/>
      <c r="O210" s="262"/>
      <c r="P210" s="262"/>
      <c r="Q210" s="262"/>
      <c r="R210" s="262"/>
      <c r="S210" s="262"/>
      <c r="T210" s="263"/>
      <c r="U210" s="14"/>
      <c r="V210" s="14"/>
      <c r="W210" s="14"/>
      <c r="X210" s="14"/>
      <c r="Y210" s="14"/>
      <c r="Z210" s="14"/>
      <c r="AA210" s="14"/>
      <c r="AB210" s="14"/>
      <c r="AC210" s="14"/>
      <c r="AD210" s="14"/>
      <c r="AE210" s="14"/>
      <c r="AT210" s="264" t="s">
        <v>226</v>
      </c>
      <c r="AU210" s="264" t="s">
        <v>87</v>
      </c>
      <c r="AV210" s="14" t="s">
        <v>87</v>
      </c>
      <c r="AW210" s="14" t="s">
        <v>35</v>
      </c>
      <c r="AX210" s="14" t="s">
        <v>78</v>
      </c>
      <c r="AY210" s="264" t="s">
        <v>216</v>
      </c>
    </row>
    <row r="211" spans="1:51" s="15" customFormat="1" ht="12">
      <c r="A211" s="15"/>
      <c r="B211" s="265"/>
      <c r="C211" s="266"/>
      <c r="D211" s="245" t="s">
        <v>226</v>
      </c>
      <c r="E211" s="267" t="s">
        <v>1</v>
      </c>
      <c r="F211" s="268" t="s">
        <v>229</v>
      </c>
      <c r="G211" s="266"/>
      <c r="H211" s="269">
        <v>30</v>
      </c>
      <c r="I211" s="270"/>
      <c r="J211" s="266"/>
      <c r="K211" s="266"/>
      <c r="L211" s="271"/>
      <c r="M211" s="272"/>
      <c r="N211" s="273"/>
      <c r="O211" s="273"/>
      <c r="P211" s="273"/>
      <c r="Q211" s="273"/>
      <c r="R211" s="273"/>
      <c r="S211" s="273"/>
      <c r="T211" s="274"/>
      <c r="U211" s="15"/>
      <c r="V211" s="15"/>
      <c r="W211" s="15"/>
      <c r="X211" s="15"/>
      <c r="Y211" s="15"/>
      <c r="Z211" s="15"/>
      <c r="AA211" s="15"/>
      <c r="AB211" s="15"/>
      <c r="AC211" s="15"/>
      <c r="AD211" s="15"/>
      <c r="AE211" s="15"/>
      <c r="AT211" s="275" t="s">
        <v>226</v>
      </c>
      <c r="AU211" s="275" t="s">
        <v>87</v>
      </c>
      <c r="AV211" s="15" t="s">
        <v>100</v>
      </c>
      <c r="AW211" s="15" t="s">
        <v>35</v>
      </c>
      <c r="AX211" s="15" t="s">
        <v>85</v>
      </c>
      <c r="AY211" s="275" t="s">
        <v>216</v>
      </c>
    </row>
    <row r="212" spans="1:65" s="2" customFormat="1" ht="21.75" customHeight="1">
      <c r="A212" s="39"/>
      <c r="B212" s="40"/>
      <c r="C212" s="229" t="s">
        <v>274</v>
      </c>
      <c r="D212" s="229" t="s">
        <v>219</v>
      </c>
      <c r="E212" s="230" t="s">
        <v>2481</v>
      </c>
      <c r="F212" s="231" t="s">
        <v>2482</v>
      </c>
      <c r="G212" s="232" t="s">
        <v>232</v>
      </c>
      <c r="H212" s="233">
        <v>30</v>
      </c>
      <c r="I212" s="234"/>
      <c r="J212" s="235">
        <f>ROUND(I212*H212,2)</f>
        <v>0</v>
      </c>
      <c r="K212" s="231" t="s">
        <v>1</v>
      </c>
      <c r="L212" s="236"/>
      <c r="M212" s="237" t="s">
        <v>1</v>
      </c>
      <c r="N212" s="238" t="s">
        <v>43</v>
      </c>
      <c r="O212" s="92"/>
      <c r="P212" s="239">
        <f>O212*H212</f>
        <v>0</v>
      </c>
      <c r="Q212" s="239">
        <v>0</v>
      </c>
      <c r="R212" s="239">
        <f>Q212*H212</f>
        <v>0</v>
      </c>
      <c r="S212" s="239">
        <v>0</v>
      </c>
      <c r="T212" s="240">
        <f>S212*H212</f>
        <v>0</v>
      </c>
      <c r="U212" s="39"/>
      <c r="V212" s="39"/>
      <c r="W212" s="39"/>
      <c r="X212" s="39"/>
      <c r="Y212" s="39"/>
      <c r="Z212" s="39"/>
      <c r="AA212" s="39"/>
      <c r="AB212" s="39"/>
      <c r="AC212" s="39"/>
      <c r="AD212" s="39"/>
      <c r="AE212" s="39"/>
      <c r="AR212" s="241" t="s">
        <v>224</v>
      </c>
      <c r="AT212" s="241" t="s">
        <v>219</v>
      </c>
      <c r="AU212" s="241" t="s">
        <v>87</v>
      </c>
      <c r="AY212" s="18" t="s">
        <v>216</v>
      </c>
      <c r="BE212" s="242">
        <f>IF(N212="základní",J212,0)</f>
        <v>0</v>
      </c>
      <c r="BF212" s="242">
        <f>IF(N212="snížená",J212,0)</f>
        <v>0</v>
      </c>
      <c r="BG212" s="242">
        <f>IF(N212="zákl. přenesená",J212,0)</f>
        <v>0</v>
      </c>
      <c r="BH212" s="242">
        <f>IF(N212="sníž. přenesená",J212,0)</f>
        <v>0</v>
      </c>
      <c r="BI212" s="242">
        <f>IF(N212="nulová",J212,0)</f>
        <v>0</v>
      </c>
      <c r="BJ212" s="18" t="s">
        <v>85</v>
      </c>
      <c r="BK212" s="242">
        <f>ROUND(I212*H212,2)</f>
        <v>0</v>
      </c>
      <c r="BL212" s="18" t="s">
        <v>100</v>
      </c>
      <c r="BM212" s="241" t="s">
        <v>2483</v>
      </c>
    </row>
    <row r="213" spans="1:65" s="2" customFormat="1" ht="21.75" customHeight="1">
      <c r="A213" s="39"/>
      <c r="B213" s="40"/>
      <c r="C213" s="229" t="s">
        <v>278</v>
      </c>
      <c r="D213" s="229" t="s">
        <v>219</v>
      </c>
      <c r="E213" s="230" t="s">
        <v>2484</v>
      </c>
      <c r="F213" s="231" t="s">
        <v>2485</v>
      </c>
      <c r="G213" s="232" t="s">
        <v>232</v>
      </c>
      <c r="H213" s="233">
        <v>30</v>
      </c>
      <c r="I213" s="234"/>
      <c r="J213" s="235">
        <f>ROUND(I213*H213,2)</f>
        <v>0</v>
      </c>
      <c r="K213" s="231" t="s">
        <v>1</v>
      </c>
      <c r="L213" s="236"/>
      <c r="M213" s="237" t="s">
        <v>1</v>
      </c>
      <c r="N213" s="238" t="s">
        <v>43</v>
      </c>
      <c r="O213" s="92"/>
      <c r="P213" s="239">
        <f>O213*H213</f>
        <v>0</v>
      </c>
      <c r="Q213" s="239">
        <v>0</v>
      </c>
      <c r="R213" s="239">
        <f>Q213*H213</f>
        <v>0</v>
      </c>
      <c r="S213" s="239">
        <v>0</v>
      </c>
      <c r="T213" s="240">
        <f>S213*H213</f>
        <v>0</v>
      </c>
      <c r="U213" s="39"/>
      <c r="V213" s="39"/>
      <c r="W213" s="39"/>
      <c r="X213" s="39"/>
      <c r="Y213" s="39"/>
      <c r="Z213" s="39"/>
      <c r="AA213" s="39"/>
      <c r="AB213" s="39"/>
      <c r="AC213" s="39"/>
      <c r="AD213" s="39"/>
      <c r="AE213" s="39"/>
      <c r="AR213" s="241" t="s">
        <v>224</v>
      </c>
      <c r="AT213" s="241" t="s">
        <v>219</v>
      </c>
      <c r="AU213" s="241" t="s">
        <v>87</v>
      </c>
      <c r="AY213" s="18" t="s">
        <v>216</v>
      </c>
      <c r="BE213" s="242">
        <f>IF(N213="základní",J213,0)</f>
        <v>0</v>
      </c>
      <c r="BF213" s="242">
        <f>IF(N213="snížená",J213,0)</f>
        <v>0</v>
      </c>
      <c r="BG213" s="242">
        <f>IF(N213="zákl. přenesená",J213,0)</f>
        <v>0</v>
      </c>
      <c r="BH213" s="242">
        <f>IF(N213="sníž. přenesená",J213,0)</f>
        <v>0</v>
      </c>
      <c r="BI213" s="242">
        <f>IF(N213="nulová",J213,0)</f>
        <v>0</v>
      </c>
      <c r="BJ213" s="18" t="s">
        <v>85</v>
      </c>
      <c r="BK213" s="242">
        <f>ROUND(I213*H213,2)</f>
        <v>0</v>
      </c>
      <c r="BL213" s="18" t="s">
        <v>100</v>
      </c>
      <c r="BM213" s="241" t="s">
        <v>2486</v>
      </c>
    </row>
    <row r="214" spans="1:65" s="2" customFormat="1" ht="44.25" customHeight="1">
      <c r="A214" s="39"/>
      <c r="B214" s="40"/>
      <c r="C214" s="276" t="s">
        <v>8</v>
      </c>
      <c r="D214" s="276" t="s">
        <v>265</v>
      </c>
      <c r="E214" s="277" t="s">
        <v>2487</v>
      </c>
      <c r="F214" s="278" t="s">
        <v>2488</v>
      </c>
      <c r="G214" s="279" t="s">
        <v>268</v>
      </c>
      <c r="H214" s="280">
        <v>202.4</v>
      </c>
      <c r="I214" s="281"/>
      <c r="J214" s="282">
        <f>ROUND(I214*H214,2)</f>
        <v>0</v>
      </c>
      <c r="K214" s="278" t="s">
        <v>1361</v>
      </c>
      <c r="L214" s="45"/>
      <c r="M214" s="283" t="s">
        <v>1</v>
      </c>
      <c r="N214" s="284" t="s">
        <v>43</v>
      </c>
      <c r="O214" s="92"/>
      <c r="P214" s="239">
        <f>O214*H214</f>
        <v>0</v>
      </c>
      <c r="Q214" s="239">
        <v>0</v>
      </c>
      <c r="R214" s="239">
        <f>Q214*H214</f>
        <v>0</v>
      </c>
      <c r="S214" s="239">
        <v>0</v>
      </c>
      <c r="T214" s="240">
        <f>S214*H214</f>
        <v>0</v>
      </c>
      <c r="U214" s="39"/>
      <c r="V214" s="39"/>
      <c r="W214" s="39"/>
      <c r="X214" s="39"/>
      <c r="Y214" s="39"/>
      <c r="Z214" s="39"/>
      <c r="AA214" s="39"/>
      <c r="AB214" s="39"/>
      <c r="AC214" s="39"/>
      <c r="AD214" s="39"/>
      <c r="AE214" s="39"/>
      <c r="AR214" s="241" t="s">
        <v>100</v>
      </c>
      <c r="AT214" s="241" t="s">
        <v>265</v>
      </c>
      <c r="AU214" s="241" t="s">
        <v>87</v>
      </c>
      <c r="AY214" s="18" t="s">
        <v>216</v>
      </c>
      <c r="BE214" s="242">
        <f>IF(N214="základní",J214,0)</f>
        <v>0</v>
      </c>
      <c r="BF214" s="242">
        <f>IF(N214="snížená",J214,0)</f>
        <v>0</v>
      </c>
      <c r="BG214" s="242">
        <f>IF(N214="zákl. přenesená",J214,0)</f>
        <v>0</v>
      </c>
      <c r="BH214" s="242">
        <f>IF(N214="sníž. přenesená",J214,0)</f>
        <v>0</v>
      </c>
      <c r="BI214" s="242">
        <f>IF(N214="nulová",J214,0)</f>
        <v>0</v>
      </c>
      <c r="BJ214" s="18" t="s">
        <v>85</v>
      </c>
      <c r="BK214" s="242">
        <f>ROUND(I214*H214,2)</f>
        <v>0</v>
      </c>
      <c r="BL214" s="18" t="s">
        <v>100</v>
      </c>
      <c r="BM214" s="241" t="s">
        <v>2489</v>
      </c>
    </row>
    <row r="215" spans="1:47" s="2" customFormat="1" ht="12">
      <c r="A215" s="39"/>
      <c r="B215" s="40"/>
      <c r="C215" s="41"/>
      <c r="D215" s="288" t="s">
        <v>836</v>
      </c>
      <c r="E215" s="41"/>
      <c r="F215" s="289" t="s">
        <v>2490</v>
      </c>
      <c r="G215" s="41"/>
      <c r="H215" s="41"/>
      <c r="I215" s="290"/>
      <c r="J215" s="41"/>
      <c r="K215" s="41"/>
      <c r="L215" s="45"/>
      <c r="M215" s="291"/>
      <c r="N215" s="292"/>
      <c r="O215" s="92"/>
      <c r="P215" s="92"/>
      <c r="Q215" s="92"/>
      <c r="R215" s="92"/>
      <c r="S215" s="92"/>
      <c r="T215" s="93"/>
      <c r="U215" s="39"/>
      <c r="V215" s="39"/>
      <c r="W215" s="39"/>
      <c r="X215" s="39"/>
      <c r="Y215" s="39"/>
      <c r="Z215" s="39"/>
      <c r="AA215" s="39"/>
      <c r="AB215" s="39"/>
      <c r="AC215" s="39"/>
      <c r="AD215" s="39"/>
      <c r="AE215" s="39"/>
      <c r="AT215" s="18" t="s">
        <v>836</v>
      </c>
      <c r="AU215" s="18" t="s">
        <v>87</v>
      </c>
    </row>
    <row r="216" spans="1:51" s="13" customFormat="1" ht="12">
      <c r="A216" s="13"/>
      <c r="B216" s="243"/>
      <c r="C216" s="244"/>
      <c r="D216" s="245" t="s">
        <v>226</v>
      </c>
      <c r="E216" s="246" t="s">
        <v>1</v>
      </c>
      <c r="F216" s="247" t="s">
        <v>2458</v>
      </c>
      <c r="G216" s="244"/>
      <c r="H216" s="246" t="s">
        <v>1</v>
      </c>
      <c r="I216" s="248"/>
      <c r="J216" s="244"/>
      <c r="K216" s="244"/>
      <c r="L216" s="249"/>
      <c r="M216" s="250"/>
      <c r="N216" s="251"/>
      <c r="O216" s="251"/>
      <c r="P216" s="251"/>
      <c r="Q216" s="251"/>
      <c r="R216" s="251"/>
      <c r="S216" s="251"/>
      <c r="T216" s="252"/>
      <c r="U216" s="13"/>
      <c r="V216" s="13"/>
      <c r="W216" s="13"/>
      <c r="X216" s="13"/>
      <c r="Y216" s="13"/>
      <c r="Z216" s="13"/>
      <c r="AA216" s="13"/>
      <c r="AB216" s="13"/>
      <c r="AC216" s="13"/>
      <c r="AD216" s="13"/>
      <c r="AE216" s="13"/>
      <c r="AT216" s="253" t="s">
        <v>226</v>
      </c>
      <c r="AU216" s="253" t="s">
        <v>87</v>
      </c>
      <c r="AV216" s="13" t="s">
        <v>85</v>
      </c>
      <c r="AW216" s="13" t="s">
        <v>35</v>
      </c>
      <c r="AX216" s="13" t="s">
        <v>78</v>
      </c>
      <c r="AY216" s="253" t="s">
        <v>216</v>
      </c>
    </row>
    <row r="217" spans="1:51" s="14" customFormat="1" ht="12">
      <c r="A217" s="14"/>
      <c r="B217" s="254"/>
      <c r="C217" s="255"/>
      <c r="D217" s="245" t="s">
        <v>226</v>
      </c>
      <c r="E217" s="256" t="s">
        <v>1</v>
      </c>
      <c r="F217" s="257" t="s">
        <v>2491</v>
      </c>
      <c r="G217" s="255"/>
      <c r="H217" s="258">
        <v>101.2</v>
      </c>
      <c r="I217" s="259"/>
      <c r="J217" s="255"/>
      <c r="K217" s="255"/>
      <c r="L217" s="260"/>
      <c r="M217" s="261"/>
      <c r="N217" s="262"/>
      <c r="O217" s="262"/>
      <c r="P217" s="262"/>
      <c r="Q217" s="262"/>
      <c r="R217" s="262"/>
      <c r="S217" s="262"/>
      <c r="T217" s="263"/>
      <c r="U217" s="14"/>
      <c r="V217" s="14"/>
      <c r="W217" s="14"/>
      <c r="X217" s="14"/>
      <c r="Y217" s="14"/>
      <c r="Z217" s="14"/>
      <c r="AA217" s="14"/>
      <c r="AB217" s="14"/>
      <c r="AC217" s="14"/>
      <c r="AD217" s="14"/>
      <c r="AE217" s="14"/>
      <c r="AT217" s="264" t="s">
        <v>226</v>
      </c>
      <c r="AU217" s="264" t="s">
        <v>87</v>
      </c>
      <c r="AV217" s="14" t="s">
        <v>87</v>
      </c>
      <c r="AW217" s="14" t="s">
        <v>35</v>
      </c>
      <c r="AX217" s="14" t="s">
        <v>78</v>
      </c>
      <c r="AY217" s="264" t="s">
        <v>216</v>
      </c>
    </row>
    <row r="218" spans="1:51" s="13" customFormat="1" ht="12">
      <c r="A218" s="13"/>
      <c r="B218" s="243"/>
      <c r="C218" s="244"/>
      <c r="D218" s="245" t="s">
        <v>226</v>
      </c>
      <c r="E218" s="246" t="s">
        <v>1</v>
      </c>
      <c r="F218" s="247" t="s">
        <v>2456</v>
      </c>
      <c r="G218" s="244"/>
      <c r="H218" s="246" t="s">
        <v>1</v>
      </c>
      <c r="I218" s="248"/>
      <c r="J218" s="244"/>
      <c r="K218" s="244"/>
      <c r="L218" s="249"/>
      <c r="M218" s="250"/>
      <c r="N218" s="251"/>
      <c r="O218" s="251"/>
      <c r="P218" s="251"/>
      <c r="Q218" s="251"/>
      <c r="R218" s="251"/>
      <c r="S218" s="251"/>
      <c r="T218" s="252"/>
      <c r="U218" s="13"/>
      <c r="V218" s="13"/>
      <c r="W218" s="13"/>
      <c r="X218" s="13"/>
      <c r="Y218" s="13"/>
      <c r="Z218" s="13"/>
      <c r="AA218" s="13"/>
      <c r="AB218" s="13"/>
      <c r="AC218" s="13"/>
      <c r="AD218" s="13"/>
      <c r="AE218" s="13"/>
      <c r="AT218" s="253" t="s">
        <v>226</v>
      </c>
      <c r="AU218" s="253" t="s">
        <v>87</v>
      </c>
      <c r="AV218" s="13" t="s">
        <v>85</v>
      </c>
      <c r="AW218" s="13" t="s">
        <v>35</v>
      </c>
      <c r="AX218" s="13" t="s">
        <v>78</v>
      </c>
      <c r="AY218" s="253" t="s">
        <v>216</v>
      </c>
    </row>
    <row r="219" spans="1:51" s="14" customFormat="1" ht="12">
      <c r="A219" s="14"/>
      <c r="B219" s="254"/>
      <c r="C219" s="255"/>
      <c r="D219" s="245" t="s">
        <v>226</v>
      </c>
      <c r="E219" s="256" t="s">
        <v>1</v>
      </c>
      <c r="F219" s="257" t="s">
        <v>2491</v>
      </c>
      <c r="G219" s="255"/>
      <c r="H219" s="258">
        <v>101.2</v>
      </c>
      <c r="I219" s="259"/>
      <c r="J219" s="255"/>
      <c r="K219" s="255"/>
      <c r="L219" s="260"/>
      <c r="M219" s="261"/>
      <c r="N219" s="262"/>
      <c r="O219" s="262"/>
      <c r="P219" s="262"/>
      <c r="Q219" s="262"/>
      <c r="R219" s="262"/>
      <c r="S219" s="262"/>
      <c r="T219" s="263"/>
      <c r="U219" s="14"/>
      <c r="V219" s="14"/>
      <c r="W219" s="14"/>
      <c r="X219" s="14"/>
      <c r="Y219" s="14"/>
      <c r="Z219" s="14"/>
      <c r="AA219" s="14"/>
      <c r="AB219" s="14"/>
      <c r="AC219" s="14"/>
      <c r="AD219" s="14"/>
      <c r="AE219" s="14"/>
      <c r="AT219" s="264" t="s">
        <v>226</v>
      </c>
      <c r="AU219" s="264" t="s">
        <v>87</v>
      </c>
      <c r="AV219" s="14" t="s">
        <v>87</v>
      </c>
      <c r="AW219" s="14" t="s">
        <v>35</v>
      </c>
      <c r="AX219" s="14" t="s">
        <v>78</v>
      </c>
      <c r="AY219" s="264" t="s">
        <v>216</v>
      </c>
    </row>
    <row r="220" spans="1:51" s="15" customFormat="1" ht="12">
      <c r="A220" s="15"/>
      <c r="B220" s="265"/>
      <c r="C220" s="266"/>
      <c r="D220" s="245" t="s">
        <v>226</v>
      </c>
      <c r="E220" s="267" t="s">
        <v>1</v>
      </c>
      <c r="F220" s="268" t="s">
        <v>229</v>
      </c>
      <c r="G220" s="266"/>
      <c r="H220" s="269">
        <v>202.4</v>
      </c>
      <c r="I220" s="270"/>
      <c r="J220" s="266"/>
      <c r="K220" s="266"/>
      <c r="L220" s="271"/>
      <c r="M220" s="272"/>
      <c r="N220" s="273"/>
      <c r="O220" s="273"/>
      <c r="P220" s="273"/>
      <c r="Q220" s="273"/>
      <c r="R220" s="273"/>
      <c r="S220" s="273"/>
      <c r="T220" s="274"/>
      <c r="U220" s="15"/>
      <c r="V220" s="15"/>
      <c r="W220" s="15"/>
      <c r="X220" s="15"/>
      <c r="Y220" s="15"/>
      <c r="Z220" s="15"/>
      <c r="AA220" s="15"/>
      <c r="AB220" s="15"/>
      <c r="AC220" s="15"/>
      <c r="AD220" s="15"/>
      <c r="AE220" s="15"/>
      <c r="AT220" s="275" t="s">
        <v>226</v>
      </c>
      <c r="AU220" s="275" t="s">
        <v>87</v>
      </c>
      <c r="AV220" s="15" t="s">
        <v>100</v>
      </c>
      <c r="AW220" s="15" t="s">
        <v>35</v>
      </c>
      <c r="AX220" s="15" t="s">
        <v>85</v>
      </c>
      <c r="AY220" s="275" t="s">
        <v>216</v>
      </c>
    </row>
    <row r="221" spans="1:65" s="2" customFormat="1" ht="49.05" customHeight="1">
      <c r="A221" s="39"/>
      <c r="B221" s="40"/>
      <c r="C221" s="276" t="s">
        <v>285</v>
      </c>
      <c r="D221" s="276" t="s">
        <v>265</v>
      </c>
      <c r="E221" s="277" t="s">
        <v>2492</v>
      </c>
      <c r="F221" s="278" t="s">
        <v>2493</v>
      </c>
      <c r="G221" s="279" t="s">
        <v>268</v>
      </c>
      <c r="H221" s="280">
        <v>4250.4</v>
      </c>
      <c r="I221" s="281"/>
      <c r="J221" s="282">
        <f>ROUND(I221*H221,2)</f>
        <v>0</v>
      </c>
      <c r="K221" s="278" t="s">
        <v>1361</v>
      </c>
      <c r="L221" s="45"/>
      <c r="M221" s="283" t="s">
        <v>1</v>
      </c>
      <c r="N221" s="284" t="s">
        <v>43</v>
      </c>
      <c r="O221" s="92"/>
      <c r="P221" s="239">
        <f>O221*H221</f>
        <v>0</v>
      </c>
      <c r="Q221" s="239">
        <v>0</v>
      </c>
      <c r="R221" s="239">
        <f>Q221*H221</f>
        <v>0</v>
      </c>
      <c r="S221" s="239">
        <v>0</v>
      </c>
      <c r="T221" s="240">
        <f>S221*H221</f>
        <v>0</v>
      </c>
      <c r="U221" s="39"/>
      <c r="V221" s="39"/>
      <c r="W221" s="39"/>
      <c r="X221" s="39"/>
      <c r="Y221" s="39"/>
      <c r="Z221" s="39"/>
      <c r="AA221" s="39"/>
      <c r="AB221" s="39"/>
      <c r="AC221" s="39"/>
      <c r="AD221" s="39"/>
      <c r="AE221" s="39"/>
      <c r="AR221" s="241" t="s">
        <v>100</v>
      </c>
      <c r="AT221" s="241" t="s">
        <v>265</v>
      </c>
      <c r="AU221" s="241" t="s">
        <v>87</v>
      </c>
      <c r="AY221" s="18" t="s">
        <v>216</v>
      </c>
      <c r="BE221" s="242">
        <f>IF(N221="základní",J221,0)</f>
        <v>0</v>
      </c>
      <c r="BF221" s="242">
        <f>IF(N221="snížená",J221,0)</f>
        <v>0</v>
      </c>
      <c r="BG221" s="242">
        <f>IF(N221="zákl. přenesená",J221,0)</f>
        <v>0</v>
      </c>
      <c r="BH221" s="242">
        <f>IF(N221="sníž. přenesená",J221,0)</f>
        <v>0</v>
      </c>
      <c r="BI221" s="242">
        <f>IF(N221="nulová",J221,0)</f>
        <v>0</v>
      </c>
      <c r="BJ221" s="18" t="s">
        <v>85</v>
      </c>
      <c r="BK221" s="242">
        <f>ROUND(I221*H221,2)</f>
        <v>0</v>
      </c>
      <c r="BL221" s="18" t="s">
        <v>100</v>
      </c>
      <c r="BM221" s="241" t="s">
        <v>2494</v>
      </c>
    </row>
    <row r="222" spans="1:47" s="2" customFormat="1" ht="12">
      <c r="A222" s="39"/>
      <c r="B222" s="40"/>
      <c r="C222" s="41"/>
      <c r="D222" s="288" t="s">
        <v>836</v>
      </c>
      <c r="E222" s="41"/>
      <c r="F222" s="289" t="s">
        <v>2495</v>
      </c>
      <c r="G222" s="41"/>
      <c r="H222" s="41"/>
      <c r="I222" s="290"/>
      <c r="J222" s="41"/>
      <c r="K222" s="41"/>
      <c r="L222" s="45"/>
      <c r="M222" s="291"/>
      <c r="N222" s="292"/>
      <c r="O222" s="92"/>
      <c r="P222" s="92"/>
      <c r="Q222" s="92"/>
      <c r="R222" s="92"/>
      <c r="S222" s="92"/>
      <c r="T222" s="93"/>
      <c r="U222" s="39"/>
      <c r="V222" s="39"/>
      <c r="W222" s="39"/>
      <c r="X222" s="39"/>
      <c r="Y222" s="39"/>
      <c r="Z222" s="39"/>
      <c r="AA222" s="39"/>
      <c r="AB222" s="39"/>
      <c r="AC222" s="39"/>
      <c r="AD222" s="39"/>
      <c r="AE222" s="39"/>
      <c r="AT222" s="18" t="s">
        <v>836</v>
      </c>
      <c r="AU222" s="18" t="s">
        <v>87</v>
      </c>
    </row>
    <row r="223" spans="1:51" s="14" customFormat="1" ht="12">
      <c r="A223" s="14"/>
      <c r="B223" s="254"/>
      <c r="C223" s="255"/>
      <c r="D223" s="245" t="s">
        <v>226</v>
      </c>
      <c r="E223" s="256" t="s">
        <v>1</v>
      </c>
      <c r="F223" s="257" t="s">
        <v>2496</v>
      </c>
      <c r="G223" s="255"/>
      <c r="H223" s="258">
        <v>4250.4</v>
      </c>
      <c r="I223" s="259"/>
      <c r="J223" s="255"/>
      <c r="K223" s="255"/>
      <c r="L223" s="260"/>
      <c r="M223" s="261"/>
      <c r="N223" s="262"/>
      <c r="O223" s="262"/>
      <c r="P223" s="262"/>
      <c r="Q223" s="262"/>
      <c r="R223" s="262"/>
      <c r="S223" s="262"/>
      <c r="T223" s="263"/>
      <c r="U223" s="14"/>
      <c r="V223" s="14"/>
      <c r="W223" s="14"/>
      <c r="X223" s="14"/>
      <c r="Y223" s="14"/>
      <c r="Z223" s="14"/>
      <c r="AA223" s="14"/>
      <c r="AB223" s="14"/>
      <c r="AC223" s="14"/>
      <c r="AD223" s="14"/>
      <c r="AE223" s="14"/>
      <c r="AT223" s="264" t="s">
        <v>226</v>
      </c>
      <c r="AU223" s="264" t="s">
        <v>87</v>
      </c>
      <c r="AV223" s="14" t="s">
        <v>87</v>
      </c>
      <c r="AW223" s="14" t="s">
        <v>35</v>
      </c>
      <c r="AX223" s="14" t="s">
        <v>78</v>
      </c>
      <c r="AY223" s="264" t="s">
        <v>216</v>
      </c>
    </row>
    <row r="224" spans="1:51" s="15" customFormat="1" ht="12">
      <c r="A224" s="15"/>
      <c r="B224" s="265"/>
      <c r="C224" s="266"/>
      <c r="D224" s="245" t="s">
        <v>226</v>
      </c>
      <c r="E224" s="267" t="s">
        <v>1</v>
      </c>
      <c r="F224" s="268" t="s">
        <v>229</v>
      </c>
      <c r="G224" s="266"/>
      <c r="H224" s="269">
        <v>4250.4</v>
      </c>
      <c r="I224" s="270"/>
      <c r="J224" s="266"/>
      <c r="K224" s="266"/>
      <c r="L224" s="271"/>
      <c r="M224" s="272"/>
      <c r="N224" s="273"/>
      <c r="O224" s="273"/>
      <c r="P224" s="273"/>
      <c r="Q224" s="273"/>
      <c r="R224" s="273"/>
      <c r="S224" s="273"/>
      <c r="T224" s="274"/>
      <c r="U224" s="15"/>
      <c r="V224" s="15"/>
      <c r="W224" s="15"/>
      <c r="X224" s="15"/>
      <c r="Y224" s="15"/>
      <c r="Z224" s="15"/>
      <c r="AA224" s="15"/>
      <c r="AB224" s="15"/>
      <c r="AC224" s="15"/>
      <c r="AD224" s="15"/>
      <c r="AE224" s="15"/>
      <c r="AT224" s="275" t="s">
        <v>226</v>
      </c>
      <c r="AU224" s="275" t="s">
        <v>87</v>
      </c>
      <c r="AV224" s="15" t="s">
        <v>100</v>
      </c>
      <c r="AW224" s="15" t="s">
        <v>35</v>
      </c>
      <c r="AX224" s="15" t="s">
        <v>85</v>
      </c>
      <c r="AY224" s="275" t="s">
        <v>216</v>
      </c>
    </row>
    <row r="225" spans="1:65" s="2" customFormat="1" ht="44.25" customHeight="1">
      <c r="A225" s="39"/>
      <c r="B225" s="40"/>
      <c r="C225" s="276" t="s">
        <v>289</v>
      </c>
      <c r="D225" s="276" t="s">
        <v>265</v>
      </c>
      <c r="E225" s="277" t="s">
        <v>2497</v>
      </c>
      <c r="F225" s="278" t="s">
        <v>2498</v>
      </c>
      <c r="G225" s="279" t="s">
        <v>268</v>
      </c>
      <c r="H225" s="280">
        <v>202.4</v>
      </c>
      <c r="I225" s="281"/>
      <c r="J225" s="282">
        <f>ROUND(I225*H225,2)</f>
        <v>0</v>
      </c>
      <c r="K225" s="278" t="s">
        <v>1361</v>
      </c>
      <c r="L225" s="45"/>
      <c r="M225" s="283" t="s">
        <v>1</v>
      </c>
      <c r="N225" s="284" t="s">
        <v>43</v>
      </c>
      <c r="O225" s="92"/>
      <c r="P225" s="239">
        <f>O225*H225</f>
        <v>0</v>
      </c>
      <c r="Q225" s="239">
        <v>0</v>
      </c>
      <c r="R225" s="239">
        <f>Q225*H225</f>
        <v>0</v>
      </c>
      <c r="S225" s="239">
        <v>0</v>
      </c>
      <c r="T225" s="240">
        <f>S225*H225</f>
        <v>0</v>
      </c>
      <c r="U225" s="39"/>
      <c r="V225" s="39"/>
      <c r="W225" s="39"/>
      <c r="X225" s="39"/>
      <c r="Y225" s="39"/>
      <c r="Z225" s="39"/>
      <c r="AA225" s="39"/>
      <c r="AB225" s="39"/>
      <c r="AC225" s="39"/>
      <c r="AD225" s="39"/>
      <c r="AE225" s="39"/>
      <c r="AR225" s="241" t="s">
        <v>100</v>
      </c>
      <c r="AT225" s="241" t="s">
        <v>265</v>
      </c>
      <c r="AU225" s="241" t="s">
        <v>87</v>
      </c>
      <c r="AY225" s="18" t="s">
        <v>216</v>
      </c>
      <c r="BE225" s="242">
        <f>IF(N225="základní",J225,0)</f>
        <v>0</v>
      </c>
      <c r="BF225" s="242">
        <f>IF(N225="snížená",J225,0)</f>
        <v>0</v>
      </c>
      <c r="BG225" s="242">
        <f>IF(N225="zákl. přenesená",J225,0)</f>
        <v>0</v>
      </c>
      <c r="BH225" s="242">
        <f>IF(N225="sníž. přenesená",J225,0)</f>
        <v>0</v>
      </c>
      <c r="BI225" s="242">
        <f>IF(N225="nulová",J225,0)</f>
        <v>0</v>
      </c>
      <c r="BJ225" s="18" t="s">
        <v>85</v>
      </c>
      <c r="BK225" s="242">
        <f>ROUND(I225*H225,2)</f>
        <v>0</v>
      </c>
      <c r="BL225" s="18" t="s">
        <v>100</v>
      </c>
      <c r="BM225" s="241" t="s">
        <v>2499</v>
      </c>
    </row>
    <row r="226" spans="1:47" s="2" customFormat="1" ht="12">
      <c r="A226" s="39"/>
      <c r="B226" s="40"/>
      <c r="C226" s="41"/>
      <c r="D226" s="288" t="s">
        <v>836</v>
      </c>
      <c r="E226" s="41"/>
      <c r="F226" s="289" t="s">
        <v>2500</v>
      </c>
      <c r="G226" s="41"/>
      <c r="H226" s="41"/>
      <c r="I226" s="290"/>
      <c r="J226" s="41"/>
      <c r="K226" s="41"/>
      <c r="L226" s="45"/>
      <c r="M226" s="291"/>
      <c r="N226" s="292"/>
      <c r="O226" s="92"/>
      <c r="P226" s="92"/>
      <c r="Q226" s="92"/>
      <c r="R226" s="92"/>
      <c r="S226" s="92"/>
      <c r="T226" s="93"/>
      <c r="U226" s="39"/>
      <c r="V226" s="39"/>
      <c r="W226" s="39"/>
      <c r="X226" s="39"/>
      <c r="Y226" s="39"/>
      <c r="Z226" s="39"/>
      <c r="AA226" s="39"/>
      <c r="AB226" s="39"/>
      <c r="AC226" s="39"/>
      <c r="AD226" s="39"/>
      <c r="AE226" s="39"/>
      <c r="AT226" s="18" t="s">
        <v>836</v>
      </c>
      <c r="AU226" s="18" t="s">
        <v>87</v>
      </c>
    </row>
    <row r="227" spans="1:51" s="14" customFormat="1" ht="12">
      <c r="A227" s="14"/>
      <c r="B227" s="254"/>
      <c r="C227" s="255"/>
      <c r="D227" s="245" t="s">
        <v>226</v>
      </c>
      <c r="E227" s="256" t="s">
        <v>1</v>
      </c>
      <c r="F227" s="257" t="s">
        <v>2501</v>
      </c>
      <c r="G227" s="255"/>
      <c r="H227" s="258">
        <v>202.4</v>
      </c>
      <c r="I227" s="259"/>
      <c r="J227" s="255"/>
      <c r="K227" s="255"/>
      <c r="L227" s="260"/>
      <c r="M227" s="261"/>
      <c r="N227" s="262"/>
      <c r="O227" s="262"/>
      <c r="P227" s="262"/>
      <c r="Q227" s="262"/>
      <c r="R227" s="262"/>
      <c r="S227" s="262"/>
      <c r="T227" s="263"/>
      <c r="U227" s="14"/>
      <c r="V227" s="14"/>
      <c r="W227" s="14"/>
      <c r="X227" s="14"/>
      <c r="Y227" s="14"/>
      <c r="Z227" s="14"/>
      <c r="AA227" s="14"/>
      <c r="AB227" s="14"/>
      <c r="AC227" s="14"/>
      <c r="AD227" s="14"/>
      <c r="AE227" s="14"/>
      <c r="AT227" s="264" t="s">
        <v>226</v>
      </c>
      <c r="AU227" s="264" t="s">
        <v>87</v>
      </c>
      <c r="AV227" s="14" t="s">
        <v>87</v>
      </c>
      <c r="AW227" s="14" t="s">
        <v>35</v>
      </c>
      <c r="AX227" s="14" t="s">
        <v>78</v>
      </c>
      <c r="AY227" s="264" t="s">
        <v>216</v>
      </c>
    </row>
    <row r="228" spans="1:51" s="15" customFormat="1" ht="12">
      <c r="A228" s="15"/>
      <c r="B228" s="265"/>
      <c r="C228" s="266"/>
      <c r="D228" s="245" t="s">
        <v>226</v>
      </c>
      <c r="E228" s="267" t="s">
        <v>1</v>
      </c>
      <c r="F228" s="268" t="s">
        <v>229</v>
      </c>
      <c r="G228" s="266"/>
      <c r="H228" s="269">
        <v>202.4</v>
      </c>
      <c r="I228" s="270"/>
      <c r="J228" s="266"/>
      <c r="K228" s="266"/>
      <c r="L228" s="271"/>
      <c r="M228" s="272"/>
      <c r="N228" s="273"/>
      <c r="O228" s="273"/>
      <c r="P228" s="273"/>
      <c r="Q228" s="273"/>
      <c r="R228" s="273"/>
      <c r="S228" s="273"/>
      <c r="T228" s="274"/>
      <c r="U228" s="15"/>
      <c r="V228" s="15"/>
      <c r="W228" s="15"/>
      <c r="X228" s="15"/>
      <c r="Y228" s="15"/>
      <c r="Z228" s="15"/>
      <c r="AA228" s="15"/>
      <c r="AB228" s="15"/>
      <c r="AC228" s="15"/>
      <c r="AD228" s="15"/>
      <c r="AE228" s="15"/>
      <c r="AT228" s="275" t="s">
        <v>226</v>
      </c>
      <c r="AU228" s="275" t="s">
        <v>87</v>
      </c>
      <c r="AV228" s="15" t="s">
        <v>100</v>
      </c>
      <c r="AW228" s="15" t="s">
        <v>35</v>
      </c>
      <c r="AX228" s="15" t="s">
        <v>85</v>
      </c>
      <c r="AY228" s="275" t="s">
        <v>216</v>
      </c>
    </row>
    <row r="229" spans="1:65" s="2" customFormat="1" ht="37.8" customHeight="1">
      <c r="A229" s="39"/>
      <c r="B229" s="40"/>
      <c r="C229" s="276" t="s">
        <v>297</v>
      </c>
      <c r="D229" s="276" t="s">
        <v>265</v>
      </c>
      <c r="E229" s="277" t="s">
        <v>2502</v>
      </c>
      <c r="F229" s="278" t="s">
        <v>2503</v>
      </c>
      <c r="G229" s="279" t="s">
        <v>1385</v>
      </c>
      <c r="H229" s="280">
        <v>42</v>
      </c>
      <c r="I229" s="281"/>
      <c r="J229" s="282">
        <f>ROUND(I229*H229,2)</f>
        <v>0</v>
      </c>
      <c r="K229" s="278" t="s">
        <v>1361</v>
      </c>
      <c r="L229" s="45"/>
      <c r="M229" s="283" t="s">
        <v>1</v>
      </c>
      <c r="N229" s="284" t="s">
        <v>43</v>
      </c>
      <c r="O229" s="92"/>
      <c r="P229" s="239">
        <f>O229*H229</f>
        <v>0</v>
      </c>
      <c r="Q229" s="239">
        <v>0</v>
      </c>
      <c r="R229" s="239">
        <f>Q229*H229</f>
        <v>0</v>
      </c>
      <c r="S229" s="239">
        <v>0</v>
      </c>
      <c r="T229" s="240">
        <f>S229*H229</f>
        <v>0</v>
      </c>
      <c r="U229" s="39"/>
      <c r="V229" s="39"/>
      <c r="W229" s="39"/>
      <c r="X229" s="39"/>
      <c r="Y229" s="39"/>
      <c r="Z229" s="39"/>
      <c r="AA229" s="39"/>
      <c r="AB229" s="39"/>
      <c r="AC229" s="39"/>
      <c r="AD229" s="39"/>
      <c r="AE229" s="39"/>
      <c r="AR229" s="241" t="s">
        <v>100</v>
      </c>
      <c r="AT229" s="241" t="s">
        <v>265</v>
      </c>
      <c r="AU229" s="241" t="s">
        <v>87</v>
      </c>
      <c r="AY229" s="18" t="s">
        <v>216</v>
      </c>
      <c r="BE229" s="242">
        <f>IF(N229="základní",J229,0)</f>
        <v>0</v>
      </c>
      <c r="BF229" s="242">
        <f>IF(N229="snížená",J229,0)</f>
        <v>0</v>
      </c>
      <c r="BG229" s="242">
        <f>IF(N229="zákl. přenesená",J229,0)</f>
        <v>0</v>
      </c>
      <c r="BH229" s="242">
        <f>IF(N229="sníž. přenesená",J229,0)</f>
        <v>0</v>
      </c>
      <c r="BI229" s="242">
        <f>IF(N229="nulová",J229,0)</f>
        <v>0</v>
      </c>
      <c r="BJ229" s="18" t="s">
        <v>85</v>
      </c>
      <c r="BK229" s="242">
        <f>ROUND(I229*H229,2)</f>
        <v>0</v>
      </c>
      <c r="BL229" s="18" t="s">
        <v>100</v>
      </c>
      <c r="BM229" s="241" t="s">
        <v>2504</v>
      </c>
    </row>
    <row r="230" spans="1:47" s="2" customFormat="1" ht="12">
      <c r="A230" s="39"/>
      <c r="B230" s="40"/>
      <c r="C230" s="41"/>
      <c r="D230" s="288" t="s">
        <v>836</v>
      </c>
      <c r="E230" s="41"/>
      <c r="F230" s="289" t="s">
        <v>2505</v>
      </c>
      <c r="G230" s="41"/>
      <c r="H230" s="41"/>
      <c r="I230" s="290"/>
      <c r="J230" s="41"/>
      <c r="K230" s="41"/>
      <c r="L230" s="45"/>
      <c r="M230" s="291"/>
      <c r="N230" s="292"/>
      <c r="O230" s="92"/>
      <c r="P230" s="92"/>
      <c r="Q230" s="92"/>
      <c r="R230" s="92"/>
      <c r="S230" s="92"/>
      <c r="T230" s="93"/>
      <c r="U230" s="39"/>
      <c r="V230" s="39"/>
      <c r="W230" s="39"/>
      <c r="X230" s="39"/>
      <c r="Y230" s="39"/>
      <c r="Z230" s="39"/>
      <c r="AA230" s="39"/>
      <c r="AB230" s="39"/>
      <c r="AC230" s="39"/>
      <c r="AD230" s="39"/>
      <c r="AE230" s="39"/>
      <c r="AT230" s="18" t="s">
        <v>836</v>
      </c>
      <c r="AU230" s="18" t="s">
        <v>87</v>
      </c>
    </row>
    <row r="231" spans="1:51" s="13" customFormat="1" ht="12">
      <c r="A231" s="13"/>
      <c r="B231" s="243"/>
      <c r="C231" s="244"/>
      <c r="D231" s="245" t="s">
        <v>226</v>
      </c>
      <c r="E231" s="246" t="s">
        <v>1</v>
      </c>
      <c r="F231" s="247" t="s">
        <v>2506</v>
      </c>
      <c r="G231" s="244"/>
      <c r="H231" s="246" t="s">
        <v>1</v>
      </c>
      <c r="I231" s="248"/>
      <c r="J231" s="244"/>
      <c r="K231" s="244"/>
      <c r="L231" s="249"/>
      <c r="M231" s="250"/>
      <c r="N231" s="251"/>
      <c r="O231" s="251"/>
      <c r="P231" s="251"/>
      <c r="Q231" s="251"/>
      <c r="R231" s="251"/>
      <c r="S231" s="251"/>
      <c r="T231" s="252"/>
      <c r="U231" s="13"/>
      <c r="V231" s="13"/>
      <c r="W231" s="13"/>
      <c r="X231" s="13"/>
      <c r="Y231" s="13"/>
      <c r="Z231" s="13"/>
      <c r="AA231" s="13"/>
      <c r="AB231" s="13"/>
      <c r="AC231" s="13"/>
      <c r="AD231" s="13"/>
      <c r="AE231" s="13"/>
      <c r="AT231" s="253" t="s">
        <v>226</v>
      </c>
      <c r="AU231" s="253" t="s">
        <v>87</v>
      </c>
      <c r="AV231" s="13" t="s">
        <v>85</v>
      </c>
      <c r="AW231" s="13" t="s">
        <v>35</v>
      </c>
      <c r="AX231" s="13" t="s">
        <v>78</v>
      </c>
      <c r="AY231" s="253" t="s">
        <v>216</v>
      </c>
    </row>
    <row r="232" spans="1:51" s="14" customFormat="1" ht="12">
      <c r="A232" s="14"/>
      <c r="B232" s="254"/>
      <c r="C232" s="255"/>
      <c r="D232" s="245" t="s">
        <v>226</v>
      </c>
      <c r="E232" s="256" t="s">
        <v>1</v>
      </c>
      <c r="F232" s="257" t="s">
        <v>2507</v>
      </c>
      <c r="G232" s="255"/>
      <c r="H232" s="258">
        <v>42</v>
      </c>
      <c r="I232" s="259"/>
      <c r="J232" s="255"/>
      <c r="K232" s="255"/>
      <c r="L232" s="260"/>
      <c r="M232" s="261"/>
      <c r="N232" s="262"/>
      <c r="O232" s="262"/>
      <c r="P232" s="262"/>
      <c r="Q232" s="262"/>
      <c r="R232" s="262"/>
      <c r="S232" s="262"/>
      <c r="T232" s="263"/>
      <c r="U232" s="14"/>
      <c r="V232" s="14"/>
      <c r="W232" s="14"/>
      <c r="X232" s="14"/>
      <c r="Y232" s="14"/>
      <c r="Z232" s="14"/>
      <c r="AA232" s="14"/>
      <c r="AB232" s="14"/>
      <c r="AC232" s="14"/>
      <c r="AD232" s="14"/>
      <c r="AE232" s="14"/>
      <c r="AT232" s="264" t="s">
        <v>226</v>
      </c>
      <c r="AU232" s="264" t="s">
        <v>87</v>
      </c>
      <c r="AV232" s="14" t="s">
        <v>87</v>
      </c>
      <c r="AW232" s="14" t="s">
        <v>35</v>
      </c>
      <c r="AX232" s="14" t="s">
        <v>78</v>
      </c>
      <c r="AY232" s="264" t="s">
        <v>216</v>
      </c>
    </row>
    <row r="233" spans="1:51" s="15" customFormat="1" ht="12">
      <c r="A233" s="15"/>
      <c r="B233" s="265"/>
      <c r="C233" s="266"/>
      <c r="D233" s="245" t="s">
        <v>226</v>
      </c>
      <c r="E233" s="267" t="s">
        <v>1</v>
      </c>
      <c r="F233" s="268" t="s">
        <v>229</v>
      </c>
      <c r="G233" s="266"/>
      <c r="H233" s="269">
        <v>42</v>
      </c>
      <c r="I233" s="270"/>
      <c r="J233" s="266"/>
      <c r="K233" s="266"/>
      <c r="L233" s="271"/>
      <c r="M233" s="272"/>
      <c r="N233" s="273"/>
      <c r="O233" s="273"/>
      <c r="P233" s="273"/>
      <c r="Q233" s="273"/>
      <c r="R233" s="273"/>
      <c r="S233" s="273"/>
      <c r="T233" s="274"/>
      <c r="U233" s="15"/>
      <c r="V233" s="15"/>
      <c r="W233" s="15"/>
      <c r="X233" s="15"/>
      <c r="Y233" s="15"/>
      <c r="Z233" s="15"/>
      <c r="AA233" s="15"/>
      <c r="AB233" s="15"/>
      <c r="AC233" s="15"/>
      <c r="AD233" s="15"/>
      <c r="AE233" s="15"/>
      <c r="AT233" s="275" t="s">
        <v>226</v>
      </c>
      <c r="AU233" s="275" t="s">
        <v>87</v>
      </c>
      <c r="AV233" s="15" t="s">
        <v>100</v>
      </c>
      <c r="AW233" s="15" t="s">
        <v>35</v>
      </c>
      <c r="AX233" s="15" t="s">
        <v>85</v>
      </c>
      <c r="AY233" s="275" t="s">
        <v>216</v>
      </c>
    </row>
    <row r="234" spans="1:65" s="2" customFormat="1" ht="33" customHeight="1">
      <c r="A234" s="39"/>
      <c r="B234" s="40"/>
      <c r="C234" s="276" t="s">
        <v>303</v>
      </c>
      <c r="D234" s="276" t="s">
        <v>265</v>
      </c>
      <c r="E234" s="277" t="s">
        <v>2325</v>
      </c>
      <c r="F234" s="278" t="s">
        <v>2326</v>
      </c>
      <c r="G234" s="279" t="s">
        <v>232</v>
      </c>
      <c r="H234" s="280">
        <v>84</v>
      </c>
      <c r="I234" s="281"/>
      <c r="J234" s="282">
        <f>ROUND(I234*H234,2)</f>
        <v>0</v>
      </c>
      <c r="K234" s="278" t="s">
        <v>1</v>
      </c>
      <c r="L234" s="45"/>
      <c r="M234" s="283" t="s">
        <v>1</v>
      </c>
      <c r="N234" s="284" t="s">
        <v>43</v>
      </c>
      <c r="O234" s="92"/>
      <c r="P234" s="239">
        <f>O234*H234</f>
        <v>0</v>
      </c>
      <c r="Q234" s="239">
        <v>0</v>
      </c>
      <c r="R234" s="239">
        <f>Q234*H234</f>
        <v>0</v>
      </c>
      <c r="S234" s="239">
        <v>0</v>
      </c>
      <c r="T234" s="240">
        <f>S234*H234</f>
        <v>0</v>
      </c>
      <c r="U234" s="39"/>
      <c r="V234" s="39"/>
      <c r="W234" s="39"/>
      <c r="X234" s="39"/>
      <c r="Y234" s="39"/>
      <c r="Z234" s="39"/>
      <c r="AA234" s="39"/>
      <c r="AB234" s="39"/>
      <c r="AC234" s="39"/>
      <c r="AD234" s="39"/>
      <c r="AE234" s="39"/>
      <c r="AR234" s="241" t="s">
        <v>100</v>
      </c>
      <c r="AT234" s="241" t="s">
        <v>265</v>
      </c>
      <c r="AU234" s="241" t="s">
        <v>87</v>
      </c>
      <c r="AY234" s="18" t="s">
        <v>216</v>
      </c>
      <c r="BE234" s="242">
        <f>IF(N234="základní",J234,0)</f>
        <v>0</v>
      </c>
      <c r="BF234" s="242">
        <f>IF(N234="snížená",J234,0)</f>
        <v>0</v>
      </c>
      <c r="BG234" s="242">
        <f>IF(N234="zákl. přenesená",J234,0)</f>
        <v>0</v>
      </c>
      <c r="BH234" s="242">
        <f>IF(N234="sníž. přenesená",J234,0)</f>
        <v>0</v>
      </c>
      <c r="BI234" s="242">
        <f>IF(N234="nulová",J234,0)</f>
        <v>0</v>
      </c>
      <c r="BJ234" s="18" t="s">
        <v>85</v>
      </c>
      <c r="BK234" s="242">
        <f>ROUND(I234*H234,2)</f>
        <v>0</v>
      </c>
      <c r="BL234" s="18" t="s">
        <v>100</v>
      </c>
      <c r="BM234" s="241" t="s">
        <v>2508</v>
      </c>
    </row>
    <row r="235" spans="1:51" s="14" customFormat="1" ht="12">
      <c r="A235" s="14"/>
      <c r="B235" s="254"/>
      <c r="C235" s="255"/>
      <c r="D235" s="245" t="s">
        <v>226</v>
      </c>
      <c r="E235" s="256" t="s">
        <v>1</v>
      </c>
      <c r="F235" s="257" t="s">
        <v>2509</v>
      </c>
      <c r="G235" s="255"/>
      <c r="H235" s="258">
        <v>40</v>
      </c>
      <c r="I235" s="259"/>
      <c r="J235" s="255"/>
      <c r="K235" s="255"/>
      <c r="L235" s="260"/>
      <c r="M235" s="261"/>
      <c r="N235" s="262"/>
      <c r="O235" s="262"/>
      <c r="P235" s="262"/>
      <c r="Q235" s="262"/>
      <c r="R235" s="262"/>
      <c r="S235" s="262"/>
      <c r="T235" s="263"/>
      <c r="U235" s="14"/>
      <c r="V235" s="14"/>
      <c r="W235" s="14"/>
      <c r="X235" s="14"/>
      <c r="Y235" s="14"/>
      <c r="Z235" s="14"/>
      <c r="AA235" s="14"/>
      <c r="AB235" s="14"/>
      <c r="AC235" s="14"/>
      <c r="AD235" s="14"/>
      <c r="AE235" s="14"/>
      <c r="AT235" s="264" t="s">
        <v>226</v>
      </c>
      <c r="AU235" s="264" t="s">
        <v>87</v>
      </c>
      <c r="AV235" s="14" t="s">
        <v>87</v>
      </c>
      <c r="AW235" s="14" t="s">
        <v>35</v>
      </c>
      <c r="AX235" s="14" t="s">
        <v>78</v>
      </c>
      <c r="AY235" s="264" t="s">
        <v>216</v>
      </c>
    </row>
    <row r="236" spans="1:51" s="14" customFormat="1" ht="12">
      <c r="A236" s="14"/>
      <c r="B236" s="254"/>
      <c r="C236" s="255"/>
      <c r="D236" s="245" t="s">
        <v>226</v>
      </c>
      <c r="E236" s="256" t="s">
        <v>1</v>
      </c>
      <c r="F236" s="257" t="s">
        <v>2510</v>
      </c>
      <c r="G236" s="255"/>
      <c r="H236" s="258">
        <v>44</v>
      </c>
      <c r="I236" s="259"/>
      <c r="J236" s="255"/>
      <c r="K236" s="255"/>
      <c r="L236" s="260"/>
      <c r="M236" s="261"/>
      <c r="N236" s="262"/>
      <c r="O236" s="262"/>
      <c r="P236" s="262"/>
      <c r="Q236" s="262"/>
      <c r="R236" s="262"/>
      <c r="S236" s="262"/>
      <c r="T236" s="263"/>
      <c r="U236" s="14"/>
      <c r="V236" s="14"/>
      <c r="W236" s="14"/>
      <c r="X236" s="14"/>
      <c r="Y236" s="14"/>
      <c r="Z236" s="14"/>
      <c r="AA236" s="14"/>
      <c r="AB236" s="14"/>
      <c r="AC236" s="14"/>
      <c r="AD236" s="14"/>
      <c r="AE236" s="14"/>
      <c r="AT236" s="264" t="s">
        <v>226</v>
      </c>
      <c r="AU236" s="264" t="s">
        <v>87</v>
      </c>
      <c r="AV236" s="14" t="s">
        <v>87</v>
      </c>
      <c r="AW236" s="14" t="s">
        <v>35</v>
      </c>
      <c r="AX236" s="14" t="s">
        <v>78</v>
      </c>
      <c r="AY236" s="264" t="s">
        <v>216</v>
      </c>
    </row>
    <row r="237" spans="1:51" s="15" customFormat="1" ht="12">
      <c r="A237" s="15"/>
      <c r="B237" s="265"/>
      <c r="C237" s="266"/>
      <c r="D237" s="245" t="s">
        <v>226</v>
      </c>
      <c r="E237" s="267" t="s">
        <v>1</v>
      </c>
      <c r="F237" s="268" t="s">
        <v>229</v>
      </c>
      <c r="G237" s="266"/>
      <c r="H237" s="269">
        <v>84</v>
      </c>
      <c r="I237" s="270"/>
      <c r="J237" s="266"/>
      <c r="K237" s="266"/>
      <c r="L237" s="271"/>
      <c r="M237" s="272"/>
      <c r="N237" s="273"/>
      <c r="O237" s="273"/>
      <c r="P237" s="273"/>
      <c r="Q237" s="273"/>
      <c r="R237" s="273"/>
      <c r="S237" s="273"/>
      <c r="T237" s="274"/>
      <c r="U237" s="15"/>
      <c r="V237" s="15"/>
      <c r="W237" s="15"/>
      <c r="X237" s="15"/>
      <c r="Y237" s="15"/>
      <c r="Z237" s="15"/>
      <c r="AA237" s="15"/>
      <c r="AB237" s="15"/>
      <c r="AC237" s="15"/>
      <c r="AD237" s="15"/>
      <c r="AE237" s="15"/>
      <c r="AT237" s="275" t="s">
        <v>226</v>
      </c>
      <c r="AU237" s="275" t="s">
        <v>87</v>
      </c>
      <c r="AV237" s="15" t="s">
        <v>100</v>
      </c>
      <c r="AW237" s="15" t="s">
        <v>35</v>
      </c>
      <c r="AX237" s="15" t="s">
        <v>85</v>
      </c>
      <c r="AY237" s="275" t="s">
        <v>216</v>
      </c>
    </row>
    <row r="238" spans="1:65" s="2" customFormat="1" ht="24.15" customHeight="1">
      <c r="A238" s="39"/>
      <c r="B238" s="40"/>
      <c r="C238" s="276" t="s">
        <v>311</v>
      </c>
      <c r="D238" s="276" t="s">
        <v>265</v>
      </c>
      <c r="E238" s="277" t="s">
        <v>2511</v>
      </c>
      <c r="F238" s="278" t="s">
        <v>2512</v>
      </c>
      <c r="G238" s="279" t="s">
        <v>268</v>
      </c>
      <c r="H238" s="280">
        <v>416.76</v>
      </c>
      <c r="I238" s="281"/>
      <c r="J238" s="282">
        <f>ROUND(I238*H238,2)</f>
        <v>0</v>
      </c>
      <c r="K238" s="278" t="s">
        <v>1361</v>
      </c>
      <c r="L238" s="45"/>
      <c r="M238" s="283" t="s">
        <v>1</v>
      </c>
      <c r="N238" s="284" t="s">
        <v>43</v>
      </c>
      <c r="O238" s="92"/>
      <c r="P238" s="239">
        <f>O238*H238</f>
        <v>0</v>
      </c>
      <c r="Q238" s="239">
        <v>0</v>
      </c>
      <c r="R238" s="239">
        <f>Q238*H238</f>
        <v>0</v>
      </c>
      <c r="S238" s="239">
        <v>0.066</v>
      </c>
      <c r="T238" s="240">
        <f>S238*H238</f>
        <v>27.50616</v>
      </c>
      <c r="U238" s="39"/>
      <c r="V238" s="39"/>
      <c r="W238" s="39"/>
      <c r="X238" s="39"/>
      <c r="Y238" s="39"/>
      <c r="Z238" s="39"/>
      <c r="AA238" s="39"/>
      <c r="AB238" s="39"/>
      <c r="AC238" s="39"/>
      <c r="AD238" s="39"/>
      <c r="AE238" s="39"/>
      <c r="AR238" s="241" t="s">
        <v>100</v>
      </c>
      <c r="AT238" s="241" t="s">
        <v>265</v>
      </c>
      <c r="AU238" s="241" t="s">
        <v>87</v>
      </c>
      <c r="AY238" s="18" t="s">
        <v>216</v>
      </c>
      <c r="BE238" s="242">
        <f>IF(N238="základní",J238,0)</f>
        <v>0</v>
      </c>
      <c r="BF238" s="242">
        <f>IF(N238="snížená",J238,0)</f>
        <v>0</v>
      </c>
      <c r="BG238" s="242">
        <f>IF(N238="zákl. přenesená",J238,0)</f>
        <v>0</v>
      </c>
      <c r="BH238" s="242">
        <f>IF(N238="sníž. přenesená",J238,0)</f>
        <v>0</v>
      </c>
      <c r="BI238" s="242">
        <f>IF(N238="nulová",J238,0)</f>
        <v>0</v>
      </c>
      <c r="BJ238" s="18" t="s">
        <v>85</v>
      </c>
      <c r="BK238" s="242">
        <f>ROUND(I238*H238,2)</f>
        <v>0</v>
      </c>
      <c r="BL238" s="18" t="s">
        <v>100</v>
      </c>
      <c r="BM238" s="241" t="s">
        <v>2513</v>
      </c>
    </row>
    <row r="239" spans="1:47" s="2" customFormat="1" ht="12">
      <c r="A239" s="39"/>
      <c r="B239" s="40"/>
      <c r="C239" s="41"/>
      <c r="D239" s="288" t="s">
        <v>836</v>
      </c>
      <c r="E239" s="41"/>
      <c r="F239" s="289" t="s">
        <v>2514</v>
      </c>
      <c r="G239" s="41"/>
      <c r="H239" s="41"/>
      <c r="I239" s="290"/>
      <c r="J239" s="41"/>
      <c r="K239" s="41"/>
      <c r="L239" s="45"/>
      <c r="M239" s="291"/>
      <c r="N239" s="292"/>
      <c r="O239" s="92"/>
      <c r="P239" s="92"/>
      <c r="Q239" s="92"/>
      <c r="R239" s="92"/>
      <c r="S239" s="92"/>
      <c r="T239" s="93"/>
      <c r="U239" s="39"/>
      <c r="V239" s="39"/>
      <c r="W239" s="39"/>
      <c r="X239" s="39"/>
      <c r="Y239" s="39"/>
      <c r="Z239" s="39"/>
      <c r="AA239" s="39"/>
      <c r="AB239" s="39"/>
      <c r="AC239" s="39"/>
      <c r="AD239" s="39"/>
      <c r="AE239" s="39"/>
      <c r="AT239" s="18" t="s">
        <v>836</v>
      </c>
      <c r="AU239" s="18" t="s">
        <v>87</v>
      </c>
    </row>
    <row r="240" spans="1:51" s="13" customFormat="1" ht="12">
      <c r="A240" s="13"/>
      <c r="B240" s="243"/>
      <c r="C240" s="244"/>
      <c r="D240" s="245" t="s">
        <v>226</v>
      </c>
      <c r="E240" s="246" t="s">
        <v>1</v>
      </c>
      <c r="F240" s="247" t="s">
        <v>2515</v>
      </c>
      <c r="G240" s="244"/>
      <c r="H240" s="246" t="s">
        <v>1</v>
      </c>
      <c r="I240" s="248"/>
      <c r="J240" s="244"/>
      <c r="K240" s="244"/>
      <c r="L240" s="249"/>
      <c r="M240" s="250"/>
      <c r="N240" s="251"/>
      <c r="O240" s="251"/>
      <c r="P240" s="251"/>
      <c r="Q240" s="251"/>
      <c r="R240" s="251"/>
      <c r="S240" s="251"/>
      <c r="T240" s="252"/>
      <c r="U240" s="13"/>
      <c r="V240" s="13"/>
      <c r="W240" s="13"/>
      <c r="X240" s="13"/>
      <c r="Y240" s="13"/>
      <c r="Z240" s="13"/>
      <c r="AA240" s="13"/>
      <c r="AB240" s="13"/>
      <c r="AC240" s="13"/>
      <c r="AD240" s="13"/>
      <c r="AE240" s="13"/>
      <c r="AT240" s="253" t="s">
        <v>226</v>
      </c>
      <c r="AU240" s="253" t="s">
        <v>87</v>
      </c>
      <c r="AV240" s="13" t="s">
        <v>85</v>
      </c>
      <c r="AW240" s="13" t="s">
        <v>35</v>
      </c>
      <c r="AX240" s="13" t="s">
        <v>78</v>
      </c>
      <c r="AY240" s="253" t="s">
        <v>216</v>
      </c>
    </row>
    <row r="241" spans="1:51" s="14" customFormat="1" ht="12">
      <c r="A241" s="14"/>
      <c r="B241" s="254"/>
      <c r="C241" s="255"/>
      <c r="D241" s="245" t="s">
        <v>226</v>
      </c>
      <c r="E241" s="256" t="s">
        <v>1</v>
      </c>
      <c r="F241" s="257" t="s">
        <v>2516</v>
      </c>
      <c r="G241" s="255"/>
      <c r="H241" s="258">
        <v>416.76</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226</v>
      </c>
      <c r="AU241" s="264" t="s">
        <v>87</v>
      </c>
      <c r="AV241" s="14" t="s">
        <v>87</v>
      </c>
      <c r="AW241" s="14" t="s">
        <v>35</v>
      </c>
      <c r="AX241" s="14" t="s">
        <v>78</v>
      </c>
      <c r="AY241" s="264" t="s">
        <v>216</v>
      </c>
    </row>
    <row r="242" spans="1:51" s="15" customFormat="1" ht="12">
      <c r="A242" s="15"/>
      <c r="B242" s="265"/>
      <c r="C242" s="266"/>
      <c r="D242" s="245" t="s">
        <v>226</v>
      </c>
      <c r="E242" s="267" t="s">
        <v>1</v>
      </c>
      <c r="F242" s="268" t="s">
        <v>229</v>
      </c>
      <c r="G242" s="266"/>
      <c r="H242" s="269">
        <v>416.76</v>
      </c>
      <c r="I242" s="270"/>
      <c r="J242" s="266"/>
      <c r="K242" s="266"/>
      <c r="L242" s="271"/>
      <c r="M242" s="272"/>
      <c r="N242" s="273"/>
      <c r="O242" s="273"/>
      <c r="P242" s="273"/>
      <c r="Q242" s="273"/>
      <c r="R242" s="273"/>
      <c r="S242" s="273"/>
      <c r="T242" s="274"/>
      <c r="U242" s="15"/>
      <c r="V242" s="15"/>
      <c r="W242" s="15"/>
      <c r="X242" s="15"/>
      <c r="Y242" s="15"/>
      <c r="Z242" s="15"/>
      <c r="AA242" s="15"/>
      <c r="AB242" s="15"/>
      <c r="AC242" s="15"/>
      <c r="AD242" s="15"/>
      <c r="AE242" s="15"/>
      <c r="AT242" s="275" t="s">
        <v>226</v>
      </c>
      <c r="AU242" s="275" t="s">
        <v>87</v>
      </c>
      <c r="AV242" s="15" t="s">
        <v>100</v>
      </c>
      <c r="AW242" s="15" t="s">
        <v>35</v>
      </c>
      <c r="AX242" s="15" t="s">
        <v>85</v>
      </c>
      <c r="AY242" s="275" t="s">
        <v>216</v>
      </c>
    </row>
    <row r="243" spans="1:65" s="2" customFormat="1" ht="24.15" customHeight="1">
      <c r="A243" s="39"/>
      <c r="B243" s="40"/>
      <c r="C243" s="276" t="s">
        <v>7</v>
      </c>
      <c r="D243" s="276" t="s">
        <v>265</v>
      </c>
      <c r="E243" s="277" t="s">
        <v>2517</v>
      </c>
      <c r="F243" s="278" t="s">
        <v>2518</v>
      </c>
      <c r="G243" s="279" t="s">
        <v>268</v>
      </c>
      <c r="H243" s="280">
        <v>1825.742</v>
      </c>
      <c r="I243" s="281"/>
      <c r="J243" s="282">
        <f>ROUND(I243*H243,2)</f>
        <v>0</v>
      </c>
      <c r="K243" s="278" t="s">
        <v>1361</v>
      </c>
      <c r="L243" s="45"/>
      <c r="M243" s="283" t="s">
        <v>1</v>
      </c>
      <c r="N243" s="284" t="s">
        <v>43</v>
      </c>
      <c r="O243" s="92"/>
      <c r="P243" s="239">
        <f>O243*H243</f>
        <v>0</v>
      </c>
      <c r="Q243" s="239">
        <v>0.048</v>
      </c>
      <c r="R243" s="239">
        <f>Q243*H243</f>
        <v>87.635616</v>
      </c>
      <c r="S243" s="239">
        <v>0.048</v>
      </c>
      <c r="T243" s="240">
        <f>S243*H243</f>
        <v>87.635616</v>
      </c>
      <c r="U243" s="39"/>
      <c r="V243" s="39"/>
      <c r="W243" s="39"/>
      <c r="X243" s="39"/>
      <c r="Y243" s="39"/>
      <c r="Z243" s="39"/>
      <c r="AA243" s="39"/>
      <c r="AB243" s="39"/>
      <c r="AC243" s="39"/>
      <c r="AD243" s="39"/>
      <c r="AE243" s="39"/>
      <c r="AR243" s="241" t="s">
        <v>100</v>
      </c>
      <c r="AT243" s="241" t="s">
        <v>265</v>
      </c>
      <c r="AU243" s="241" t="s">
        <v>87</v>
      </c>
      <c r="AY243" s="18" t="s">
        <v>216</v>
      </c>
      <c r="BE243" s="242">
        <f>IF(N243="základní",J243,0)</f>
        <v>0</v>
      </c>
      <c r="BF243" s="242">
        <f>IF(N243="snížená",J243,0)</f>
        <v>0</v>
      </c>
      <c r="BG243" s="242">
        <f>IF(N243="zákl. přenesená",J243,0)</f>
        <v>0</v>
      </c>
      <c r="BH243" s="242">
        <f>IF(N243="sníž. přenesená",J243,0)</f>
        <v>0</v>
      </c>
      <c r="BI243" s="242">
        <f>IF(N243="nulová",J243,0)</f>
        <v>0</v>
      </c>
      <c r="BJ243" s="18" t="s">
        <v>85</v>
      </c>
      <c r="BK243" s="242">
        <f>ROUND(I243*H243,2)</f>
        <v>0</v>
      </c>
      <c r="BL243" s="18" t="s">
        <v>100</v>
      </c>
      <c r="BM243" s="241" t="s">
        <v>2519</v>
      </c>
    </row>
    <row r="244" spans="1:47" s="2" customFormat="1" ht="12">
      <c r="A244" s="39"/>
      <c r="B244" s="40"/>
      <c r="C244" s="41"/>
      <c r="D244" s="288" t="s">
        <v>836</v>
      </c>
      <c r="E244" s="41"/>
      <c r="F244" s="289" t="s">
        <v>2520</v>
      </c>
      <c r="G244" s="41"/>
      <c r="H244" s="41"/>
      <c r="I244" s="290"/>
      <c r="J244" s="41"/>
      <c r="K244" s="41"/>
      <c r="L244" s="45"/>
      <c r="M244" s="291"/>
      <c r="N244" s="292"/>
      <c r="O244" s="92"/>
      <c r="P244" s="92"/>
      <c r="Q244" s="92"/>
      <c r="R244" s="92"/>
      <c r="S244" s="92"/>
      <c r="T244" s="93"/>
      <c r="U244" s="39"/>
      <c r="V244" s="39"/>
      <c r="W244" s="39"/>
      <c r="X244" s="39"/>
      <c r="Y244" s="39"/>
      <c r="Z244" s="39"/>
      <c r="AA244" s="39"/>
      <c r="AB244" s="39"/>
      <c r="AC244" s="39"/>
      <c r="AD244" s="39"/>
      <c r="AE244" s="39"/>
      <c r="AT244" s="18" t="s">
        <v>836</v>
      </c>
      <c r="AU244" s="18" t="s">
        <v>87</v>
      </c>
    </row>
    <row r="245" spans="1:51" s="13" customFormat="1" ht="12">
      <c r="A245" s="13"/>
      <c r="B245" s="243"/>
      <c r="C245" s="244"/>
      <c r="D245" s="245" t="s">
        <v>226</v>
      </c>
      <c r="E245" s="246" t="s">
        <v>1</v>
      </c>
      <c r="F245" s="247" t="s">
        <v>2521</v>
      </c>
      <c r="G245" s="244"/>
      <c r="H245" s="246" t="s">
        <v>1</v>
      </c>
      <c r="I245" s="248"/>
      <c r="J245" s="244"/>
      <c r="K245" s="244"/>
      <c r="L245" s="249"/>
      <c r="M245" s="250"/>
      <c r="N245" s="251"/>
      <c r="O245" s="251"/>
      <c r="P245" s="251"/>
      <c r="Q245" s="251"/>
      <c r="R245" s="251"/>
      <c r="S245" s="251"/>
      <c r="T245" s="252"/>
      <c r="U245" s="13"/>
      <c r="V245" s="13"/>
      <c r="W245" s="13"/>
      <c r="X245" s="13"/>
      <c r="Y245" s="13"/>
      <c r="Z245" s="13"/>
      <c r="AA245" s="13"/>
      <c r="AB245" s="13"/>
      <c r="AC245" s="13"/>
      <c r="AD245" s="13"/>
      <c r="AE245" s="13"/>
      <c r="AT245" s="253" t="s">
        <v>226</v>
      </c>
      <c r="AU245" s="253" t="s">
        <v>87</v>
      </c>
      <c r="AV245" s="13" t="s">
        <v>85</v>
      </c>
      <c r="AW245" s="13" t="s">
        <v>35</v>
      </c>
      <c r="AX245" s="13" t="s">
        <v>78</v>
      </c>
      <c r="AY245" s="253" t="s">
        <v>216</v>
      </c>
    </row>
    <row r="246" spans="1:51" s="13" customFormat="1" ht="12">
      <c r="A246" s="13"/>
      <c r="B246" s="243"/>
      <c r="C246" s="244"/>
      <c r="D246" s="245" t="s">
        <v>226</v>
      </c>
      <c r="E246" s="246" t="s">
        <v>1</v>
      </c>
      <c r="F246" s="247" t="s">
        <v>2522</v>
      </c>
      <c r="G246" s="244"/>
      <c r="H246" s="246" t="s">
        <v>1</v>
      </c>
      <c r="I246" s="248"/>
      <c r="J246" s="244"/>
      <c r="K246" s="244"/>
      <c r="L246" s="249"/>
      <c r="M246" s="250"/>
      <c r="N246" s="251"/>
      <c r="O246" s="251"/>
      <c r="P246" s="251"/>
      <c r="Q246" s="251"/>
      <c r="R246" s="251"/>
      <c r="S246" s="251"/>
      <c r="T246" s="252"/>
      <c r="U246" s="13"/>
      <c r="V246" s="13"/>
      <c r="W246" s="13"/>
      <c r="X246" s="13"/>
      <c r="Y246" s="13"/>
      <c r="Z246" s="13"/>
      <c r="AA246" s="13"/>
      <c r="AB246" s="13"/>
      <c r="AC246" s="13"/>
      <c r="AD246" s="13"/>
      <c r="AE246" s="13"/>
      <c r="AT246" s="253" t="s">
        <v>226</v>
      </c>
      <c r="AU246" s="253" t="s">
        <v>87</v>
      </c>
      <c r="AV246" s="13" t="s">
        <v>85</v>
      </c>
      <c r="AW246" s="13" t="s">
        <v>35</v>
      </c>
      <c r="AX246" s="13" t="s">
        <v>78</v>
      </c>
      <c r="AY246" s="253" t="s">
        <v>216</v>
      </c>
    </row>
    <row r="247" spans="1:51" s="14" customFormat="1" ht="12">
      <c r="A247" s="14"/>
      <c r="B247" s="254"/>
      <c r="C247" s="255"/>
      <c r="D247" s="245" t="s">
        <v>226</v>
      </c>
      <c r="E247" s="256" t="s">
        <v>1</v>
      </c>
      <c r="F247" s="257" t="s">
        <v>2516</v>
      </c>
      <c r="G247" s="255"/>
      <c r="H247" s="258">
        <v>416.76</v>
      </c>
      <c r="I247" s="259"/>
      <c r="J247" s="255"/>
      <c r="K247" s="255"/>
      <c r="L247" s="260"/>
      <c r="M247" s="261"/>
      <c r="N247" s="262"/>
      <c r="O247" s="262"/>
      <c r="P247" s="262"/>
      <c r="Q247" s="262"/>
      <c r="R247" s="262"/>
      <c r="S247" s="262"/>
      <c r="T247" s="263"/>
      <c r="U247" s="14"/>
      <c r="V247" s="14"/>
      <c r="W247" s="14"/>
      <c r="X247" s="14"/>
      <c r="Y247" s="14"/>
      <c r="Z247" s="14"/>
      <c r="AA247" s="14"/>
      <c r="AB247" s="14"/>
      <c r="AC247" s="14"/>
      <c r="AD247" s="14"/>
      <c r="AE247" s="14"/>
      <c r="AT247" s="264" t="s">
        <v>226</v>
      </c>
      <c r="AU247" s="264" t="s">
        <v>87</v>
      </c>
      <c r="AV247" s="14" t="s">
        <v>87</v>
      </c>
      <c r="AW247" s="14" t="s">
        <v>35</v>
      </c>
      <c r="AX247" s="14" t="s">
        <v>78</v>
      </c>
      <c r="AY247" s="264" t="s">
        <v>216</v>
      </c>
    </row>
    <row r="248" spans="1:51" s="13" customFormat="1" ht="12">
      <c r="A248" s="13"/>
      <c r="B248" s="243"/>
      <c r="C248" s="244"/>
      <c r="D248" s="245" t="s">
        <v>226</v>
      </c>
      <c r="E248" s="246" t="s">
        <v>1</v>
      </c>
      <c r="F248" s="247" t="s">
        <v>2523</v>
      </c>
      <c r="G248" s="244"/>
      <c r="H248" s="246" t="s">
        <v>1</v>
      </c>
      <c r="I248" s="248"/>
      <c r="J248" s="244"/>
      <c r="K248" s="244"/>
      <c r="L248" s="249"/>
      <c r="M248" s="250"/>
      <c r="N248" s="251"/>
      <c r="O248" s="251"/>
      <c r="P248" s="251"/>
      <c r="Q248" s="251"/>
      <c r="R248" s="251"/>
      <c r="S248" s="251"/>
      <c r="T248" s="252"/>
      <c r="U248" s="13"/>
      <c r="V248" s="13"/>
      <c r="W248" s="13"/>
      <c r="X248" s="13"/>
      <c r="Y248" s="13"/>
      <c r="Z248" s="13"/>
      <c r="AA248" s="13"/>
      <c r="AB248" s="13"/>
      <c r="AC248" s="13"/>
      <c r="AD248" s="13"/>
      <c r="AE248" s="13"/>
      <c r="AT248" s="253" t="s">
        <v>226</v>
      </c>
      <c r="AU248" s="253" t="s">
        <v>87</v>
      </c>
      <c r="AV248" s="13" t="s">
        <v>85</v>
      </c>
      <c r="AW248" s="13" t="s">
        <v>35</v>
      </c>
      <c r="AX248" s="13" t="s">
        <v>78</v>
      </c>
      <c r="AY248" s="253" t="s">
        <v>216</v>
      </c>
    </row>
    <row r="249" spans="1:51" s="14" customFormat="1" ht="12">
      <c r="A249" s="14"/>
      <c r="B249" s="254"/>
      <c r="C249" s="255"/>
      <c r="D249" s="245" t="s">
        <v>226</v>
      </c>
      <c r="E249" s="256" t="s">
        <v>1</v>
      </c>
      <c r="F249" s="257" t="s">
        <v>2524</v>
      </c>
      <c r="G249" s="255"/>
      <c r="H249" s="258">
        <v>1171.62</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226</v>
      </c>
      <c r="AU249" s="264" t="s">
        <v>87</v>
      </c>
      <c r="AV249" s="14" t="s">
        <v>87</v>
      </c>
      <c r="AW249" s="14" t="s">
        <v>35</v>
      </c>
      <c r="AX249" s="14" t="s">
        <v>78</v>
      </c>
      <c r="AY249" s="264" t="s">
        <v>216</v>
      </c>
    </row>
    <row r="250" spans="1:51" s="13" customFormat="1" ht="12">
      <c r="A250" s="13"/>
      <c r="B250" s="243"/>
      <c r="C250" s="244"/>
      <c r="D250" s="245" t="s">
        <v>226</v>
      </c>
      <c r="E250" s="246" t="s">
        <v>1</v>
      </c>
      <c r="F250" s="247" t="s">
        <v>2525</v>
      </c>
      <c r="G250" s="244"/>
      <c r="H250" s="246" t="s">
        <v>1</v>
      </c>
      <c r="I250" s="248"/>
      <c r="J250" s="244"/>
      <c r="K250" s="244"/>
      <c r="L250" s="249"/>
      <c r="M250" s="250"/>
      <c r="N250" s="251"/>
      <c r="O250" s="251"/>
      <c r="P250" s="251"/>
      <c r="Q250" s="251"/>
      <c r="R250" s="251"/>
      <c r="S250" s="251"/>
      <c r="T250" s="252"/>
      <c r="U250" s="13"/>
      <c r="V250" s="13"/>
      <c r="W250" s="13"/>
      <c r="X250" s="13"/>
      <c r="Y250" s="13"/>
      <c r="Z250" s="13"/>
      <c r="AA250" s="13"/>
      <c r="AB250" s="13"/>
      <c r="AC250" s="13"/>
      <c r="AD250" s="13"/>
      <c r="AE250" s="13"/>
      <c r="AT250" s="253" t="s">
        <v>226</v>
      </c>
      <c r="AU250" s="253" t="s">
        <v>87</v>
      </c>
      <c r="AV250" s="13" t="s">
        <v>85</v>
      </c>
      <c r="AW250" s="13" t="s">
        <v>35</v>
      </c>
      <c r="AX250" s="13" t="s">
        <v>78</v>
      </c>
      <c r="AY250" s="253" t="s">
        <v>216</v>
      </c>
    </row>
    <row r="251" spans="1:51" s="14" customFormat="1" ht="12">
      <c r="A251" s="14"/>
      <c r="B251" s="254"/>
      <c r="C251" s="255"/>
      <c r="D251" s="245" t="s">
        <v>226</v>
      </c>
      <c r="E251" s="256" t="s">
        <v>1</v>
      </c>
      <c r="F251" s="257" t="s">
        <v>2526</v>
      </c>
      <c r="G251" s="255"/>
      <c r="H251" s="258">
        <v>105.35</v>
      </c>
      <c r="I251" s="259"/>
      <c r="J251" s="255"/>
      <c r="K251" s="255"/>
      <c r="L251" s="260"/>
      <c r="M251" s="261"/>
      <c r="N251" s="262"/>
      <c r="O251" s="262"/>
      <c r="P251" s="262"/>
      <c r="Q251" s="262"/>
      <c r="R251" s="262"/>
      <c r="S251" s="262"/>
      <c r="T251" s="263"/>
      <c r="U251" s="14"/>
      <c r="V251" s="14"/>
      <c r="W251" s="14"/>
      <c r="X251" s="14"/>
      <c r="Y251" s="14"/>
      <c r="Z251" s="14"/>
      <c r="AA251" s="14"/>
      <c r="AB251" s="14"/>
      <c r="AC251" s="14"/>
      <c r="AD251" s="14"/>
      <c r="AE251" s="14"/>
      <c r="AT251" s="264" t="s">
        <v>226</v>
      </c>
      <c r="AU251" s="264" t="s">
        <v>87</v>
      </c>
      <c r="AV251" s="14" t="s">
        <v>87</v>
      </c>
      <c r="AW251" s="14" t="s">
        <v>35</v>
      </c>
      <c r="AX251" s="14" t="s">
        <v>78</v>
      </c>
      <c r="AY251" s="264" t="s">
        <v>216</v>
      </c>
    </row>
    <row r="252" spans="1:51" s="13" customFormat="1" ht="12">
      <c r="A252" s="13"/>
      <c r="B252" s="243"/>
      <c r="C252" s="244"/>
      <c r="D252" s="245" t="s">
        <v>226</v>
      </c>
      <c r="E252" s="246" t="s">
        <v>1</v>
      </c>
      <c r="F252" s="247" t="s">
        <v>2527</v>
      </c>
      <c r="G252" s="244"/>
      <c r="H252" s="246" t="s">
        <v>1</v>
      </c>
      <c r="I252" s="248"/>
      <c r="J252" s="244"/>
      <c r="K252" s="244"/>
      <c r="L252" s="249"/>
      <c r="M252" s="250"/>
      <c r="N252" s="251"/>
      <c r="O252" s="251"/>
      <c r="P252" s="251"/>
      <c r="Q252" s="251"/>
      <c r="R252" s="251"/>
      <c r="S252" s="251"/>
      <c r="T252" s="252"/>
      <c r="U252" s="13"/>
      <c r="V252" s="13"/>
      <c r="W252" s="13"/>
      <c r="X252" s="13"/>
      <c r="Y252" s="13"/>
      <c r="Z252" s="13"/>
      <c r="AA252" s="13"/>
      <c r="AB252" s="13"/>
      <c r="AC252" s="13"/>
      <c r="AD252" s="13"/>
      <c r="AE252" s="13"/>
      <c r="AT252" s="253" t="s">
        <v>226</v>
      </c>
      <c r="AU252" s="253" t="s">
        <v>87</v>
      </c>
      <c r="AV252" s="13" t="s">
        <v>85</v>
      </c>
      <c r="AW252" s="13" t="s">
        <v>35</v>
      </c>
      <c r="AX252" s="13" t="s">
        <v>78</v>
      </c>
      <c r="AY252" s="253" t="s">
        <v>216</v>
      </c>
    </row>
    <row r="253" spans="1:51" s="14" customFormat="1" ht="12">
      <c r="A253" s="14"/>
      <c r="B253" s="254"/>
      <c r="C253" s="255"/>
      <c r="D253" s="245" t="s">
        <v>226</v>
      </c>
      <c r="E253" s="256" t="s">
        <v>1</v>
      </c>
      <c r="F253" s="257" t="s">
        <v>2528</v>
      </c>
      <c r="G253" s="255"/>
      <c r="H253" s="258">
        <v>-32.78</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226</v>
      </c>
      <c r="AU253" s="264" t="s">
        <v>87</v>
      </c>
      <c r="AV253" s="14" t="s">
        <v>87</v>
      </c>
      <c r="AW253" s="14" t="s">
        <v>35</v>
      </c>
      <c r="AX253" s="14" t="s">
        <v>78</v>
      </c>
      <c r="AY253" s="264" t="s">
        <v>216</v>
      </c>
    </row>
    <row r="254" spans="1:51" s="13" customFormat="1" ht="12">
      <c r="A254" s="13"/>
      <c r="B254" s="243"/>
      <c r="C254" s="244"/>
      <c r="D254" s="245" t="s">
        <v>226</v>
      </c>
      <c r="E254" s="246" t="s">
        <v>1</v>
      </c>
      <c r="F254" s="247" t="s">
        <v>2529</v>
      </c>
      <c r="G254" s="244"/>
      <c r="H254" s="246" t="s">
        <v>1</v>
      </c>
      <c r="I254" s="248"/>
      <c r="J254" s="244"/>
      <c r="K254" s="244"/>
      <c r="L254" s="249"/>
      <c r="M254" s="250"/>
      <c r="N254" s="251"/>
      <c r="O254" s="251"/>
      <c r="P254" s="251"/>
      <c r="Q254" s="251"/>
      <c r="R254" s="251"/>
      <c r="S254" s="251"/>
      <c r="T254" s="252"/>
      <c r="U254" s="13"/>
      <c r="V254" s="13"/>
      <c r="W254" s="13"/>
      <c r="X254" s="13"/>
      <c r="Y254" s="13"/>
      <c r="Z254" s="13"/>
      <c r="AA254" s="13"/>
      <c r="AB254" s="13"/>
      <c r="AC254" s="13"/>
      <c r="AD254" s="13"/>
      <c r="AE254" s="13"/>
      <c r="AT254" s="253" t="s">
        <v>226</v>
      </c>
      <c r="AU254" s="253" t="s">
        <v>87</v>
      </c>
      <c r="AV254" s="13" t="s">
        <v>85</v>
      </c>
      <c r="AW254" s="13" t="s">
        <v>35</v>
      </c>
      <c r="AX254" s="13" t="s">
        <v>78</v>
      </c>
      <c r="AY254" s="253" t="s">
        <v>216</v>
      </c>
    </row>
    <row r="255" spans="1:51" s="14" customFormat="1" ht="12">
      <c r="A255" s="14"/>
      <c r="B255" s="254"/>
      <c r="C255" s="255"/>
      <c r="D255" s="245" t="s">
        <v>226</v>
      </c>
      <c r="E255" s="256" t="s">
        <v>1</v>
      </c>
      <c r="F255" s="257" t="s">
        <v>2530</v>
      </c>
      <c r="G255" s="255"/>
      <c r="H255" s="258">
        <v>99.76</v>
      </c>
      <c r="I255" s="259"/>
      <c r="J255" s="255"/>
      <c r="K255" s="255"/>
      <c r="L255" s="260"/>
      <c r="M255" s="261"/>
      <c r="N255" s="262"/>
      <c r="O255" s="262"/>
      <c r="P255" s="262"/>
      <c r="Q255" s="262"/>
      <c r="R255" s="262"/>
      <c r="S255" s="262"/>
      <c r="T255" s="263"/>
      <c r="U255" s="14"/>
      <c r="V255" s="14"/>
      <c r="W255" s="14"/>
      <c r="X255" s="14"/>
      <c r="Y255" s="14"/>
      <c r="Z255" s="14"/>
      <c r="AA255" s="14"/>
      <c r="AB255" s="14"/>
      <c r="AC255" s="14"/>
      <c r="AD255" s="14"/>
      <c r="AE255" s="14"/>
      <c r="AT255" s="264" t="s">
        <v>226</v>
      </c>
      <c r="AU255" s="264" t="s">
        <v>87</v>
      </c>
      <c r="AV255" s="14" t="s">
        <v>87</v>
      </c>
      <c r="AW255" s="14" t="s">
        <v>35</v>
      </c>
      <c r="AX255" s="14" t="s">
        <v>78</v>
      </c>
      <c r="AY255" s="264" t="s">
        <v>216</v>
      </c>
    </row>
    <row r="256" spans="1:51" s="14" customFormat="1" ht="12">
      <c r="A256" s="14"/>
      <c r="B256" s="254"/>
      <c r="C256" s="255"/>
      <c r="D256" s="245" t="s">
        <v>226</v>
      </c>
      <c r="E256" s="256" t="s">
        <v>1</v>
      </c>
      <c r="F256" s="257" t="s">
        <v>2528</v>
      </c>
      <c r="G256" s="255"/>
      <c r="H256" s="258">
        <v>-32.78</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226</v>
      </c>
      <c r="AU256" s="264" t="s">
        <v>87</v>
      </c>
      <c r="AV256" s="14" t="s">
        <v>87</v>
      </c>
      <c r="AW256" s="14" t="s">
        <v>35</v>
      </c>
      <c r="AX256" s="14" t="s">
        <v>78</v>
      </c>
      <c r="AY256" s="264" t="s">
        <v>216</v>
      </c>
    </row>
    <row r="257" spans="1:51" s="13" customFormat="1" ht="12">
      <c r="A257" s="13"/>
      <c r="B257" s="243"/>
      <c r="C257" s="244"/>
      <c r="D257" s="245" t="s">
        <v>226</v>
      </c>
      <c r="E257" s="246" t="s">
        <v>1</v>
      </c>
      <c r="F257" s="247" t="s">
        <v>2531</v>
      </c>
      <c r="G257" s="244"/>
      <c r="H257" s="246" t="s">
        <v>1</v>
      </c>
      <c r="I257" s="248"/>
      <c r="J257" s="244"/>
      <c r="K257" s="244"/>
      <c r="L257" s="249"/>
      <c r="M257" s="250"/>
      <c r="N257" s="251"/>
      <c r="O257" s="251"/>
      <c r="P257" s="251"/>
      <c r="Q257" s="251"/>
      <c r="R257" s="251"/>
      <c r="S257" s="251"/>
      <c r="T257" s="252"/>
      <c r="U257" s="13"/>
      <c r="V257" s="13"/>
      <c r="W257" s="13"/>
      <c r="X257" s="13"/>
      <c r="Y257" s="13"/>
      <c r="Z257" s="13"/>
      <c r="AA257" s="13"/>
      <c r="AB257" s="13"/>
      <c r="AC257" s="13"/>
      <c r="AD257" s="13"/>
      <c r="AE257" s="13"/>
      <c r="AT257" s="253" t="s">
        <v>226</v>
      </c>
      <c r="AU257" s="253" t="s">
        <v>87</v>
      </c>
      <c r="AV257" s="13" t="s">
        <v>85</v>
      </c>
      <c r="AW257" s="13" t="s">
        <v>35</v>
      </c>
      <c r="AX257" s="13" t="s">
        <v>78</v>
      </c>
      <c r="AY257" s="253" t="s">
        <v>216</v>
      </c>
    </row>
    <row r="258" spans="1:51" s="14" customFormat="1" ht="12">
      <c r="A258" s="14"/>
      <c r="B258" s="254"/>
      <c r="C258" s="255"/>
      <c r="D258" s="245" t="s">
        <v>226</v>
      </c>
      <c r="E258" s="256" t="s">
        <v>1</v>
      </c>
      <c r="F258" s="257" t="s">
        <v>2532</v>
      </c>
      <c r="G258" s="255"/>
      <c r="H258" s="258">
        <v>50.388</v>
      </c>
      <c r="I258" s="259"/>
      <c r="J258" s="255"/>
      <c r="K258" s="255"/>
      <c r="L258" s="260"/>
      <c r="M258" s="261"/>
      <c r="N258" s="262"/>
      <c r="O258" s="262"/>
      <c r="P258" s="262"/>
      <c r="Q258" s="262"/>
      <c r="R258" s="262"/>
      <c r="S258" s="262"/>
      <c r="T258" s="263"/>
      <c r="U258" s="14"/>
      <c r="V258" s="14"/>
      <c r="W258" s="14"/>
      <c r="X258" s="14"/>
      <c r="Y258" s="14"/>
      <c r="Z258" s="14"/>
      <c r="AA258" s="14"/>
      <c r="AB258" s="14"/>
      <c r="AC258" s="14"/>
      <c r="AD258" s="14"/>
      <c r="AE258" s="14"/>
      <c r="AT258" s="264" t="s">
        <v>226</v>
      </c>
      <c r="AU258" s="264" t="s">
        <v>87</v>
      </c>
      <c r="AV258" s="14" t="s">
        <v>87</v>
      </c>
      <c r="AW258" s="14" t="s">
        <v>35</v>
      </c>
      <c r="AX258" s="14" t="s">
        <v>78</v>
      </c>
      <c r="AY258" s="264" t="s">
        <v>216</v>
      </c>
    </row>
    <row r="259" spans="1:51" s="14" customFormat="1" ht="12">
      <c r="A259" s="14"/>
      <c r="B259" s="254"/>
      <c r="C259" s="255"/>
      <c r="D259" s="245" t="s">
        <v>226</v>
      </c>
      <c r="E259" s="256" t="s">
        <v>1</v>
      </c>
      <c r="F259" s="257" t="s">
        <v>2533</v>
      </c>
      <c r="G259" s="255"/>
      <c r="H259" s="258">
        <v>47.424</v>
      </c>
      <c r="I259" s="259"/>
      <c r="J259" s="255"/>
      <c r="K259" s="255"/>
      <c r="L259" s="260"/>
      <c r="M259" s="261"/>
      <c r="N259" s="262"/>
      <c r="O259" s="262"/>
      <c r="P259" s="262"/>
      <c r="Q259" s="262"/>
      <c r="R259" s="262"/>
      <c r="S259" s="262"/>
      <c r="T259" s="263"/>
      <c r="U259" s="14"/>
      <c r="V259" s="14"/>
      <c r="W259" s="14"/>
      <c r="X259" s="14"/>
      <c r="Y259" s="14"/>
      <c r="Z259" s="14"/>
      <c r="AA259" s="14"/>
      <c r="AB259" s="14"/>
      <c r="AC259" s="14"/>
      <c r="AD259" s="14"/>
      <c r="AE259" s="14"/>
      <c r="AT259" s="264" t="s">
        <v>226</v>
      </c>
      <c r="AU259" s="264" t="s">
        <v>87</v>
      </c>
      <c r="AV259" s="14" t="s">
        <v>87</v>
      </c>
      <c r="AW259" s="14" t="s">
        <v>35</v>
      </c>
      <c r="AX259" s="14" t="s">
        <v>78</v>
      </c>
      <c r="AY259" s="264" t="s">
        <v>216</v>
      </c>
    </row>
    <row r="260" spans="1:51" s="15" customFormat="1" ht="12">
      <c r="A260" s="15"/>
      <c r="B260" s="265"/>
      <c r="C260" s="266"/>
      <c r="D260" s="245" t="s">
        <v>226</v>
      </c>
      <c r="E260" s="267" t="s">
        <v>1</v>
      </c>
      <c r="F260" s="268" t="s">
        <v>229</v>
      </c>
      <c r="G260" s="266"/>
      <c r="H260" s="269">
        <v>1825.7419999999997</v>
      </c>
      <c r="I260" s="270"/>
      <c r="J260" s="266"/>
      <c r="K260" s="266"/>
      <c r="L260" s="271"/>
      <c r="M260" s="272"/>
      <c r="N260" s="273"/>
      <c r="O260" s="273"/>
      <c r="P260" s="273"/>
      <c r="Q260" s="273"/>
      <c r="R260" s="273"/>
      <c r="S260" s="273"/>
      <c r="T260" s="274"/>
      <c r="U260" s="15"/>
      <c r="V260" s="15"/>
      <c r="W260" s="15"/>
      <c r="X260" s="15"/>
      <c r="Y260" s="15"/>
      <c r="Z260" s="15"/>
      <c r="AA260" s="15"/>
      <c r="AB260" s="15"/>
      <c r="AC260" s="15"/>
      <c r="AD260" s="15"/>
      <c r="AE260" s="15"/>
      <c r="AT260" s="275" t="s">
        <v>226</v>
      </c>
      <c r="AU260" s="275" t="s">
        <v>87</v>
      </c>
      <c r="AV260" s="15" t="s">
        <v>100</v>
      </c>
      <c r="AW260" s="15" t="s">
        <v>35</v>
      </c>
      <c r="AX260" s="15" t="s">
        <v>85</v>
      </c>
      <c r="AY260" s="275" t="s">
        <v>216</v>
      </c>
    </row>
    <row r="261" spans="1:65" s="2" customFormat="1" ht="24.15" customHeight="1">
      <c r="A261" s="39"/>
      <c r="B261" s="40"/>
      <c r="C261" s="276" t="s">
        <v>323</v>
      </c>
      <c r="D261" s="276" t="s">
        <v>265</v>
      </c>
      <c r="E261" s="277" t="s">
        <v>2534</v>
      </c>
      <c r="F261" s="278" t="s">
        <v>2535</v>
      </c>
      <c r="G261" s="279" t="s">
        <v>268</v>
      </c>
      <c r="H261" s="280">
        <v>2249.054</v>
      </c>
      <c r="I261" s="281"/>
      <c r="J261" s="282">
        <f>ROUND(I261*H261,2)</f>
        <v>0</v>
      </c>
      <c r="K261" s="278" t="s">
        <v>1361</v>
      </c>
      <c r="L261" s="45"/>
      <c r="M261" s="283" t="s">
        <v>1</v>
      </c>
      <c r="N261" s="284" t="s">
        <v>43</v>
      </c>
      <c r="O261" s="92"/>
      <c r="P261" s="239">
        <f>O261*H261</f>
        <v>0</v>
      </c>
      <c r="Q261" s="239">
        <v>0.048</v>
      </c>
      <c r="R261" s="239">
        <f>Q261*H261</f>
        <v>107.954592</v>
      </c>
      <c r="S261" s="239">
        <v>0.048</v>
      </c>
      <c r="T261" s="240">
        <f>S261*H261</f>
        <v>107.954592</v>
      </c>
      <c r="U261" s="39"/>
      <c r="V261" s="39"/>
      <c r="W261" s="39"/>
      <c r="X261" s="39"/>
      <c r="Y261" s="39"/>
      <c r="Z261" s="39"/>
      <c r="AA261" s="39"/>
      <c r="AB261" s="39"/>
      <c r="AC261" s="39"/>
      <c r="AD261" s="39"/>
      <c r="AE261" s="39"/>
      <c r="AR261" s="241" t="s">
        <v>100</v>
      </c>
      <c r="AT261" s="241" t="s">
        <v>265</v>
      </c>
      <c r="AU261" s="241" t="s">
        <v>87</v>
      </c>
      <c r="AY261" s="18" t="s">
        <v>216</v>
      </c>
      <c r="BE261" s="242">
        <f>IF(N261="základní",J261,0)</f>
        <v>0</v>
      </c>
      <c r="BF261" s="242">
        <f>IF(N261="snížená",J261,0)</f>
        <v>0</v>
      </c>
      <c r="BG261" s="242">
        <f>IF(N261="zákl. přenesená",J261,0)</f>
        <v>0</v>
      </c>
      <c r="BH261" s="242">
        <f>IF(N261="sníž. přenesená",J261,0)</f>
        <v>0</v>
      </c>
      <c r="BI261" s="242">
        <f>IF(N261="nulová",J261,0)</f>
        <v>0</v>
      </c>
      <c r="BJ261" s="18" t="s">
        <v>85</v>
      </c>
      <c r="BK261" s="242">
        <f>ROUND(I261*H261,2)</f>
        <v>0</v>
      </c>
      <c r="BL261" s="18" t="s">
        <v>100</v>
      </c>
      <c r="BM261" s="241" t="s">
        <v>2536</v>
      </c>
    </row>
    <row r="262" spans="1:47" s="2" customFormat="1" ht="12">
      <c r="A262" s="39"/>
      <c r="B262" s="40"/>
      <c r="C262" s="41"/>
      <c r="D262" s="288" t="s">
        <v>836</v>
      </c>
      <c r="E262" s="41"/>
      <c r="F262" s="289" t="s">
        <v>2537</v>
      </c>
      <c r="G262" s="41"/>
      <c r="H262" s="41"/>
      <c r="I262" s="290"/>
      <c r="J262" s="41"/>
      <c r="K262" s="41"/>
      <c r="L262" s="45"/>
      <c r="M262" s="291"/>
      <c r="N262" s="292"/>
      <c r="O262" s="92"/>
      <c r="P262" s="92"/>
      <c r="Q262" s="92"/>
      <c r="R262" s="92"/>
      <c r="S262" s="92"/>
      <c r="T262" s="93"/>
      <c r="U262" s="39"/>
      <c r="V262" s="39"/>
      <c r="W262" s="39"/>
      <c r="X262" s="39"/>
      <c r="Y262" s="39"/>
      <c r="Z262" s="39"/>
      <c r="AA262" s="39"/>
      <c r="AB262" s="39"/>
      <c r="AC262" s="39"/>
      <c r="AD262" s="39"/>
      <c r="AE262" s="39"/>
      <c r="AT262" s="18" t="s">
        <v>836</v>
      </c>
      <c r="AU262" s="18" t="s">
        <v>87</v>
      </c>
    </row>
    <row r="263" spans="1:51" s="13" customFormat="1" ht="12">
      <c r="A263" s="13"/>
      <c r="B263" s="243"/>
      <c r="C263" s="244"/>
      <c r="D263" s="245" t="s">
        <v>226</v>
      </c>
      <c r="E263" s="246" t="s">
        <v>1</v>
      </c>
      <c r="F263" s="247" t="s">
        <v>2538</v>
      </c>
      <c r="G263" s="244"/>
      <c r="H263" s="246" t="s">
        <v>1</v>
      </c>
      <c r="I263" s="248"/>
      <c r="J263" s="244"/>
      <c r="K263" s="244"/>
      <c r="L263" s="249"/>
      <c r="M263" s="250"/>
      <c r="N263" s="251"/>
      <c r="O263" s="251"/>
      <c r="P263" s="251"/>
      <c r="Q263" s="251"/>
      <c r="R263" s="251"/>
      <c r="S263" s="251"/>
      <c r="T263" s="252"/>
      <c r="U263" s="13"/>
      <c r="V263" s="13"/>
      <c r="W263" s="13"/>
      <c r="X263" s="13"/>
      <c r="Y263" s="13"/>
      <c r="Z263" s="13"/>
      <c r="AA263" s="13"/>
      <c r="AB263" s="13"/>
      <c r="AC263" s="13"/>
      <c r="AD263" s="13"/>
      <c r="AE263" s="13"/>
      <c r="AT263" s="253" t="s">
        <v>226</v>
      </c>
      <c r="AU263" s="253" t="s">
        <v>87</v>
      </c>
      <c r="AV263" s="13" t="s">
        <v>85</v>
      </c>
      <c r="AW263" s="13" t="s">
        <v>35</v>
      </c>
      <c r="AX263" s="13" t="s">
        <v>78</v>
      </c>
      <c r="AY263" s="253" t="s">
        <v>216</v>
      </c>
    </row>
    <row r="264" spans="1:51" s="14" customFormat="1" ht="12">
      <c r="A264" s="14"/>
      <c r="B264" s="254"/>
      <c r="C264" s="255"/>
      <c r="D264" s="245" t="s">
        <v>226</v>
      </c>
      <c r="E264" s="256" t="s">
        <v>1</v>
      </c>
      <c r="F264" s="257" t="s">
        <v>2539</v>
      </c>
      <c r="G264" s="255"/>
      <c r="H264" s="258">
        <v>590.108</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226</v>
      </c>
      <c r="AU264" s="264" t="s">
        <v>87</v>
      </c>
      <c r="AV264" s="14" t="s">
        <v>87</v>
      </c>
      <c r="AW264" s="14" t="s">
        <v>35</v>
      </c>
      <c r="AX264" s="14" t="s">
        <v>78</v>
      </c>
      <c r="AY264" s="264" t="s">
        <v>216</v>
      </c>
    </row>
    <row r="265" spans="1:51" s="13" customFormat="1" ht="12">
      <c r="A265" s="13"/>
      <c r="B265" s="243"/>
      <c r="C265" s="244"/>
      <c r="D265" s="245" t="s">
        <v>226</v>
      </c>
      <c r="E265" s="246" t="s">
        <v>1</v>
      </c>
      <c r="F265" s="247" t="s">
        <v>2540</v>
      </c>
      <c r="G265" s="244"/>
      <c r="H265" s="246" t="s">
        <v>1</v>
      </c>
      <c r="I265" s="248"/>
      <c r="J265" s="244"/>
      <c r="K265" s="244"/>
      <c r="L265" s="249"/>
      <c r="M265" s="250"/>
      <c r="N265" s="251"/>
      <c r="O265" s="251"/>
      <c r="P265" s="251"/>
      <c r="Q265" s="251"/>
      <c r="R265" s="251"/>
      <c r="S265" s="251"/>
      <c r="T265" s="252"/>
      <c r="U265" s="13"/>
      <c r="V265" s="13"/>
      <c r="W265" s="13"/>
      <c r="X265" s="13"/>
      <c r="Y265" s="13"/>
      <c r="Z265" s="13"/>
      <c r="AA265" s="13"/>
      <c r="AB265" s="13"/>
      <c r="AC265" s="13"/>
      <c r="AD265" s="13"/>
      <c r="AE265" s="13"/>
      <c r="AT265" s="253" t="s">
        <v>226</v>
      </c>
      <c r="AU265" s="253" t="s">
        <v>87</v>
      </c>
      <c r="AV265" s="13" t="s">
        <v>85</v>
      </c>
      <c r="AW265" s="13" t="s">
        <v>35</v>
      </c>
      <c r="AX265" s="13" t="s">
        <v>78</v>
      </c>
      <c r="AY265" s="253" t="s">
        <v>216</v>
      </c>
    </row>
    <row r="266" spans="1:51" s="14" customFormat="1" ht="12">
      <c r="A266" s="14"/>
      <c r="B266" s="254"/>
      <c r="C266" s="255"/>
      <c r="D266" s="245" t="s">
        <v>226</v>
      </c>
      <c r="E266" s="256" t="s">
        <v>1</v>
      </c>
      <c r="F266" s="257" t="s">
        <v>2541</v>
      </c>
      <c r="G266" s="255"/>
      <c r="H266" s="258">
        <v>1658.946</v>
      </c>
      <c r="I266" s="259"/>
      <c r="J266" s="255"/>
      <c r="K266" s="255"/>
      <c r="L266" s="260"/>
      <c r="M266" s="261"/>
      <c r="N266" s="262"/>
      <c r="O266" s="262"/>
      <c r="P266" s="262"/>
      <c r="Q266" s="262"/>
      <c r="R266" s="262"/>
      <c r="S266" s="262"/>
      <c r="T266" s="263"/>
      <c r="U266" s="14"/>
      <c r="V266" s="14"/>
      <c r="W266" s="14"/>
      <c r="X266" s="14"/>
      <c r="Y266" s="14"/>
      <c r="Z266" s="14"/>
      <c r="AA266" s="14"/>
      <c r="AB266" s="14"/>
      <c r="AC266" s="14"/>
      <c r="AD266" s="14"/>
      <c r="AE266" s="14"/>
      <c r="AT266" s="264" t="s">
        <v>226</v>
      </c>
      <c r="AU266" s="264" t="s">
        <v>87</v>
      </c>
      <c r="AV266" s="14" t="s">
        <v>87</v>
      </c>
      <c r="AW266" s="14" t="s">
        <v>35</v>
      </c>
      <c r="AX266" s="14" t="s">
        <v>78</v>
      </c>
      <c r="AY266" s="264" t="s">
        <v>216</v>
      </c>
    </row>
    <row r="267" spans="1:51" s="15" customFormat="1" ht="12">
      <c r="A267" s="15"/>
      <c r="B267" s="265"/>
      <c r="C267" s="266"/>
      <c r="D267" s="245" t="s">
        <v>226</v>
      </c>
      <c r="E267" s="267" t="s">
        <v>1</v>
      </c>
      <c r="F267" s="268" t="s">
        <v>229</v>
      </c>
      <c r="G267" s="266"/>
      <c r="H267" s="269">
        <v>2249.054</v>
      </c>
      <c r="I267" s="270"/>
      <c r="J267" s="266"/>
      <c r="K267" s="266"/>
      <c r="L267" s="271"/>
      <c r="M267" s="272"/>
      <c r="N267" s="273"/>
      <c r="O267" s="273"/>
      <c r="P267" s="273"/>
      <c r="Q267" s="273"/>
      <c r="R267" s="273"/>
      <c r="S267" s="273"/>
      <c r="T267" s="274"/>
      <c r="U267" s="15"/>
      <c r="V267" s="15"/>
      <c r="W267" s="15"/>
      <c r="X267" s="15"/>
      <c r="Y267" s="15"/>
      <c r="Z267" s="15"/>
      <c r="AA267" s="15"/>
      <c r="AB267" s="15"/>
      <c r="AC267" s="15"/>
      <c r="AD267" s="15"/>
      <c r="AE267" s="15"/>
      <c r="AT267" s="275" t="s">
        <v>226</v>
      </c>
      <c r="AU267" s="275" t="s">
        <v>87</v>
      </c>
      <c r="AV267" s="15" t="s">
        <v>100</v>
      </c>
      <c r="AW267" s="15" t="s">
        <v>35</v>
      </c>
      <c r="AX267" s="15" t="s">
        <v>85</v>
      </c>
      <c r="AY267" s="275" t="s">
        <v>216</v>
      </c>
    </row>
    <row r="268" spans="1:65" s="2" customFormat="1" ht="37.8" customHeight="1">
      <c r="A268" s="39"/>
      <c r="B268" s="40"/>
      <c r="C268" s="276" t="s">
        <v>328</v>
      </c>
      <c r="D268" s="276" t="s">
        <v>265</v>
      </c>
      <c r="E268" s="277" t="s">
        <v>2542</v>
      </c>
      <c r="F268" s="278" t="s">
        <v>2543</v>
      </c>
      <c r="G268" s="279" t="s">
        <v>268</v>
      </c>
      <c r="H268" s="280">
        <v>2830.566</v>
      </c>
      <c r="I268" s="281"/>
      <c r="J268" s="282">
        <f>ROUND(I268*H268,2)</f>
        <v>0</v>
      </c>
      <c r="K268" s="278" t="s">
        <v>1361</v>
      </c>
      <c r="L268" s="45"/>
      <c r="M268" s="283" t="s">
        <v>1</v>
      </c>
      <c r="N268" s="284" t="s">
        <v>43</v>
      </c>
      <c r="O268" s="92"/>
      <c r="P268" s="239">
        <f>O268*H268</f>
        <v>0</v>
      </c>
      <c r="Q268" s="239">
        <v>0</v>
      </c>
      <c r="R268" s="239">
        <f>Q268*H268</f>
        <v>0</v>
      </c>
      <c r="S268" s="239">
        <v>0.0106</v>
      </c>
      <c r="T268" s="240">
        <f>S268*H268</f>
        <v>30.003999599999997</v>
      </c>
      <c r="U268" s="39"/>
      <c r="V268" s="39"/>
      <c r="W268" s="39"/>
      <c r="X268" s="39"/>
      <c r="Y268" s="39"/>
      <c r="Z268" s="39"/>
      <c r="AA268" s="39"/>
      <c r="AB268" s="39"/>
      <c r="AC268" s="39"/>
      <c r="AD268" s="39"/>
      <c r="AE268" s="39"/>
      <c r="AR268" s="241" t="s">
        <v>100</v>
      </c>
      <c r="AT268" s="241" t="s">
        <v>265</v>
      </c>
      <c r="AU268" s="241" t="s">
        <v>87</v>
      </c>
      <c r="AY268" s="18" t="s">
        <v>216</v>
      </c>
      <c r="BE268" s="242">
        <f>IF(N268="základní",J268,0)</f>
        <v>0</v>
      </c>
      <c r="BF268" s="242">
        <f>IF(N268="snížená",J268,0)</f>
        <v>0</v>
      </c>
      <c r="BG268" s="242">
        <f>IF(N268="zákl. přenesená",J268,0)</f>
        <v>0</v>
      </c>
      <c r="BH268" s="242">
        <f>IF(N268="sníž. přenesená",J268,0)</f>
        <v>0</v>
      </c>
      <c r="BI268" s="242">
        <f>IF(N268="nulová",J268,0)</f>
        <v>0</v>
      </c>
      <c r="BJ268" s="18" t="s">
        <v>85</v>
      </c>
      <c r="BK268" s="242">
        <f>ROUND(I268*H268,2)</f>
        <v>0</v>
      </c>
      <c r="BL268" s="18" t="s">
        <v>100</v>
      </c>
      <c r="BM268" s="241" t="s">
        <v>2544</v>
      </c>
    </row>
    <row r="269" spans="1:47" s="2" customFormat="1" ht="12">
      <c r="A269" s="39"/>
      <c r="B269" s="40"/>
      <c r="C269" s="41"/>
      <c r="D269" s="288" t="s">
        <v>836</v>
      </c>
      <c r="E269" s="41"/>
      <c r="F269" s="289" t="s">
        <v>2545</v>
      </c>
      <c r="G269" s="41"/>
      <c r="H269" s="41"/>
      <c r="I269" s="290"/>
      <c r="J269" s="41"/>
      <c r="K269" s="41"/>
      <c r="L269" s="45"/>
      <c r="M269" s="291"/>
      <c r="N269" s="292"/>
      <c r="O269" s="92"/>
      <c r="P269" s="92"/>
      <c r="Q269" s="92"/>
      <c r="R269" s="92"/>
      <c r="S269" s="92"/>
      <c r="T269" s="93"/>
      <c r="U269" s="39"/>
      <c r="V269" s="39"/>
      <c r="W269" s="39"/>
      <c r="X269" s="39"/>
      <c r="Y269" s="39"/>
      <c r="Z269" s="39"/>
      <c r="AA269" s="39"/>
      <c r="AB269" s="39"/>
      <c r="AC269" s="39"/>
      <c r="AD269" s="39"/>
      <c r="AE269" s="39"/>
      <c r="AT269" s="18" t="s">
        <v>836</v>
      </c>
      <c r="AU269" s="18" t="s">
        <v>87</v>
      </c>
    </row>
    <row r="270" spans="1:51" s="13" customFormat="1" ht="12">
      <c r="A270" s="13"/>
      <c r="B270" s="243"/>
      <c r="C270" s="244"/>
      <c r="D270" s="245" t="s">
        <v>226</v>
      </c>
      <c r="E270" s="246" t="s">
        <v>1</v>
      </c>
      <c r="F270" s="247" t="s">
        <v>2521</v>
      </c>
      <c r="G270" s="244"/>
      <c r="H270" s="246" t="s">
        <v>1</v>
      </c>
      <c r="I270" s="248"/>
      <c r="J270" s="244"/>
      <c r="K270" s="244"/>
      <c r="L270" s="249"/>
      <c r="M270" s="250"/>
      <c r="N270" s="251"/>
      <c r="O270" s="251"/>
      <c r="P270" s="251"/>
      <c r="Q270" s="251"/>
      <c r="R270" s="251"/>
      <c r="S270" s="251"/>
      <c r="T270" s="252"/>
      <c r="U270" s="13"/>
      <c r="V270" s="13"/>
      <c r="W270" s="13"/>
      <c r="X270" s="13"/>
      <c r="Y270" s="13"/>
      <c r="Z270" s="13"/>
      <c r="AA270" s="13"/>
      <c r="AB270" s="13"/>
      <c r="AC270" s="13"/>
      <c r="AD270" s="13"/>
      <c r="AE270" s="13"/>
      <c r="AT270" s="253" t="s">
        <v>226</v>
      </c>
      <c r="AU270" s="253" t="s">
        <v>87</v>
      </c>
      <c r="AV270" s="13" t="s">
        <v>85</v>
      </c>
      <c r="AW270" s="13" t="s">
        <v>35</v>
      </c>
      <c r="AX270" s="13" t="s">
        <v>78</v>
      </c>
      <c r="AY270" s="253" t="s">
        <v>216</v>
      </c>
    </row>
    <row r="271" spans="1:51" s="13" customFormat="1" ht="12">
      <c r="A271" s="13"/>
      <c r="B271" s="243"/>
      <c r="C271" s="244"/>
      <c r="D271" s="245" t="s">
        <v>226</v>
      </c>
      <c r="E271" s="246" t="s">
        <v>1</v>
      </c>
      <c r="F271" s="247" t="s">
        <v>2523</v>
      </c>
      <c r="G271" s="244"/>
      <c r="H271" s="246" t="s">
        <v>1</v>
      </c>
      <c r="I271" s="248"/>
      <c r="J271" s="244"/>
      <c r="K271" s="244"/>
      <c r="L271" s="249"/>
      <c r="M271" s="250"/>
      <c r="N271" s="251"/>
      <c r="O271" s="251"/>
      <c r="P271" s="251"/>
      <c r="Q271" s="251"/>
      <c r="R271" s="251"/>
      <c r="S271" s="251"/>
      <c r="T271" s="252"/>
      <c r="U271" s="13"/>
      <c r="V271" s="13"/>
      <c r="W271" s="13"/>
      <c r="X271" s="13"/>
      <c r="Y271" s="13"/>
      <c r="Z271" s="13"/>
      <c r="AA271" s="13"/>
      <c r="AB271" s="13"/>
      <c r="AC271" s="13"/>
      <c r="AD271" s="13"/>
      <c r="AE271" s="13"/>
      <c r="AT271" s="253" t="s">
        <v>226</v>
      </c>
      <c r="AU271" s="253" t="s">
        <v>87</v>
      </c>
      <c r="AV271" s="13" t="s">
        <v>85</v>
      </c>
      <c r="AW271" s="13" t="s">
        <v>35</v>
      </c>
      <c r="AX271" s="13" t="s">
        <v>78</v>
      </c>
      <c r="AY271" s="253" t="s">
        <v>216</v>
      </c>
    </row>
    <row r="272" spans="1:51" s="14" customFormat="1" ht="12">
      <c r="A272" s="14"/>
      <c r="B272" s="254"/>
      <c r="C272" s="255"/>
      <c r="D272" s="245" t="s">
        <v>226</v>
      </c>
      <c r="E272" s="256" t="s">
        <v>1</v>
      </c>
      <c r="F272" s="257" t="s">
        <v>2524</v>
      </c>
      <c r="G272" s="255"/>
      <c r="H272" s="258">
        <v>1171.62</v>
      </c>
      <c r="I272" s="259"/>
      <c r="J272" s="255"/>
      <c r="K272" s="255"/>
      <c r="L272" s="260"/>
      <c r="M272" s="261"/>
      <c r="N272" s="262"/>
      <c r="O272" s="262"/>
      <c r="P272" s="262"/>
      <c r="Q272" s="262"/>
      <c r="R272" s="262"/>
      <c r="S272" s="262"/>
      <c r="T272" s="263"/>
      <c r="U272" s="14"/>
      <c r="V272" s="14"/>
      <c r="W272" s="14"/>
      <c r="X272" s="14"/>
      <c r="Y272" s="14"/>
      <c r="Z272" s="14"/>
      <c r="AA272" s="14"/>
      <c r="AB272" s="14"/>
      <c r="AC272" s="14"/>
      <c r="AD272" s="14"/>
      <c r="AE272" s="14"/>
      <c r="AT272" s="264" t="s">
        <v>226</v>
      </c>
      <c r="AU272" s="264" t="s">
        <v>87</v>
      </c>
      <c r="AV272" s="14" t="s">
        <v>87</v>
      </c>
      <c r="AW272" s="14" t="s">
        <v>35</v>
      </c>
      <c r="AX272" s="14" t="s">
        <v>78</v>
      </c>
      <c r="AY272" s="264" t="s">
        <v>216</v>
      </c>
    </row>
    <row r="273" spans="1:51" s="13" customFormat="1" ht="12">
      <c r="A273" s="13"/>
      <c r="B273" s="243"/>
      <c r="C273" s="244"/>
      <c r="D273" s="245" t="s">
        <v>226</v>
      </c>
      <c r="E273" s="246" t="s">
        <v>1</v>
      </c>
      <c r="F273" s="247" t="s">
        <v>2540</v>
      </c>
      <c r="G273" s="244"/>
      <c r="H273" s="246" t="s">
        <v>1</v>
      </c>
      <c r="I273" s="248"/>
      <c r="J273" s="244"/>
      <c r="K273" s="244"/>
      <c r="L273" s="249"/>
      <c r="M273" s="250"/>
      <c r="N273" s="251"/>
      <c r="O273" s="251"/>
      <c r="P273" s="251"/>
      <c r="Q273" s="251"/>
      <c r="R273" s="251"/>
      <c r="S273" s="251"/>
      <c r="T273" s="252"/>
      <c r="U273" s="13"/>
      <c r="V273" s="13"/>
      <c r="W273" s="13"/>
      <c r="X273" s="13"/>
      <c r="Y273" s="13"/>
      <c r="Z273" s="13"/>
      <c r="AA273" s="13"/>
      <c r="AB273" s="13"/>
      <c r="AC273" s="13"/>
      <c r="AD273" s="13"/>
      <c r="AE273" s="13"/>
      <c r="AT273" s="253" t="s">
        <v>226</v>
      </c>
      <c r="AU273" s="253" t="s">
        <v>87</v>
      </c>
      <c r="AV273" s="13" t="s">
        <v>85</v>
      </c>
      <c r="AW273" s="13" t="s">
        <v>35</v>
      </c>
      <c r="AX273" s="13" t="s">
        <v>78</v>
      </c>
      <c r="AY273" s="253" t="s">
        <v>216</v>
      </c>
    </row>
    <row r="274" spans="1:51" s="14" customFormat="1" ht="12">
      <c r="A274" s="14"/>
      <c r="B274" s="254"/>
      <c r="C274" s="255"/>
      <c r="D274" s="245" t="s">
        <v>226</v>
      </c>
      <c r="E274" s="256" t="s">
        <v>1</v>
      </c>
      <c r="F274" s="257" t="s">
        <v>2541</v>
      </c>
      <c r="G274" s="255"/>
      <c r="H274" s="258">
        <v>1658.946</v>
      </c>
      <c r="I274" s="259"/>
      <c r="J274" s="255"/>
      <c r="K274" s="255"/>
      <c r="L274" s="260"/>
      <c r="M274" s="261"/>
      <c r="N274" s="262"/>
      <c r="O274" s="262"/>
      <c r="P274" s="262"/>
      <c r="Q274" s="262"/>
      <c r="R274" s="262"/>
      <c r="S274" s="262"/>
      <c r="T274" s="263"/>
      <c r="U274" s="14"/>
      <c r="V274" s="14"/>
      <c r="W274" s="14"/>
      <c r="X274" s="14"/>
      <c r="Y274" s="14"/>
      <c r="Z274" s="14"/>
      <c r="AA274" s="14"/>
      <c r="AB274" s="14"/>
      <c r="AC274" s="14"/>
      <c r="AD274" s="14"/>
      <c r="AE274" s="14"/>
      <c r="AT274" s="264" t="s">
        <v>226</v>
      </c>
      <c r="AU274" s="264" t="s">
        <v>87</v>
      </c>
      <c r="AV274" s="14" t="s">
        <v>87</v>
      </c>
      <c r="AW274" s="14" t="s">
        <v>35</v>
      </c>
      <c r="AX274" s="14" t="s">
        <v>78</v>
      </c>
      <c r="AY274" s="264" t="s">
        <v>216</v>
      </c>
    </row>
    <row r="275" spans="1:51" s="15" customFormat="1" ht="12">
      <c r="A275" s="15"/>
      <c r="B275" s="265"/>
      <c r="C275" s="266"/>
      <c r="D275" s="245" t="s">
        <v>226</v>
      </c>
      <c r="E275" s="267" t="s">
        <v>1</v>
      </c>
      <c r="F275" s="268" t="s">
        <v>229</v>
      </c>
      <c r="G275" s="266"/>
      <c r="H275" s="269">
        <v>2830.566</v>
      </c>
      <c r="I275" s="270"/>
      <c r="J275" s="266"/>
      <c r="K275" s="266"/>
      <c r="L275" s="271"/>
      <c r="M275" s="272"/>
      <c r="N275" s="273"/>
      <c r="O275" s="273"/>
      <c r="P275" s="273"/>
      <c r="Q275" s="273"/>
      <c r="R275" s="273"/>
      <c r="S275" s="273"/>
      <c r="T275" s="274"/>
      <c r="U275" s="15"/>
      <c r="V275" s="15"/>
      <c r="W275" s="15"/>
      <c r="X275" s="15"/>
      <c r="Y275" s="15"/>
      <c r="Z275" s="15"/>
      <c r="AA275" s="15"/>
      <c r="AB275" s="15"/>
      <c r="AC275" s="15"/>
      <c r="AD275" s="15"/>
      <c r="AE275" s="15"/>
      <c r="AT275" s="275" t="s">
        <v>226</v>
      </c>
      <c r="AU275" s="275" t="s">
        <v>87</v>
      </c>
      <c r="AV275" s="15" t="s">
        <v>100</v>
      </c>
      <c r="AW275" s="15" t="s">
        <v>35</v>
      </c>
      <c r="AX275" s="15" t="s">
        <v>85</v>
      </c>
      <c r="AY275" s="275" t="s">
        <v>216</v>
      </c>
    </row>
    <row r="276" spans="1:65" s="2" customFormat="1" ht="24.15" customHeight="1">
      <c r="A276" s="39"/>
      <c r="B276" s="40"/>
      <c r="C276" s="276" t="s">
        <v>334</v>
      </c>
      <c r="D276" s="276" t="s">
        <v>265</v>
      </c>
      <c r="E276" s="277" t="s">
        <v>2546</v>
      </c>
      <c r="F276" s="278" t="s">
        <v>2547</v>
      </c>
      <c r="G276" s="279" t="s">
        <v>300</v>
      </c>
      <c r="H276" s="280">
        <v>2</v>
      </c>
      <c r="I276" s="281"/>
      <c r="J276" s="282">
        <f>ROUND(I276*H276,2)</f>
        <v>0</v>
      </c>
      <c r="K276" s="278" t="s">
        <v>1361</v>
      </c>
      <c r="L276" s="45"/>
      <c r="M276" s="283" t="s">
        <v>1</v>
      </c>
      <c r="N276" s="284" t="s">
        <v>43</v>
      </c>
      <c r="O276" s="92"/>
      <c r="P276" s="239">
        <f>O276*H276</f>
        <v>0</v>
      </c>
      <c r="Q276" s="239">
        <v>0.50375</v>
      </c>
      <c r="R276" s="239">
        <f>Q276*H276</f>
        <v>1.0075</v>
      </c>
      <c r="S276" s="239">
        <v>2.5</v>
      </c>
      <c r="T276" s="240">
        <f>S276*H276</f>
        <v>5</v>
      </c>
      <c r="U276" s="39"/>
      <c r="V276" s="39"/>
      <c r="W276" s="39"/>
      <c r="X276" s="39"/>
      <c r="Y276" s="39"/>
      <c r="Z276" s="39"/>
      <c r="AA276" s="39"/>
      <c r="AB276" s="39"/>
      <c r="AC276" s="39"/>
      <c r="AD276" s="39"/>
      <c r="AE276" s="39"/>
      <c r="AR276" s="241" t="s">
        <v>100</v>
      </c>
      <c r="AT276" s="241" t="s">
        <v>265</v>
      </c>
      <c r="AU276" s="241" t="s">
        <v>87</v>
      </c>
      <c r="AY276" s="18" t="s">
        <v>216</v>
      </c>
      <c r="BE276" s="242">
        <f>IF(N276="základní",J276,0)</f>
        <v>0</v>
      </c>
      <c r="BF276" s="242">
        <f>IF(N276="snížená",J276,0)</f>
        <v>0</v>
      </c>
      <c r="BG276" s="242">
        <f>IF(N276="zákl. přenesená",J276,0)</f>
        <v>0</v>
      </c>
      <c r="BH276" s="242">
        <f>IF(N276="sníž. přenesená",J276,0)</f>
        <v>0</v>
      </c>
      <c r="BI276" s="242">
        <f>IF(N276="nulová",J276,0)</f>
        <v>0</v>
      </c>
      <c r="BJ276" s="18" t="s">
        <v>85</v>
      </c>
      <c r="BK276" s="242">
        <f>ROUND(I276*H276,2)</f>
        <v>0</v>
      </c>
      <c r="BL276" s="18" t="s">
        <v>100</v>
      </c>
      <c r="BM276" s="241" t="s">
        <v>2548</v>
      </c>
    </row>
    <row r="277" spans="1:47" s="2" customFormat="1" ht="12">
      <c r="A277" s="39"/>
      <c r="B277" s="40"/>
      <c r="C277" s="41"/>
      <c r="D277" s="288" t="s">
        <v>836</v>
      </c>
      <c r="E277" s="41"/>
      <c r="F277" s="289" t="s">
        <v>2549</v>
      </c>
      <c r="G277" s="41"/>
      <c r="H277" s="41"/>
      <c r="I277" s="290"/>
      <c r="J277" s="41"/>
      <c r="K277" s="41"/>
      <c r="L277" s="45"/>
      <c r="M277" s="291"/>
      <c r="N277" s="292"/>
      <c r="O277" s="92"/>
      <c r="P277" s="92"/>
      <c r="Q277" s="92"/>
      <c r="R277" s="92"/>
      <c r="S277" s="92"/>
      <c r="T277" s="93"/>
      <c r="U277" s="39"/>
      <c r="V277" s="39"/>
      <c r="W277" s="39"/>
      <c r="X277" s="39"/>
      <c r="Y277" s="39"/>
      <c r="Z277" s="39"/>
      <c r="AA277" s="39"/>
      <c r="AB277" s="39"/>
      <c r="AC277" s="39"/>
      <c r="AD277" s="39"/>
      <c r="AE277" s="39"/>
      <c r="AT277" s="18" t="s">
        <v>836</v>
      </c>
      <c r="AU277" s="18" t="s">
        <v>87</v>
      </c>
    </row>
    <row r="278" spans="1:51" s="13" customFormat="1" ht="12">
      <c r="A278" s="13"/>
      <c r="B278" s="243"/>
      <c r="C278" s="244"/>
      <c r="D278" s="245" t="s">
        <v>226</v>
      </c>
      <c r="E278" s="246" t="s">
        <v>1</v>
      </c>
      <c r="F278" s="247" t="s">
        <v>2550</v>
      </c>
      <c r="G278" s="244"/>
      <c r="H278" s="246" t="s">
        <v>1</v>
      </c>
      <c r="I278" s="248"/>
      <c r="J278" s="244"/>
      <c r="K278" s="244"/>
      <c r="L278" s="249"/>
      <c r="M278" s="250"/>
      <c r="N278" s="251"/>
      <c r="O278" s="251"/>
      <c r="P278" s="251"/>
      <c r="Q278" s="251"/>
      <c r="R278" s="251"/>
      <c r="S278" s="251"/>
      <c r="T278" s="252"/>
      <c r="U278" s="13"/>
      <c r="V278" s="13"/>
      <c r="W278" s="13"/>
      <c r="X278" s="13"/>
      <c r="Y278" s="13"/>
      <c r="Z278" s="13"/>
      <c r="AA278" s="13"/>
      <c r="AB278" s="13"/>
      <c r="AC278" s="13"/>
      <c r="AD278" s="13"/>
      <c r="AE278" s="13"/>
      <c r="AT278" s="253" t="s">
        <v>226</v>
      </c>
      <c r="AU278" s="253" t="s">
        <v>87</v>
      </c>
      <c r="AV278" s="13" t="s">
        <v>85</v>
      </c>
      <c r="AW278" s="13" t="s">
        <v>35</v>
      </c>
      <c r="AX278" s="13" t="s">
        <v>78</v>
      </c>
      <c r="AY278" s="253" t="s">
        <v>216</v>
      </c>
    </row>
    <row r="279" spans="1:51" s="14" customFormat="1" ht="12">
      <c r="A279" s="14"/>
      <c r="B279" s="254"/>
      <c r="C279" s="255"/>
      <c r="D279" s="245" t="s">
        <v>226</v>
      </c>
      <c r="E279" s="256" t="s">
        <v>1</v>
      </c>
      <c r="F279" s="257" t="s">
        <v>87</v>
      </c>
      <c r="G279" s="255"/>
      <c r="H279" s="258">
        <v>2</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226</v>
      </c>
      <c r="AU279" s="264" t="s">
        <v>87</v>
      </c>
      <c r="AV279" s="14" t="s">
        <v>87</v>
      </c>
      <c r="AW279" s="14" t="s">
        <v>35</v>
      </c>
      <c r="AX279" s="14" t="s">
        <v>78</v>
      </c>
      <c r="AY279" s="264" t="s">
        <v>216</v>
      </c>
    </row>
    <row r="280" spans="1:51" s="15" customFormat="1" ht="12">
      <c r="A280" s="15"/>
      <c r="B280" s="265"/>
      <c r="C280" s="266"/>
      <c r="D280" s="245" t="s">
        <v>226</v>
      </c>
      <c r="E280" s="267" t="s">
        <v>1</v>
      </c>
      <c r="F280" s="268" t="s">
        <v>229</v>
      </c>
      <c r="G280" s="266"/>
      <c r="H280" s="269">
        <v>2</v>
      </c>
      <c r="I280" s="270"/>
      <c r="J280" s="266"/>
      <c r="K280" s="266"/>
      <c r="L280" s="271"/>
      <c r="M280" s="272"/>
      <c r="N280" s="273"/>
      <c r="O280" s="273"/>
      <c r="P280" s="273"/>
      <c r="Q280" s="273"/>
      <c r="R280" s="273"/>
      <c r="S280" s="273"/>
      <c r="T280" s="274"/>
      <c r="U280" s="15"/>
      <c r="V280" s="15"/>
      <c r="W280" s="15"/>
      <c r="X280" s="15"/>
      <c r="Y280" s="15"/>
      <c r="Z280" s="15"/>
      <c r="AA280" s="15"/>
      <c r="AB280" s="15"/>
      <c r="AC280" s="15"/>
      <c r="AD280" s="15"/>
      <c r="AE280" s="15"/>
      <c r="AT280" s="275" t="s">
        <v>226</v>
      </c>
      <c r="AU280" s="275" t="s">
        <v>87</v>
      </c>
      <c r="AV280" s="15" t="s">
        <v>100</v>
      </c>
      <c r="AW280" s="15" t="s">
        <v>35</v>
      </c>
      <c r="AX280" s="15" t="s">
        <v>85</v>
      </c>
      <c r="AY280" s="275" t="s">
        <v>216</v>
      </c>
    </row>
    <row r="281" spans="1:65" s="2" customFormat="1" ht="16.5" customHeight="1">
      <c r="A281" s="39"/>
      <c r="B281" s="40"/>
      <c r="C281" s="229" t="s">
        <v>338</v>
      </c>
      <c r="D281" s="229" t="s">
        <v>219</v>
      </c>
      <c r="E281" s="230" t="s">
        <v>2551</v>
      </c>
      <c r="F281" s="231" t="s">
        <v>2552</v>
      </c>
      <c r="G281" s="232" t="s">
        <v>255</v>
      </c>
      <c r="H281" s="233">
        <v>6</v>
      </c>
      <c r="I281" s="234"/>
      <c r="J281" s="235">
        <f>ROUND(I281*H281,2)</f>
        <v>0</v>
      </c>
      <c r="K281" s="231" t="s">
        <v>1361</v>
      </c>
      <c r="L281" s="236"/>
      <c r="M281" s="237" t="s">
        <v>1</v>
      </c>
      <c r="N281" s="238" t="s">
        <v>43</v>
      </c>
      <c r="O281" s="92"/>
      <c r="P281" s="239">
        <f>O281*H281</f>
        <v>0</v>
      </c>
      <c r="Q281" s="239">
        <v>1</v>
      </c>
      <c r="R281" s="239">
        <f>Q281*H281</f>
        <v>6</v>
      </c>
      <c r="S281" s="239">
        <v>0</v>
      </c>
      <c r="T281" s="240">
        <f>S281*H281</f>
        <v>0</v>
      </c>
      <c r="U281" s="39"/>
      <c r="V281" s="39"/>
      <c r="W281" s="39"/>
      <c r="X281" s="39"/>
      <c r="Y281" s="39"/>
      <c r="Z281" s="39"/>
      <c r="AA281" s="39"/>
      <c r="AB281" s="39"/>
      <c r="AC281" s="39"/>
      <c r="AD281" s="39"/>
      <c r="AE281" s="39"/>
      <c r="AR281" s="241" t="s">
        <v>224</v>
      </c>
      <c r="AT281" s="241" t="s">
        <v>219</v>
      </c>
      <c r="AU281" s="241" t="s">
        <v>87</v>
      </c>
      <c r="AY281" s="18" t="s">
        <v>216</v>
      </c>
      <c r="BE281" s="242">
        <f>IF(N281="základní",J281,0)</f>
        <v>0</v>
      </c>
      <c r="BF281" s="242">
        <f>IF(N281="snížená",J281,0)</f>
        <v>0</v>
      </c>
      <c r="BG281" s="242">
        <f>IF(N281="zákl. přenesená",J281,0)</f>
        <v>0</v>
      </c>
      <c r="BH281" s="242">
        <f>IF(N281="sníž. přenesená",J281,0)</f>
        <v>0</v>
      </c>
      <c r="BI281" s="242">
        <f>IF(N281="nulová",J281,0)</f>
        <v>0</v>
      </c>
      <c r="BJ281" s="18" t="s">
        <v>85</v>
      </c>
      <c r="BK281" s="242">
        <f>ROUND(I281*H281,2)</f>
        <v>0</v>
      </c>
      <c r="BL281" s="18" t="s">
        <v>100</v>
      </c>
      <c r="BM281" s="241" t="s">
        <v>2553</v>
      </c>
    </row>
    <row r="282" spans="1:51" s="14" customFormat="1" ht="12">
      <c r="A282" s="14"/>
      <c r="B282" s="254"/>
      <c r="C282" s="255"/>
      <c r="D282" s="245" t="s">
        <v>226</v>
      </c>
      <c r="E282" s="256" t="s">
        <v>1</v>
      </c>
      <c r="F282" s="257" t="s">
        <v>2554</v>
      </c>
      <c r="G282" s="255"/>
      <c r="H282" s="258">
        <v>6</v>
      </c>
      <c r="I282" s="259"/>
      <c r="J282" s="255"/>
      <c r="K282" s="255"/>
      <c r="L282" s="260"/>
      <c r="M282" s="261"/>
      <c r="N282" s="262"/>
      <c r="O282" s="262"/>
      <c r="P282" s="262"/>
      <c r="Q282" s="262"/>
      <c r="R282" s="262"/>
      <c r="S282" s="262"/>
      <c r="T282" s="263"/>
      <c r="U282" s="14"/>
      <c r="V282" s="14"/>
      <c r="W282" s="14"/>
      <c r="X282" s="14"/>
      <c r="Y282" s="14"/>
      <c r="Z282" s="14"/>
      <c r="AA282" s="14"/>
      <c r="AB282" s="14"/>
      <c r="AC282" s="14"/>
      <c r="AD282" s="14"/>
      <c r="AE282" s="14"/>
      <c r="AT282" s="264" t="s">
        <v>226</v>
      </c>
      <c r="AU282" s="264" t="s">
        <v>87</v>
      </c>
      <c r="AV282" s="14" t="s">
        <v>87</v>
      </c>
      <c r="AW282" s="14" t="s">
        <v>35</v>
      </c>
      <c r="AX282" s="14" t="s">
        <v>78</v>
      </c>
      <c r="AY282" s="264" t="s">
        <v>216</v>
      </c>
    </row>
    <row r="283" spans="1:51" s="15" customFormat="1" ht="12">
      <c r="A283" s="15"/>
      <c r="B283" s="265"/>
      <c r="C283" s="266"/>
      <c r="D283" s="245" t="s">
        <v>226</v>
      </c>
      <c r="E283" s="267" t="s">
        <v>1</v>
      </c>
      <c r="F283" s="268" t="s">
        <v>229</v>
      </c>
      <c r="G283" s="266"/>
      <c r="H283" s="269">
        <v>6</v>
      </c>
      <c r="I283" s="270"/>
      <c r="J283" s="266"/>
      <c r="K283" s="266"/>
      <c r="L283" s="271"/>
      <c r="M283" s="272"/>
      <c r="N283" s="273"/>
      <c r="O283" s="273"/>
      <c r="P283" s="273"/>
      <c r="Q283" s="273"/>
      <c r="R283" s="273"/>
      <c r="S283" s="273"/>
      <c r="T283" s="274"/>
      <c r="U283" s="15"/>
      <c r="V283" s="15"/>
      <c r="W283" s="15"/>
      <c r="X283" s="15"/>
      <c r="Y283" s="15"/>
      <c r="Z283" s="15"/>
      <c r="AA283" s="15"/>
      <c r="AB283" s="15"/>
      <c r="AC283" s="15"/>
      <c r="AD283" s="15"/>
      <c r="AE283" s="15"/>
      <c r="AT283" s="275" t="s">
        <v>226</v>
      </c>
      <c r="AU283" s="275" t="s">
        <v>87</v>
      </c>
      <c r="AV283" s="15" t="s">
        <v>100</v>
      </c>
      <c r="AW283" s="15" t="s">
        <v>35</v>
      </c>
      <c r="AX283" s="15" t="s">
        <v>85</v>
      </c>
      <c r="AY283" s="275" t="s">
        <v>216</v>
      </c>
    </row>
    <row r="284" spans="1:65" s="2" customFormat="1" ht="33" customHeight="1">
      <c r="A284" s="39"/>
      <c r="B284" s="40"/>
      <c r="C284" s="276" t="s">
        <v>310</v>
      </c>
      <c r="D284" s="276" t="s">
        <v>265</v>
      </c>
      <c r="E284" s="277" t="s">
        <v>2555</v>
      </c>
      <c r="F284" s="278" t="s">
        <v>2556</v>
      </c>
      <c r="G284" s="279" t="s">
        <v>268</v>
      </c>
      <c r="H284" s="280">
        <v>2830.566</v>
      </c>
      <c r="I284" s="281"/>
      <c r="J284" s="282">
        <f>ROUND(I284*H284,2)</f>
        <v>0</v>
      </c>
      <c r="K284" s="278" t="s">
        <v>1361</v>
      </c>
      <c r="L284" s="45"/>
      <c r="M284" s="283" t="s">
        <v>1</v>
      </c>
      <c r="N284" s="284" t="s">
        <v>43</v>
      </c>
      <c r="O284" s="92"/>
      <c r="P284" s="239">
        <f>O284*H284</f>
        <v>0</v>
      </c>
      <c r="Q284" s="239">
        <v>0.0116222</v>
      </c>
      <c r="R284" s="239">
        <f>Q284*H284</f>
        <v>32.897404165199994</v>
      </c>
      <c r="S284" s="239">
        <v>0</v>
      </c>
      <c r="T284" s="240">
        <f>S284*H284</f>
        <v>0</v>
      </c>
      <c r="U284" s="39"/>
      <c r="V284" s="39"/>
      <c r="W284" s="39"/>
      <c r="X284" s="39"/>
      <c r="Y284" s="39"/>
      <c r="Z284" s="39"/>
      <c r="AA284" s="39"/>
      <c r="AB284" s="39"/>
      <c r="AC284" s="39"/>
      <c r="AD284" s="39"/>
      <c r="AE284" s="39"/>
      <c r="AR284" s="241" t="s">
        <v>100</v>
      </c>
      <c r="AT284" s="241" t="s">
        <v>265</v>
      </c>
      <c r="AU284" s="241" t="s">
        <v>87</v>
      </c>
      <c r="AY284" s="18" t="s">
        <v>216</v>
      </c>
      <c r="BE284" s="242">
        <f>IF(N284="základní",J284,0)</f>
        <v>0</v>
      </c>
      <c r="BF284" s="242">
        <f>IF(N284="snížená",J284,0)</f>
        <v>0</v>
      </c>
      <c r="BG284" s="242">
        <f>IF(N284="zákl. přenesená",J284,0)</f>
        <v>0</v>
      </c>
      <c r="BH284" s="242">
        <f>IF(N284="sníž. přenesená",J284,0)</f>
        <v>0</v>
      </c>
      <c r="BI284" s="242">
        <f>IF(N284="nulová",J284,0)</f>
        <v>0</v>
      </c>
      <c r="BJ284" s="18" t="s">
        <v>85</v>
      </c>
      <c r="BK284" s="242">
        <f>ROUND(I284*H284,2)</f>
        <v>0</v>
      </c>
      <c r="BL284" s="18" t="s">
        <v>100</v>
      </c>
      <c r="BM284" s="241" t="s">
        <v>2557</v>
      </c>
    </row>
    <row r="285" spans="1:47" s="2" customFormat="1" ht="12">
      <c r="A285" s="39"/>
      <c r="B285" s="40"/>
      <c r="C285" s="41"/>
      <c r="D285" s="288" t="s">
        <v>836</v>
      </c>
      <c r="E285" s="41"/>
      <c r="F285" s="289" t="s">
        <v>2558</v>
      </c>
      <c r="G285" s="41"/>
      <c r="H285" s="41"/>
      <c r="I285" s="290"/>
      <c r="J285" s="41"/>
      <c r="K285" s="41"/>
      <c r="L285" s="45"/>
      <c r="M285" s="291"/>
      <c r="N285" s="292"/>
      <c r="O285" s="92"/>
      <c r="P285" s="92"/>
      <c r="Q285" s="92"/>
      <c r="R285" s="92"/>
      <c r="S285" s="92"/>
      <c r="T285" s="93"/>
      <c r="U285" s="39"/>
      <c r="V285" s="39"/>
      <c r="W285" s="39"/>
      <c r="X285" s="39"/>
      <c r="Y285" s="39"/>
      <c r="Z285" s="39"/>
      <c r="AA285" s="39"/>
      <c r="AB285" s="39"/>
      <c r="AC285" s="39"/>
      <c r="AD285" s="39"/>
      <c r="AE285" s="39"/>
      <c r="AT285" s="18" t="s">
        <v>836</v>
      </c>
      <c r="AU285" s="18" t="s">
        <v>87</v>
      </c>
    </row>
    <row r="286" spans="1:51" s="13" customFormat="1" ht="12">
      <c r="A286" s="13"/>
      <c r="B286" s="243"/>
      <c r="C286" s="244"/>
      <c r="D286" s="245" t="s">
        <v>226</v>
      </c>
      <c r="E286" s="246" t="s">
        <v>1</v>
      </c>
      <c r="F286" s="247" t="s">
        <v>2521</v>
      </c>
      <c r="G286" s="244"/>
      <c r="H286" s="246" t="s">
        <v>1</v>
      </c>
      <c r="I286" s="248"/>
      <c r="J286" s="244"/>
      <c r="K286" s="244"/>
      <c r="L286" s="249"/>
      <c r="M286" s="250"/>
      <c r="N286" s="251"/>
      <c r="O286" s="251"/>
      <c r="P286" s="251"/>
      <c r="Q286" s="251"/>
      <c r="R286" s="251"/>
      <c r="S286" s="251"/>
      <c r="T286" s="252"/>
      <c r="U286" s="13"/>
      <c r="V286" s="13"/>
      <c r="W286" s="13"/>
      <c r="X286" s="13"/>
      <c r="Y286" s="13"/>
      <c r="Z286" s="13"/>
      <c r="AA286" s="13"/>
      <c r="AB286" s="13"/>
      <c r="AC286" s="13"/>
      <c r="AD286" s="13"/>
      <c r="AE286" s="13"/>
      <c r="AT286" s="253" t="s">
        <v>226</v>
      </c>
      <c r="AU286" s="253" t="s">
        <v>87</v>
      </c>
      <c r="AV286" s="13" t="s">
        <v>85</v>
      </c>
      <c r="AW286" s="13" t="s">
        <v>35</v>
      </c>
      <c r="AX286" s="13" t="s">
        <v>78</v>
      </c>
      <c r="AY286" s="253" t="s">
        <v>216</v>
      </c>
    </row>
    <row r="287" spans="1:51" s="13" customFormat="1" ht="12">
      <c r="A287" s="13"/>
      <c r="B287" s="243"/>
      <c r="C287" s="244"/>
      <c r="D287" s="245" t="s">
        <v>226</v>
      </c>
      <c r="E287" s="246" t="s">
        <v>1</v>
      </c>
      <c r="F287" s="247" t="s">
        <v>2523</v>
      </c>
      <c r="G287" s="244"/>
      <c r="H287" s="246" t="s">
        <v>1</v>
      </c>
      <c r="I287" s="248"/>
      <c r="J287" s="244"/>
      <c r="K287" s="244"/>
      <c r="L287" s="249"/>
      <c r="M287" s="250"/>
      <c r="N287" s="251"/>
      <c r="O287" s="251"/>
      <c r="P287" s="251"/>
      <c r="Q287" s="251"/>
      <c r="R287" s="251"/>
      <c r="S287" s="251"/>
      <c r="T287" s="252"/>
      <c r="U287" s="13"/>
      <c r="V287" s="13"/>
      <c r="W287" s="13"/>
      <c r="X287" s="13"/>
      <c r="Y287" s="13"/>
      <c r="Z287" s="13"/>
      <c r="AA287" s="13"/>
      <c r="AB287" s="13"/>
      <c r="AC287" s="13"/>
      <c r="AD287" s="13"/>
      <c r="AE287" s="13"/>
      <c r="AT287" s="253" t="s">
        <v>226</v>
      </c>
      <c r="AU287" s="253" t="s">
        <v>87</v>
      </c>
      <c r="AV287" s="13" t="s">
        <v>85</v>
      </c>
      <c r="AW287" s="13" t="s">
        <v>35</v>
      </c>
      <c r="AX287" s="13" t="s">
        <v>78</v>
      </c>
      <c r="AY287" s="253" t="s">
        <v>216</v>
      </c>
    </row>
    <row r="288" spans="1:51" s="14" customFormat="1" ht="12">
      <c r="A288" s="14"/>
      <c r="B288" s="254"/>
      <c r="C288" s="255"/>
      <c r="D288" s="245" t="s">
        <v>226</v>
      </c>
      <c r="E288" s="256" t="s">
        <v>1</v>
      </c>
      <c r="F288" s="257" t="s">
        <v>2524</v>
      </c>
      <c r="G288" s="255"/>
      <c r="H288" s="258">
        <v>1171.62</v>
      </c>
      <c r="I288" s="259"/>
      <c r="J288" s="255"/>
      <c r="K288" s="255"/>
      <c r="L288" s="260"/>
      <c r="M288" s="261"/>
      <c r="N288" s="262"/>
      <c r="O288" s="262"/>
      <c r="P288" s="262"/>
      <c r="Q288" s="262"/>
      <c r="R288" s="262"/>
      <c r="S288" s="262"/>
      <c r="T288" s="263"/>
      <c r="U288" s="14"/>
      <c r="V288" s="14"/>
      <c r="W288" s="14"/>
      <c r="X288" s="14"/>
      <c r="Y288" s="14"/>
      <c r="Z288" s="14"/>
      <c r="AA288" s="14"/>
      <c r="AB288" s="14"/>
      <c r="AC288" s="14"/>
      <c r="AD288" s="14"/>
      <c r="AE288" s="14"/>
      <c r="AT288" s="264" t="s">
        <v>226</v>
      </c>
      <c r="AU288" s="264" t="s">
        <v>87</v>
      </c>
      <c r="AV288" s="14" t="s">
        <v>87</v>
      </c>
      <c r="AW288" s="14" t="s">
        <v>35</v>
      </c>
      <c r="AX288" s="14" t="s">
        <v>78</v>
      </c>
      <c r="AY288" s="264" t="s">
        <v>216</v>
      </c>
    </row>
    <row r="289" spans="1:51" s="13" customFormat="1" ht="12">
      <c r="A289" s="13"/>
      <c r="B289" s="243"/>
      <c r="C289" s="244"/>
      <c r="D289" s="245" t="s">
        <v>226</v>
      </c>
      <c r="E289" s="246" t="s">
        <v>1</v>
      </c>
      <c r="F289" s="247" t="s">
        <v>2540</v>
      </c>
      <c r="G289" s="244"/>
      <c r="H289" s="246" t="s">
        <v>1</v>
      </c>
      <c r="I289" s="248"/>
      <c r="J289" s="244"/>
      <c r="K289" s="244"/>
      <c r="L289" s="249"/>
      <c r="M289" s="250"/>
      <c r="N289" s="251"/>
      <c r="O289" s="251"/>
      <c r="P289" s="251"/>
      <c r="Q289" s="251"/>
      <c r="R289" s="251"/>
      <c r="S289" s="251"/>
      <c r="T289" s="252"/>
      <c r="U289" s="13"/>
      <c r="V289" s="13"/>
      <c r="W289" s="13"/>
      <c r="X289" s="13"/>
      <c r="Y289" s="13"/>
      <c r="Z289" s="13"/>
      <c r="AA289" s="13"/>
      <c r="AB289" s="13"/>
      <c r="AC289" s="13"/>
      <c r="AD289" s="13"/>
      <c r="AE289" s="13"/>
      <c r="AT289" s="253" t="s">
        <v>226</v>
      </c>
      <c r="AU289" s="253" t="s">
        <v>87</v>
      </c>
      <c r="AV289" s="13" t="s">
        <v>85</v>
      </c>
      <c r="AW289" s="13" t="s">
        <v>35</v>
      </c>
      <c r="AX289" s="13" t="s">
        <v>78</v>
      </c>
      <c r="AY289" s="253" t="s">
        <v>216</v>
      </c>
    </row>
    <row r="290" spans="1:51" s="14" customFormat="1" ht="12">
      <c r="A290" s="14"/>
      <c r="B290" s="254"/>
      <c r="C290" s="255"/>
      <c r="D290" s="245" t="s">
        <v>226</v>
      </c>
      <c r="E290" s="256" t="s">
        <v>1</v>
      </c>
      <c r="F290" s="257" t="s">
        <v>2541</v>
      </c>
      <c r="G290" s="255"/>
      <c r="H290" s="258">
        <v>1658.946</v>
      </c>
      <c r="I290" s="259"/>
      <c r="J290" s="255"/>
      <c r="K290" s="255"/>
      <c r="L290" s="260"/>
      <c r="M290" s="261"/>
      <c r="N290" s="262"/>
      <c r="O290" s="262"/>
      <c r="P290" s="262"/>
      <c r="Q290" s="262"/>
      <c r="R290" s="262"/>
      <c r="S290" s="262"/>
      <c r="T290" s="263"/>
      <c r="U290" s="14"/>
      <c r="V290" s="14"/>
      <c r="W290" s="14"/>
      <c r="X290" s="14"/>
      <c r="Y290" s="14"/>
      <c r="Z290" s="14"/>
      <c r="AA290" s="14"/>
      <c r="AB290" s="14"/>
      <c r="AC290" s="14"/>
      <c r="AD290" s="14"/>
      <c r="AE290" s="14"/>
      <c r="AT290" s="264" t="s">
        <v>226</v>
      </c>
      <c r="AU290" s="264" t="s">
        <v>87</v>
      </c>
      <c r="AV290" s="14" t="s">
        <v>87</v>
      </c>
      <c r="AW290" s="14" t="s">
        <v>35</v>
      </c>
      <c r="AX290" s="14" t="s">
        <v>78</v>
      </c>
      <c r="AY290" s="264" t="s">
        <v>216</v>
      </c>
    </row>
    <row r="291" spans="1:51" s="15" customFormat="1" ht="12">
      <c r="A291" s="15"/>
      <c r="B291" s="265"/>
      <c r="C291" s="266"/>
      <c r="D291" s="245" t="s">
        <v>226</v>
      </c>
      <c r="E291" s="267" t="s">
        <v>1</v>
      </c>
      <c r="F291" s="268" t="s">
        <v>229</v>
      </c>
      <c r="G291" s="266"/>
      <c r="H291" s="269">
        <v>2830.566</v>
      </c>
      <c r="I291" s="270"/>
      <c r="J291" s="266"/>
      <c r="K291" s="266"/>
      <c r="L291" s="271"/>
      <c r="M291" s="272"/>
      <c r="N291" s="273"/>
      <c r="O291" s="273"/>
      <c r="P291" s="273"/>
      <c r="Q291" s="273"/>
      <c r="R291" s="273"/>
      <c r="S291" s="273"/>
      <c r="T291" s="274"/>
      <c r="U291" s="15"/>
      <c r="V291" s="15"/>
      <c r="W291" s="15"/>
      <c r="X291" s="15"/>
      <c r="Y291" s="15"/>
      <c r="Z291" s="15"/>
      <c r="AA291" s="15"/>
      <c r="AB291" s="15"/>
      <c r="AC291" s="15"/>
      <c r="AD291" s="15"/>
      <c r="AE291" s="15"/>
      <c r="AT291" s="275" t="s">
        <v>226</v>
      </c>
      <c r="AU291" s="275" t="s">
        <v>87</v>
      </c>
      <c r="AV291" s="15" t="s">
        <v>100</v>
      </c>
      <c r="AW291" s="15" t="s">
        <v>35</v>
      </c>
      <c r="AX291" s="15" t="s">
        <v>85</v>
      </c>
      <c r="AY291" s="275" t="s">
        <v>216</v>
      </c>
    </row>
    <row r="292" spans="1:65" s="2" customFormat="1" ht="37.8" customHeight="1">
      <c r="A292" s="39"/>
      <c r="B292" s="40"/>
      <c r="C292" s="276" t="s">
        <v>345</v>
      </c>
      <c r="D292" s="276" t="s">
        <v>265</v>
      </c>
      <c r="E292" s="277" t="s">
        <v>2559</v>
      </c>
      <c r="F292" s="278" t="s">
        <v>2560</v>
      </c>
      <c r="G292" s="279" t="s">
        <v>268</v>
      </c>
      <c r="H292" s="280">
        <v>2830.566</v>
      </c>
      <c r="I292" s="281"/>
      <c r="J292" s="282">
        <f>ROUND(I292*H292,2)</f>
        <v>0</v>
      </c>
      <c r="K292" s="278" t="s">
        <v>1361</v>
      </c>
      <c r="L292" s="45"/>
      <c r="M292" s="283" t="s">
        <v>1</v>
      </c>
      <c r="N292" s="284" t="s">
        <v>43</v>
      </c>
      <c r="O292" s="92"/>
      <c r="P292" s="239">
        <f>O292*H292</f>
        <v>0</v>
      </c>
      <c r="Q292" s="239">
        <v>0</v>
      </c>
      <c r="R292" s="239">
        <f>Q292*H292</f>
        <v>0</v>
      </c>
      <c r="S292" s="239">
        <v>0</v>
      </c>
      <c r="T292" s="240">
        <f>S292*H292</f>
        <v>0</v>
      </c>
      <c r="U292" s="39"/>
      <c r="V292" s="39"/>
      <c r="W292" s="39"/>
      <c r="X292" s="39"/>
      <c r="Y292" s="39"/>
      <c r="Z292" s="39"/>
      <c r="AA292" s="39"/>
      <c r="AB292" s="39"/>
      <c r="AC292" s="39"/>
      <c r="AD292" s="39"/>
      <c r="AE292" s="39"/>
      <c r="AR292" s="241" t="s">
        <v>100</v>
      </c>
      <c r="AT292" s="241" t="s">
        <v>265</v>
      </c>
      <c r="AU292" s="241" t="s">
        <v>87</v>
      </c>
      <c r="AY292" s="18" t="s">
        <v>216</v>
      </c>
      <c r="BE292" s="242">
        <f>IF(N292="základní",J292,0)</f>
        <v>0</v>
      </c>
      <c r="BF292" s="242">
        <f>IF(N292="snížená",J292,0)</f>
        <v>0</v>
      </c>
      <c r="BG292" s="242">
        <f>IF(N292="zákl. přenesená",J292,0)</f>
        <v>0</v>
      </c>
      <c r="BH292" s="242">
        <f>IF(N292="sníž. přenesená",J292,0)</f>
        <v>0</v>
      </c>
      <c r="BI292" s="242">
        <f>IF(N292="nulová",J292,0)</f>
        <v>0</v>
      </c>
      <c r="BJ292" s="18" t="s">
        <v>85</v>
      </c>
      <c r="BK292" s="242">
        <f>ROUND(I292*H292,2)</f>
        <v>0</v>
      </c>
      <c r="BL292" s="18" t="s">
        <v>100</v>
      </c>
      <c r="BM292" s="241" t="s">
        <v>2561</v>
      </c>
    </row>
    <row r="293" spans="1:47" s="2" customFormat="1" ht="12">
      <c r="A293" s="39"/>
      <c r="B293" s="40"/>
      <c r="C293" s="41"/>
      <c r="D293" s="288" t="s">
        <v>836</v>
      </c>
      <c r="E293" s="41"/>
      <c r="F293" s="289" t="s">
        <v>2562</v>
      </c>
      <c r="G293" s="41"/>
      <c r="H293" s="41"/>
      <c r="I293" s="290"/>
      <c r="J293" s="41"/>
      <c r="K293" s="41"/>
      <c r="L293" s="45"/>
      <c r="M293" s="291"/>
      <c r="N293" s="292"/>
      <c r="O293" s="92"/>
      <c r="P293" s="92"/>
      <c r="Q293" s="92"/>
      <c r="R293" s="92"/>
      <c r="S293" s="92"/>
      <c r="T293" s="93"/>
      <c r="U293" s="39"/>
      <c r="V293" s="39"/>
      <c r="W293" s="39"/>
      <c r="X293" s="39"/>
      <c r="Y293" s="39"/>
      <c r="Z293" s="39"/>
      <c r="AA293" s="39"/>
      <c r="AB293" s="39"/>
      <c r="AC293" s="39"/>
      <c r="AD293" s="39"/>
      <c r="AE293" s="39"/>
      <c r="AT293" s="18" t="s">
        <v>836</v>
      </c>
      <c r="AU293" s="18" t="s">
        <v>87</v>
      </c>
    </row>
    <row r="294" spans="1:51" s="13" customFormat="1" ht="12">
      <c r="A294" s="13"/>
      <c r="B294" s="243"/>
      <c r="C294" s="244"/>
      <c r="D294" s="245" t="s">
        <v>226</v>
      </c>
      <c r="E294" s="246" t="s">
        <v>1</v>
      </c>
      <c r="F294" s="247" t="s">
        <v>2521</v>
      </c>
      <c r="G294" s="244"/>
      <c r="H294" s="246" t="s">
        <v>1</v>
      </c>
      <c r="I294" s="248"/>
      <c r="J294" s="244"/>
      <c r="K294" s="244"/>
      <c r="L294" s="249"/>
      <c r="M294" s="250"/>
      <c r="N294" s="251"/>
      <c r="O294" s="251"/>
      <c r="P294" s="251"/>
      <c r="Q294" s="251"/>
      <c r="R294" s="251"/>
      <c r="S294" s="251"/>
      <c r="T294" s="252"/>
      <c r="U294" s="13"/>
      <c r="V294" s="13"/>
      <c r="W294" s="13"/>
      <c r="X294" s="13"/>
      <c r="Y294" s="13"/>
      <c r="Z294" s="13"/>
      <c r="AA294" s="13"/>
      <c r="AB294" s="13"/>
      <c r="AC294" s="13"/>
      <c r="AD294" s="13"/>
      <c r="AE294" s="13"/>
      <c r="AT294" s="253" t="s">
        <v>226</v>
      </c>
      <c r="AU294" s="253" t="s">
        <v>87</v>
      </c>
      <c r="AV294" s="13" t="s">
        <v>85</v>
      </c>
      <c r="AW294" s="13" t="s">
        <v>35</v>
      </c>
      <c r="AX294" s="13" t="s">
        <v>78</v>
      </c>
      <c r="AY294" s="253" t="s">
        <v>216</v>
      </c>
    </row>
    <row r="295" spans="1:51" s="13" customFormat="1" ht="12">
      <c r="A295" s="13"/>
      <c r="B295" s="243"/>
      <c r="C295" s="244"/>
      <c r="D295" s="245" t="s">
        <v>226</v>
      </c>
      <c r="E295" s="246" t="s">
        <v>1</v>
      </c>
      <c r="F295" s="247" t="s">
        <v>2523</v>
      </c>
      <c r="G295" s="244"/>
      <c r="H295" s="246" t="s">
        <v>1</v>
      </c>
      <c r="I295" s="248"/>
      <c r="J295" s="244"/>
      <c r="K295" s="244"/>
      <c r="L295" s="249"/>
      <c r="M295" s="250"/>
      <c r="N295" s="251"/>
      <c r="O295" s="251"/>
      <c r="P295" s="251"/>
      <c r="Q295" s="251"/>
      <c r="R295" s="251"/>
      <c r="S295" s="251"/>
      <c r="T295" s="252"/>
      <c r="U295" s="13"/>
      <c r="V295" s="13"/>
      <c r="W295" s="13"/>
      <c r="X295" s="13"/>
      <c r="Y295" s="13"/>
      <c r="Z295" s="13"/>
      <c r="AA295" s="13"/>
      <c r="AB295" s="13"/>
      <c r="AC295" s="13"/>
      <c r="AD295" s="13"/>
      <c r="AE295" s="13"/>
      <c r="AT295" s="253" t="s">
        <v>226</v>
      </c>
      <c r="AU295" s="253" t="s">
        <v>87</v>
      </c>
      <c r="AV295" s="13" t="s">
        <v>85</v>
      </c>
      <c r="AW295" s="13" t="s">
        <v>35</v>
      </c>
      <c r="AX295" s="13" t="s">
        <v>78</v>
      </c>
      <c r="AY295" s="253" t="s">
        <v>216</v>
      </c>
    </row>
    <row r="296" spans="1:51" s="14" customFormat="1" ht="12">
      <c r="A296" s="14"/>
      <c r="B296" s="254"/>
      <c r="C296" s="255"/>
      <c r="D296" s="245" t="s">
        <v>226</v>
      </c>
      <c r="E296" s="256" t="s">
        <v>1</v>
      </c>
      <c r="F296" s="257" t="s">
        <v>2524</v>
      </c>
      <c r="G296" s="255"/>
      <c r="H296" s="258">
        <v>1171.62</v>
      </c>
      <c r="I296" s="259"/>
      <c r="J296" s="255"/>
      <c r="K296" s="255"/>
      <c r="L296" s="260"/>
      <c r="M296" s="261"/>
      <c r="N296" s="262"/>
      <c r="O296" s="262"/>
      <c r="P296" s="262"/>
      <c r="Q296" s="262"/>
      <c r="R296" s="262"/>
      <c r="S296" s="262"/>
      <c r="T296" s="263"/>
      <c r="U296" s="14"/>
      <c r="V296" s="14"/>
      <c r="W296" s="14"/>
      <c r="X296" s="14"/>
      <c r="Y296" s="14"/>
      <c r="Z296" s="14"/>
      <c r="AA296" s="14"/>
      <c r="AB296" s="14"/>
      <c r="AC296" s="14"/>
      <c r="AD296" s="14"/>
      <c r="AE296" s="14"/>
      <c r="AT296" s="264" t="s">
        <v>226</v>
      </c>
      <c r="AU296" s="264" t="s">
        <v>87</v>
      </c>
      <c r="AV296" s="14" t="s">
        <v>87</v>
      </c>
      <c r="AW296" s="14" t="s">
        <v>35</v>
      </c>
      <c r="AX296" s="14" t="s">
        <v>78</v>
      </c>
      <c r="AY296" s="264" t="s">
        <v>216</v>
      </c>
    </row>
    <row r="297" spans="1:51" s="13" customFormat="1" ht="12">
      <c r="A297" s="13"/>
      <c r="B297" s="243"/>
      <c r="C297" s="244"/>
      <c r="D297" s="245" t="s">
        <v>226</v>
      </c>
      <c r="E297" s="246" t="s">
        <v>1</v>
      </c>
      <c r="F297" s="247" t="s">
        <v>2540</v>
      </c>
      <c r="G297" s="244"/>
      <c r="H297" s="246" t="s">
        <v>1</v>
      </c>
      <c r="I297" s="248"/>
      <c r="J297" s="244"/>
      <c r="K297" s="244"/>
      <c r="L297" s="249"/>
      <c r="M297" s="250"/>
      <c r="N297" s="251"/>
      <c r="O297" s="251"/>
      <c r="P297" s="251"/>
      <c r="Q297" s="251"/>
      <c r="R297" s="251"/>
      <c r="S297" s="251"/>
      <c r="T297" s="252"/>
      <c r="U297" s="13"/>
      <c r="V297" s="13"/>
      <c r="W297" s="13"/>
      <c r="X297" s="13"/>
      <c r="Y297" s="13"/>
      <c r="Z297" s="13"/>
      <c r="AA297" s="13"/>
      <c r="AB297" s="13"/>
      <c r="AC297" s="13"/>
      <c r="AD297" s="13"/>
      <c r="AE297" s="13"/>
      <c r="AT297" s="253" t="s">
        <v>226</v>
      </c>
      <c r="AU297" s="253" t="s">
        <v>87</v>
      </c>
      <c r="AV297" s="13" t="s">
        <v>85</v>
      </c>
      <c r="AW297" s="13" t="s">
        <v>35</v>
      </c>
      <c r="AX297" s="13" t="s">
        <v>78</v>
      </c>
      <c r="AY297" s="253" t="s">
        <v>216</v>
      </c>
    </row>
    <row r="298" spans="1:51" s="14" customFormat="1" ht="12">
      <c r="A298" s="14"/>
      <c r="B298" s="254"/>
      <c r="C298" s="255"/>
      <c r="D298" s="245" t="s">
        <v>226</v>
      </c>
      <c r="E298" s="256" t="s">
        <v>1</v>
      </c>
      <c r="F298" s="257" t="s">
        <v>2541</v>
      </c>
      <c r="G298" s="255"/>
      <c r="H298" s="258">
        <v>1658.946</v>
      </c>
      <c r="I298" s="259"/>
      <c r="J298" s="255"/>
      <c r="K298" s="255"/>
      <c r="L298" s="260"/>
      <c r="M298" s="261"/>
      <c r="N298" s="262"/>
      <c r="O298" s="262"/>
      <c r="P298" s="262"/>
      <c r="Q298" s="262"/>
      <c r="R298" s="262"/>
      <c r="S298" s="262"/>
      <c r="T298" s="263"/>
      <c r="U298" s="14"/>
      <c r="V298" s="14"/>
      <c r="W298" s="14"/>
      <c r="X298" s="14"/>
      <c r="Y298" s="14"/>
      <c r="Z298" s="14"/>
      <c r="AA298" s="14"/>
      <c r="AB298" s="14"/>
      <c r="AC298" s="14"/>
      <c r="AD298" s="14"/>
      <c r="AE298" s="14"/>
      <c r="AT298" s="264" t="s">
        <v>226</v>
      </c>
      <c r="AU298" s="264" t="s">
        <v>87</v>
      </c>
      <c r="AV298" s="14" t="s">
        <v>87</v>
      </c>
      <c r="AW298" s="14" t="s">
        <v>35</v>
      </c>
      <c r="AX298" s="14" t="s">
        <v>78</v>
      </c>
      <c r="AY298" s="264" t="s">
        <v>216</v>
      </c>
    </row>
    <row r="299" spans="1:51" s="15" customFormat="1" ht="12">
      <c r="A299" s="15"/>
      <c r="B299" s="265"/>
      <c r="C299" s="266"/>
      <c r="D299" s="245" t="s">
        <v>226</v>
      </c>
      <c r="E299" s="267" t="s">
        <v>1</v>
      </c>
      <c r="F299" s="268" t="s">
        <v>229</v>
      </c>
      <c r="G299" s="266"/>
      <c r="H299" s="269">
        <v>2830.566</v>
      </c>
      <c r="I299" s="270"/>
      <c r="J299" s="266"/>
      <c r="K299" s="266"/>
      <c r="L299" s="271"/>
      <c r="M299" s="272"/>
      <c r="N299" s="273"/>
      <c r="O299" s="273"/>
      <c r="P299" s="273"/>
      <c r="Q299" s="273"/>
      <c r="R299" s="273"/>
      <c r="S299" s="273"/>
      <c r="T299" s="274"/>
      <c r="U299" s="15"/>
      <c r="V299" s="15"/>
      <c r="W299" s="15"/>
      <c r="X299" s="15"/>
      <c r="Y299" s="15"/>
      <c r="Z299" s="15"/>
      <c r="AA299" s="15"/>
      <c r="AB299" s="15"/>
      <c r="AC299" s="15"/>
      <c r="AD299" s="15"/>
      <c r="AE299" s="15"/>
      <c r="AT299" s="275" t="s">
        <v>226</v>
      </c>
      <c r="AU299" s="275" t="s">
        <v>87</v>
      </c>
      <c r="AV299" s="15" t="s">
        <v>100</v>
      </c>
      <c r="AW299" s="15" t="s">
        <v>35</v>
      </c>
      <c r="AX299" s="15" t="s">
        <v>85</v>
      </c>
      <c r="AY299" s="275" t="s">
        <v>216</v>
      </c>
    </row>
    <row r="300" spans="1:65" s="2" customFormat="1" ht="33" customHeight="1">
      <c r="A300" s="39"/>
      <c r="B300" s="40"/>
      <c r="C300" s="276" t="s">
        <v>349</v>
      </c>
      <c r="D300" s="276" t="s">
        <v>265</v>
      </c>
      <c r="E300" s="277" t="s">
        <v>2563</v>
      </c>
      <c r="F300" s="278" t="s">
        <v>2564</v>
      </c>
      <c r="G300" s="279" t="s">
        <v>268</v>
      </c>
      <c r="H300" s="280">
        <v>237.362</v>
      </c>
      <c r="I300" s="281"/>
      <c r="J300" s="282">
        <f>ROUND(I300*H300,2)</f>
        <v>0</v>
      </c>
      <c r="K300" s="278" t="s">
        <v>1361</v>
      </c>
      <c r="L300" s="45"/>
      <c r="M300" s="283" t="s">
        <v>1</v>
      </c>
      <c r="N300" s="284" t="s">
        <v>43</v>
      </c>
      <c r="O300" s="92"/>
      <c r="P300" s="239">
        <f>O300*H300</f>
        <v>0</v>
      </c>
      <c r="Q300" s="239">
        <v>0.03885</v>
      </c>
      <c r="R300" s="239">
        <f>Q300*H300</f>
        <v>9.221513700000001</v>
      </c>
      <c r="S300" s="239">
        <v>0</v>
      </c>
      <c r="T300" s="240">
        <f>S300*H300</f>
        <v>0</v>
      </c>
      <c r="U300" s="39"/>
      <c r="V300" s="39"/>
      <c r="W300" s="39"/>
      <c r="X300" s="39"/>
      <c r="Y300" s="39"/>
      <c r="Z300" s="39"/>
      <c r="AA300" s="39"/>
      <c r="AB300" s="39"/>
      <c r="AC300" s="39"/>
      <c r="AD300" s="39"/>
      <c r="AE300" s="39"/>
      <c r="AR300" s="241" t="s">
        <v>100</v>
      </c>
      <c r="AT300" s="241" t="s">
        <v>265</v>
      </c>
      <c r="AU300" s="241" t="s">
        <v>87</v>
      </c>
      <c r="AY300" s="18" t="s">
        <v>216</v>
      </c>
      <c r="BE300" s="242">
        <f>IF(N300="základní",J300,0)</f>
        <v>0</v>
      </c>
      <c r="BF300" s="242">
        <f>IF(N300="snížená",J300,0)</f>
        <v>0</v>
      </c>
      <c r="BG300" s="242">
        <f>IF(N300="zákl. přenesená",J300,0)</f>
        <v>0</v>
      </c>
      <c r="BH300" s="242">
        <f>IF(N300="sníž. přenesená",J300,0)</f>
        <v>0</v>
      </c>
      <c r="BI300" s="242">
        <f>IF(N300="nulová",J300,0)</f>
        <v>0</v>
      </c>
      <c r="BJ300" s="18" t="s">
        <v>85</v>
      </c>
      <c r="BK300" s="242">
        <f>ROUND(I300*H300,2)</f>
        <v>0</v>
      </c>
      <c r="BL300" s="18" t="s">
        <v>100</v>
      </c>
      <c r="BM300" s="241" t="s">
        <v>2565</v>
      </c>
    </row>
    <row r="301" spans="1:47" s="2" customFormat="1" ht="12">
      <c r="A301" s="39"/>
      <c r="B301" s="40"/>
      <c r="C301" s="41"/>
      <c r="D301" s="288" t="s">
        <v>836</v>
      </c>
      <c r="E301" s="41"/>
      <c r="F301" s="289" t="s">
        <v>2566</v>
      </c>
      <c r="G301" s="41"/>
      <c r="H301" s="41"/>
      <c r="I301" s="290"/>
      <c r="J301" s="41"/>
      <c r="K301" s="41"/>
      <c r="L301" s="45"/>
      <c r="M301" s="291"/>
      <c r="N301" s="292"/>
      <c r="O301" s="92"/>
      <c r="P301" s="92"/>
      <c r="Q301" s="92"/>
      <c r="R301" s="92"/>
      <c r="S301" s="92"/>
      <c r="T301" s="93"/>
      <c r="U301" s="39"/>
      <c r="V301" s="39"/>
      <c r="W301" s="39"/>
      <c r="X301" s="39"/>
      <c r="Y301" s="39"/>
      <c r="Z301" s="39"/>
      <c r="AA301" s="39"/>
      <c r="AB301" s="39"/>
      <c r="AC301" s="39"/>
      <c r="AD301" s="39"/>
      <c r="AE301" s="39"/>
      <c r="AT301" s="18" t="s">
        <v>836</v>
      </c>
      <c r="AU301" s="18" t="s">
        <v>87</v>
      </c>
    </row>
    <row r="302" spans="1:51" s="13" customFormat="1" ht="12">
      <c r="A302" s="13"/>
      <c r="B302" s="243"/>
      <c r="C302" s="244"/>
      <c r="D302" s="245" t="s">
        <v>226</v>
      </c>
      <c r="E302" s="246" t="s">
        <v>1</v>
      </c>
      <c r="F302" s="247" t="s">
        <v>2525</v>
      </c>
      <c r="G302" s="244"/>
      <c r="H302" s="246" t="s">
        <v>1</v>
      </c>
      <c r="I302" s="248"/>
      <c r="J302" s="244"/>
      <c r="K302" s="244"/>
      <c r="L302" s="249"/>
      <c r="M302" s="250"/>
      <c r="N302" s="251"/>
      <c r="O302" s="251"/>
      <c r="P302" s="251"/>
      <c r="Q302" s="251"/>
      <c r="R302" s="251"/>
      <c r="S302" s="251"/>
      <c r="T302" s="252"/>
      <c r="U302" s="13"/>
      <c r="V302" s="13"/>
      <c r="W302" s="13"/>
      <c r="X302" s="13"/>
      <c r="Y302" s="13"/>
      <c r="Z302" s="13"/>
      <c r="AA302" s="13"/>
      <c r="AB302" s="13"/>
      <c r="AC302" s="13"/>
      <c r="AD302" s="13"/>
      <c r="AE302" s="13"/>
      <c r="AT302" s="253" t="s">
        <v>226</v>
      </c>
      <c r="AU302" s="253" t="s">
        <v>87</v>
      </c>
      <c r="AV302" s="13" t="s">
        <v>85</v>
      </c>
      <c r="AW302" s="13" t="s">
        <v>35</v>
      </c>
      <c r="AX302" s="13" t="s">
        <v>78</v>
      </c>
      <c r="AY302" s="253" t="s">
        <v>216</v>
      </c>
    </row>
    <row r="303" spans="1:51" s="14" customFormat="1" ht="12">
      <c r="A303" s="14"/>
      <c r="B303" s="254"/>
      <c r="C303" s="255"/>
      <c r="D303" s="245" t="s">
        <v>226</v>
      </c>
      <c r="E303" s="256" t="s">
        <v>1</v>
      </c>
      <c r="F303" s="257" t="s">
        <v>2526</v>
      </c>
      <c r="G303" s="255"/>
      <c r="H303" s="258">
        <v>105.35</v>
      </c>
      <c r="I303" s="259"/>
      <c r="J303" s="255"/>
      <c r="K303" s="255"/>
      <c r="L303" s="260"/>
      <c r="M303" s="261"/>
      <c r="N303" s="262"/>
      <c r="O303" s="262"/>
      <c r="P303" s="262"/>
      <c r="Q303" s="262"/>
      <c r="R303" s="262"/>
      <c r="S303" s="262"/>
      <c r="T303" s="263"/>
      <c r="U303" s="14"/>
      <c r="V303" s="14"/>
      <c r="W303" s="14"/>
      <c r="X303" s="14"/>
      <c r="Y303" s="14"/>
      <c r="Z303" s="14"/>
      <c r="AA303" s="14"/>
      <c r="AB303" s="14"/>
      <c r="AC303" s="14"/>
      <c r="AD303" s="14"/>
      <c r="AE303" s="14"/>
      <c r="AT303" s="264" t="s">
        <v>226</v>
      </c>
      <c r="AU303" s="264" t="s">
        <v>87</v>
      </c>
      <c r="AV303" s="14" t="s">
        <v>87</v>
      </c>
      <c r="AW303" s="14" t="s">
        <v>35</v>
      </c>
      <c r="AX303" s="14" t="s">
        <v>78</v>
      </c>
      <c r="AY303" s="264" t="s">
        <v>216</v>
      </c>
    </row>
    <row r="304" spans="1:51" s="13" customFormat="1" ht="12">
      <c r="A304" s="13"/>
      <c r="B304" s="243"/>
      <c r="C304" s="244"/>
      <c r="D304" s="245" t="s">
        <v>226</v>
      </c>
      <c r="E304" s="246" t="s">
        <v>1</v>
      </c>
      <c r="F304" s="247" t="s">
        <v>2527</v>
      </c>
      <c r="G304" s="244"/>
      <c r="H304" s="246" t="s">
        <v>1</v>
      </c>
      <c r="I304" s="248"/>
      <c r="J304" s="244"/>
      <c r="K304" s="244"/>
      <c r="L304" s="249"/>
      <c r="M304" s="250"/>
      <c r="N304" s="251"/>
      <c r="O304" s="251"/>
      <c r="P304" s="251"/>
      <c r="Q304" s="251"/>
      <c r="R304" s="251"/>
      <c r="S304" s="251"/>
      <c r="T304" s="252"/>
      <c r="U304" s="13"/>
      <c r="V304" s="13"/>
      <c r="W304" s="13"/>
      <c r="X304" s="13"/>
      <c r="Y304" s="13"/>
      <c r="Z304" s="13"/>
      <c r="AA304" s="13"/>
      <c r="AB304" s="13"/>
      <c r="AC304" s="13"/>
      <c r="AD304" s="13"/>
      <c r="AE304" s="13"/>
      <c r="AT304" s="253" t="s">
        <v>226</v>
      </c>
      <c r="AU304" s="253" t="s">
        <v>87</v>
      </c>
      <c r="AV304" s="13" t="s">
        <v>85</v>
      </c>
      <c r="AW304" s="13" t="s">
        <v>35</v>
      </c>
      <c r="AX304" s="13" t="s">
        <v>78</v>
      </c>
      <c r="AY304" s="253" t="s">
        <v>216</v>
      </c>
    </row>
    <row r="305" spans="1:51" s="14" customFormat="1" ht="12">
      <c r="A305" s="14"/>
      <c r="B305" s="254"/>
      <c r="C305" s="255"/>
      <c r="D305" s="245" t="s">
        <v>226</v>
      </c>
      <c r="E305" s="256" t="s">
        <v>1</v>
      </c>
      <c r="F305" s="257" t="s">
        <v>2528</v>
      </c>
      <c r="G305" s="255"/>
      <c r="H305" s="258">
        <v>-32.78</v>
      </c>
      <c r="I305" s="259"/>
      <c r="J305" s="255"/>
      <c r="K305" s="255"/>
      <c r="L305" s="260"/>
      <c r="M305" s="261"/>
      <c r="N305" s="262"/>
      <c r="O305" s="262"/>
      <c r="P305" s="262"/>
      <c r="Q305" s="262"/>
      <c r="R305" s="262"/>
      <c r="S305" s="262"/>
      <c r="T305" s="263"/>
      <c r="U305" s="14"/>
      <c r="V305" s="14"/>
      <c r="W305" s="14"/>
      <c r="X305" s="14"/>
      <c r="Y305" s="14"/>
      <c r="Z305" s="14"/>
      <c r="AA305" s="14"/>
      <c r="AB305" s="14"/>
      <c r="AC305" s="14"/>
      <c r="AD305" s="14"/>
      <c r="AE305" s="14"/>
      <c r="AT305" s="264" t="s">
        <v>226</v>
      </c>
      <c r="AU305" s="264" t="s">
        <v>87</v>
      </c>
      <c r="AV305" s="14" t="s">
        <v>87</v>
      </c>
      <c r="AW305" s="14" t="s">
        <v>35</v>
      </c>
      <c r="AX305" s="14" t="s">
        <v>78</v>
      </c>
      <c r="AY305" s="264" t="s">
        <v>216</v>
      </c>
    </row>
    <row r="306" spans="1:51" s="13" customFormat="1" ht="12">
      <c r="A306" s="13"/>
      <c r="B306" s="243"/>
      <c r="C306" s="244"/>
      <c r="D306" s="245" t="s">
        <v>226</v>
      </c>
      <c r="E306" s="246" t="s">
        <v>1</v>
      </c>
      <c r="F306" s="247" t="s">
        <v>2529</v>
      </c>
      <c r="G306" s="244"/>
      <c r="H306" s="246" t="s">
        <v>1</v>
      </c>
      <c r="I306" s="248"/>
      <c r="J306" s="244"/>
      <c r="K306" s="244"/>
      <c r="L306" s="249"/>
      <c r="M306" s="250"/>
      <c r="N306" s="251"/>
      <c r="O306" s="251"/>
      <c r="P306" s="251"/>
      <c r="Q306" s="251"/>
      <c r="R306" s="251"/>
      <c r="S306" s="251"/>
      <c r="T306" s="252"/>
      <c r="U306" s="13"/>
      <c r="V306" s="13"/>
      <c r="W306" s="13"/>
      <c r="X306" s="13"/>
      <c r="Y306" s="13"/>
      <c r="Z306" s="13"/>
      <c r="AA306" s="13"/>
      <c r="AB306" s="13"/>
      <c r="AC306" s="13"/>
      <c r="AD306" s="13"/>
      <c r="AE306" s="13"/>
      <c r="AT306" s="253" t="s">
        <v>226</v>
      </c>
      <c r="AU306" s="253" t="s">
        <v>87</v>
      </c>
      <c r="AV306" s="13" t="s">
        <v>85</v>
      </c>
      <c r="AW306" s="13" t="s">
        <v>35</v>
      </c>
      <c r="AX306" s="13" t="s">
        <v>78</v>
      </c>
      <c r="AY306" s="253" t="s">
        <v>216</v>
      </c>
    </row>
    <row r="307" spans="1:51" s="14" customFormat="1" ht="12">
      <c r="A307" s="14"/>
      <c r="B307" s="254"/>
      <c r="C307" s="255"/>
      <c r="D307" s="245" t="s">
        <v>226</v>
      </c>
      <c r="E307" s="256" t="s">
        <v>1</v>
      </c>
      <c r="F307" s="257" t="s">
        <v>2530</v>
      </c>
      <c r="G307" s="255"/>
      <c r="H307" s="258">
        <v>99.76</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226</v>
      </c>
      <c r="AU307" s="264" t="s">
        <v>87</v>
      </c>
      <c r="AV307" s="14" t="s">
        <v>87</v>
      </c>
      <c r="AW307" s="14" t="s">
        <v>35</v>
      </c>
      <c r="AX307" s="14" t="s">
        <v>78</v>
      </c>
      <c r="AY307" s="264" t="s">
        <v>216</v>
      </c>
    </row>
    <row r="308" spans="1:51" s="14" customFormat="1" ht="12">
      <c r="A308" s="14"/>
      <c r="B308" s="254"/>
      <c r="C308" s="255"/>
      <c r="D308" s="245" t="s">
        <v>226</v>
      </c>
      <c r="E308" s="256" t="s">
        <v>1</v>
      </c>
      <c r="F308" s="257" t="s">
        <v>2528</v>
      </c>
      <c r="G308" s="255"/>
      <c r="H308" s="258">
        <v>-32.78</v>
      </c>
      <c r="I308" s="259"/>
      <c r="J308" s="255"/>
      <c r="K308" s="255"/>
      <c r="L308" s="260"/>
      <c r="M308" s="261"/>
      <c r="N308" s="262"/>
      <c r="O308" s="262"/>
      <c r="P308" s="262"/>
      <c r="Q308" s="262"/>
      <c r="R308" s="262"/>
      <c r="S308" s="262"/>
      <c r="T308" s="263"/>
      <c r="U308" s="14"/>
      <c r="V308" s="14"/>
      <c r="W308" s="14"/>
      <c r="X308" s="14"/>
      <c r="Y308" s="14"/>
      <c r="Z308" s="14"/>
      <c r="AA308" s="14"/>
      <c r="AB308" s="14"/>
      <c r="AC308" s="14"/>
      <c r="AD308" s="14"/>
      <c r="AE308" s="14"/>
      <c r="AT308" s="264" t="s">
        <v>226</v>
      </c>
      <c r="AU308" s="264" t="s">
        <v>87</v>
      </c>
      <c r="AV308" s="14" t="s">
        <v>87</v>
      </c>
      <c r="AW308" s="14" t="s">
        <v>35</v>
      </c>
      <c r="AX308" s="14" t="s">
        <v>78</v>
      </c>
      <c r="AY308" s="264" t="s">
        <v>216</v>
      </c>
    </row>
    <row r="309" spans="1:51" s="13" customFormat="1" ht="12">
      <c r="A309" s="13"/>
      <c r="B309" s="243"/>
      <c r="C309" s="244"/>
      <c r="D309" s="245" t="s">
        <v>226</v>
      </c>
      <c r="E309" s="246" t="s">
        <v>1</v>
      </c>
      <c r="F309" s="247" t="s">
        <v>2531</v>
      </c>
      <c r="G309" s="244"/>
      <c r="H309" s="246" t="s">
        <v>1</v>
      </c>
      <c r="I309" s="248"/>
      <c r="J309" s="244"/>
      <c r="K309" s="244"/>
      <c r="L309" s="249"/>
      <c r="M309" s="250"/>
      <c r="N309" s="251"/>
      <c r="O309" s="251"/>
      <c r="P309" s="251"/>
      <c r="Q309" s="251"/>
      <c r="R309" s="251"/>
      <c r="S309" s="251"/>
      <c r="T309" s="252"/>
      <c r="U309" s="13"/>
      <c r="V309" s="13"/>
      <c r="W309" s="13"/>
      <c r="X309" s="13"/>
      <c r="Y309" s="13"/>
      <c r="Z309" s="13"/>
      <c r="AA309" s="13"/>
      <c r="AB309" s="13"/>
      <c r="AC309" s="13"/>
      <c r="AD309" s="13"/>
      <c r="AE309" s="13"/>
      <c r="AT309" s="253" t="s">
        <v>226</v>
      </c>
      <c r="AU309" s="253" t="s">
        <v>87</v>
      </c>
      <c r="AV309" s="13" t="s">
        <v>85</v>
      </c>
      <c r="AW309" s="13" t="s">
        <v>35</v>
      </c>
      <c r="AX309" s="13" t="s">
        <v>78</v>
      </c>
      <c r="AY309" s="253" t="s">
        <v>216</v>
      </c>
    </row>
    <row r="310" spans="1:51" s="14" customFormat="1" ht="12">
      <c r="A310" s="14"/>
      <c r="B310" s="254"/>
      <c r="C310" s="255"/>
      <c r="D310" s="245" t="s">
        <v>226</v>
      </c>
      <c r="E310" s="256" t="s">
        <v>1</v>
      </c>
      <c r="F310" s="257" t="s">
        <v>2532</v>
      </c>
      <c r="G310" s="255"/>
      <c r="H310" s="258">
        <v>50.388</v>
      </c>
      <c r="I310" s="259"/>
      <c r="J310" s="255"/>
      <c r="K310" s="255"/>
      <c r="L310" s="260"/>
      <c r="M310" s="261"/>
      <c r="N310" s="262"/>
      <c r="O310" s="262"/>
      <c r="P310" s="262"/>
      <c r="Q310" s="262"/>
      <c r="R310" s="262"/>
      <c r="S310" s="262"/>
      <c r="T310" s="263"/>
      <c r="U310" s="14"/>
      <c r="V310" s="14"/>
      <c r="W310" s="14"/>
      <c r="X310" s="14"/>
      <c r="Y310" s="14"/>
      <c r="Z310" s="14"/>
      <c r="AA310" s="14"/>
      <c r="AB310" s="14"/>
      <c r="AC310" s="14"/>
      <c r="AD310" s="14"/>
      <c r="AE310" s="14"/>
      <c r="AT310" s="264" t="s">
        <v>226</v>
      </c>
      <c r="AU310" s="264" t="s">
        <v>87</v>
      </c>
      <c r="AV310" s="14" t="s">
        <v>87</v>
      </c>
      <c r="AW310" s="14" t="s">
        <v>35</v>
      </c>
      <c r="AX310" s="14" t="s">
        <v>78</v>
      </c>
      <c r="AY310" s="264" t="s">
        <v>216</v>
      </c>
    </row>
    <row r="311" spans="1:51" s="14" customFormat="1" ht="12">
      <c r="A311" s="14"/>
      <c r="B311" s="254"/>
      <c r="C311" s="255"/>
      <c r="D311" s="245" t="s">
        <v>226</v>
      </c>
      <c r="E311" s="256" t="s">
        <v>1</v>
      </c>
      <c r="F311" s="257" t="s">
        <v>2533</v>
      </c>
      <c r="G311" s="255"/>
      <c r="H311" s="258">
        <v>47.424</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226</v>
      </c>
      <c r="AU311" s="264" t="s">
        <v>87</v>
      </c>
      <c r="AV311" s="14" t="s">
        <v>87</v>
      </c>
      <c r="AW311" s="14" t="s">
        <v>35</v>
      </c>
      <c r="AX311" s="14" t="s">
        <v>78</v>
      </c>
      <c r="AY311" s="264" t="s">
        <v>216</v>
      </c>
    </row>
    <row r="312" spans="1:51" s="15" customFormat="1" ht="12">
      <c r="A312" s="15"/>
      <c r="B312" s="265"/>
      <c r="C312" s="266"/>
      <c r="D312" s="245" t="s">
        <v>226</v>
      </c>
      <c r="E312" s="267" t="s">
        <v>1</v>
      </c>
      <c r="F312" s="268" t="s">
        <v>229</v>
      </c>
      <c r="G312" s="266"/>
      <c r="H312" s="269">
        <v>237.362</v>
      </c>
      <c r="I312" s="270"/>
      <c r="J312" s="266"/>
      <c r="K312" s="266"/>
      <c r="L312" s="271"/>
      <c r="M312" s="272"/>
      <c r="N312" s="273"/>
      <c r="O312" s="273"/>
      <c r="P312" s="273"/>
      <c r="Q312" s="273"/>
      <c r="R312" s="273"/>
      <c r="S312" s="273"/>
      <c r="T312" s="274"/>
      <c r="U312" s="15"/>
      <c r="V312" s="15"/>
      <c r="W312" s="15"/>
      <c r="X312" s="15"/>
      <c r="Y312" s="15"/>
      <c r="Z312" s="15"/>
      <c r="AA312" s="15"/>
      <c r="AB312" s="15"/>
      <c r="AC312" s="15"/>
      <c r="AD312" s="15"/>
      <c r="AE312" s="15"/>
      <c r="AT312" s="275" t="s">
        <v>226</v>
      </c>
      <c r="AU312" s="275" t="s">
        <v>87</v>
      </c>
      <c r="AV312" s="15" t="s">
        <v>100</v>
      </c>
      <c r="AW312" s="15" t="s">
        <v>35</v>
      </c>
      <c r="AX312" s="15" t="s">
        <v>85</v>
      </c>
      <c r="AY312" s="275" t="s">
        <v>216</v>
      </c>
    </row>
    <row r="313" spans="1:65" s="2" customFormat="1" ht="33" customHeight="1">
      <c r="A313" s="39"/>
      <c r="B313" s="40"/>
      <c r="C313" s="276" t="s">
        <v>353</v>
      </c>
      <c r="D313" s="276" t="s">
        <v>265</v>
      </c>
      <c r="E313" s="277" t="s">
        <v>2567</v>
      </c>
      <c r="F313" s="278" t="s">
        <v>2568</v>
      </c>
      <c r="G313" s="279" t="s">
        <v>268</v>
      </c>
      <c r="H313" s="280">
        <v>590.108</v>
      </c>
      <c r="I313" s="281"/>
      <c r="J313" s="282">
        <f>ROUND(I313*H313,2)</f>
        <v>0</v>
      </c>
      <c r="K313" s="278" t="s">
        <v>1361</v>
      </c>
      <c r="L313" s="45"/>
      <c r="M313" s="283" t="s">
        <v>1</v>
      </c>
      <c r="N313" s="284" t="s">
        <v>43</v>
      </c>
      <c r="O313" s="92"/>
      <c r="P313" s="239">
        <f>O313*H313</f>
        <v>0</v>
      </c>
      <c r="Q313" s="239">
        <v>0.0211</v>
      </c>
      <c r="R313" s="239">
        <f>Q313*H313</f>
        <v>12.451278799999999</v>
      </c>
      <c r="S313" s="239">
        <v>0</v>
      </c>
      <c r="T313" s="240">
        <f>S313*H313</f>
        <v>0</v>
      </c>
      <c r="U313" s="39"/>
      <c r="V313" s="39"/>
      <c r="W313" s="39"/>
      <c r="X313" s="39"/>
      <c r="Y313" s="39"/>
      <c r="Z313" s="39"/>
      <c r="AA313" s="39"/>
      <c r="AB313" s="39"/>
      <c r="AC313" s="39"/>
      <c r="AD313" s="39"/>
      <c r="AE313" s="39"/>
      <c r="AR313" s="241" t="s">
        <v>100</v>
      </c>
      <c r="AT313" s="241" t="s">
        <v>265</v>
      </c>
      <c r="AU313" s="241" t="s">
        <v>87</v>
      </c>
      <c r="AY313" s="18" t="s">
        <v>216</v>
      </c>
      <c r="BE313" s="242">
        <f>IF(N313="základní",J313,0)</f>
        <v>0</v>
      </c>
      <c r="BF313" s="242">
        <f>IF(N313="snížená",J313,0)</f>
        <v>0</v>
      </c>
      <c r="BG313" s="242">
        <f>IF(N313="zákl. přenesená",J313,0)</f>
        <v>0</v>
      </c>
      <c r="BH313" s="242">
        <f>IF(N313="sníž. přenesená",J313,0)</f>
        <v>0</v>
      </c>
      <c r="BI313" s="242">
        <f>IF(N313="nulová",J313,0)</f>
        <v>0</v>
      </c>
      <c r="BJ313" s="18" t="s">
        <v>85</v>
      </c>
      <c r="BK313" s="242">
        <f>ROUND(I313*H313,2)</f>
        <v>0</v>
      </c>
      <c r="BL313" s="18" t="s">
        <v>100</v>
      </c>
      <c r="BM313" s="241" t="s">
        <v>2569</v>
      </c>
    </row>
    <row r="314" spans="1:47" s="2" customFormat="1" ht="12">
      <c r="A314" s="39"/>
      <c r="B314" s="40"/>
      <c r="C314" s="41"/>
      <c r="D314" s="288" t="s">
        <v>836</v>
      </c>
      <c r="E314" s="41"/>
      <c r="F314" s="289" t="s">
        <v>2570</v>
      </c>
      <c r="G314" s="41"/>
      <c r="H314" s="41"/>
      <c r="I314" s="290"/>
      <c r="J314" s="41"/>
      <c r="K314" s="41"/>
      <c r="L314" s="45"/>
      <c r="M314" s="291"/>
      <c r="N314" s="292"/>
      <c r="O314" s="92"/>
      <c r="P314" s="92"/>
      <c r="Q314" s="92"/>
      <c r="R314" s="92"/>
      <c r="S314" s="92"/>
      <c r="T314" s="93"/>
      <c r="U314" s="39"/>
      <c r="V314" s="39"/>
      <c r="W314" s="39"/>
      <c r="X314" s="39"/>
      <c r="Y314" s="39"/>
      <c r="Z314" s="39"/>
      <c r="AA314" s="39"/>
      <c r="AB314" s="39"/>
      <c r="AC314" s="39"/>
      <c r="AD314" s="39"/>
      <c r="AE314" s="39"/>
      <c r="AT314" s="18" t="s">
        <v>836</v>
      </c>
      <c r="AU314" s="18" t="s">
        <v>87</v>
      </c>
    </row>
    <row r="315" spans="1:51" s="13" customFormat="1" ht="12">
      <c r="A315" s="13"/>
      <c r="B315" s="243"/>
      <c r="C315" s="244"/>
      <c r="D315" s="245" t="s">
        <v>226</v>
      </c>
      <c r="E315" s="246" t="s">
        <v>1</v>
      </c>
      <c r="F315" s="247" t="s">
        <v>2538</v>
      </c>
      <c r="G315" s="244"/>
      <c r="H315" s="246" t="s">
        <v>1</v>
      </c>
      <c r="I315" s="248"/>
      <c r="J315" s="244"/>
      <c r="K315" s="244"/>
      <c r="L315" s="249"/>
      <c r="M315" s="250"/>
      <c r="N315" s="251"/>
      <c r="O315" s="251"/>
      <c r="P315" s="251"/>
      <c r="Q315" s="251"/>
      <c r="R315" s="251"/>
      <c r="S315" s="251"/>
      <c r="T315" s="252"/>
      <c r="U315" s="13"/>
      <c r="V315" s="13"/>
      <c r="W315" s="13"/>
      <c r="X315" s="13"/>
      <c r="Y315" s="13"/>
      <c r="Z315" s="13"/>
      <c r="AA315" s="13"/>
      <c r="AB315" s="13"/>
      <c r="AC315" s="13"/>
      <c r="AD315" s="13"/>
      <c r="AE315" s="13"/>
      <c r="AT315" s="253" t="s">
        <v>226</v>
      </c>
      <c r="AU315" s="253" t="s">
        <v>87</v>
      </c>
      <c r="AV315" s="13" t="s">
        <v>85</v>
      </c>
      <c r="AW315" s="13" t="s">
        <v>35</v>
      </c>
      <c r="AX315" s="13" t="s">
        <v>78</v>
      </c>
      <c r="AY315" s="253" t="s">
        <v>216</v>
      </c>
    </row>
    <row r="316" spans="1:51" s="14" customFormat="1" ht="12">
      <c r="A316" s="14"/>
      <c r="B316" s="254"/>
      <c r="C316" s="255"/>
      <c r="D316" s="245" t="s">
        <v>226</v>
      </c>
      <c r="E316" s="256" t="s">
        <v>1</v>
      </c>
      <c r="F316" s="257" t="s">
        <v>2539</v>
      </c>
      <c r="G316" s="255"/>
      <c r="H316" s="258">
        <v>590.108</v>
      </c>
      <c r="I316" s="259"/>
      <c r="J316" s="255"/>
      <c r="K316" s="255"/>
      <c r="L316" s="260"/>
      <c r="M316" s="261"/>
      <c r="N316" s="262"/>
      <c r="O316" s="262"/>
      <c r="P316" s="262"/>
      <c r="Q316" s="262"/>
      <c r="R316" s="262"/>
      <c r="S316" s="262"/>
      <c r="T316" s="263"/>
      <c r="U316" s="14"/>
      <c r="V316" s="14"/>
      <c r="W316" s="14"/>
      <c r="X316" s="14"/>
      <c r="Y316" s="14"/>
      <c r="Z316" s="14"/>
      <c r="AA316" s="14"/>
      <c r="AB316" s="14"/>
      <c r="AC316" s="14"/>
      <c r="AD316" s="14"/>
      <c r="AE316" s="14"/>
      <c r="AT316" s="264" t="s">
        <v>226</v>
      </c>
      <c r="AU316" s="264" t="s">
        <v>87</v>
      </c>
      <c r="AV316" s="14" t="s">
        <v>87</v>
      </c>
      <c r="AW316" s="14" t="s">
        <v>35</v>
      </c>
      <c r="AX316" s="14" t="s">
        <v>78</v>
      </c>
      <c r="AY316" s="264" t="s">
        <v>216</v>
      </c>
    </row>
    <row r="317" spans="1:51" s="15" customFormat="1" ht="12">
      <c r="A317" s="15"/>
      <c r="B317" s="265"/>
      <c r="C317" s="266"/>
      <c r="D317" s="245" t="s">
        <v>226</v>
      </c>
      <c r="E317" s="267" t="s">
        <v>1</v>
      </c>
      <c r="F317" s="268" t="s">
        <v>229</v>
      </c>
      <c r="G317" s="266"/>
      <c r="H317" s="269">
        <v>590.108</v>
      </c>
      <c r="I317" s="270"/>
      <c r="J317" s="266"/>
      <c r="K317" s="266"/>
      <c r="L317" s="271"/>
      <c r="M317" s="272"/>
      <c r="N317" s="273"/>
      <c r="O317" s="273"/>
      <c r="P317" s="273"/>
      <c r="Q317" s="273"/>
      <c r="R317" s="273"/>
      <c r="S317" s="273"/>
      <c r="T317" s="274"/>
      <c r="U317" s="15"/>
      <c r="V317" s="15"/>
      <c r="W317" s="15"/>
      <c r="X317" s="15"/>
      <c r="Y317" s="15"/>
      <c r="Z317" s="15"/>
      <c r="AA317" s="15"/>
      <c r="AB317" s="15"/>
      <c r="AC317" s="15"/>
      <c r="AD317" s="15"/>
      <c r="AE317" s="15"/>
      <c r="AT317" s="275" t="s">
        <v>226</v>
      </c>
      <c r="AU317" s="275" t="s">
        <v>87</v>
      </c>
      <c r="AV317" s="15" t="s">
        <v>100</v>
      </c>
      <c r="AW317" s="15" t="s">
        <v>35</v>
      </c>
      <c r="AX317" s="15" t="s">
        <v>85</v>
      </c>
      <c r="AY317" s="275" t="s">
        <v>216</v>
      </c>
    </row>
    <row r="318" spans="1:65" s="2" customFormat="1" ht="33" customHeight="1">
      <c r="A318" s="39"/>
      <c r="B318" s="40"/>
      <c r="C318" s="276" t="s">
        <v>317</v>
      </c>
      <c r="D318" s="276" t="s">
        <v>265</v>
      </c>
      <c r="E318" s="277" t="s">
        <v>2571</v>
      </c>
      <c r="F318" s="278" t="s">
        <v>2572</v>
      </c>
      <c r="G318" s="279" t="s">
        <v>268</v>
      </c>
      <c r="H318" s="280">
        <v>59.011</v>
      </c>
      <c r="I318" s="281"/>
      <c r="J318" s="282">
        <f>ROUND(I318*H318,2)</f>
        <v>0</v>
      </c>
      <c r="K318" s="278" t="s">
        <v>1361</v>
      </c>
      <c r="L318" s="45"/>
      <c r="M318" s="283" t="s">
        <v>1</v>
      </c>
      <c r="N318" s="284" t="s">
        <v>43</v>
      </c>
      <c r="O318" s="92"/>
      <c r="P318" s="239">
        <f>O318*H318</f>
        <v>0</v>
      </c>
      <c r="Q318" s="239">
        <v>0.00153</v>
      </c>
      <c r="R318" s="239">
        <f>Q318*H318</f>
        <v>0.09028683</v>
      </c>
      <c r="S318" s="239">
        <v>0</v>
      </c>
      <c r="T318" s="240">
        <f>S318*H318</f>
        <v>0</v>
      </c>
      <c r="U318" s="39"/>
      <c r="V318" s="39"/>
      <c r="W318" s="39"/>
      <c r="X318" s="39"/>
      <c r="Y318" s="39"/>
      <c r="Z318" s="39"/>
      <c r="AA318" s="39"/>
      <c r="AB318" s="39"/>
      <c r="AC318" s="39"/>
      <c r="AD318" s="39"/>
      <c r="AE318" s="39"/>
      <c r="AR318" s="241" t="s">
        <v>100</v>
      </c>
      <c r="AT318" s="241" t="s">
        <v>265</v>
      </c>
      <c r="AU318" s="241" t="s">
        <v>87</v>
      </c>
      <c r="AY318" s="18" t="s">
        <v>216</v>
      </c>
      <c r="BE318" s="242">
        <f>IF(N318="základní",J318,0)</f>
        <v>0</v>
      </c>
      <c r="BF318" s="242">
        <f>IF(N318="snížená",J318,0)</f>
        <v>0</v>
      </c>
      <c r="BG318" s="242">
        <f>IF(N318="zákl. přenesená",J318,0)</f>
        <v>0</v>
      </c>
      <c r="BH318" s="242">
        <f>IF(N318="sníž. přenesená",J318,0)</f>
        <v>0</v>
      </c>
      <c r="BI318" s="242">
        <f>IF(N318="nulová",J318,0)</f>
        <v>0</v>
      </c>
      <c r="BJ318" s="18" t="s">
        <v>85</v>
      </c>
      <c r="BK318" s="242">
        <f>ROUND(I318*H318,2)</f>
        <v>0</v>
      </c>
      <c r="BL318" s="18" t="s">
        <v>100</v>
      </c>
      <c r="BM318" s="241" t="s">
        <v>2573</v>
      </c>
    </row>
    <row r="319" spans="1:47" s="2" customFormat="1" ht="12">
      <c r="A319" s="39"/>
      <c r="B319" s="40"/>
      <c r="C319" s="41"/>
      <c r="D319" s="288" t="s">
        <v>836</v>
      </c>
      <c r="E319" s="41"/>
      <c r="F319" s="289" t="s">
        <v>2574</v>
      </c>
      <c r="G319" s="41"/>
      <c r="H319" s="41"/>
      <c r="I319" s="290"/>
      <c r="J319" s="41"/>
      <c r="K319" s="41"/>
      <c r="L319" s="45"/>
      <c r="M319" s="291"/>
      <c r="N319" s="292"/>
      <c r="O319" s="92"/>
      <c r="P319" s="92"/>
      <c r="Q319" s="92"/>
      <c r="R319" s="92"/>
      <c r="S319" s="92"/>
      <c r="T319" s="93"/>
      <c r="U319" s="39"/>
      <c r="V319" s="39"/>
      <c r="W319" s="39"/>
      <c r="X319" s="39"/>
      <c r="Y319" s="39"/>
      <c r="Z319" s="39"/>
      <c r="AA319" s="39"/>
      <c r="AB319" s="39"/>
      <c r="AC319" s="39"/>
      <c r="AD319" s="39"/>
      <c r="AE319" s="39"/>
      <c r="AT319" s="18" t="s">
        <v>836</v>
      </c>
      <c r="AU319" s="18" t="s">
        <v>87</v>
      </c>
    </row>
    <row r="320" spans="1:51" s="13" customFormat="1" ht="12">
      <c r="A320" s="13"/>
      <c r="B320" s="243"/>
      <c r="C320" s="244"/>
      <c r="D320" s="245" t="s">
        <v>226</v>
      </c>
      <c r="E320" s="246" t="s">
        <v>1</v>
      </c>
      <c r="F320" s="247" t="s">
        <v>2575</v>
      </c>
      <c r="G320" s="244"/>
      <c r="H320" s="246" t="s">
        <v>1</v>
      </c>
      <c r="I320" s="248"/>
      <c r="J320" s="244"/>
      <c r="K320" s="244"/>
      <c r="L320" s="249"/>
      <c r="M320" s="250"/>
      <c r="N320" s="251"/>
      <c r="O320" s="251"/>
      <c r="P320" s="251"/>
      <c r="Q320" s="251"/>
      <c r="R320" s="251"/>
      <c r="S320" s="251"/>
      <c r="T320" s="252"/>
      <c r="U320" s="13"/>
      <c r="V320" s="13"/>
      <c r="W320" s="13"/>
      <c r="X320" s="13"/>
      <c r="Y320" s="13"/>
      <c r="Z320" s="13"/>
      <c r="AA320" s="13"/>
      <c r="AB320" s="13"/>
      <c r="AC320" s="13"/>
      <c r="AD320" s="13"/>
      <c r="AE320" s="13"/>
      <c r="AT320" s="253" t="s">
        <v>226</v>
      </c>
      <c r="AU320" s="253" t="s">
        <v>87</v>
      </c>
      <c r="AV320" s="13" t="s">
        <v>85</v>
      </c>
      <c r="AW320" s="13" t="s">
        <v>35</v>
      </c>
      <c r="AX320" s="13" t="s">
        <v>78</v>
      </c>
      <c r="AY320" s="253" t="s">
        <v>216</v>
      </c>
    </row>
    <row r="321" spans="1:51" s="13" customFormat="1" ht="12">
      <c r="A321" s="13"/>
      <c r="B321" s="243"/>
      <c r="C321" s="244"/>
      <c r="D321" s="245" t="s">
        <v>226</v>
      </c>
      <c r="E321" s="246" t="s">
        <v>1</v>
      </c>
      <c r="F321" s="247" t="s">
        <v>2538</v>
      </c>
      <c r="G321" s="244"/>
      <c r="H321" s="246" t="s">
        <v>1</v>
      </c>
      <c r="I321" s="248"/>
      <c r="J321" s="244"/>
      <c r="K321" s="244"/>
      <c r="L321" s="249"/>
      <c r="M321" s="250"/>
      <c r="N321" s="251"/>
      <c r="O321" s="251"/>
      <c r="P321" s="251"/>
      <c r="Q321" s="251"/>
      <c r="R321" s="251"/>
      <c r="S321" s="251"/>
      <c r="T321" s="252"/>
      <c r="U321" s="13"/>
      <c r="V321" s="13"/>
      <c r="W321" s="13"/>
      <c r="X321" s="13"/>
      <c r="Y321" s="13"/>
      <c r="Z321" s="13"/>
      <c r="AA321" s="13"/>
      <c r="AB321" s="13"/>
      <c r="AC321" s="13"/>
      <c r="AD321" s="13"/>
      <c r="AE321" s="13"/>
      <c r="AT321" s="253" t="s">
        <v>226</v>
      </c>
      <c r="AU321" s="253" t="s">
        <v>87</v>
      </c>
      <c r="AV321" s="13" t="s">
        <v>85</v>
      </c>
      <c r="AW321" s="13" t="s">
        <v>35</v>
      </c>
      <c r="AX321" s="13" t="s">
        <v>78</v>
      </c>
      <c r="AY321" s="253" t="s">
        <v>216</v>
      </c>
    </row>
    <row r="322" spans="1:51" s="14" customFormat="1" ht="12">
      <c r="A322" s="14"/>
      <c r="B322" s="254"/>
      <c r="C322" s="255"/>
      <c r="D322" s="245" t="s">
        <v>226</v>
      </c>
      <c r="E322" s="256" t="s">
        <v>1</v>
      </c>
      <c r="F322" s="257" t="s">
        <v>2576</v>
      </c>
      <c r="G322" s="255"/>
      <c r="H322" s="258">
        <v>59.011</v>
      </c>
      <c r="I322" s="259"/>
      <c r="J322" s="255"/>
      <c r="K322" s="255"/>
      <c r="L322" s="260"/>
      <c r="M322" s="261"/>
      <c r="N322" s="262"/>
      <c r="O322" s="262"/>
      <c r="P322" s="262"/>
      <c r="Q322" s="262"/>
      <c r="R322" s="262"/>
      <c r="S322" s="262"/>
      <c r="T322" s="263"/>
      <c r="U322" s="14"/>
      <c r="V322" s="14"/>
      <c r="W322" s="14"/>
      <c r="X322" s="14"/>
      <c r="Y322" s="14"/>
      <c r="Z322" s="14"/>
      <c r="AA322" s="14"/>
      <c r="AB322" s="14"/>
      <c r="AC322" s="14"/>
      <c r="AD322" s="14"/>
      <c r="AE322" s="14"/>
      <c r="AT322" s="264" t="s">
        <v>226</v>
      </c>
      <c r="AU322" s="264" t="s">
        <v>87</v>
      </c>
      <c r="AV322" s="14" t="s">
        <v>87</v>
      </c>
      <c r="AW322" s="14" t="s">
        <v>35</v>
      </c>
      <c r="AX322" s="14" t="s">
        <v>78</v>
      </c>
      <c r="AY322" s="264" t="s">
        <v>216</v>
      </c>
    </row>
    <row r="323" spans="1:51" s="15" customFormat="1" ht="12">
      <c r="A323" s="15"/>
      <c r="B323" s="265"/>
      <c r="C323" s="266"/>
      <c r="D323" s="245" t="s">
        <v>226</v>
      </c>
      <c r="E323" s="267" t="s">
        <v>1</v>
      </c>
      <c r="F323" s="268" t="s">
        <v>229</v>
      </c>
      <c r="G323" s="266"/>
      <c r="H323" s="269">
        <v>59.011</v>
      </c>
      <c r="I323" s="270"/>
      <c r="J323" s="266"/>
      <c r="K323" s="266"/>
      <c r="L323" s="271"/>
      <c r="M323" s="272"/>
      <c r="N323" s="273"/>
      <c r="O323" s="273"/>
      <c r="P323" s="273"/>
      <c r="Q323" s="273"/>
      <c r="R323" s="273"/>
      <c r="S323" s="273"/>
      <c r="T323" s="274"/>
      <c r="U323" s="15"/>
      <c r="V323" s="15"/>
      <c r="W323" s="15"/>
      <c r="X323" s="15"/>
      <c r="Y323" s="15"/>
      <c r="Z323" s="15"/>
      <c r="AA323" s="15"/>
      <c r="AB323" s="15"/>
      <c r="AC323" s="15"/>
      <c r="AD323" s="15"/>
      <c r="AE323" s="15"/>
      <c r="AT323" s="275" t="s">
        <v>226</v>
      </c>
      <c r="AU323" s="275" t="s">
        <v>87</v>
      </c>
      <c r="AV323" s="15" t="s">
        <v>100</v>
      </c>
      <c r="AW323" s="15" t="s">
        <v>35</v>
      </c>
      <c r="AX323" s="15" t="s">
        <v>85</v>
      </c>
      <c r="AY323" s="275" t="s">
        <v>216</v>
      </c>
    </row>
    <row r="324" spans="1:65" s="2" customFormat="1" ht="24.15" customHeight="1">
      <c r="A324" s="39"/>
      <c r="B324" s="40"/>
      <c r="C324" s="276" t="s">
        <v>361</v>
      </c>
      <c r="D324" s="276" t="s">
        <v>265</v>
      </c>
      <c r="E324" s="277" t="s">
        <v>1575</v>
      </c>
      <c r="F324" s="278" t="s">
        <v>1576</v>
      </c>
      <c r="G324" s="279" t="s">
        <v>268</v>
      </c>
      <c r="H324" s="280">
        <v>827.47</v>
      </c>
      <c r="I324" s="281"/>
      <c r="J324" s="282">
        <f>ROUND(I324*H324,2)</f>
        <v>0</v>
      </c>
      <c r="K324" s="278" t="s">
        <v>1361</v>
      </c>
      <c r="L324" s="45"/>
      <c r="M324" s="283" t="s">
        <v>1</v>
      </c>
      <c r="N324" s="284" t="s">
        <v>43</v>
      </c>
      <c r="O324" s="92"/>
      <c r="P324" s="239">
        <f>O324*H324</f>
        <v>0</v>
      </c>
      <c r="Q324" s="239">
        <v>0.0021</v>
      </c>
      <c r="R324" s="239">
        <f>Q324*H324</f>
        <v>1.737687</v>
      </c>
      <c r="S324" s="239">
        <v>0</v>
      </c>
      <c r="T324" s="240">
        <f>S324*H324</f>
        <v>0</v>
      </c>
      <c r="U324" s="39"/>
      <c r="V324" s="39"/>
      <c r="W324" s="39"/>
      <c r="X324" s="39"/>
      <c r="Y324" s="39"/>
      <c r="Z324" s="39"/>
      <c r="AA324" s="39"/>
      <c r="AB324" s="39"/>
      <c r="AC324" s="39"/>
      <c r="AD324" s="39"/>
      <c r="AE324" s="39"/>
      <c r="AR324" s="241" t="s">
        <v>100</v>
      </c>
      <c r="AT324" s="241" t="s">
        <v>265</v>
      </c>
      <c r="AU324" s="241" t="s">
        <v>87</v>
      </c>
      <c r="AY324" s="18" t="s">
        <v>216</v>
      </c>
      <c r="BE324" s="242">
        <f>IF(N324="základní",J324,0)</f>
        <v>0</v>
      </c>
      <c r="BF324" s="242">
        <f>IF(N324="snížená",J324,0)</f>
        <v>0</v>
      </c>
      <c r="BG324" s="242">
        <f>IF(N324="zákl. přenesená",J324,0)</f>
        <v>0</v>
      </c>
      <c r="BH324" s="242">
        <f>IF(N324="sníž. přenesená",J324,0)</f>
        <v>0</v>
      </c>
      <c r="BI324" s="242">
        <f>IF(N324="nulová",J324,0)</f>
        <v>0</v>
      </c>
      <c r="BJ324" s="18" t="s">
        <v>85</v>
      </c>
      <c r="BK324" s="242">
        <f>ROUND(I324*H324,2)</f>
        <v>0</v>
      </c>
      <c r="BL324" s="18" t="s">
        <v>100</v>
      </c>
      <c r="BM324" s="241" t="s">
        <v>2577</v>
      </c>
    </row>
    <row r="325" spans="1:47" s="2" customFormat="1" ht="12">
      <c r="A325" s="39"/>
      <c r="B325" s="40"/>
      <c r="C325" s="41"/>
      <c r="D325" s="288" t="s">
        <v>836</v>
      </c>
      <c r="E325" s="41"/>
      <c r="F325" s="289" t="s">
        <v>1578</v>
      </c>
      <c r="G325" s="41"/>
      <c r="H325" s="41"/>
      <c r="I325" s="290"/>
      <c r="J325" s="41"/>
      <c r="K325" s="41"/>
      <c r="L325" s="45"/>
      <c r="M325" s="291"/>
      <c r="N325" s="292"/>
      <c r="O325" s="92"/>
      <c r="P325" s="92"/>
      <c r="Q325" s="92"/>
      <c r="R325" s="92"/>
      <c r="S325" s="92"/>
      <c r="T325" s="93"/>
      <c r="U325" s="39"/>
      <c r="V325" s="39"/>
      <c r="W325" s="39"/>
      <c r="X325" s="39"/>
      <c r="Y325" s="39"/>
      <c r="Z325" s="39"/>
      <c r="AA325" s="39"/>
      <c r="AB325" s="39"/>
      <c r="AC325" s="39"/>
      <c r="AD325" s="39"/>
      <c r="AE325" s="39"/>
      <c r="AT325" s="18" t="s">
        <v>836</v>
      </c>
      <c r="AU325" s="18" t="s">
        <v>87</v>
      </c>
    </row>
    <row r="326" spans="1:51" s="13" customFormat="1" ht="12">
      <c r="A326" s="13"/>
      <c r="B326" s="243"/>
      <c r="C326" s="244"/>
      <c r="D326" s="245" t="s">
        <v>226</v>
      </c>
      <c r="E326" s="246" t="s">
        <v>1</v>
      </c>
      <c r="F326" s="247" t="s">
        <v>2525</v>
      </c>
      <c r="G326" s="244"/>
      <c r="H326" s="246" t="s">
        <v>1</v>
      </c>
      <c r="I326" s="248"/>
      <c r="J326" s="244"/>
      <c r="K326" s="244"/>
      <c r="L326" s="249"/>
      <c r="M326" s="250"/>
      <c r="N326" s="251"/>
      <c r="O326" s="251"/>
      <c r="P326" s="251"/>
      <c r="Q326" s="251"/>
      <c r="R326" s="251"/>
      <c r="S326" s="251"/>
      <c r="T326" s="252"/>
      <c r="U326" s="13"/>
      <c r="V326" s="13"/>
      <c r="W326" s="13"/>
      <c r="X326" s="13"/>
      <c r="Y326" s="13"/>
      <c r="Z326" s="13"/>
      <c r="AA326" s="13"/>
      <c r="AB326" s="13"/>
      <c r="AC326" s="13"/>
      <c r="AD326" s="13"/>
      <c r="AE326" s="13"/>
      <c r="AT326" s="253" t="s">
        <v>226</v>
      </c>
      <c r="AU326" s="253" t="s">
        <v>87</v>
      </c>
      <c r="AV326" s="13" t="s">
        <v>85</v>
      </c>
      <c r="AW326" s="13" t="s">
        <v>35</v>
      </c>
      <c r="AX326" s="13" t="s">
        <v>78</v>
      </c>
      <c r="AY326" s="253" t="s">
        <v>216</v>
      </c>
    </row>
    <row r="327" spans="1:51" s="14" customFormat="1" ht="12">
      <c r="A327" s="14"/>
      <c r="B327" s="254"/>
      <c r="C327" s="255"/>
      <c r="D327" s="245" t="s">
        <v>226</v>
      </c>
      <c r="E327" s="256" t="s">
        <v>1</v>
      </c>
      <c r="F327" s="257" t="s">
        <v>2526</v>
      </c>
      <c r="G327" s="255"/>
      <c r="H327" s="258">
        <v>105.35</v>
      </c>
      <c r="I327" s="259"/>
      <c r="J327" s="255"/>
      <c r="K327" s="255"/>
      <c r="L327" s="260"/>
      <c r="M327" s="261"/>
      <c r="N327" s="262"/>
      <c r="O327" s="262"/>
      <c r="P327" s="262"/>
      <c r="Q327" s="262"/>
      <c r="R327" s="262"/>
      <c r="S327" s="262"/>
      <c r="T327" s="263"/>
      <c r="U327" s="14"/>
      <c r="V327" s="14"/>
      <c r="W327" s="14"/>
      <c r="X327" s="14"/>
      <c r="Y327" s="14"/>
      <c r="Z327" s="14"/>
      <c r="AA327" s="14"/>
      <c r="AB327" s="14"/>
      <c r="AC327" s="14"/>
      <c r="AD327" s="14"/>
      <c r="AE327" s="14"/>
      <c r="AT327" s="264" t="s">
        <v>226</v>
      </c>
      <c r="AU327" s="264" t="s">
        <v>87</v>
      </c>
      <c r="AV327" s="14" t="s">
        <v>87</v>
      </c>
      <c r="AW327" s="14" t="s">
        <v>35</v>
      </c>
      <c r="AX327" s="14" t="s">
        <v>78</v>
      </c>
      <c r="AY327" s="264" t="s">
        <v>216</v>
      </c>
    </row>
    <row r="328" spans="1:51" s="13" customFormat="1" ht="12">
      <c r="A328" s="13"/>
      <c r="B328" s="243"/>
      <c r="C328" s="244"/>
      <c r="D328" s="245" t="s">
        <v>226</v>
      </c>
      <c r="E328" s="246" t="s">
        <v>1</v>
      </c>
      <c r="F328" s="247" t="s">
        <v>2527</v>
      </c>
      <c r="G328" s="244"/>
      <c r="H328" s="246" t="s">
        <v>1</v>
      </c>
      <c r="I328" s="248"/>
      <c r="J328" s="244"/>
      <c r="K328" s="244"/>
      <c r="L328" s="249"/>
      <c r="M328" s="250"/>
      <c r="N328" s="251"/>
      <c r="O328" s="251"/>
      <c r="P328" s="251"/>
      <c r="Q328" s="251"/>
      <c r="R328" s="251"/>
      <c r="S328" s="251"/>
      <c r="T328" s="252"/>
      <c r="U328" s="13"/>
      <c r="V328" s="13"/>
      <c r="W328" s="13"/>
      <c r="X328" s="13"/>
      <c r="Y328" s="13"/>
      <c r="Z328" s="13"/>
      <c r="AA328" s="13"/>
      <c r="AB328" s="13"/>
      <c r="AC328" s="13"/>
      <c r="AD328" s="13"/>
      <c r="AE328" s="13"/>
      <c r="AT328" s="253" t="s">
        <v>226</v>
      </c>
      <c r="AU328" s="253" t="s">
        <v>87</v>
      </c>
      <c r="AV328" s="13" t="s">
        <v>85</v>
      </c>
      <c r="AW328" s="13" t="s">
        <v>35</v>
      </c>
      <c r="AX328" s="13" t="s">
        <v>78</v>
      </c>
      <c r="AY328" s="253" t="s">
        <v>216</v>
      </c>
    </row>
    <row r="329" spans="1:51" s="14" customFormat="1" ht="12">
      <c r="A329" s="14"/>
      <c r="B329" s="254"/>
      <c r="C329" s="255"/>
      <c r="D329" s="245" t="s">
        <v>226</v>
      </c>
      <c r="E329" s="256" t="s">
        <v>1</v>
      </c>
      <c r="F329" s="257" t="s">
        <v>2528</v>
      </c>
      <c r="G329" s="255"/>
      <c r="H329" s="258">
        <v>-32.78</v>
      </c>
      <c r="I329" s="259"/>
      <c r="J329" s="255"/>
      <c r="K329" s="255"/>
      <c r="L329" s="260"/>
      <c r="M329" s="261"/>
      <c r="N329" s="262"/>
      <c r="O329" s="262"/>
      <c r="P329" s="262"/>
      <c r="Q329" s="262"/>
      <c r="R329" s="262"/>
      <c r="S329" s="262"/>
      <c r="T329" s="263"/>
      <c r="U329" s="14"/>
      <c r="V329" s="14"/>
      <c r="W329" s="14"/>
      <c r="X329" s="14"/>
      <c r="Y329" s="14"/>
      <c r="Z329" s="14"/>
      <c r="AA329" s="14"/>
      <c r="AB329" s="14"/>
      <c r="AC329" s="14"/>
      <c r="AD329" s="14"/>
      <c r="AE329" s="14"/>
      <c r="AT329" s="264" t="s">
        <v>226</v>
      </c>
      <c r="AU329" s="264" t="s">
        <v>87</v>
      </c>
      <c r="AV329" s="14" t="s">
        <v>87</v>
      </c>
      <c r="AW329" s="14" t="s">
        <v>35</v>
      </c>
      <c r="AX329" s="14" t="s">
        <v>78</v>
      </c>
      <c r="AY329" s="264" t="s">
        <v>216</v>
      </c>
    </row>
    <row r="330" spans="1:51" s="13" customFormat="1" ht="12">
      <c r="A330" s="13"/>
      <c r="B330" s="243"/>
      <c r="C330" s="244"/>
      <c r="D330" s="245" t="s">
        <v>226</v>
      </c>
      <c r="E330" s="246" t="s">
        <v>1</v>
      </c>
      <c r="F330" s="247" t="s">
        <v>2529</v>
      </c>
      <c r="G330" s="244"/>
      <c r="H330" s="246" t="s">
        <v>1</v>
      </c>
      <c r="I330" s="248"/>
      <c r="J330" s="244"/>
      <c r="K330" s="244"/>
      <c r="L330" s="249"/>
      <c r="M330" s="250"/>
      <c r="N330" s="251"/>
      <c r="O330" s="251"/>
      <c r="P330" s="251"/>
      <c r="Q330" s="251"/>
      <c r="R330" s="251"/>
      <c r="S330" s="251"/>
      <c r="T330" s="252"/>
      <c r="U330" s="13"/>
      <c r="V330" s="13"/>
      <c r="W330" s="13"/>
      <c r="X330" s="13"/>
      <c r="Y330" s="13"/>
      <c r="Z330" s="13"/>
      <c r="AA330" s="13"/>
      <c r="AB330" s="13"/>
      <c r="AC330" s="13"/>
      <c r="AD330" s="13"/>
      <c r="AE330" s="13"/>
      <c r="AT330" s="253" t="s">
        <v>226</v>
      </c>
      <c r="AU330" s="253" t="s">
        <v>87</v>
      </c>
      <c r="AV330" s="13" t="s">
        <v>85</v>
      </c>
      <c r="AW330" s="13" t="s">
        <v>35</v>
      </c>
      <c r="AX330" s="13" t="s">
        <v>78</v>
      </c>
      <c r="AY330" s="253" t="s">
        <v>216</v>
      </c>
    </row>
    <row r="331" spans="1:51" s="14" customFormat="1" ht="12">
      <c r="A331" s="14"/>
      <c r="B331" s="254"/>
      <c r="C331" s="255"/>
      <c r="D331" s="245" t="s">
        <v>226</v>
      </c>
      <c r="E331" s="256" t="s">
        <v>1</v>
      </c>
      <c r="F331" s="257" t="s">
        <v>2530</v>
      </c>
      <c r="G331" s="255"/>
      <c r="H331" s="258">
        <v>99.76</v>
      </c>
      <c r="I331" s="259"/>
      <c r="J331" s="255"/>
      <c r="K331" s="255"/>
      <c r="L331" s="260"/>
      <c r="M331" s="261"/>
      <c r="N331" s="262"/>
      <c r="O331" s="262"/>
      <c r="P331" s="262"/>
      <c r="Q331" s="262"/>
      <c r="R331" s="262"/>
      <c r="S331" s="262"/>
      <c r="T331" s="263"/>
      <c r="U331" s="14"/>
      <c r="V331" s="14"/>
      <c r="W331" s="14"/>
      <c r="X331" s="14"/>
      <c r="Y331" s="14"/>
      <c r="Z331" s="14"/>
      <c r="AA331" s="14"/>
      <c r="AB331" s="14"/>
      <c r="AC331" s="14"/>
      <c r="AD331" s="14"/>
      <c r="AE331" s="14"/>
      <c r="AT331" s="264" t="s">
        <v>226</v>
      </c>
      <c r="AU331" s="264" t="s">
        <v>87</v>
      </c>
      <c r="AV331" s="14" t="s">
        <v>87</v>
      </c>
      <c r="AW331" s="14" t="s">
        <v>35</v>
      </c>
      <c r="AX331" s="14" t="s">
        <v>78</v>
      </c>
      <c r="AY331" s="264" t="s">
        <v>216</v>
      </c>
    </row>
    <row r="332" spans="1:51" s="14" customFormat="1" ht="12">
      <c r="A332" s="14"/>
      <c r="B332" s="254"/>
      <c r="C332" s="255"/>
      <c r="D332" s="245" t="s">
        <v>226</v>
      </c>
      <c r="E332" s="256" t="s">
        <v>1</v>
      </c>
      <c r="F332" s="257" t="s">
        <v>2528</v>
      </c>
      <c r="G332" s="255"/>
      <c r="H332" s="258">
        <v>-32.78</v>
      </c>
      <c r="I332" s="259"/>
      <c r="J332" s="255"/>
      <c r="K332" s="255"/>
      <c r="L332" s="260"/>
      <c r="M332" s="261"/>
      <c r="N332" s="262"/>
      <c r="O332" s="262"/>
      <c r="P332" s="262"/>
      <c r="Q332" s="262"/>
      <c r="R332" s="262"/>
      <c r="S332" s="262"/>
      <c r="T332" s="263"/>
      <c r="U332" s="14"/>
      <c r="V332" s="14"/>
      <c r="W332" s="14"/>
      <c r="X332" s="14"/>
      <c r="Y332" s="14"/>
      <c r="Z332" s="14"/>
      <c r="AA332" s="14"/>
      <c r="AB332" s="14"/>
      <c r="AC332" s="14"/>
      <c r="AD332" s="14"/>
      <c r="AE332" s="14"/>
      <c r="AT332" s="264" t="s">
        <v>226</v>
      </c>
      <c r="AU332" s="264" t="s">
        <v>87</v>
      </c>
      <c r="AV332" s="14" t="s">
        <v>87</v>
      </c>
      <c r="AW332" s="14" t="s">
        <v>35</v>
      </c>
      <c r="AX332" s="14" t="s">
        <v>78</v>
      </c>
      <c r="AY332" s="264" t="s">
        <v>216</v>
      </c>
    </row>
    <row r="333" spans="1:51" s="13" customFormat="1" ht="12">
      <c r="A333" s="13"/>
      <c r="B333" s="243"/>
      <c r="C333" s="244"/>
      <c r="D333" s="245" t="s">
        <v>226</v>
      </c>
      <c r="E333" s="246" t="s">
        <v>1</v>
      </c>
      <c r="F333" s="247" t="s">
        <v>2531</v>
      </c>
      <c r="G333" s="244"/>
      <c r="H333" s="246" t="s">
        <v>1</v>
      </c>
      <c r="I333" s="248"/>
      <c r="J333" s="244"/>
      <c r="K333" s="244"/>
      <c r="L333" s="249"/>
      <c r="M333" s="250"/>
      <c r="N333" s="251"/>
      <c r="O333" s="251"/>
      <c r="P333" s="251"/>
      <c r="Q333" s="251"/>
      <c r="R333" s="251"/>
      <c r="S333" s="251"/>
      <c r="T333" s="252"/>
      <c r="U333" s="13"/>
      <c r="V333" s="13"/>
      <c r="W333" s="13"/>
      <c r="X333" s="13"/>
      <c r="Y333" s="13"/>
      <c r="Z333" s="13"/>
      <c r="AA333" s="13"/>
      <c r="AB333" s="13"/>
      <c r="AC333" s="13"/>
      <c r="AD333" s="13"/>
      <c r="AE333" s="13"/>
      <c r="AT333" s="253" t="s">
        <v>226</v>
      </c>
      <c r="AU333" s="253" t="s">
        <v>87</v>
      </c>
      <c r="AV333" s="13" t="s">
        <v>85</v>
      </c>
      <c r="AW333" s="13" t="s">
        <v>35</v>
      </c>
      <c r="AX333" s="13" t="s">
        <v>78</v>
      </c>
      <c r="AY333" s="253" t="s">
        <v>216</v>
      </c>
    </row>
    <row r="334" spans="1:51" s="14" customFormat="1" ht="12">
      <c r="A334" s="14"/>
      <c r="B334" s="254"/>
      <c r="C334" s="255"/>
      <c r="D334" s="245" t="s">
        <v>226</v>
      </c>
      <c r="E334" s="256" t="s">
        <v>1</v>
      </c>
      <c r="F334" s="257" t="s">
        <v>2532</v>
      </c>
      <c r="G334" s="255"/>
      <c r="H334" s="258">
        <v>50.388</v>
      </c>
      <c r="I334" s="259"/>
      <c r="J334" s="255"/>
      <c r="K334" s="255"/>
      <c r="L334" s="260"/>
      <c r="M334" s="261"/>
      <c r="N334" s="262"/>
      <c r="O334" s="262"/>
      <c r="P334" s="262"/>
      <c r="Q334" s="262"/>
      <c r="R334" s="262"/>
      <c r="S334" s="262"/>
      <c r="T334" s="263"/>
      <c r="U334" s="14"/>
      <c r="V334" s="14"/>
      <c r="W334" s="14"/>
      <c r="X334" s="14"/>
      <c r="Y334" s="14"/>
      <c r="Z334" s="14"/>
      <c r="AA334" s="14"/>
      <c r="AB334" s="14"/>
      <c r="AC334" s="14"/>
      <c r="AD334" s="14"/>
      <c r="AE334" s="14"/>
      <c r="AT334" s="264" t="s">
        <v>226</v>
      </c>
      <c r="AU334" s="264" t="s">
        <v>87</v>
      </c>
      <c r="AV334" s="14" t="s">
        <v>87</v>
      </c>
      <c r="AW334" s="14" t="s">
        <v>35</v>
      </c>
      <c r="AX334" s="14" t="s">
        <v>78</v>
      </c>
      <c r="AY334" s="264" t="s">
        <v>216</v>
      </c>
    </row>
    <row r="335" spans="1:51" s="14" customFormat="1" ht="12">
      <c r="A335" s="14"/>
      <c r="B335" s="254"/>
      <c r="C335" s="255"/>
      <c r="D335" s="245" t="s">
        <v>226</v>
      </c>
      <c r="E335" s="256" t="s">
        <v>1</v>
      </c>
      <c r="F335" s="257" t="s">
        <v>2533</v>
      </c>
      <c r="G335" s="255"/>
      <c r="H335" s="258">
        <v>47.424</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226</v>
      </c>
      <c r="AU335" s="264" t="s">
        <v>87</v>
      </c>
      <c r="AV335" s="14" t="s">
        <v>87</v>
      </c>
      <c r="AW335" s="14" t="s">
        <v>35</v>
      </c>
      <c r="AX335" s="14" t="s">
        <v>78</v>
      </c>
      <c r="AY335" s="264" t="s">
        <v>216</v>
      </c>
    </row>
    <row r="336" spans="1:51" s="16" customFormat="1" ht="12">
      <c r="A336" s="16"/>
      <c r="B336" s="305"/>
      <c r="C336" s="306"/>
      <c r="D336" s="245" t="s">
        <v>226</v>
      </c>
      <c r="E336" s="307" t="s">
        <v>1</v>
      </c>
      <c r="F336" s="308" t="s">
        <v>2578</v>
      </c>
      <c r="G336" s="306"/>
      <c r="H336" s="309">
        <v>237.362</v>
      </c>
      <c r="I336" s="310"/>
      <c r="J336" s="306"/>
      <c r="K336" s="306"/>
      <c r="L336" s="311"/>
      <c r="M336" s="312"/>
      <c r="N336" s="313"/>
      <c r="O336" s="313"/>
      <c r="P336" s="313"/>
      <c r="Q336" s="313"/>
      <c r="R336" s="313"/>
      <c r="S336" s="313"/>
      <c r="T336" s="314"/>
      <c r="U336" s="16"/>
      <c r="V336" s="16"/>
      <c r="W336" s="16"/>
      <c r="X336" s="16"/>
      <c r="Y336" s="16"/>
      <c r="Z336" s="16"/>
      <c r="AA336" s="16"/>
      <c r="AB336" s="16"/>
      <c r="AC336" s="16"/>
      <c r="AD336" s="16"/>
      <c r="AE336" s="16"/>
      <c r="AT336" s="315" t="s">
        <v>226</v>
      </c>
      <c r="AU336" s="315" t="s">
        <v>87</v>
      </c>
      <c r="AV336" s="16" t="s">
        <v>95</v>
      </c>
      <c r="AW336" s="16" t="s">
        <v>35</v>
      </c>
      <c r="AX336" s="16" t="s">
        <v>78</v>
      </c>
      <c r="AY336" s="315" t="s">
        <v>216</v>
      </c>
    </row>
    <row r="337" spans="1:51" s="13" customFormat="1" ht="12">
      <c r="A337" s="13"/>
      <c r="B337" s="243"/>
      <c r="C337" s="244"/>
      <c r="D337" s="245" t="s">
        <v>226</v>
      </c>
      <c r="E337" s="246" t="s">
        <v>1</v>
      </c>
      <c r="F337" s="247" t="s">
        <v>2538</v>
      </c>
      <c r="G337" s="244"/>
      <c r="H337" s="246" t="s">
        <v>1</v>
      </c>
      <c r="I337" s="248"/>
      <c r="J337" s="244"/>
      <c r="K337" s="244"/>
      <c r="L337" s="249"/>
      <c r="M337" s="250"/>
      <c r="N337" s="251"/>
      <c r="O337" s="251"/>
      <c r="P337" s="251"/>
      <c r="Q337" s="251"/>
      <c r="R337" s="251"/>
      <c r="S337" s="251"/>
      <c r="T337" s="252"/>
      <c r="U337" s="13"/>
      <c r="V337" s="13"/>
      <c r="W337" s="13"/>
      <c r="X337" s="13"/>
      <c r="Y337" s="13"/>
      <c r="Z337" s="13"/>
      <c r="AA337" s="13"/>
      <c r="AB337" s="13"/>
      <c r="AC337" s="13"/>
      <c r="AD337" s="13"/>
      <c r="AE337" s="13"/>
      <c r="AT337" s="253" t="s">
        <v>226</v>
      </c>
      <c r="AU337" s="253" t="s">
        <v>87</v>
      </c>
      <c r="AV337" s="13" t="s">
        <v>85</v>
      </c>
      <c r="AW337" s="13" t="s">
        <v>35</v>
      </c>
      <c r="AX337" s="13" t="s">
        <v>78</v>
      </c>
      <c r="AY337" s="253" t="s">
        <v>216</v>
      </c>
    </row>
    <row r="338" spans="1:51" s="14" customFormat="1" ht="12">
      <c r="A338" s="14"/>
      <c r="B338" s="254"/>
      <c r="C338" s="255"/>
      <c r="D338" s="245" t="s">
        <v>226</v>
      </c>
      <c r="E338" s="256" t="s">
        <v>1</v>
      </c>
      <c r="F338" s="257" t="s">
        <v>2539</v>
      </c>
      <c r="G338" s="255"/>
      <c r="H338" s="258">
        <v>590.108</v>
      </c>
      <c r="I338" s="259"/>
      <c r="J338" s="255"/>
      <c r="K338" s="255"/>
      <c r="L338" s="260"/>
      <c r="M338" s="261"/>
      <c r="N338" s="262"/>
      <c r="O338" s="262"/>
      <c r="P338" s="262"/>
      <c r="Q338" s="262"/>
      <c r="R338" s="262"/>
      <c r="S338" s="262"/>
      <c r="T338" s="263"/>
      <c r="U338" s="14"/>
      <c r="V338" s="14"/>
      <c r="W338" s="14"/>
      <c r="X338" s="14"/>
      <c r="Y338" s="14"/>
      <c r="Z338" s="14"/>
      <c r="AA338" s="14"/>
      <c r="AB338" s="14"/>
      <c r="AC338" s="14"/>
      <c r="AD338" s="14"/>
      <c r="AE338" s="14"/>
      <c r="AT338" s="264" t="s">
        <v>226</v>
      </c>
      <c r="AU338" s="264" t="s">
        <v>87</v>
      </c>
      <c r="AV338" s="14" t="s">
        <v>87</v>
      </c>
      <c r="AW338" s="14" t="s">
        <v>35</v>
      </c>
      <c r="AX338" s="14" t="s">
        <v>78</v>
      </c>
      <c r="AY338" s="264" t="s">
        <v>216</v>
      </c>
    </row>
    <row r="339" spans="1:51" s="16" customFormat="1" ht="12">
      <c r="A339" s="16"/>
      <c r="B339" s="305"/>
      <c r="C339" s="306"/>
      <c r="D339" s="245" t="s">
        <v>226</v>
      </c>
      <c r="E339" s="307" t="s">
        <v>1</v>
      </c>
      <c r="F339" s="308" t="s">
        <v>2578</v>
      </c>
      <c r="G339" s="306"/>
      <c r="H339" s="309">
        <v>590.108</v>
      </c>
      <c r="I339" s="310"/>
      <c r="J339" s="306"/>
      <c r="K339" s="306"/>
      <c r="L339" s="311"/>
      <c r="M339" s="312"/>
      <c r="N339" s="313"/>
      <c r="O339" s="313"/>
      <c r="P339" s="313"/>
      <c r="Q339" s="313"/>
      <c r="R339" s="313"/>
      <c r="S339" s="313"/>
      <c r="T339" s="314"/>
      <c r="U339" s="16"/>
      <c r="V339" s="16"/>
      <c r="W339" s="16"/>
      <c r="X339" s="16"/>
      <c r="Y339" s="16"/>
      <c r="Z339" s="16"/>
      <c r="AA339" s="16"/>
      <c r="AB339" s="16"/>
      <c r="AC339" s="16"/>
      <c r="AD339" s="16"/>
      <c r="AE339" s="16"/>
      <c r="AT339" s="315" t="s">
        <v>226</v>
      </c>
      <c r="AU339" s="315" t="s">
        <v>87</v>
      </c>
      <c r="AV339" s="16" t="s">
        <v>95</v>
      </c>
      <c r="AW339" s="16" t="s">
        <v>35</v>
      </c>
      <c r="AX339" s="16" t="s">
        <v>78</v>
      </c>
      <c r="AY339" s="315" t="s">
        <v>216</v>
      </c>
    </row>
    <row r="340" spans="1:51" s="15" customFormat="1" ht="12">
      <c r="A340" s="15"/>
      <c r="B340" s="265"/>
      <c r="C340" s="266"/>
      <c r="D340" s="245" t="s">
        <v>226</v>
      </c>
      <c r="E340" s="267" t="s">
        <v>1</v>
      </c>
      <c r="F340" s="268" t="s">
        <v>229</v>
      </c>
      <c r="G340" s="266"/>
      <c r="H340" s="269">
        <v>827.4699999999999</v>
      </c>
      <c r="I340" s="270"/>
      <c r="J340" s="266"/>
      <c r="K340" s="266"/>
      <c r="L340" s="271"/>
      <c r="M340" s="272"/>
      <c r="N340" s="273"/>
      <c r="O340" s="273"/>
      <c r="P340" s="273"/>
      <c r="Q340" s="273"/>
      <c r="R340" s="273"/>
      <c r="S340" s="273"/>
      <c r="T340" s="274"/>
      <c r="U340" s="15"/>
      <c r="V340" s="15"/>
      <c r="W340" s="15"/>
      <c r="X340" s="15"/>
      <c r="Y340" s="15"/>
      <c r="Z340" s="15"/>
      <c r="AA340" s="15"/>
      <c r="AB340" s="15"/>
      <c r="AC340" s="15"/>
      <c r="AD340" s="15"/>
      <c r="AE340" s="15"/>
      <c r="AT340" s="275" t="s">
        <v>226</v>
      </c>
      <c r="AU340" s="275" t="s">
        <v>87</v>
      </c>
      <c r="AV340" s="15" t="s">
        <v>100</v>
      </c>
      <c r="AW340" s="15" t="s">
        <v>35</v>
      </c>
      <c r="AX340" s="15" t="s">
        <v>85</v>
      </c>
      <c r="AY340" s="275" t="s">
        <v>216</v>
      </c>
    </row>
    <row r="341" spans="1:65" s="2" customFormat="1" ht="24.15" customHeight="1">
      <c r="A341" s="39"/>
      <c r="B341" s="40"/>
      <c r="C341" s="276" t="s">
        <v>365</v>
      </c>
      <c r="D341" s="276" t="s">
        <v>265</v>
      </c>
      <c r="E341" s="277" t="s">
        <v>1579</v>
      </c>
      <c r="F341" s="278" t="s">
        <v>1580</v>
      </c>
      <c r="G341" s="279" t="s">
        <v>268</v>
      </c>
      <c r="H341" s="280">
        <v>827.47</v>
      </c>
      <c r="I341" s="281"/>
      <c r="J341" s="282">
        <f>ROUND(I341*H341,2)</f>
        <v>0</v>
      </c>
      <c r="K341" s="278" t="s">
        <v>1361</v>
      </c>
      <c r="L341" s="45"/>
      <c r="M341" s="283" t="s">
        <v>1</v>
      </c>
      <c r="N341" s="284" t="s">
        <v>43</v>
      </c>
      <c r="O341" s="92"/>
      <c r="P341" s="239">
        <f>O341*H341</f>
        <v>0</v>
      </c>
      <c r="Q341" s="239">
        <v>0.00304245</v>
      </c>
      <c r="R341" s="239">
        <f>Q341*H341</f>
        <v>2.5175361015</v>
      </c>
      <c r="S341" s="239">
        <v>0</v>
      </c>
      <c r="T341" s="240">
        <f>S341*H341</f>
        <v>0</v>
      </c>
      <c r="U341" s="39"/>
      <c r="V341" s="39"/>
      <c r="W341" s="39"/>
      <c r="X341" s="39"/>
      <c r="Y341" s="39"/>
      <c r="Z341" s="39"/>
      <c r="AA341" s="39"/>
      <c r="AB341" s="39"/>
      <c r="AC341" s="39"/>
      <c r="AD341" s="39"/>
      <c r="AE341" s="39"/>
      <c r="AR341" s="241" t="s">
        <v>100</v>
      </c>
      <c r="AT341" s="241" t="s">
        <v>265</v>
      </c>
      <c r="AU341" s="241" t="s">
        <v>87</v>
      </c>
      <c r="AY341" s="18" t="s">
        <v>216</v>
      </c>
      <c r="BE341" s="242">
        <f>IF(N341="základní",J341,0)</f>
        <v>0</v>
      </c>
      <c r="BF341" s="242">
        <f>IF(N341="snížená",J341,0)</f>
        <v>0</v>
      </c>
      <c r="BG341" s="242">
        <f>IF(N341="zákl. přenesená",J341,0)</f>
        <v>0</v>
      </c>
      <c r="BH341" s="242">
        <f>IF(N341="sníž. přenesená",J341,0)</f>
        <v>0</v>
      </c>
      <c r="BI341" s="242">
        <f>IF(N341="nulová",J341,0)</f>
        <v>0</v>
      </c>
      <c r="BJ341" s="18" t="s">
        <v>85</v>
      </c>
      <c r="BK341" s="242">
        <f>ROUND(I341*H341,2)</f>
        <v>0</v>
      </c>
      <c r="BL341" s="18" t="s">
        <v>100</v>
      </c>
      <c r="BM341" s="241" t="s">
        <v>2579</v>
      </c>
    </row>
    <row r="342" spans="1:47" s="2" customFormat="1" ht="12">
      <c r="A342" s="39"/>
      <c r="B342" s="40"/>
      <c r="C342" s="41"/>
      <c r="D342" s="288" t="s">
        <v>836</v>
      </c>
      <c r="E342" s="41"/>
      <c r="F342" s="289" t="s">
        <v>1582</v>
      </c>
      <c r="G342" s="41"/>
      <c r="H342" s="41"/>
      <c r="I342" s="290"/>
      <c r="J342" s="41"/>
      <c r="K342" s="41"/>
      <c r="L342" s="45"/>
      <c r="M342" s="291"/>
      <c r="N342" s="292"/>
      <c r="O342" s="92"/>
      <c r="P342" s="92"/>
      <c r="Q342" s="92"/>
      <c r="R342" s="92"/>
      <c r="S342" s="92"/>
      <c r="T342" s="93"/>
      <c r="U342" s="39"/>
      <c r="V342" s="39"/>
      <c r="W342" s="39"/>
      <c r="X342" s="39"/>
      <c r="Y342" s="39"/>
      <c r="Z342" s="39"/>
      <c r="AA342" s="39"/>
      <c r="AB342" s="39"/>
      <c r="AC342" s="39"/>
      <c r="AD342" s="39"/>
      <c r="AE342" s="39"/>
      <c r="AT342" s="18" t="s">
        <v>836</v>
      </c>
      <c r="AU342" s="18" t="s">
        <v>87</v>
      </c>
    </row>
    <row r="343" spans="1:51" s="13" customFormat="1" ht="12">
      <c r="A343" s="13"/>
      <c r="B343" s="243"/>
      <c r="C343" s="244"/>
      <c r="D343" s="245" t="s">
        <v>226</v>
      </c>
      <c r="E343" s="246" t="s">
        <v>1</v>
      </c>
      <c r="F343" s="247" t="s">
        <v>2525</v>
      </c>
      <c r="G343" s="244"/>
      <c r="H343" s="246" t="s">
        <v>1</v>
      </c>
      <c r="I343" s="248"/>
      <c r="J343" s="244"/>
      <c r="K343" s="244"/>
      <c r="L343" s="249"/>
      <c r="M343" s="250"/>
      <c r="N343" s="251"/>
      <c r="O343" s="251"/>
      <c r="P343" s="251"/>
      <c r="Q343" s="251"/>
      <c r="R343" s="251"/>
      <c r="S343" s="251"/>
      <c r="T343" s="252"/>
      <c r="U343" s="13"/>
      <c r="V343" s="13"/>
      <c r="W343" s="13"/>
      <c r="X343" s="13"/>
      <c r="Y343" s="13"/>
      <c r="Z343" s="13"/>
      <c r="AA343" s="13"/>
      <c r="AB343" s="13"/>
      <c r="AC343" s="13"/>
      <c r="AD343" s="13"/>
      <c r="AE343" s="13"/>
      <c r="AT343" s="253" t="s">
        <v>226</v>
      </c>
      <c r="AU343" s="253" t="s">
        <v>87</v>
      </c>
      <c r="AV343" s="13" t="s">
        <v>85</v>
      </c>
      <c r="AW343" s="13" t="s">
        <v>35</v>
      </c>
      <c r="AX343" s="13" t="s">
        <v>78</v>
      </c>
      <c r="AY343" s="253" t="s">
        <v>216</v>
      </c>
    </row>
    <row r="344" spans="1:51" s="14" customFormat="1" ht="12">
      <c r="A344" s="14"/>
      <c r="B344" s="254"/>
      <c r="C344" s="255"/>
      <c r="D344" s="245" t="s">
        <v>226</v>
      </c>
      <c r="E344" s="256" t="s">
        <v>1</v>
      </c>
      <c r="F344" s="257" t="s">
        <v>2526</v>
      </c>
      <c r="G344" s="255"/>
      <c r="H344" s="258">
        <v>105.35</v>
      </c>
      <c r="I344" s="259"/>
      <c r="J344" s="255"/>
      <c r="K344" s="255"/>
      <c r="L344" s="260"/>
      <c r="M344" s="261"/>
      <c r="N344" s="262"/>
      <c r="O344" s="262"/>
      <c r="P344" s="262"/>
      <c r="Q344" s="262"/>
      <c r="R344" s="262"/>
      <c r="S344" s="262"/>
      <c r="T344" s="263"/>
      <c r="U344" s="14"/>
      <c r="V344" s="14"/>
      <c r="W344" s="14"/>
      <c r="X344" s="14"/>
      <c r="Y344" s="14"/>
      <c r="Z344" s="14"/>
      <c r="AA344" s="14"/>
      <c r="AB344" s="14"/>
      <c r="AC344" s="14"/>
      <c r="AD344" s="14"/>
      <c r="AE344" s="14"/>
      <c r="AT344" s="264" t="s">
        <v>226</v>
      </c>
      <c r="AU344" s="264" t="s">
        <v>87</v>
      </c>
      <c r="AV344" s="14" t="s">
        <v>87</v>
      </c>
      <c r="AW344" s="14" t="s">
        <v>35</v>
      </c>
      <c r="AX344" s="14" t="s">
        <v>78</v>
      </c>
      <c r="AY344" s="264" t="s">
        <v>216</v>
      </c>
    </row>
    <row r="345" spans="1:51" s="13" customFormat="1" ht="12">
      <c r="A345" s="13"/>
      <c r="B345" s="243"/>
      <c r="C345" s="244"/>
      <c r="D345" s="245" t="s">
        <v>226</v>
      </c>
      <c r="E345" s="246" t="s">
        <v>1</v>
      </c>
      <c r="F345" s="247" t="s">
        <v>2527</v>
      </c>
      <c r="G345" s="244"/>
      <c r="H345" s="246" t="s">
        <v>1</v>
      </c>
      <c r="I345" s="248"/>
      <c r="J345" s="244"/>
      <c r="K345" s="244"/>
      <c r="L345" s="249"/>
      <c r="M345" s="250"/>
      <c r="N345" s="251"/>
      <c r="O345" s="251"/>
      <c r="P345" s="251"/>
      <c r="Q345" s="251"/>
      <c r="R345" s="251"/>
      <c r="S345" s="251"/>
      <c r="T345" s="252"/>
      <c r="U345" s="13"/>
      <c r="V345" s="13"/>
      <c r="W345" s="13"/>
      <c r="X345" s="13"/>
      <c r="Y345" s="13"/>
      <c r="Z345" s="13"/>
      <c r="AA345" s="13"/>
      <c r="AB345" s="13"/>
      <c r="AC345" s="13"/>
      <c r="AD345" s="13"/>
      <c r="AE345" s="13"/>
      <c r="AT345" s="253" t="s">
        <v>226</v>
      </c>
      <c r="AU345" s="253" t="s">
        <v>87</v>
      </c>
      <c r="AV345" s="13" t="s">
        <v>85</v>
      </c>
      <c r="AW345" s="13" t="s">
        <v>35</v>
      </c>
      <c r="AX345" s="13" t="s">
        <v>78</v>
      </c>
      <c r="AY345" s="253" t="s">
        <v>216</v>
      </c>
    </row>
    <row r="346" spans="1:51" s="14" customFormat="1" ht="12">
      <c r="A346" s="14"/>
      <c r="B346" s="254"/>
      <c r="C346" s="255"/>
      <c r="D346" s="245" t="s">
        <v>226</v>
      </c>
      <c r="E346" s="256" t="s">
        <v>1</v>
      </c>
      <c r="F346" s="257" t="s">
        <v>2528</v>
      </c>
      <c r="G346" s="255"/>
      <c r="H346" s="258">
        <v>-32.78</v>
      </c>
      <c r="I346" s="259"/>
      <c r="J346" s="255"/>
      <c r="K346" s="255"/>
      <c r="L346" s="260"/>
      <c r="M346" s="261"/>
      <c r="N346" s="262"/>
      <c r="O346" s="262"/>
      <c r="P346" s="262"/>
      <c r="Q346" s="262"/>
      <c r="R346" s="262"/>
      <c r="S346" s="262"/>
      <c r="T346" s="263"/>
      <c r="U346" s="14"/>
      <c r="V346" s="14"/>
      <c r="W346" s="14"/>
      <c r="X346" s="14"/>
      <c r="Y346" s="14"/>
      <c r="Z346" s="14"/>
      <c r="AA346" s="14"/>
      <c r="AB346" s="14"/>
      <c r="AC346" s="14"/>
      <c r="AD346" s="14"/>
      <c r="AE346" s="14"/>
      <c r="AT346" s="264" t="s">
        <v>226</v>
      </c>
      <c r="AU346" s="264" t="s">
        <v>87</v>
      </c>
      <c r="AV346" s="14" t="s">
        <v>87</v>
      </c>
      <c r="AW346" s="14" t="s">
        <v>35</v>
      </c>
      <c r="AX346" s="14" t="s">
        <v>78</v>
      </c>
      <c r="AY346" s="264" t="s">
        <v>216</v>
      </c>
    </row>
    <row r="347" spans="1:51" s="13" customFormat="1" ht="12">
      <c r="A347" s="13"/>
      <c r="B347" s="243"/>
      <c r="C347" s="244"/>
      <c r="D347" s="245" t="s">
        <v>226</v>
      </c>
      <c r="E347" s="246" t="s">
        <v>1</v>
      </c>
      <c r="F347" s="247" t="s">
        <v>2529</v>
      </c>
      <c r="G347" s="244"/>
      <c r="H347" s="246" t="s">
        <v>1</v>
      </c>
      <c r="I347" s="248"/>
      <c r="J347" s="244"/>
      <c r="K347" s="244"/>
      <c r="L347" s="249"/>
      <c r="M347" s="250"/>
      <c r="N347" s="251"/>
      <c r="O347" s="251"/>
      <c r="P347" s="251"/>
      <c r="Q347" s="251"/>
      <c r="R347" s="251"/>
      <c r="S347" s="251"/>
      <c r="T347" s="252"/>
      <c r="U347" s="13"/>
      <c r="V347" s="13"/>
      <c r="W347" s="13"/>
      <c r="X347" s="13"/>
      <c r="Y347" s="13"/>
      <c r="Z347" s="13"/>
      <c r="AA347" s="13"/>
      <c r="AB347" s="13"/>
      <c r="AC347" s="13"/>
      <c r="AD347" s="13"/>
      <c r="AE347" s="13"/>
      <c r="AT347" s="253" t="s">
        <v>226</v>
      </c>
      <c r="AU347" s="253" t="s">
        <v>87</v>
      </c>
      <c r="AV347" s="13" t="s">
        <v>85</v>
      </c>
      <c r="AW347" s="13" t="s">
        <v>35</v>
      </c>
      <c r="AX347" s="13" t="s">
        <v>78</v>
      </c>
      <c r="AY347" s="253" t="s">
        <v>216</v>
      </c>
    </row>
    <row r="348" spans="1:51" s="14" customFormat="1" ht="12">
      <c r="A348" s="14"/>
      <c r="B348" s="254"/>
      <c r="C348" s="255"/>
      <c r="D348" s="245" t="s">
        <v>226</v>
      </c>
      <c r="E348" s="256" t="s">
        <v>1</v>
      </c>
      <c r="F348" s="257" t="s">
        <v>2530</v>
      </c>
      <c r="G348" s="255"/>
      <c r="H348" s="258">
        <v>99.76</v>
      </c>
      <c r="I348" s="259"/>
      <c r="J348" s="255"/>
      <c r="K348" s="255"/>
      <c r="L348" s="260"/>
      <c r="M348" s="261"/>
      <c r="N348" s="262"/>
      <c r="O348" s="262"/>
      <c r="P348" s="262"/>
      <c r="Q348" s="262"/>
      <c r="R348" s="262"/>
      <c r="S348" s="262"/>
      <c r="T348" s="263"/>
      <c r="U348" s="14"/>
      <c r="V348" s="14"/>
      <c r="W348" s="14"/>
      <c r="X348" s="14"/>
      <c r="Y348" s="14"/>
      <c r="Z348" s="14"/>
      <c r="AA348" s="14"/>
      <c r="AB348" s="14"/>
      <c r="AC348" s="14"/>
      <c r="AD348" s="14"/>
      <c r="AE348" s="14"/>
      <c r="AT348" s="264" t="s">
        <v>226</v>
      </c>
      <c r="AU348" s="264" t="s">
        <v>87</v>
      </c>
      <c r="AV348" s="14" t="s">
        <v>87</v>
      </c>
      <c r="AW348" s="14" t="s">
        <v>35</v>
      </c>
      <c r="AX348" s="14" t="s">
        <v>78</v>
      </c>
      <c r="AY348" s="264" t="s">
        <v>216</v>
      </c>
    </row>
    <row r="349" spans="1:51" s="14" customFormat="1" ht="12">
      <c r="A349" s="14"/>
      <c r="B349" s="254"/>
      <c r="C349" s="255"/>
      <c r="D349" s="245" t="s">
        <v>226</v>
      </c>
      <c r="E349" s="256" t="s">
        <v>1</v>
      </c>
      <c r="F349" s="257" t="s">
        <v>2528</v>
      </c>
      <c r="G349" s="255"/>
      <c r="H349" s="258">
        <v>-32.78</v>
      </c>
      <c r="I349" s="259"/>
      <c r="J349" s="255"/>
      <c r="K349" s="255"/>
      <c r="L349" s="260"/>
      <c r="M349" s="261"/>
      <c r="N349" s="262"/>
      <c r="O349" s="262"/>
      <c r="P349" s="262"/>
      <c r="Q349" s="262"/>
      <c r="R349" s="262"/>
      <c r="S349" s="262"/>
      <c r="T349" s="263"/>
      <c r="U349" s="14"/>
      <c r="V349" s="14"/>
      <c r="W349" s="14"/>
      <c r="X349" s="14"/>
      <c r="Y349" s="14"/>
      <c r="Z349" s="14"/>
      <c r="AA349" s="14"/>
      <c r="AB349" s="14"/>
      <c r="AC349" s="14"/>
      <c r="AD349" s="14"/>
      <c r="AE349" s="14"/>
      <c r="AT349" s="264" t="s">
        <v>226</v>
      </c>
      <c r="AU349" s="264" t="s">
        <v>87</v>
      </c>
      <c r="AV349" s="14" t="s">
        <v>87</v>
      </c>
      <c r="AW349" s="14" t="s">
        <v>35</v>
      </c>
      <c r="AX349" s="14" t="s">
        <v>78</v>
      </c>
      <c r="AY349" s="264" t="s">
        <v>216</v>
      </c>
    </row>
    <row r="350" spans="1:51" s="13" customFormat="1" ht="12">
      <c r="A350" s="13"/>
      <c r="B350" s="243"/>
      <c r="C350" s="244"/>
      <c r="D350" s="245" t="s">
        <v>226</v>
      </c>
      <c r="E350" s="246" t="s">
        <v>1</v>
      </c>
      <c r="F350" s="247" t="s">
        <v>2531</v>
      </c>
      <c r="G350" s="244"/>
      <c r="H350" s="246" t="s">
        <v>1</v>
      </c>
      <c r="I350" s="248"/>
      <c r="J350" s="244"/>
      <c r="K350" s="244"/>
      <c r="L350" s="249"/>
      <c r="M350" s="250"/>
      <c r="N350" s="251"/>
      <c r="O350" s="251"/>
      <c r="P350" s="251"/>
      <c r="Q350" s="251"/>
      <c r="R350" s="251"/>
      <c r="S350" s="251"/>
      <c r="T350" s="252"/>
      <c r="U350" s="13"/>
      <c r="V350" s="13"/>
      <c r="W350" s="13"/>
      <c r="X350" s="13"/>
      <c r="Y350" s="13"/>
      <c r="Z350" s="13"/>
      <c r="AA350" s="13"/>
      <c r="AB350" s="13"/>
      <c r="AC350" s="13"/>
      <c r="AD350" s="13"/>
      <c r="AE350" s="13"/>
      <c r="AT350" s="253" t="s">
        <v>226</v>
      </c>
      <c r="AU350" s="253" t="s">
        <v>87</v>
      </c>
      <c r="AV350" s="13" t="s">
        <v>85</v>
      </c>
      <c r="AW350" s="13" t="s">
        <v>35</v>
      </c>
      <c r="AX350" s="13" t="s">
        <v>78</v>
      </c>
      <c r="AY350" s="253" t="s">
        <v>216</v>
      </c>
    </row>
    <row r="351" spans="1:51" s="14" customFormat="1" ht="12">
      <c r="A351" s="14"/>
      <c r="B351" s="254"/>
      <c r="C351" s="255"/>
      <c r="D351" s="245" t="s">
        <v>226</v>
      </c>
      <c r="E351" s="256" t="s">
        <v>1</v>
      </c>
      <c r="F351" s="257" t="s">
        <v>2532</v>
      </c>
      <c r="G351" s="255"/>
      <c r="H351" s="258">
        <v>50.388</v>
      </c>
      <c r="I351" s="259"/>
      <c r="J351" s="255"/>
      <c r="K351" s="255"/>
      <c r="L351" s="260"/>
      <c r="M351" s="261"/>
      <c r="N351" s="262"/>
      <c r="O351" s="262"/>
      <c r="P351" s="262"/>
      <c r="Q351" s="262"/>
      <c r="R351" s="262"/>
      <c r="S351" s="262"/>
      <c r="T351" s="263"/>
      <c r="U351" s="14"/>
      <c r="V351" s="14"/>
      <c r="W351" s="14"/>
      <c r="X351" s="14"/>
      <c r="Y351" s="14"/>
      <c r="Z351" s="14"/>
      <c r="AA351" s="14"/>
      <c r="AB351" s="14"/>
      <c r="AC351" s="14"/>
      <c r="AD351" s="14"/>
      <c r="AE351" s="14"/>
      <c r="AT351" s="264" t="s">
        <v>226</v>
      </c>
      <c r="AU351" s="264" t="s">
        <v>87</v>
      </c>
      <c r="AV351" s="14" t="s">
        <v>87</v>
      </c>
      <c r="AW351" s="14" t="s">
        <v>35</v>
      </c>
      <c r="AX351" s="14" t="s">
        <v>78</v>
      </c>
      <c r="AY351" s="264" t="s">
        <v>216</v>
      </c>
    </row>
    <row r="352" spans="1:51" s="14" customFormat="1" ht="12">
      <c r="A352" s="14"/>
      <c r="B352" s="254"/>
      <c r="C352" s="255"/>
      <c r="D352" s="245" t="s">
        <v>226</v>
      </c>
      <c r="E352" s="256" t="s">
        <v>1</v>
      </c>
      <c r="F352" s="257" t="s">
        <v>2533</v>
      </c>
      <c r="G352" s="255"/>
      <c r="H352" s="258">
        <v>47.424</v>
      </c>
      <c r="I352" s="259"/>
      <c r="J352" s="255"/>
      <c r="K352" s="255"/>
      <c r="L352" s="260"/>
      <c r="M352" s="261"/>
      <c r="N352" s="262"/>
      <c r="O352" s="262"/>
      <c r="P352" s="262"/>
      <c r="Q352" s="262"/>
      <c r="R352" s="262"/>
      <c r="S352" s="262"/>
      <c r="T352" s="263"/>
      <c r="U352" s="14"/>
      <c r="V352" s="14"/>
      <c r="W352" s="14"/>
      <c r="X352" s="14"/>
      <c r="Y352" s="14"/>
      <c r="Z352" s="14"/>
      <c r="AA352" s="14"/>
      <c r="AB352" s="14"/>
      <c r="AC352" s="14"/>
      <c r="AD352" s="14"/>
      <c r="AE352" s="14"/>
      <c r="AT352" s="264" t="s">
        <v>226</v>
      </c>
      <c r="AU352" s="264" t="s">
        <v>87</v>
      </c>
      <c r="AV352" s="14" t="s">
        <v>87</v>
      </c>
      <c r="AW352" s="14" t="s">
        <v>35</v>
      </c>
      <c r="AX352" s="14" t="s">
        <v>78</v>
      </c>
      <c r="AY352" s="264" t="s">
        <v>216</v>
      </c>
    </row>
    <row r="353" spans="1:51" s="16" customFormat="1" ht="12">
      <c r="A353" s="16"/>
      <c r="B353" s="305"/>
      <c r="C353" s="306"/>
      <c r="D353" s="245" t="s">
        <v>226</v>
      </c>
      <c r="E353" s="307" t="s">
        <v>1</v>
      </c>
      <c r="F353" s="308" t="s">
        <v>2578</v>
      </c>
      <c r="G353" s="306"/>
      <c r="H353" s="309">
        <v>237.362</v>
      </c>
      <c r="I353" s="310"/>
      <c r="J353" s="306"/>
      <c r="K353" s="306"/>
      <c r="L353" s="311"/>
      <c r="M353" s="312"/>
      <c r="N353" s="313"/>
      <c r="O353" s="313"/>
      <c r="P353" s="313"/>
      <c r="Q353" s="313"/>
      <c r="R353" s="313"/>
      <c r="S353" s="313"/>
      <c r="T353" s="314"/>
      <c r="U353" s="16"/>
      <c r="V353" s="16"/>
      <c r="W353" s="16"/>
      <c r="X353" s="16"/>
      <c r="Y353" s="16"/>
      <c r="Z353" s="16"/>
      <c r="AA353" s="16"/>
      <c r="AB353" s="16"/>
      <c r="AC353" s="16"/>
      <c r="AD353" s="16"/>
      <c r="AE353" s="16"/>
      <c r="AT353" s="315" t="s">
        <v>226</v>
      </c>
      <c r="AU353" s="315" t="s">
        <v>87</v>
      </c>
      <c r="AV353" s="16" t="s">
        <v>95</v>
      </c>
      <c r="AW353" s="16" t="s">
        <v>35</v>
      </c>
      <c r="AX353" s="16" t="s">
        <v>78</v>
      </c>
      <c r="AY353" s="315" t="s">
        <v>216</v>
      </c>
    </row>
    <row r="354" spans="1:51" s="13" customFormat="1" ht="12">
      <c r="A354" s="13"/>
      <c r="B354" s="243"/>
      <c r="C354" s="244"/>
      <c r="D354" s="245" t="s">
        <v>226</v>
      </c>
      <c r="E354" s="246" t="s">
        <v>1</v>
      </c>
      <c r="F354" s="247" t="s">
        <v>2538</v>
      </c>
      <c r="G354" s="244"/>
      <c r="H354" s="246" t="s">
        <v>1</v>
      </c>
      <c r="I354" s="248"/>
      <c r="J354" s="244"/>
      <c r="K354" s="244"/>
      <c r="L354" s="249"/>
      <c r="M354" s="250"/>
      <c r="N354" s="251"/>
      <c r="O354" s="251"/>
      <c r="P354" s="251"/>
      <c r="Q354" s="251"/>
      <c r="R354" s="251"/>
      <c r="S354" s="251"/>
      <c r="T354" s="252"/>
      <c r="U354" s="13"/>
      <c r="V354" s="13"/>
      <c r="W354" s="13"/>
      <c r="X354" s="13"/>
      <c r="Y354" s="13"/>
      <c r="Z354" s="13"/>
      <c r="AA354" s="13"/>
      <c r="AB354" s="13"/>
      <c r="AC354" s="13"/>
      <c r="AD354" s="13"/>
      <c r="AE354" s="13"/>
      <c r="AT354" s="253" t="s">
        <v>226</v>
      </c>
      <c r="AU354" s="253" t="s">
        <v>87</v>
      </c>
      <c r="AV354" s="13" t="s">
        <v>85</v>
      </c>
      <c r="AW354" s="13" t="s">
        <v>35</v>
      </c>
      <c r="AX354" s="13" t="s">
        <v>78</v>
      </c>
      <c r="AY354" s="253" t="s">
        <v>216</v>
      </c>
    </row>
    <row r="355" spans="1:51" s="14" customFormat="1" ht="12">
      <c r="A355" s="14"/>
      <c r="B355" s="254"/>
      <c r="C355" s="255"/>
      <c r="D355" s="245" t="s">
        <v>226</v>
      </c>
      <c r="E355" s="256" t="s">
        <v>1</v>
      </c>
      <c r="F355" s="257" t="s">
        <v>2539</v>
      </c>
      <c r="G355" s="255"/>
      <c r="H355" s="258">
        <v>590.108</v>
      </c>
      <c r="I355" s="259"/>
      <c r="J355" s="255"/>
      <c r="K355" s="255"/>
      <c r="L355" s="260"/>
      <c r="M355" s="261"/>
      <c r="N355" s="262"/>
      <c r="O355" s="262"/>
      <c r="P355" s="262"/>
      <c r="Q355" s="262"/>
      <c r="R355" s="262"/>
      <c r="S355" s="262"/>
      <c r="T355" s="263"/>
      <c r="U355" s="14"/>
      <c r="V355" s="14"/>
      <c r="W355" s="14"/>
      <c r="X355" s="14"/>
      <c r="Y355" s="14"/>
      <c r="Z355" s="14"/>
      <c r="AA355" s="14"/>
      <c r="AB355" s="14"/>
      <c r="AC355" s="14"/>
      <c r="AD355" s="14"/>
      <c r="AE355" s="14"/>
      <c r="AT355" s="264" t="s">
        <v>226</v>
      </c>
      <c r="AU355" s="264" t="s">
        <v>87</v>
      </c>
      <c r="AV355" s="14" t="s">
        <v>87</v>
      </c>
      <c r="AW355" s="14" t="s">
        <v>35</v>
      </c>
      <c r="AX355" s="14" t="s">
        <v>78</v>
      </c>
      <c r="AY355" s="264" t="s">
        <v>216</v>
      </c>
    </row>
    <row r="356" spans="1:51" s="16" customFormat="1" ht="12">
      <c r="A356" s="16"/>
      <c r="B356" s="305"/>
      <c r="C356" s="306"/>
      <c r="D356" s="245" t="s">
        <v>226</v>
      </c>
      <c r="E356" s="307" t="s">
        <v>1</v>
      </c>
      <c r="F356" s="308" t="s">
        <v>2578</v>
      </c>
      <c r="G356" s="306"/>
      <c r="H356" s="309">
        <v>590.108</v>
      </c>
      <c r="I356" s="310"/>
      <c r="J356" s="306"/>
      <c r="K356" s="306"/>
      <c r="L356" s="311"/>
      <c r="M356" s="312"/>
      <c r="N356" s="313"/>
      <c r="O356" s="313"/>
      <c r="P356" s="313"/>
      <c r="Q356" s="313"/>
      <c r="R356" s="313"/>
      <c r="S356" s="313"/>
      <c r="T356" s="314"/>
      <c r="U356" s="16"/>
      <c r="V356" s="16"/>
      <c r="W356" s="16"/>
      <c r="X356" s="16"/>
      <c r="Y356" s="16"/>
      <c r="Z356" s="16"/>
      <c r="AA356" s="16"/>
      <c r="AB356" s="16"/>
      <c r="AC356" s="16"/>
      <c r="AD356" s="16"/>
      <c r="AE356" s="16"/>
      <c r="AT356" s="315" t="s">
        <v>226</v>
      </c>
      <c r="AU356" s="315" t="s">
        <v>87</v>
      </c>
      <c r="AV356" s="16" t="s">
        <v>95</v>
      </c>
      <c r="AW356" s="16" t="s">
        <v>35</v>
      </c>
      <c r="AX356" s="16" t="s">
        <v>78</v>
      </c>
      <c r="AY356" s="315" t="s">
        <v>216</v>
      </c>
    </row>
    <row r="357" spans="1:51" s="15" customFormat="1" ht="12">
      <c r="A357" s="15"/>
      <c r="B357" s="265"/>
      <c r="C357" s="266"/>
      <c r="D357" s="245" t="s">
        <v>226</v>
      </c>
      <c r="E357" s="267" t="s">
        <v>1</v>
      </c>
      <c r="F357" s="268" t="s">
        <v>229</v>
      </c>
      <c r="G357" s="266"/>
      <c r="H357" s="269">
        <v>827.4699999999999</v>
      </c>
      <c r="I357" s="270"/>
      <c r="J357" s="266"/>
      <c r="K357" s="266"/>
      <c r="L357" s="271"/>
      <c r="M357" s="272"/>
      <c r="N357" s="273"/>
      <c r="O357" s="273"/>
      <c r="P357" s="273"/>
      <c r="Q357" s="273"/>
      <c r="R357" s="273"/>
      <c r="S357" s="273"/>
      <c r="T357" s="274"/>
      <c r="U357" s="15"/>
      <c r="V357" s="15"/>
      <c r="W357" s="15"/>
      <c r="X357" s="15"/>
      <c r="Y357" s="15"/>
      <c r="Z357" s="15"/>
      <c r="AA357" s="15"/>
      <c r="AB357" s="15"/>
      <c r="AC357" s="15"/>
      <c r="AD357" s="15"/>
      <c r="AE357" s="15"/>
      <c r="AT357" s="275" t="s">
        <v>226</v>
      </c>
      <c r="AU357" s="275" t="s">
        <v>87</v>
      </c>
      <c r="AV357" s="15" t="s">
        <v>100</v>
      </c>
      <c r="AW357" s="15" t="s">
        <v>35</v>
      </c>
      <c r="AX357" s="15" t="s">
        <v>85</v>
      </c>
      <c r="AY357" s="275" t="s">
        <v>216</v>
      </c>
    </row>
    <row r="358" spans="1:63" s="12" customFormat="1" ht="22.8" customHeight="1">
      <c r="A358" s="12"/>
      <c r="B358" s="213"/>
      <c r="C358" s="214"/>
      <c r="D358" s="215" t="s">
        <v>77</v>
      </c>
      <c r="E358" s="227" t="s">
        <v>1583</v>
      </c>
      <c r="F358" s="227" t="s">
        <v>1584</v>
      </c>
      <c r="G358" s="214"/>
      <c r="H358" s="214"/>
      <c r="I358" s="217"/>
      <c r="J358" s="228">
        <f>BK358</f>
        <v>0</v>
      </c>
      <c r="K358" s="214"/>
      <c r="L358" s="219"/>
      <c r="M358" s="220"/>
      <c r="N358" s="221"/>
      <c r="O358" s="221"/>
      <c r="P358" s="222">
        <f>SUM(P359:P385)</f>
        <v>0</v>
      </c>
      <c r="Q358" s="221"/>
      <c r="R358" s="222">
        <f>SUM(R359:R385)</f>
        <v>0</v>
      </c>
      <c r="S358" s="221"/>
      <c r="T358" s="223">
        <f>SUM(T359:T385)</f>
        <v>0</v>
      </c>
      <c r="U358" s="12"/>
      <c r="V358" s="12"/>
      <c r="W358" s="12"/>
      <c r="X358" s="12"/>
      <c r="Y358" s="12"/>
      <c r="Z358" s="12"/>
      <c r="AA358" s="12"/>
      <c r="AB358" s="12"/>
      <c r="AC358" s="12"/>
      <c r="AD358" s="12"/>
      <c r="AE358" s="12"/>
      <c r="AR358" s="224" t="s">
        <v>85</v>
      </c>
      <c r="AT358" s="225" t="s">
        <v>77</v>
      </c>
      <c r="AU358" s="225" t="s">
        <v>85</v>
      </c>
      <c r="AY358" s="224" t="s">
        <v>216</v>
      </c>
      <c r="BK358" s="226">
        <f>SUM(BK359:BK385)</f>
        <v>0</v>
      </c>
    </row>
    <row r="359" spans="1:65" s="2" customFormat="1" ht="55.5" customHeight="1">
      <c r="A359" s="39"/>
      <c r="B359" s="40"/>
      <c r="C359" s="276" t="s">
        <v>369</v>
      </c>
      <c r="D359" s="276" t="s">
        <v>265</v>
      </c>
      <c r="E359" s="277" t="s">
        <v>2580</v>
      </c>
      <c r="F359" s="278" t="s">
        <v>2581</v>
      </c>
      <c r="G359" s="279" t="s">
        <v>255</v>
      </c>
      <c r="H359" s="280">
        <v>195.591</v>
      </c>
      <c r="I359" s="281"/>
      <c r="J359" s="282">
        <f>ROUND(I359*H359,2)</f>
        <v>0</v>
      </c>
      <c r="K359" s="278" t="s">
        <v>1361</v>
      </c>
      <c r="L359" s="45"/>
      <c r="M359" s="283" t="s">
        <v>1</v>
      </c>
      <c r="N359" s="284" t="s">
        <v>43</v>
      </c>
      <c r="O359" s="92"/>
      <c r="P359" s="239">
        <f>O359*H359</f>
        <v>0</v>
      </c>
      <c r="Q359" s="239">
        <v>0</v>
      </c>
      <c r="R359" s="239">
        <f>Q359*H359</f>
        <v>0</v>
      </c>
      <c r="S359" s="239">
        <v>0</v>
      </c>
      <c r="T359" s="240">
        <f>S359*H359</f>
        <v>0</v>
      </c>
      <c r="U359" s="39"/>
      <c r="V359" s="39"/>
      <c r="W359" s="39"/>
      <c r="X359" s="39"/>
      <c r="Y359" s="39"/>
      <c r="Z359" s="39"/>
      <c r="AA359" s="39"/>
      <c r="AB359" s="39"/>
      <c r="AC359" s="39"/>
      <c r="AD359" s="39"/>
      <c r="AE359" s="39"/>
      <c r="AR359" s="241" t="s">
        <v>100</v>
      </c>
      <c r="AT359" s="241" t="s">
        <v>265</v>
      </c>
      <c r="AU359" s="241" t="s">
        <v>87</v>
      </c>
      <c r="AY359" s="18" t="s">
        <v>216</v>
      </c>
      <c r="BE359" s="242">
        <f>IF(N359="základní",J359,0)</f>
        <v>0</v>
      </c>
      <c r="BF359" s="242">
        <f>IF(N359="snížená",J359,0)</f>
        <v>0</v>
      </c>
      <c r="BG359" s="242">
        <f>IF(N359="zákl. přenesená",J359,0)</f>
        <v>0</v>
      </c>
      <c r="BH359" s="242">
        <f>IF(N359="sníž. přenesená",J359,0)</f>
        <v>0</v>
      </c>
      <c r="BI359" s="242">
        <f>IF(N359="nulová",J359,0)</f>
        <v>0</v>
      </c>
      <c r="BJ359" s="18" t="s">
        <v>85</v>
      </c>
      <c r="BK359" s="242">
        <f>ROUND(I359*H359,2)</f>
        <v>0</v>
      </c>
      <c r="BL359" s="18" t="s">
        <v>100</v>
      </c>
      <c r="BM359" s="241" t="s">
        <v>2582</v>
      </c>
    </row>
    <row r="360" spans="1:47" s="2" customFormat="1" ht="12">
      <c r="A360" s="39"/>
      <c r="B360" s="40"/>
      <c r="C360" s="41"/>
      <c r="D360" s="288" t="s">
        <v>836</v>
      </c>
      <c r="E360" s="41"/>
      <c r="F360" s="289" t="s">
        <v>2583</v>
      </c>
      <c r="G360" s="41"/>
      <c r="H360" s="41"/>
      <c r="I360" s="290"/>
      <c r="J360" s="41"/>
      <c r="K360" s="41"/>
      <c r="L360" s="45"/>
      <c r="M360" s="291"/>
      <c r="N360" s="292"/>
      <c r="O360" s="92"/>
      <c r="P360" s="92"/>
      <c r="Q360" s="92"/>
      <c r="R360" s="92"/>
      <c r="S360" s="92"/>
      <c r="T360" s="93"/>
      <c r="U360" s="39"/>
      <c r="V360" s="39"/>
      <c r="W360" s="39"/>
      <c r="X360" s="39"/>
      <c r="Y360" s="39"/>
      <c r="Z360" s="39"/>
      <c r="AA360" s="39"/>
      <c r="AB360" s="39"/>
      <c r="AC360" s="39"/>
      <c r="AD360" s="39"/>
      <c r="AE360" s="39"/>
      <c r="AT360" s="18" t="s">
        <v>836</v>
      </c>
      <c r="AU360" s="18" t="s">
        <v>87</v>
      </c>
    </row>
    <row r="361" spans="1:51" s="13" customFormat="1" ht="12">
      <c r="A361" s="13"/>
      <c r="B361" s="243"/>
      <c r="C361" s="244"/>
      <c r="D361" s="245" t="s">
        <v>226</v>
      </c>
      <c r="E361" s="246" t="s">
        <v>1</v>
      </c>
      <c r="F361" s="247" t="s">
        <v>2584</v>
      </c>
      <c r="G361" s="244"/>
      <c r="H361" s="246" t="s">
        <v>1</v>
      </c>
      <c r="I361" s="248"/>
      <c r="J361" s="244"/>
      <c r="K361" s="244"/>
      <c r="L361" s="249"/>
      <c r="M361" s="250"/>
      <c r="N361" s="251"/>
      <c r="O361" s="251"/>
      <c r="P361" s="251"/>
      <c r="Q361" s="251"/>
      <c r="R361" s="251"/>
      <c r="S361" s="251"/>
      <c r="T361" s="252"/>
      <c r="U361" s="13"/>
      <c r="V361" s="13"/>
      <c r="W361" s="13"/>
      <c r="X361" s="13"/>
      <c r="Y361" s="13"/>
      <c r="Z361" s="13"/>
      <c r="AA361" s="13"/>
      <c r="AB361" s="13"/>
      <c r="AC361" s="13"/>
      <c r="AD361" s="13"/>
      <c r="AE361" s="13"/>
      <c r="AT361" s="253" t="s">
        <v>226</v>
      </c>
      <c r="AU361" s="253" t="s">
        <v>87</v>
      </c>
      <c r="AV361" s="13" t="s">
        <v>85</v>
      </c>
      <c r="AW361" s="13" t="s">
        <v>35</v>
      </c>
      <c r="AX361" s="13" t="s">
        <v>78</v>
      </c>
      <c r="AY361" s="253" t="s">
        <v>216</v>
      </c>
    </row>
    <row r="362" spans="1:51" s="14" customFormat="1" ht="12">
      <c r="A362" s="14"/>
      <c r="B362" s="254"/>
      <c r="C362" s="255"/>
      <c r="D362" s="245" t="s">
        <v>226</v>
      </c>
      <c r="E362" s="256" t="s">
        <v>1</v>
      </c>
      <c r="F362" s="257" t="s">
        <v>2585</v>
      </c>
      <c r="G362" s="255"/>
      <c r="H362" s="258">
        <v>195.591</v>
      </c>
      <c r="I362" s="259"/>
      <c r="J362" s="255"/>
      <c r="K362" s="255"/>
      <c r="L362" s="260"/>
      <c r="M362" s="261"/>
      <c r="N362" s="262"/>
      <c r="O362" s="262"/>
      <c r="P362" s="262"/>
      <c r="Q362" s="262"/>
      <c r="R362" s="262"/>
      <c r="S362" s="262"/>
      <c r="T362" s="263"/>
      <c r="U362" s="14"/>
      <c r="V362" s="14"/>
      <c r="W362" s="14"/>
      <c r="X362" s="14"/>
      <c r="Y362" s="14"/>
      <c r="Z362" s="14"/>
      <c r="AA362" s="14"/>
      <c r="AB362" s="14"/>
      <c r="AC362" s="14"/>
      <c r="AD362" s="14"/>
      <c r="AE362" s="14"/>
      <c r="AT362" s="264" t="s">
        <v>226</v>
      </c>
      <c r="AU362" s="264" t="s">
        <v>87</v>
      </c>
      <c r="AV362" s="14" t="s">
        <v>87</v>
      </c>
      <c r="AW362" s="14" t="s">
        <v>35</v>
      </c>
      <c r="AX362" s="14" t="s">
        <v>85</v>
      </c>
      <c r="AY362" s="264" t="s">
        <v>216</v>
      </c>
    </row>
    <row r="363" spans="1:65" s="2" customFormat="1" ht="44.25" customHeight="1">
      <c r="A363" s="39"/>
      <c r="B363" s="40"/>
      <c r="C363" s="276" t="s">
        <v>373</v>
      </c>
      <c r="D363" s="276" t="s">
        <v>265</v>
      </c>
      <c r="E363" s="277" t="s">
        <v>2012</v>
      </c>
      <c r="F363" s="278" t="s">
        <v>1600</v>
      </c>
      <c r="G363" s="279" t="s">
        <v>255</v>
      </c>
      <c r="H363" s="280">
        <v>57.51</v>
      </c>
      <c r="I363" s="281"/>
      <c r="J363" s="282">
        <f>ROUND(I363*H363,2)</f>
        <v>0</v>
      </c>
      <c r="K363" s="278" t="s">
        <v>1361</v>
      </c>
      <c r="L363" s="45"/>
      <c r="M363" s="283" t="s">
        <v>1</v>
      </c>
      <c r="N363" s="284" t="s">
        <v>43</v>
      </c>
      <c r="O363" s="92"/>
      <c r="P363" s="239">
        <f>O363*H363</f>
        <v>0</v>
      </c>
      <c r="Q363" s="239">
        <v>0</v>
      </c>
      <c r="R363" s="239">
        <f>Q363*H363</f>
        <v>0</v>
      </c>
      <c r="S363" s="239">
        <v>0</v>
      </c>
      <c r="T363" s="240">
        <f>S363*H363</f>
        <v>0</v>
      </c>
      <c r="U363" s="39"/>
      <c r="V363" s="39"/>
      <c r="W363" s="39"/>
      <c r="X363" s="39"/>
      <c r="Y363" s="39"/>
      <c r="Z363" s="39"/>
      <c r="AA363" s="39"/>
      <c r="AB363" s="39"/>
      <c r="AC363" s="39"/>
      <c r="AD363" s="39"/>
      <c r="AE363" s="39"/>
      <c r="AR363" s="241" t="s">
        <v>100</v>
      </c>
      <c r="AT363" s="241" t="s">
        <v>265</v>
      </c>
      <c r="AU363" s="241" t="s">
        <v>87</v>
      </c>
      <c r="AY363" s="18" t="s">
        <v>216</v>
      </c>
      <c r="BE363" s="242">
        <f>IF(N363="základní",J363,0)</f>
        <v>0</v>
      </c>
      <c r="BF363" s="242">
        <f>IF(N363="snížená",J363,0)</f>
        <v>0</v>
      </c>
      <c r="BG363" s="242">
        <f>IF(N363="zákl. přenesená",J363,0)</f>
        <v>0</v>
      </c>
      <c r="BH363" s="242">
        <f>IF(N363="sníž. přenesená",J363,0)</f>
        <v>0</v>
      </c>
      <c r="BI363" s="242">
        <f>IF(N363="nulová",J363,0)</f>
        <v>0</v>
      </c>
      <c r="BJ363" s="18" t="s">
        <v>85</v>
      </c>
      <c r="BK363" s="242">
        <f>ROUND(I363*H363,2)</f>
        <v>0</v>
      </c>
      <c r="BL363" s="18" t="s">
        <v>100</v>
      </c>
      <c r="BM363" s="241" t="s">
        <v>2586</v>
      </c>
    </row>
    <row r="364" spans="1:47" s="2" customFormat="1" ht="12">
      <c r="A364" s="39"/>
      <c r="B364" s="40"/>
      <c r="C364" s="41"/>
      <c r="D364" s="288" t="s">
        <v>836</v>
      </c>
      <c r="E364" s="41"/>
      <c r="F364" s="289" t="s">
        <v>2014</v>
      </c>
      <c r="G364" s="41"/>
      <c r="H364" s="41"/>
      <c r="I364" s="290"/>
      <c r="J364" s="41"/>
      <c r="K364" s="41"/>
      <c r="L364" s="45"/>
      <c r="M364" s="291"/>
      <c r="N364" s="292"/>
      <c r="O364" s="92"/>
      <c r="P364" s="92"/>
      <c r="Q364" s="92"/>
      <c r="R364" s="92"/>
      <c r="S364" s="92"/>
      <c r="T364" s="93"/>
      <c r="U364" s="39"/>
      <c r="V364" s="39"/>
      <c r="W364" s="39"/>
      <c r="X364" s="39"/>
      <c r="Y364" s="39"/>
      <c r="Z364" s="39"/>
      <c r="AA364" s="39"/>
      <c r="AB364" s="39"/>
      <c r="AC364" s="39"/>
      <c r="AD364" s="39"/>
      <c r="AE364" s="39"/>
      <c r="AT364" s="18" t="s">
        <v>836</v>
      </c>
      <c r="AU364" s="18" t="s">
        <v>87</v>
      </c>
    </row>
    <row r="365" spans="1:51" s="13" customFormat="1" ht="12">
      <c r="A365" s="13"/>
      <c r="B365" s="243"/>
      <c r="C365" s="244"/>
      <c r="D365" s="245" t="s">
        <v>226</v>
      </c>
      <c r="E365" s="246" t="s">
        <v>1</v>
      </c>
      <c r="F365" s="247" t="s">
        <v>2587</v>
      </c>
      <c r="G365" s="244"/>
      <c r="H365" s="246" t="s">
        <v>1</v>
      </c>
      <c r="I365" s="248"/>
      <c r="J365" s="244"/>
      <c r="K365" s="244"/>
      <c r="L365" s="249"/>
      <c r="M365" s="250"/>
      <c r="N365" s="251"/>
      <c r="O365" s="251"/>
      <c r="P365" s="251"/>
      <c r="Q365" s="251"/>
      <c r="R365" s="251"/>
      <c r="S365" s="251"/>
      <c r="T365" s="252"/>
      <c r="U365" s="13"/>
      <c r="V365" s="13"/>
      <c r="W365" s="13"/>
      <c r="X365" s="13"/>
      <c r="Y365" s="13"/>
      <c r="Z365" s="13"/>
      <c r="AA365" s="13"/>
      <c r="AB365" s="13"/>
      <c r="AC365" s="13"/>
      <c r="AD365" s="13"/>
      <c r="AE365" s="13"/>
      <c r="AT365" s="253" t="s">
        <v>226</v>
      </c>
      <c r="AU365" s="253" t="s">
        <v>87</v>
      </c>
      <c r="AV365" s="13" t="s">
        <v>85</v>
      </c>
      <c r="AW365" s="13" t="s">
        <v>35</v>
      </c>
      <c r="AX365" s="13" t="s">
        <v>78</v>
      </c>
      <c r="AY365" s="253" t="s">
        <v>216</v>
      </c>
    </row>
    <row r="366" spans="1:51" s="14" customFormat="1" ht="12">
      <c r="A366" s="14"/>
      <c r="B366" s="254"/>
      <c r="C366" s="255"/>
      <c r="D366" s="245" t="s">
        <v>226</v>
      </c>
      <c r="E366" s="256" t="s">
        <v>1</v>
      </c>
      <c r="F366" s="257" t="s">
        <v>2588</v>
      </c>
      <c r="G366" s="255"/>
      <c r="H366" s="258">
        <v>27.506</v>
      </c>
      <c r="I366" s="259"/>
      <c r="J366" s="255"/>
      <c r="K366" s="255"/>
      <c r="L366" s="260"/>
      <c r="M366" s="261"/>
      <c r="N366" s="262"/>
      <c r="O366" s="262"/>
      <c r="P366" s="262"/>
      <c r="Q366" s="262"/>
      <c r="R366" s="262"/>
      <c r="S366" s="262"/>
      <c r="T366" s="263"/>
      <c r="U366" s="14"/>
      <c r="V366" s="14"/>
      <c r="W366" s="14"/>
      <c r="X366" s="14"/>
      <c r="Y366" s="14"/>
      <c r="Z366" s="14"/>
      <c r="AA366" s="14"/>
      <c r="AB366" s="14"/>
      <c r="AC366" s="14"/>
      <c r="AD366" s="14"/>
      <c r="AE366" s="14"/>
      <c r="AT366" s="264" t="s">
        <v>226</v>
      </c>
      <c r="AU366" s="264" t="s">
        <v>87</v>
      </c>
      <c r="AV366" s="14" t="s">
        <v>87</v>
      </c>
      <c r="AW366" s="14" t="s">
        <v>35</v>
      </c>
      <c r="AX366" s="14" t="s">
        <v>78</v>
      </c>
      <c r="AY366" s="264" t="s">
        <v>216</v>
      </c>
    </row>
    <row r="367" spans="1:51" s="13" customFormat="1" ht="12">
      <c r="A367" s="13"/>
      <c r="B367" s="243"/>
      <c r="C367" s="244"/>
      <c r="D367" s="245" t="s">
        <v>226</v>
      </c>
      <c r="E367" s="246" t="s">
        <v>1</v>
      </c>
      <c r="F367" s="247" t="s">
        <v>2589</v>
      </c>
      <c r="G367" s="244"/>
      <c r="H367" s="246" t="s">
        <v>1</v>
      </c>
      <c r="I367" s="248"/>
      <c r="J367" s="244"/>
      <c r="K367" s="244"/>
      <c r="L367" s="249"/>
      <c r="M367" s="250"/>
      <c r="N367" s="251"/>
      <c r="O367" s="251"/>
      <c r="P367" s="251"/>
      <c r="Q367" s="251"/>
      <c r="R367" s="251"/>
      <c r="S367" s="251"/>
      <c r="T367" s="252"/>
      <c r="U367" s="13"/>
      <c r="V367" s="13"/>
      <c r="W367" s="13"/>
      <c r="X367" s="13"/>
      <c r="Y367" s="13"/>
      <c r="Z367" s="13"/>
      <c r="AA367" s="13"/>
      <c r="AB367" s="13"/>
      <c r="AC367" s="13"/>
      <c r="AD367" s="13"/>
      <c r="AE367" s="13"/>
      <c r="AT367" s="253" t="s">
        <v>226</v>
      </c>
      <c r="AU367" s="253" t="s">
        <v>87</v>
      </c>
      <c r="AV367" s="13" t="s">
        <v>85</v>
      </c>
      <c r="AW367" s="13" t="s">
        <v>35</v>
      </c>
      <c r="AX367" s="13" t="s">
        <v>78</v>
      </c>
      <c r="AY367" s="253" t="s">
        <v>216</v>
      </c>
    </row>
    <row r="368" spans="1:51" s="14" customFormat="1" ht="12">
      <c r="A368" s="14"/>
      <c r="B368" s="254"/>
      <c r="C368" s="255"/>
      <c r="D368" s="245" t="s">
        <v>226</v>
      </c>
      <c r="E368" s="256" t="s">
        <v>1</v>
      </c>
      <c r="F368" s="257" t="s">
        <v>2590</v>
      </c>
      <c r="G368" s="255"/>
      <c r="H368" s="258">
        <v>30.004</v>
      </c>
      <c r="I368" s="259"/>
      <c r="J368" s="255"/>
      <c r="K368" s="255"/>
      <c r="L368" s="260"/>
      <c r="M368" s="261"/>
      <c r="N368" s="262"/>
      <c r="O368" s="262"/>
      <c r="P368" s="262"/>
      <c r="Q368" s="262"/>
      <c r="R368" s="262"/>
      <c r="S368" s="262"/>
      <c r="T368" s="263"/>
      <c r="U368" s="14"/>
      <c r="V368" s="14"/>
      <c r="W368" s="14"/>
      <c r="X368" s="14"/>
      <c r="Y368" s="14"/>
      <c r="Z368" s="14"/>
      <c r="AA368" s="14"/>
      <c r="AB368" s="14"/>
      <c r="AC368" s="14"/>
      <c r="AD368" s="14"/>
      <c r="AE368" s="14"/>
      <c r="AT368" s="264" t="s">
        <v>226</v>
      </c>
      <c r="AU368" s="264" t="s">
        <v>87</v>
      </c>
      <c r="AV368" s="14" t="s">
        <v>87</v>
      </c>
      <c r="AW368" s="14" t="s">
        <v>35</v>
      </c>
      <c r="AX368" s="14" t="s">
        <v>78</v>
      </c>
      <c r="AY368" s="264" t="s">
        <v>216</v>
      </c>
    </row>
    <row r="369" spans="1:51" s="15" customFormat="1" ht="12">
      <c r="A369" s="15"/>
      <c r="B369" s="265"/>
      <c r="C369" s="266"/>
      <c r="D369" s="245" t="s">
        <v>226</v>
      </c>
      <c r="E369" s="267" t="s">
        <v>1</v>
      </c>
      <c r="F369" s="268" t="s">
        <v>229</v>
      </c>
      <c r="G369" s="266"/>
      <c r="H369" s="269">
        <v>57.510000000000005</v>
      </c>
      <c r="I369" s="270"/>
      <c r="J369" s="266"/>
      <c r="K369" s="266"/>
      <c r="L369" s="271"/>
      <c r="M369" s="272"/>
      <c r="N369" s="273"/>
      <c r="O369" s="273"/>
      <c r="P369" s="273"/>
      <c r="Q369" s="273"/>
      <c r="R369" s="273"/>
      <c r="S369" s="273"/>
      <c r="T369" s="274"/>
      <c r="U369" s="15"/>
      <c r="V369" s="15"/>
      <c r="W369" s="15"/>
      <c r="X369" s="15"/>
      <c r="Y369" s="15"/>
      <c r="Z369" s="15"/>
      <c r="AA369" s="15"/>
      <c r="AB369" s="15"/>
      <c r="AC369" s="15"/>
      <c r="AD369" s="15"/>
      <c r="AE369" s="15"/>
      <c r="AT369" s="275" t="s">
        <v>226</v>
      </c>
      <c r="AU369" s="275" t="s">
        <v>87</v>
      </c>
      <c r="AV369" s="15" t="s">
        <v>100</v>
      </c>
      <c r="AW369" s="15" t="s">
        <v>35</v>
      </c>
      <c r="AX369" s="15" t="s">
        <v>85</v>
      </c>
      <c r="AY369" s="275" t="s">
        <v>216</v>
      </c>
    </row>
    <row r="370" spans="1:65" s="2" customFormat="1" ht="33" customHeight="1">
      <c r="A370" s="39"/>
      <c r="B370" s="40"/>
      <c r="C370" s="276" t="s">
        <v>377</v>
      </c>
      <c r="D370" s="276" t="s">
        <v>265</v>
      </c>
      <c r="E370" s="277" t="s">
        <v>1585</v>
      </c>
      <c r="F370" s="278" t="s">
        <v>1586</v>
      </c>
      <c r="G370" s="279" t="s">
        <v>255</v>
      </c>
      <c r="H370" s="280">
        <v>258.101</v>
      </c>
      <c r="I370" s="281"/>
      <c r="J370" s="282">
        <f>ROUND(I370*H370,2)</f>
        <v>0</v>
      </c>
      <c r="K370" s="278" t="s">
        <v>1361</v>
      </c>
      <c r="L370" s="45"/>
      <c r="M370" s="283" t="s">
        <v>1</v>
      </c>
      <c r="N370" s="284" t="s">
        <v>43</v>
      </c>
      <c r="O370" s="92"/>
      <c r="P370" s="239">
        <f>O370*H370</f>
        <v>0</v>
      </c>
      <c r="Q370" s="239">
        <v>0</v>
      </c>
      <c r="R370" s="239">
        <f>Q370*H370</f>
        <v>0</v>
      </c>
      <c r="S370" s="239">
        <v>0</v>
      </c>
      <c r="T370" s="240">
        <f>S370*H370</f>
        <v>0</v>
      </c>
      <c r="U370" s="39"/>
      <c r="V370" s="39"/>
      <c r="W370" s="39"/>
      <c r="X370" s="39"/>
      <c r="Y370" s="39"/>
      <c r="Z370" s="39"/>
      <c r="AA370" s="39"/>
      <c r="AB370" s="39"/>
      <c r="AC370" s="39"/>
      <c r="AD370" s="39"/>
      <c r="AE370" s="39"/>
      <c r="AR370" s="241" t="s">
        <v>100</v>
      </c>
      <c r="AT370" s="241" t="s">
        <v>265</v>
      </c>
      <c r="AU370" s="241" t="s">
        <v>87</v>
      </c>
      <c r="AY370" s="18" t="s">
        <v>216</v>
      </c>
      <c r="BE370" s="242">
        <f>IF(N370="základní",J370,0)</f>
        <v>0</v>
      </c>
      <c r="BF370" s="242">
        <f>IF(N370="snížená",J370,0)</f>
        <v>0</v>
      </c>
      <c r="BG370" s="242">
        <f>IF(N370="zákl. přenesená",J370,0)</f>
        <v>0</v>
      </c>
      <c r="BH370" s="242">
        <f>IF(N370="sníž. přenesená",J370,0)</f>
        <v>0</v>
      </c>
      <c r="BI370" s="242">
        <f>IF(N370="nulová",J370,0)</f>
        <v>0</v>
      </c>
      <c r="BJ370" s="18" t="s">
        <v>85</v>
      </c>
      <c r="BK370" s="242">
        <f>ROUND(I370*H370,2)</f>
        <v>0</v>
      </c>
      <c r="BL370" s="18" t="s">
        <v>100</v>
      </c>
      <c r="BM370" s="241" t="s">
        <v>2591</v>
      </c>
    </row>
    <row r="371" spans="1:47" s="2" customFormat="1" ht="12">
      <c r="A371" s="39"/>
      <c r="B371" s="40"/>
      <c r="C371" s="41"/>
      <c r="D371" s="288" t="s">
        <v>836</v>
      </c>
      <c r="E371" s="41"/>
      <c r="F371" s="289" t="s">
        <v>1588</v>
      </c>
      <c r="G371" s="41"/>
      <c r="H371" s="41"/>
      <c r="I371" s="290"/>
      <c r="J371" s="41"/>
      <c r="K371" s="41"/>
      <c r="L371" s="45"/>
      <c r="M371" s="291"/>
      <c r="N371" s="292"/>
      <c r="O371" s="92"/>
      <c r="P371" s="92"/>
      <c r="Q371" s="92"/>
      <c r="R371" s="92"/>
      <c r="S371" s="92"/>
      <c r="T371" s="93"/>
      <c r="U371" s="39"/>
      <c r="V371" s="39"/>
      <c r="W371" s="39"/>
      <c r="X371" s="39"/>
      <c r="Y371" s="39"/>
      <c r="Z371" s="39"/>
      <c r="AA371" s="39"/>
      <c r="AB371" s="39"/>
      <c r="AC371" s="39"/>
      <c r="AD371" s="39"/>
      <c r="AE371" s="39"/>
      <c r="AT371" s="18" t="s">
        <v>836</v>
      </c>
      <c r="AU371" s="18" t="s">
        <v>87</v>
      </c>
    </row>
    <row r="372" spans="1:51" s="14" customFormat="1" ht="12">
      <c r="A372" s="14"/>
      <c r="B372" s="254"/>
      <c r="C372" s="255"/>
      <c r="D372" s="245" t="s">
        <v>226</v>
      </c>
      <c r="E372" s="256" t="s">
        <v>1</v>
      </c>
      <c r="F372" s="257" t="s">
        <v>2592</v>
      </c>
      <c r="G372" s="255"/>
      <c r="H372" s="258">
        <v>258.101</v>
      </c>
      <c r="I372" s="259"/>
      <c r="J372" s="255"/>
      <c r="K372" s="255"/>
      <c r="L372" s="260"/>
      <c r="M372" s="261"/>
      <c r="N372" s="262"/>
      <c r="O372" s="262"/>
      <c r="P372" s="262"/>
      <c r="Q372" s="262"/>
      <c r="R372" s="262"/>
      <c r="S372" s="262"/>
      <c r="T372" s="263"/>
      <c r="U372" s="14"/>
      <c r="V372" s="14"/>
      <c r="W372" s="14"/>
      <c r="X372" s="14"/>
      <c r="Y372" s="14"/>
      <c r="Z372" s="14"/>
      <c r="AA372" s="14"/>
      <c r="AB372" s="14"/>
      <c r="AC372" s="14"/>
      <c r="AD372" s="14"/>
      <c r="AE372" s="14"/>
      <c r="AT372" s="264" t="s">
        <v>226</v>
      </c>
      <c r="AU372" s="264" t="s">
        <v>87</v>
      </c>
      <c r="AV372" s="14" t="s">
        <v>87</v>
      </c>
      <c r="AW372" s="14" t="s">
        <v>35</v>
      </c>
      <c r="AX372" s="14" t="s">
        <v>85</v>
      </c>
      <c r="AY372" s="264" t="s">
        <v>216</v>
      </c>
    </row>
    <row r="373" spans="1:65" s="2" customFormat="1" ht="44.25" customHeight="1">
      <c r="A373" s="39"/>
      <c r="B373" s="40"/>
      <c r="C373" s="276" t="s">
        <v>382</v>
      </c>
      <c r="D373" s="276" t="s">
        <v>265</v>
      </c>
      <c r="E373" s="277" t="s">
        <v>1589</v>
      </c>
      <c r="F373" s="278" t="s">
        <v>1590</v>
      </c>
      <c r="G373" s="279" t="s">
        <v>255</v>
      </c>
      <c r="H373" s="280">
        <v>1548.606</v>
      </c>
      <c r="I373" s="281"/>
      <c r="J373" s="282">
        <f>ROUND(I373*H373,2)</f>
        <v>0</v>
      </c>
      <c r="K373" s="278" t="s">
        <v>1361</v>
      </c>
      <c r="L373" s="45"/>
      <c r="M373" s="283" t="s">
        <v>1</v>
      </c>
      <c r="N373" s="284" t="s">
        <v>43</v>
      </c>
      <c r="O373" s="92"/>
      <c r="P373" s="239">
        <f>O373*H373</f>
        <v>0</v>
      </c>
      <c r="Q373" s="239">
        <v>0</v>
      </c>
      <c r="R373" s="239">
        <f>Q373*H373</f>
        <v>0</v>
      </c>
      <c r="S373" s="239">
        <v>0</v>
      </c>
      <c r="T373" s="240">
        <f>S373*H373</f>
        <v>0</v>
      </c>
      <c r="U373" s="39"/>
      <c r="V373" s="39"/>
      <c r="W373" s="39"/>
      <c r="X373" s="39"/>
      <c r="Y373" s="39"/>
      <c r="Z373" s="39"/>
      <c r="AA373" s="39"/>
      <c r="AB373" s="39"/>
      <c r="AC373" s="39"/>
      <c r="AD373" s="39"/>
      <c r="AE373" s="39"/>
      <c r="AR373" s="241" t="s">
        <v>100</v>
      </c>
      <c r="AT373" s="241" t="s">
        <v>265</v>
      </c>
      <c r="AU373" s="241" t="s">
        <v>87</v>
      </c>
      <c r="AY373" s="18" t="s">
        <v>216</v>
      </c>
      <c r="BE373" s="242">
        <f>IF(N373="základní",J373,0)</f>
        <v>0</v>
      </c>
      <c r="BF373" s="242">
        <f>IF(N373="snížená",J373,0)</f>
        <v>0</v>
      </c>
      <c r="BG373" s="242">
        <f>IF(N373="zákl. přenesená",J373,0)</f>
        <v>0</v>
      </c>
      <c r="BH373" s="242">
        <f>IF(N373="sníž. přenesená",J373,0)</f>
        <v>0</v>
      </c>
      <c r="BI373" s="242">
        <f>IF(N373="nulová",J373,0)</f>
        <v>0</v>
      </c>
      <c r="BJ373" s="18" t="s">
        <v>85</v>
      </c>
      <c r="BK373" s="242">
        <f>ROUND(I373*H373,2)</f>
        <v>0</v>
      </c>
      <c r="BL373" s="18" t="s">
        <v>100</v>
      </c>
      <c r="BM373" s="241" t="s">
        <v>2593</v>
      </c>
    </row>
    <row r="374" spans="1:47" s="2" customFormat="1" ht="12">
      <c r="A374" s="39"/>
      <c r="B374" s="40"/>
      <c r="C374" s="41"/>
      <c r="D374" s="288" t="s">
        <v>836</v>
      </c>
      <c r="E374" s="41"/>
      <c r="F374" s="289" t="s">
        <v>1592</v>
      </c>
      <c r="G374" s="41"/>
      <c r="H374" s="41"/>
      <c r="I374" s="290"/>
      <c r="J374" s="41"/>
      <c r="K374" s="41"/>
      <c r="L374" s="45"/>
      <c r="M374" s="291"/>
      <c r="N374" s="292"/>
      <c r="O374" s="92"/>
      <c r="P374" s="92"/>
      <c r="Q374" s="92"/>
      <c r="R374" s="92"/>
      <c r="S374" s="92"/>
      <c r="T374" s="93"/>
      <c r="U374" s="39"/>
      <c r="V374" s="39"/>
      <c r="W374" s="39"/>
      <c r="X374" s="39"/>
      <c r="Y374" s="39"/>
      <c r="Z374" s="39"/>
      <c r="AA374" s="39"/>
      <c r="AB374" s="39"/>
      <c r="AC374" s="39"/>
      <c r="AD374" s="39"/>
      <c r="AE374" s="39"/>
      <c r="AT374" s="18" t="s">
        <v>836</v>
      </c>
      <c r="AU374" s="18" t="s">
        <v>87</v>
      </c>
    </row>
    <row r="375" spans="1:51" s="14" customFormat="1" ht="12">
      <c r="A375" s="14"/>
      <c r="B375" s="254"/>
      <c r="C375" s="255"/>
      <c r="D375" s="245" t="s">
        <v>226</v>
      </c>
      <c r="E375" s="256" t="s">
        <v>1</v>
      </c>
      <c r="F375" s="257" t="s">
        <v>2594</v>
      </c>
      <c r="G375" s="255"/>
      <c r="H375" s="258">
        <v>1548.606</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226</v>
      </c>
      <c r="AU375" s="264" t="s">
        <v>87</v>
      </c>
      <c r="AV375" s="14" t="s">
        <v>87</v>
      </c>
      <c r="AW375" s="14" t="s">
        <v>35</v>
      </c>
      <c r="AX375" s="14" t="s">
        <v>78</v>
      </c>
      <c r="AY375" s="264" t="s">
        <v>216</v>
      </c>
    </row>
    <row r="376" spans="1:51" s="15" customFormat="1" ht="12">
      <c r="A376" s="15"/>
      <c r="B376" s="265"/>
      <c r="C376" s="266"/>
      <c r="D376" s="245" t="s">
        <v>226</v>
      </c>
      <c r="E376" s="267" t="s">
        <v>1</v>
      </c>
      <c r="F376" s="268" t="s">
        <v>229</v>
      </c>
      <c r="G376" s="266"/>
      <c r="H376" s="269">
        <v>1548.606</v>
      </c>
      <c r="I376" s="270"/>
      <c r="J376" s="266"/>
      <c r="K376" s="266"/>
      <c r="L376" s="271"/>
      <c r="M376" s="272"/>
      <c r="N376" s="273"/>
      <c r="O376" s="273"/>
      <c r="P376" s="273"/>
      <c r="Q376" s="273"/>
      <c r="R376" s="273"/>
      <c r="S376" s="273"/>
      <c r="T376" s="274"/>
      <c r="U376" s="15"/>
      <c r="V376" s="15"/>
      <c r="W376" s="15"/>
      <c r="X376" s="15"/>
      <c r="Y376" s="15"/>
      <c r="Z376" s="15"/>
      <c r="AA376" s="15"/>
      <c r="AB376" s="15"/>
      <c r="AC376" s="15"/>
      <c r="AD376" s="15"/>
      <c r="AE376" s="15"/>
      <c r="AT376" s="275" t="s">
        <v>226</v>
      </c>
      <c r="AU376" s="275" t="s">
        <v>87</v>
      </c>
      <c r="AV376" s="15" t="s">
        <v>100</v>
      </c>
      <c r="AW376" s="15" t="s">
        <v>35</v>
      </c>
      <c r="AX376" s="15" t="s">
        <v>85</v>
      </c>
      <c r="AY376" s="275" t="s">
        <v>216</v>
      </c>
    </row>
    <row r="377" spans="1:65" s="2" customFormat="1" ht="24.15" customHeight="1">
      <c r="A377" s="39"/>
      <c r="B377" s="40"/>
      <c r="C377" s="276" t="s">
        <v>387</v>
      </c>
      <c r="D377" s="276" t="s">
        <v>265</v>
      </c>
      <c r="E377" s="277" t="s">
        <v>1594</v>
      </c>
      <c r="F377" s="278" t="s">
        <v>1595</v>
      </c>
      <c r="G377" s="279" t="s">
        <v>255</v>
      </c>
      <c r="H377" s="280">
        <v>516.202</v>
      </c>
      <c r="I377" s="281"/>
      <c r="J377" s="282">
        <f>ROUND(I377*H377,2)</f>
        <v>0</v>
      </c>
      <c r="K377" s="278" t="s">
        <v>1361</v>
      </c>
      <c r="L377" s="45"/>
      <c r="M377" s="283" t="s">
        <v>1</v>
      </c>
      <c r="N377" s="284" t="s">
        <v>43</v>
      </c>
      <c r="O377" s="92"/>
      <c r="P377" s="239">
        <f>O377*H377</f>
        <v>0</v>
      </c>
      <c r="Q377" s="239">
        <v>0</v>
      </c>
      <c r="R377" s="239">
        <f>Q377*H377</f>
        <v>0</v>
      </c>
      <c r="S377" s="239">
        <v>0</v>
      </c>
      <c r="T377" s="240">
        <f>S377*H377</f>
        <v>0</v>
      </c>
      <c r="U377" s="39"/>
      <c r="V377" s="39"/>
      <c r="W377" s="39"/>
      <c r="X377" s="39"/>
      <c r="Y377" s="39"/>
      <c r="Z377" s="39"/>
      <c r="AA377" s="39"/>
      <c r="AB377" s="39"/>
      <c r="AC377" s="39"/>
      <c r="AD377" s="39"/>
      <c r="AE377" s="39"/>
      <c r="AR377" s="241" t="s">
        <v>100</v>
      </c>
      <c r="AT377" s="241" t="s">
        <v>265</v>
      </c>
      <c r="AU377" s="241" t="s">
        <v>87</v>
      </c>
      <c r="AY377" s="18" t="s">
        <v>216</v>
      </c>
      <c r="BE377" s="242">
        <f>IF(N377="základní",J377,0)</f>
        <v>0</v>
      </c>
      <c r="BF377" s="242">
        <f>IF(N377="snížená",J377,0)</f>
        <v>0</v>
      </c>
      <c r="BG377" s="242">
        <f>IF(N377="zákl. přenesená",J377,0)</f>
        <v>0</v>
      </c>
      <c r="BH377" s="242">
        <f>IF(N377="sníž. přenesená",J377,0)</f>
        <v>0</v>
      </c>
      <c r="BI377" s="242">
        <f>IF(N377="nulová",J377,0)</f>
        <v>0</v>
      </c>
      <c r="BJ377" s="18" t="s">
        <v>85</v>
      </c>
      <c r="BK377" s="242">
        <f>ROUND(I377*H377,2)</f>
        <v>0</v>
      </c>
      <c r="BL377" s="18" t="s">
        <v>100</v>
      </c>
      <c r="BM377" s="241" t="s">
        <v>2595</v>
      </c>
    </row>
    <row r="378" spans="1:47" s="2" customFormat="1" ht="12">
      <c r="A378" s="39"/>
      <c r="B378" s="40"/>
      <c r="C378" s="41"/>
      <c r="D378" s="288" t="s">
        <v>836</v>
      </c>
      <c r="E378" s="41"/>
      <c r="F378" s="289" t="s">
        <v>1597</v>
      </c>
      <c r="G378" s="41"/>
      <c r="H378" s="41"/>
      <c r="I378" s="290"/>
      <c r="J378" s="41"/>
      <c r="K378" s="41"/>
      <c r="L378" s="45"/>
      <c r="M378" s="291"/>
      <c r="N378" s="292"/>
      <c r="O378" s="92"/>
      <c r="P378" s="92"/>
      <c r="Q378" s="92"/>
      <c r="R378" s="92"/>
      <c r="S378" s="92"/>
      <c r="T378" s="93"/>
      <c r="U378" s="39"/>
      <c r="V378" s="39"/>
      <c r="W378" s="39"/>
      <c r="X378" s="39"/>
      <c r="Y378" s="39"/>
      <c r="Z378" s="39"/>
      <c r="AA378" s="39"/>
      <c r="AB378" s="39"/>
      <c r="AC378" s="39"/>
      <c r="AD378" s="39"/>
      <c r="AE378" s="39"/>
      <c r="AT378" s="18" t="s">
        <v>836</v>
      </c>
      <c r="AU378" s="18" t="s">
        <v>87</v>
      </c>
    </row>
    <row r="379" spans="1:51" s="13" customFormat="1" ht="12">
      <c r="A379" s="13"/>
      <c r="B379" s="243"/>
      <c r="C379" s="244"/>
      <c r="D379" s="245" t="s">
        <v>226</v>
      </c>
      <c r="E379" s="246" t="s">
        <v>1</v>
      </c>
      <c r="F379" s="247" t="s">
        <v>2596</v>
      </c>
      <c r="G379" s="244"/>
      <c r="H379" s="246" t="s">
        <v>1</v>
      </c>
      <c r="I379" s="248"/>
      <c r="J379" s="244"/>
      <c r="K379" s="244"/>
      <c r="L379" s="249"/>
      <c r="M379" s="250"/>
      <c r="N379" s="251"/>
      <c r="O379" s="251"/>
      <c r="P379" s="251"/>
      <c r="Q379" s="251"/>
      <c r="R379" s="251"/>
      <c r="S379" s="251"/>
      <c r="T379" s="252"/>
      <c r="U379" s="13"/>
      <c r="V379" s="13"/>
      <c r="W379" s="13"/>
      <c r="X379" s="13"/>
      <c r="Y379" s="13"/>
      <c r="Z379" s="13"/>
      <c r="AA379" s="13"/>
      <c r="AB379" s="13"/>
      <c r="AC379" s="13"/>
      <c r="AD379" s="13"/>
      <c r="AE379" s="13"/>
      <c r="AT379" s="253" t="s">
        <v>226</v>
      </c>
      <c r="AU379" s="253" t="s">
        <v>87</v>
      </c>
      <c r="AV379" s="13" t="s">
        <v>85</v>
      </c>
      <c r="AW379" s="13" t="s">
        <v>35</v>
      </c>
      <c r="AX379" s="13" t="s">
        <v>78</v>
      </c>
      <c r="AY379" s="253" t="s">
        <v>216</v>
      </c>
    </row>
    <row r="380" spans="1:51" s="14" customFormat="1" ht="12">
      <c r="A380" s="14"/>
      <c r="B380" s="254"/>
      <c r="C380" s="255"/>
      <c r="D380" s="245" t="s">
        <v>226</v>
      </c>
      <c r="E380" s="256" t="s">
        <v>1</v>
      </c>
      <c r="F380" s="257" t="s">
        <v>2597</v>
      </c>
      <c r="G380" s="255"/>
      <c r="H380" s="258">
        <v>516.202</v>
      </c>
      <c r="I380" s="259"/>
      <c r="J380" s="255"/>
      <c r="K380" s="255"/>
      <c r="L380" s="260"/>
      <c r="M380" s="261"/>
      <c r="N380" s="262"/>
      <c r="O380" s="262"/>
      <c r="P380" s="262"/>
      <c r="Q380" s="262"/>
      <c r="R380" s="262"/>
      <c r="S380" s="262"/>
      <c r="T380" s="263"/>
      <c r="U380" s="14"/>
      <c r="V380" s="14"/>
      <c r="W380" s="14"/>
      <c r="X380" s="14"/>
      <c r="Y380" s="14"/>
      <c r="Z380" s="14"/>
      <c r="AA380" s="14"/>
      <c r="AB380" s="14"/>
      <c r="AC380" s="14"/>
      <c r="AD380" s="14"/>
      <c r="AE380" s="14"/>
      <c r="AT380" s="264" t="s">
        <v>226</v>
      </c>
      <c r="AU380" s="264" t="s">
        <v>87</v>
      </c>
      <c r="AV380" s="14" t="s">
        <v>87</v>
      </c>
      <c r="AW380" s="14" t="s">
        <v>35</v>
      </c>
      <c r="AX380" s="14" t="s">
        <v>78</v>
      </c>
      <c r="AY380" s="264" t="s">
        <v>216</v>
      </c>
    </row>
    <row r="381" spans="1:51" s="15" customFormat="1" ht="12">
      <c r="A381" s="15"/>
      <c r="B381" s="265"/>
      <c r="C381" s="266"/>
      <c r="D381" s="245" t="s">
        <v>226</v>
      </c>
      <c r="E381" s="267" t="s">
        <v>1</v>
      </c>
      <c r="F381" s="268" t="s">
        <v>229</v>
      </c>
      <c r="G381" s="266"/>
      <c r="H381" s="269">
        <v>516.202</v>
      </c>
      <c r="I381" s="270"/>
      <c r="J381" s="266"/>
      <c r="K381" s="266"/>
      <c r="L381" s="271"/>
      <c r="M381" s="272"/>
      <c r="N381" s="273"/>
      <c r="O381" s="273"/>
      <c r="P381" s="273"/>
      <c r="Q381" s="273"/>
      <c r="R381" s="273"/>
      <c r="S381" s="273"/>
      <c r="T381" s="274"/>
      <c r="U381" s="15"/>
      <c r="V381" s="15"/>
      <c r="W381" s="15"/>
      <c r="X381" s="15"/>
      <c r="Y381" s="15"/>
      <c r="Z381" s="15"/>
      <c r="AA381" s="15"/>
      <c r="AB381" s="15"/>
      <c r="AC381" s="15"/>
      <c r="AD381" s="15"/>
      <c r="AE381" s="15"/>
      <c r="AT381" s="275" t="s">
        <v>226</v>
      </c>
      <c r="AU381" s="275" t="s">
        <v>87</v>
      </c>
      <c r="AV381" s="15" t="s">
        <v>100</v>
      </c>
      <c r="AW381" s="15" t="s">
        <v>35</v>
      </c>
      <c r="AX381" s="15" t="s">
        <v>85</v>
      </c>
      <c r="AY381" s="275" t="s">
        <v>216</v>
      </c>
    </row>
    <row r="382" spans="1:65" s="2" customFormat="1" ht="44.25" customHeight="1">
      <c r="A382" s="39"/>
      <c r="B382" s="40"/>
      <c r="C382" s="276" t="s">
        <v>392</v>
      </c>
      <c r="D382" s="276" t="s">
        <v>265</v>
      </c>
      <c r="E382" s="277" t="s">
        <v>2598</v>
      </c>
      <c r="F382" s="278" t="s">
        <v>1425</v>
      </c>
      <c r="G382" s="279" t="s">
        <v>255</v>
      </c>
      <c r="H382" s="280">
        <v>5</v>
      </c>
      <c r="I382" s="281"/>
      <c r="J382" s="282">
        <f>ROUND(I382*H382,2)</f>
        <v>0</v>
      </c>
      <c r="K382" s="278" t="s">
        <v>1361</v>
      </c>
      <c r="L382" s="45"/>
      <c r="M382" s="283" t="s">
        <v>1</v>
      </c>
      <c r="N382" s="284" t="s">
        <v>43</v>
      </c>
      <c r="O382" s="92"/>
      <c r="P382" s="239">
        <f>O382*H382</f>
        <v>0</v>
      </c>
      <c r="Q382" s="239">
        <v>0</v>
      </c>
      <c r="R382" s="239">
        <f>Q382*H382</f>
        <v>0</v>
      </c>
      <c r="S382" s="239">
        <v>0</v>
      </c>
      <c r="T382" s="240">
        <f>S382*H382</f>
        <v>0</v>
      </c>
      <c r="U382" s="39"/>
      <c r="V382" s="39"/>
      <c r="W382" s="39"/>
      <c r="X382" s="39"/>
      <c r="Y382" s="39"/>
      <c r="Z382" s="39"/>
      <c r="AA382" s="39"/>
      <c r="AB382" s="39"/>
      <c r="AC382" s="39"/>
      <c r="AD382" s="39"/>
      <c r="AE382" s="39"/>
      <c r="AR382" s="241" t="s">
        <v>100</v>
      </c>
      <c r="AT382" s="241" t="s">
        <v>265</v>
      </c>
      <c r="AU382" s="241" t="s">
        <v>87</v>
      </c>
      <c r="AY382" s="18" t="s">
        <v>216</v>
      </c>
      <c r="BE382" s="242">
        <f>IF(N382="základní",J382,0)</f>
        <v>0</v>
      </c>
      <c r="BF382" s="242">
        <f>IF(N382="snížená",J382,0)</f>
        <v>0</v>
      </c>
      <c r="BG382" s="242">
        <f>IF(N382="zákl. přenesená",J382,0)</f>
        <v>0</v>
      </c>
      <c r="BH382" s="242">
        <f>IF(N382="sníž. přenesená",J382,0)</f>
        <v>0</v>
      </c>
      <c r="BI382" s="242">
        <f>IF(N382="nulová",J382,0)</f>
        <v>0</v>
      </c>
      <c r="BJ382" s="18" t="s">
        <v>85</v>
      </c>
      <c r="BK382" s="242">
        <f>ROUND(I382*H382,2)</f>
        <v>0</v>
      </c>
      <c r="BL382" s="18" t="s">
        <v>100</v>
      </c>
      <c r="BM382" s="241" t="s">
        <v>2599</v>
      </c>
    </row>
    <row r="383" spans="1:47" s="2" customFormat="1" ht="12">
      <c r="A383" s="39"/>
      <c r="B383" s="40"/>
      <c r="C383" s="41"/>
      <c r="D383" s="288" t="s">
        <v>836</v>
      </c>
      <c r="E383" s="41"/>
      <c r="F383" s="289" t="s">
        <v>2600</v>
      </c>
      <c r="G383" s="41"/>
      <c r="H383" s="41"/>
      <c r="I383" s="290"/>
      <c r="J383" s="41"/>
      <c r="K383" s="41"/>
      <c r="L383" s="45"/>
      <c r="M383" s="291"/>
      <c r="N383" s="292"/>
      <c r="O383" s="92"/>
      <c r="P383" s="92"/>
      <c r="Q383" s="92"/>
      <c r="R383" s="92"/>
      <c r="S383" s="92"/>
      <c r="T383" s="93"/>
      <c r="U383" s="39"/>
      <c r="V383" s="39"/>
      <c r="W383" s="39"/>
      <c r="X383" s="39"/>
      <c r="Y383" s="39"/>
      <c r="Z383" s="39"/>
      <c r="AA383" s="39"/>
      <c r="AB383" s="39"/>
      <c r="AC383" s="39"/>
      <c r="AD383" s="39"/>
      <c r="AE383" s="39"/>
      <c r="AT383" s="18" t="s">
        <v>836</v>
      </c>
      <c r="AU383" s="18" t="s">
        <v>87</v>
      </c>
    </row>
    <row r="384" spans="1:51" s="13" customFormat="1" ht="12">
      <c r="A384" s="13"/>
      <c r="B384" s="243"/>
      <c r="C384" s="244"/>
      <c r="D384" s="245" t="s">
        <v>226</v>
      </c>
      <c r="E384" s="246" t="s">
        <v>1</v>
      </c>
      <c r="F384" s="247" t="s">
        <v>2601</v>
      </c>
      <c r="G384" s="244"/>
      <c r="H384" s="246" t="s">
        <v>1</v>
      </c>
      <c r="I384" s="248"/>
      <c r="J384" s="244"/>
      <c r="K384" s="244"/>
      <c r="L384" s="249"/>
      <c r="M384" s="250"/>
      <c r="N384" s="251"/>
      <c r="O384" s="251"/>
      <c r="P384" s="251"/>
      <c r="Q384" s="251"/>
      <c r="R384" s="251"/>
      <c r="S384" s="251"/>
      <c r="T384" s="252"/>
      <c r="U384" s="13"/>
      <c r="V384" s="13"/>
      <c r="W384" s="13"/>
      <c r="X384" s="13"/>
      <c r="Y384" s="13"/>
      <c r="Z384" s="13"/>
      <c r="AA384" s="13"/>
      <c r="AB384" s="13"/>
      <c r="AC384" s="13"/>
      <c r="AD384" s="13"/>
      <c r="AE384" s="13"/>
      <c r="AT384" s="253" t="s">
        <v>226</v>
      </c>
      <c r="AU384" s="253" t="s">
        <v>87</v>
      </c>
      <c r="AV384" s="13" t="s">
        <v>85</v>
      </c>
      <c r="AW384" s="13" t="s">
        <v>35</v>
      </c>
      <c r="AX384" s="13" t="s">
        <v>78</v>
      </c>
      <c r="AY384" s="253" t="s">
        <v>216</v>
      </c>
    </row>
    <row r="385" spans="1:51" s="14" customFormat="1" ht="12">
      <c r="A385" s="14"/>
      <c r="B385" s="254"/>
      <c r="C385" s="255"/>
      <c r="D385" s="245" t="s">
        <v>226</v>
      </c>
      <c r="E385" s="256" t="s">
        <v>1</v>
      </c>
      <c r="F385" s="257" t="s">
        <v>217</v>
      </c>
      <c r="G385" s="255"/>
      <c r="H385" s="258">
        <v>5</v>
      </c>
      <c r="I385" s="259"/>
      <c r="J385" s="255"/>
      <c r="K385" s="255"/>
      <c r="L385" s="260"/>
      <c r="M385" s="261"/>
      <c r="N385" s="262"/>
      <c r="O385" s="262"/>
      <c r="P385" s="262"/>
      <c r="Q385" s="262"/>
      <c r="R385" s="262"/>
      <c r="S385" s="262"/>
      <c r="T385" s="263"/>
      <c r="U385" s="14"/>
      <c r="V385" s="14"/>
      <c r="W385" s="14"/>
      <c r="X385" s="14"/>
      <c r="Y385" s="14"/>
      <c r="Z385" s="14"/>
      <c r="AA385" s="14"/>
      <c r="AB385" s="14"/>
      <c r="AC385" s="14"/>
      <c r="AD385" s="14"/>
      <c r="AE385" s="14"/>
      <c r="AT385" s="264" t="s">
        <v>226</v>
      </c>
      <c r="AU385" s="264" t="s">
        <v>87</v>
      </c>
      <c r="AV385" s="14" t="s">
        <v>87</v>
      </c>
      <c r="AW385" s="14" t="s">
        <v>35</v>
      </c>
      <c r="AX385" s="14" t="s">
        <v>85</v>
      </c>
      <c r="AY385" s="264" t="s">
        <v>216</v>
      </c>
    </row>
    <row r="386" spans="1:63" s="12" customFormat="1" ht="22.8" customHeight="1">
      <c r="A386" s="12"/>
      <c r="B386" s="213"/>
      <c r="C386" s="214"/>
      <c r="D386" s="215" t="s">
        <v>77</v>
      </c>
      <c r="E386" s="227" t="s">
        <v>1612</v>
      </c>
      <c r="F386" s="227" t="s">
        <v>1613</v>
      </c>
      <c r="G386" s="214"/>
      <c r="H386" s="214"/>
      <c r="I386" s="217"/>
      <c r="J386" s="228">
        <f>BK386</f>
        <v>0</v>
      </c>
      <c r="K386" s="214"/>
      <c r="L386" s="219"/>
      <c r="M386" s="220"/>
      <c r="N386" s="221"/>
      <c r="O386" s="221"/>
      <c r="P386" s="222">
        <f>SUM(P387:P388)</f>
        <v>0</v>
      </c>
      <c r="Q386" s="221"/>
      <c r="R386" s="222">
        <f>SUM(R387:R388)</f>
        <v>0</v>
      </c>
      <c r="S386" s="221"/>
      <c r="T386" s="223">
        <f>SUM(T387:T388)</f>
        <v>0</v>
      </c>
      <c r="U386" s="12"/>
      <c r="V386" s="12"/>
      <c r="W386" s="12"/>
      <c r="X386" s="12"/>
      <c r="Y386" s="12"/>
      <c r="Z386" s="12"/>
      <c r="AA386" s="12"/>
      <c r="AB386" s="12"/>
      <c r="AC386" s="12"/>
      <c r="AD386" s="12"/>
      <c r="AE386" s="12"/>
      <c r="AR386" s="224" t="s">
        <v>85</v>
      </c>
      <c r="AT386" s="225" t="s">
        <v>77</v>
      </c>
      <c r="AU386" s="225" t="s">
        <v>85</v>
      </c>
      <c r="AY386" s="224" t="s">
        <v>216</v>
      </c>
      <c r="BK386" s="226">
        <f>SUM(BK387:BK388)</f>
        <v>0</v>
      </c>
    </row>
    <row r="387" spans="1:65" s="2" customFormat="1" ht="44.25" customHeight="1">
      <c r="A387" s="39"/>
      <c r="B387" s="40"/>
      <c r="C387" s="276" t="s">
        <v>397</v>
      </c>
      <c r="D387" s="276" t="s">
        <v>265</v>
      </c>
      <c r="E387" s="277" t="s">
        <v>2602</v>
      </c>
      <c r="F387" s="278" t="s">
        <v>2603</v>
      </c>
      <c r="G387" s="279" t="s">
        <v>255</v>
      </c>
      <c r="H387" s="280">
        <v>266.184</v>
      </c>
      <c r="I387" s="281"/>
      <c r="J387" s="282">
        <f>ROUND(I387*H387,2)</f>
        <v>0</v>
      </c>
      <c r="K387" s="278" t="s">
        <v>1361</v>
      </c>
      <c r="L387" s="45"/>
      <c r="M387" s="283" t="s">
        <v>1</v>
      </c>
      <c r="N387" s="284" t="s">
        <v>43</v>
      </c>
      <c r="O387" s="92"/>
      <c r="P387" s="239">
        <f>O387*H387</f>
        <v>0</v>
      </c>
      <c r="Q387" s="239">
        <v>0</v>
      </c>
      <c r="R387" s="239">
        <f>Q387*H387</f>
        <v>0</v>
      </c>
      <c r="S387" s="239">
        <v>0</v>
      </c>
      <c r="T387" s="240">
        <f>S387*H387</f>
        <v>0</v>
      </c>
      <c r="U387" s="39"/>
      <c r="V387" s="39"/>
      <c r="W387" s="39"/>
      <c r="X387" s="39"/>
      <c r="Y387" s="39"/>
      <c r="Z387" s="39"/>
      <c r="AA387" s="39"/>
      <c r="AB387" s="39"/>
      <c r="AC387" s="39"/>
      <c r="AD387" s="39"/>
      <c r="AE387" s="39"/>
      <c r="AR387" s="241" t="s">
        <v>100</v>
      </c>
      <c r="AT387" s="241" t="s">
        <v>265</v>
      </c>
      <c r="AU387" s="241" t="s">
        <v>87</v>
      </c>
      <c r="AY387" s="18" t="s">
        <v>216</v>
      </c>
      <c r="BE387" s="242">
        <f>IF(N387="základní",J387,0)</f>
        <v>0</v>
      </c>
      <c r="BF387" s="242">
        <f>IF(N387="snížená",J387,0)</f>
        <v>0</v>
      </c>
      <c r="BG387" s="242">
        <f>IF(N387="zákl. přenesená",J387,0)</f>
        <v>0</v>
      </c>
      <c r="BH387" s="242">
        <f>IF(N387="sníž. přenesená",J387,0)</f>
        <v>0</v>
      </c>
      <c r="BI387" s="242">
        <f>IF(N387="nulová",J387,0)</f>
        <v>0</v>
      </c>
      <c r="BJ387" s="18" t="s">
        <v>85</v>
      </c>
      <c r="BK387" s="242">
        <f>ROUND(I387*H387,2)</f>
        <v>0</v>
      </c>
      <c r="BL387" s="18" t="s">
        <v>100</v>
      </c>
      <c r="BM387" s="241" t="s">
        <v>2604</v>
      </c>
    </row>
    <row r="388" spans="1:47" s="2" customFormat="1" ht="12">
      <c r="A388" s="39"/>
      <c r="B388" s="40"/>
      <c r="C388" s="41"/>
      <c r="D388" s="288" t="s">
        <v>836</v>
      </c>
      <c r="E388" s="41"/>
      <c r="F388" s="289" t="s">
        <v>2605</v>
      </c>
      <c r="G388" s="41"/>
      <c r="H388" s="41"/>
      <c r="I388" s="290"/>
      <c r="J388" s="41"/>
      <c r="K388" s="41"/>
      <c r="L388" s="45"/>
      <c r="M388" s="291"/>
      <c r="N388" s="292"/>
      <c r="O388" s="92"/>
      <c r="P388" s="92"/>
      <c r="Q388" s="92"/>
      <c r="R388" s="92"/>
      <c r="S388" s="92"/>
      <c r="T388" s="93"/>
      <c r="U388" s="39"/>
      <c r="V388" s="39"/>
      <c r="W388" s="39"/>
      <c r="X388" s="39"/>
      <c r="Y388" s="39"/>
      <c r="Z388" s="39"/>
      <c r="AA388" s="39"/>
      <c r="AB388" s="39"/>
      <c r="AC388" s="39"/>
      <c r="AD388" s="39"/>
      <c r="AE388" s="39"/>
      <c r="AT388" s="18" t="s">
        <v>836</v>
      </c>
      <c r="AU388" s="18" t="s">
        <v>87</v>
      </c>
    </row>
    <row r="389" spans="1:63" s="12" customFormat="1" ht="25.9" customHeight="1">
      <c r="A389" s="12"/>
      <c r="B389" s="213"/>
      <c r="C389" s="214"/>
      <c r="D389" s="215" t="s">
        <v>77</v>
      </c>
      <c r="E389" s="216" t="s">
        <v>2026</v>
      </c>
      <c r="F389" s="216" t="s">
        <v>2027</v>
      </c>
      <c r="G389" s="214"/>
      <c r="H389" s="214"/>
      <c r="I389" s="217"/>
      <c r="J389" s="218">
        <f>BK389</f>
        <v>0</v>
      </c>
      <c r="K389" s="214"/>
      <c r="L389" s="219"/>
      <c r="M389" s="220"/>
      <c r="N389" s="221"/>
      <c r="O389" s="221"/>
      <c r="P389" s="222">
        <f>P390</f>
        <v>0</v>
      </c>
      <c r="Q389" s="221"/>
      <c r="R389" s="222">
        <f>R390</f>
        <v>0</v>
      </c>
      <c r="S389" s="221"/>
      <c r="T389" s="223">
        <f>T390</f>
        <v>0</v>
      </c>
      <c r="U389" s="12"/>
      <c r="V389" s="12"/>
      <c r="W389" s="12"/>
      <c r="X389" s="12"/>
      <c r="Y389" s="12"/>
      <c r="Z389" s="12"/>
      <c r="AA389" s="12"/>
      <c r="AB389" s="12"/>
      <c r="AC389" s="12"/>
      <c r="AD389" s="12"/>
      <c r="AE389" s="12"/>
      <c r="AR389" s="224" t="s">
        <v>87</v>
      </c>
      <c r="AT389" s="225" t="s">
        <v>77</v>
      </c>
      <c r="AU389" s="225" t="s">
        <v>78</v>
      </c>
      <c r="AY389" s="224" t="s">
        <v>216</v>
      </c>
      <c r="BK389" s="226">
        <f>BK390</f>
        <v>0</v>
      </c>
    </row>
    <row r="390" spans="1:63" s="12" customFormat="1" ht="22.8" customHeight="1">
      <c r="A390" s="12"/>
      <c r="B390" s="213"/>
      <c r="C390" s="214"/>
      <c r="D390" s="215" t="s">
        <v>77</v>
      </c>
      <c r="E390" s="227" t="s">
        <v>2606</v>
      </c>
      <c r="F390" s="227" t="s">
        <v>2607</v>
      </c>
      <c r="G390" s="214"/>
      <c r="H390" s="214"/>
      <c r="I390" s="217"/>
      <c r="J390" s="228">
        <f>BK390</f>
        <v>0</v>
      </c>
      <c r="K390" s="214"/>
      <c r="L390" s="219"/>
      <c r="M390" s="220"/>
      <c r="N390" s="221"/>
      <c r="O390" s="221"/>
      <c r="P390" s="222">
        <f>SUM(P391:P393)</f>
        <v>0</v>
      </c>
      <c r="Q390" s="221"/>
      <c r="R390" s="222">
        <f>SUM(R391:R393)</f>
        <v>0</v>
      </c>
      <c r="S390" s="221"/>
      <c r="T390" s="223">
        <f>SUM(T391:T393)</f>
        <v>0</v>
      </c>
      <c r="U390" s="12"/>
      <c r="V390" s="12"/>
      <c r="W390" s="12"/>
      <c r="X390" s="12"/>
      <c r="Y390" s="12"/>
      <c r="Z390" s="12"/>
      <c r="AA390" s="12"/>
      <c r="AB390" s="12"/>
      <c r="AC390" s="12"/>
      <c r="AD390" s="12"/>
      <c r="AE390" s="12"/>
      <c r="AR390" s="224" t="s">
        <v>87</v>
      </c>
      <c r="AT390" s="225" t="s">
        <v>77</v>
      </c>
      <c r="AU390" s="225" t="s">
        <v>85</v>
      </c>
      <c r="AY390" s="224" t="s">
        <v>216</v>
      </c>
      <c r="BK390" s="226">
        <f>SUM(BK391:BK393)</f>
        <v>0</v>
      </c>
    </row>
    <row r="391" spans="1:65" s="2" customFormat="1" ht="37.8" customHeight="1">
      <c r="A391" s="39"/>
      <c r="B391" s="40"/>
      <c r="C391" s="276" t="s">
        <v>402</v>
      </c>
      <c r="D391" s="276" t="s">
        <v>265</v>
      </c>
      <c r="E391" s="277" t="s">
        <v>2608</v>
      </c>
      <c r="F391" s="278" t="s">
        <v>2609</v>
      </c>
      <c r="G391" s="279" t="s">
        <v>222</v>
      </c>
      <c r="H391" s="280">
        <v>460.4</v>
      </c>
      <c r="I391" s="281"/>
      <c r="J391" s="282">
        <f>ROUND(I391*H391,2)</f>
        <v>0</v>
      </c>
      <c r="K391" s="278" t="s">
        <v>1</v>
      </c>
      <c r="L391" s="45"/>
      <c r="M391" s="283" t="s">
        <v>1</v>
      </c>
      <c r="N391" s="284" t="s">
        <v>43</v>
      </c>
      <c r="O391" s="92"/>
      <c r="P391" s="239">
        <f>O391*H391</f>
        <v>0</v>
      </c>
      <c r="Q391" s="239">
        <v>0</v>
      </c>
      <c r="R391" s="239">
        <f>Q391*H391</f>
        <v>0</v>
      </c>
      <c r="S391" s="239">
        <v>0</v>
      </c>
      <c r="T391" s="240">
        <f>S391*H391</f>
        <v>0</v>
      </c>
      <c r="U391" s="39"/>
      <c r="V391" s="39"/>
      <c r="W391" s="39"/>
      <c r="X391" s="39"/>
      <c r="Y391" s="39"/>
      <c r="Z391" s="39"/>
      <c r="AA391" s="39"/>
      <c r="AB391" s="39"/>
      <c r="AC391" s="39"/>
      <c r="AD391" s="39"/>
      <c r="AE391" s="39"/>
      <c r="AR391" s="241" t="s">
        <v>285</v>
      </c>
      <c r="AT391" s="241" t="s">
        <v>265</v>
      </c>
      <c r="AU391" s="241" t="s">
        <v>87</v>
      </c>
      <c r="AY391" s="18" t="s">
        <v>216</v>
      </c>
      <c r="BE391" s="242">
        <f>IF(N391="základní",J391,0)</f>
        <v>0</v>
      </c>
      <c r="BF391" s="242">
        <f>IF(N391="snížená",J391,0)</f>
        <v>0</v>
      </c>
      <c r="BG391" s="242">
        <f>IF(N391="zákl. přenesená",J391,0)</f>
        <v>0</v>
      </c>
      <c r="BH391" s="242">
        <f>IF(N391="sníž. přenesená",J391,0)</f>
        <v>0</v>
      </c>
      <c r="BI391" s="242">
        <f>IF(N391="nulová",J391,0)</f>
        <v>0</v>
      </c>
      <c r="BJ391" s="18" t="s">
        <v>85</v>
      </c>
      <c r="BK391" s="242">
        <f>ROUND(I391*H391,2)</f>
        <v>0</v>
      </c>
      <c r="BL391" s="18" t="s">
        <v>285</v>
      </c>
      <c r="BM391" s="241" t="s">
        <v>2610</v>
      </c>
    </row>
    <row r="392" spans="1:51" s="14" customFormat="1" ht="12">
      <c r="A392" s="14"/>
      <c r="B392" s="254"/>
      <c r="C392" s="255"/>
      <c r="D392" s="245" t="s">
        <v>226</v>
      </c>
      <c r="E392" s="256" t="s">
        <v>1</v>
      </c>
      <c r="F392" s="257" t="s">
        <v>2611</v>
      </c>
      <c r="G392" s="255"/>
      <c r="H392" s="258">
        <v>460.4</v>
      </c>
      <c r="I392" s="259"/>
      <c r="J392" s="255"/>
      <c r="K392" s="255"/>
      <c r="L392" s="260"/>
      <c r="M392" s="261"/>
      <c r="N392" s="262"/>
      <c r="O392" s="262"/>
      <c r="P392" s="262"/>
      <c r="Q392" s="262"/>
      <c r="R392" s="262"/>
      <c r="S392" s="262"/>
      <c r="T392" s="263"/>
      <c r="U392" s="14"/>
      <c r="V392" s="14"/>
      <c r="W392" s="14"/>
      <c r="X392" s="14"/>
      <c r="Y392" s="14"/>
      <c r="Z392" s="14"/>
      <c r="AA392" s="14"/>
      <c r="AB392" s="14"/>
      <c r="AC392" s="14"/>
      <c r="AD392" s="14"/>
      <c r="AE392" s="14"/>
      <c r="AT392" s="264" t="s">
        <v>226</v>
      </c>
      <c r="AU392" s="264" t="s">
        <v>87</v>
      </c>
      <c r="AV392" s="14" t="s">
        <v>87</v>
      </c>
      <c r="AW392" s="14" t="s">
        <v>35</v>
      </c>
      <c r="AX392" s="14" t="s">
        <v>78</v>
      </c>
      <c r="AY392" s="264" t="s">
        <v>216</v>
      </c>
    </row>
    <row r="393" spans="1:51" s="15" customFormat="1" ht="12">
      <c r="A393" s="15"/>
      <c r="B393" s="265"/>
      <c r="C393" s="266"/>
      <c r="D393" s="245" t="s">
        <v>226</v>
      </c>
      <c r="E393" s="267" t="s">
        <v>1</v>
      </c>
      <c r="F393" s="268" t="s">
        <v>229</v>
      </c>
      <c r="G393" s="266"/>
      <c r="H393" s="269">
        <v>460.4</v>
      </c>
      <c r="I393" s="270"/>
      <c r="J393" s="266"/>
      <c r="K393" s="266"/>
      <c r="L393" s="271"/>
      <c r="M393" s="285"/>
      <c r="N393" s="286"/>
      <c r="O393" s="286"/>
      <c r="P393" s="286"/>
      <c r="Q393" s="286"/>
      <c r="R393" s="286"/>
      <c r="S393" s="286"/>
      <c r="T393" s="287"/>
      <c r="U393" s="15"/>
      <c r="V393" s="15"/>
      <c r="W393" s="15"/>
      <c r="X393" s="15"/>
      <c r="Y393" s="15"/>
      <c r="Z393" s="15"/>
      <c r="AA393" s="15"/>
      <c r="AB393" s="15"/>
      <c r="AC393" s="15"/>
      <c r="AD393" s="15"/>
      <c r="AE393" s="15"/>
      <c r="AT393" s="275" t="s">
        <v>226</v>
      </c>
      <c r="AU393" s="275" t="s">
        <v>87</v>
      </c>
      <c r="AV393" s="15" t="s">
        <v>100</v>
      </c>
      <c r="AW393" s="15" t="s">
        <v>35</v>
      </c>
      <c r="AX393" s="15" t="s">
        <v>85</v>
      </c>
      <c r="AY393" s="275" t="s">
        <v>216</v>
      </c>
    </row>
    <row r="394" spans="1:31" s="2" customFormat="1" ht="6.95" customHeight="1">
      <c r="A394" s="39"/>
      <c r="B394" s="67"/>
      <c r="C394" s="68"/>
      <c r="D394" s="68"/>
      <c r="E394" s="68"/>
      <c r="F394" s="68"/>
      <c r="G394" s="68"/>
      <c r="H394" s="68"/>
      <c r="I394" s="68"/>
      <c r="J394" s="68"/>
      <c r="K394" s="68"/>
      <c r="L394" s="45"/>
      <c r="M394" s="39"/>
      <c r="O394" s="39"/>
      <c r="P394" s="39"/>
      <c r="Q394" s="39"/>
      <c r="R394" s="39"/>
      <c r="S394" s="39"/>
      <c r="T394" s="39"/>
      <c r="U394" s="39"/>
      <c r="V394" s="39"/>
      <c r="W394" s="39"/>
      <c r="X394" s="39"/>
      <c r="Y394" s="39"/>
      <c r="Z394" s="39"/>
      <c r="AA394" s="39"/>
      <c r="AB394" s="39"/>
      <c r="AC394" s="39"/>
      <c r="AD394" s="39"/>
      <c r="AE394" s="39"/>
    </row>
  </sheetData>
  <sheetProtection password="CC35" sheet="1" objects="1" scenarios="1" formatColumns="0" formatRows="0" autoFilter="0"/>
  <autoFilter ref="C133:K393"/>
  <mergeCells count="15">
    <mergeCell ref="E7:H7"/>
    <mergeCell ref="E11:H11"/>
    <mergeCell ref="E9:H9"/>
    <mergeCell ref="E13:H13"/>
    <mergeCell ref="E22:H22"/>
    <mergeCell ref="E31:H31"/>
    <mergeCell ref="E85:H85"/>
    <mergeCell ref="E89:H89"/>
    <mergeCell ref="E87:H87"/>
    <mergeCell ref="E91:H91"/>
    <mergeCell ref="E120:H120"/>
    <mergeCell ref="E124:H124"/>
    <mergeCell ref="E122:H122"/>
    <mergeCell ref="E126:H126"/>
    <mergeCell ref="L2:V2"/>
  </mergeCells>
  <hyperlinks>
    <hyperlink ref="F138" r:id="rId1" display="https://podminky.urs.cz/item/CS_URS_2022_02/162432511"/>
    <hyperlink ref="F144" r:id="rId2" display="https://podminky.urs.cz/item/CS_URS_2022_02/279311116"/>
    <hyperlink ref="F150" r:id="rId3" display="https://podminky.urs.cz/item/CS_URS_2022_02/451475121"/>
    <hyperlink ref="F156" r:id="rId4" display="https://podminky.urs.cz/item/CS_URS_2022_02/451475122"/>
    <hyperlink ref="F161" r:id="rId5" display="https://podminky.urs.cz/item/CS_URS_2022_02/628613233"/>
    <hyperlink ref="F176" r:id="rId6" display="https://podminky.urs.cz/item/CS_URS_2022_02/911121211"/>
    <hyperlink ref="F183" r:id="rId7" display="https://podminky.urs.cz/item/CS_URS_2022_02/911121311"/>
    <hyperlink ref="F209" r:id="rId8" display="https://podminky.urs.cz/item/CS_URS_2022_02/936945111"/>
    <hyperlink ref="F215" r:id="rId9" display="https://podminky.urs.cz/item/CS_URS_2022_02/941111121"/>
    <hyperlink ref="F222" r:id="rId10" display="https://podminky.urs.cz/item/CS_URS_2022_02/941111221"/>
    <hyperlink ref="F226" r:id="rId11" display="https://podminky.urs.cz/item/CS_URS_2022_02/941111821"/>
    <hyperlink ref="F230" r:id="rId12" display="https://podminky.urs.cz/item/CS_URS_2022_02/945412111"/>
    <hyperlink ref="F239" r:id="rId13" display="https://podminky.urs.cz/item/CS_URS_2022_02/985112112"/>
    <hyperlink ref="F244" r:id="rId14" display="https://podminky.urs.cz/item/CS_URS_2022_02/985131211"/>
    <hyperlink ref="F262" r:id="rId15" display="https://podminky.urs.cz/item/CS_URS_2022_02/985132211"/>
    <hyperlink ref="F269" r:id="rId16" display="https://podminky.urs.cz/item/CS_URS_2022_02/985142111"/>
    <hyperlink ref="F277" r:id="rId17" display="https://podminky.urs.cz/item/CS_URS_2022_02/985223210"/>
    <hyperlink ref="F285" r:id="rId18" display="https://podminky.urs.cz/item/CS_URS_2022_02/985231111"/>
    <hyperlink ref="F293" r:id="rId19" display="https://podminky.urs.cz/item/CS_URS_2022_02/985233111"/>
    <hyperlink ref="F301" r:id="rId20" display="https://podminky.urs.cz/item/CS_URS_2022_02/985311112"/>
    <hyperlink ref="F314" r:id="rId21" display="https://podminky.urs.cz/item/CS_URS_2022_02/985311211"/>
    <hyperlink ref="F319" r:id="rId22" display="https://podminky.urs.cz/item/CS_URS_2022_02/985321111"/>
    <hyperlink ref="F325" r:id="rId23" display="https://podminky.urs.cz/item/CS_URS_2022_02/985323111"/>
    <hyperlink ref="F342" r:id="rId24" display="https://podminky.urs.cz/item/CS_URS_2022_02/985324231"/>
    <hyperlink ref="F360" r:id="rId25" display="https://podminky.urs.cz/item/CS_URS_2022_02/997013841"/>
    <hyperlink ref="F364" r:id="rId26" display="https://podminky.urs.cz/item/CS_URS_2022_02/997013861"/>
    <hyperlink ref="F371" r:id="rId27" display="https://podminky.urs.cz/item/CS_URS_2022_02/997211511"/>
    <hyperlink ref="F374" r:id="rId28" display="https://podminky.urs.cz/item/CS_URS_2022_02/997211519"/>
    <hyperlink ref="F378" r:id="rId29" display="https://podminky.urs.cz/item/CS_URS_2022_02/997211611"/>
    <hyperlink ref="F383" r:id="rId30" display="https://podminky.urs.cz/item/CS_URS_2022_02/997013873"/>
    <hyperlink ref="F388" r:id="rId31" display="https://podminky.urs.cz/item/CS_URS_2022_02/998259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2"/>
</worksheet>
</file>

<file path=xl/worksheets/sheet21.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176</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1347</v>
      </c>
      <c r="F9" s="1"/>
      <c r="G9" s="1"/>
      <c r="H9" s="1"/>
      <c r="L9" s="21"/>
    </row>
    <row r="10" spans="2:12" s="1" customFormat="1" ht="12" customHeight="1">
      <c r="B10" s="21"/>
      <c r="D10" s="152" t="s">
        <v>188</v>
      </c>
      <c r="L10" s="21"/>
    </row>
    <row r="11" spans="1:31" s="2" customFormat="1" ht="16.5" customHeight="1">
      <c r="A11" s="39"/>
      <c r="B11" s="45"/>
      <c r="C11" s="39"/>
      <c r="D11" s="39"/>
      <c r="E11" s="154" t="s">
        <v>2427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825</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2612</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ROUND(J128,2)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ROUND((SUM(BE128:BE141)),2)</f>
        <v>0</v>
      </c>
      <c r="G37" s="39"/>
      <c r="H37" s="39"/>
      <c r="I37" s="166">
        <v>0.21</v>
      </c>
      <c r="J37" s="165">
        <f>ROUND(((SUM(BE128:BE141))*I37),2)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ROUND((SUM(BF128:BF141)),2)</f>
        <v>0</v>
      </c>
      <c r="G38" s="39"/>
      <c r="H38" s="39"/>
      <c r="I38" s="166">
        <v>0.15</v>
      </c>
      <c r="J38" s="165">
        <f>ROUND(((SUM(BF128:BF141))*I38),2)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ROUND((SUM(BG128:BG141)),2)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ROUND((SUM(BH128:BH141)),2)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ROUND((SUM(BI128:BI141)),2)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2427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825</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A.3.4.2 - VRN</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J128</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1311</v>
      </c>
      <c r="E101" s="194"/>
      <c r="F101" s="194"/>
      <c r="G101" s="194"/>
      <c r="H101" s="194"/>
      <c r="I101" s="194"/>
      <c r="J101" s="195">
        <f>J129</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1652</v>
      </c>
      <c r="E102" s="199"/>
      <c r="F102" s="199"/>
      <c r="G102" s="199"/>
      <c r="H102" s="199"/>
      <c r="I102" s="199"/>
      <c r="J102" s="200">
        <f>J130</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1653</v>
      </c>
      <c r="E103" s="199"/>
      <c r="F103" s="199"/>
      <c r="G103" s="199"/>
      <c r="H103" s="199"/>
      <c r="I103" s="199"/>
      <c r="J103" s="200">
        <f>J134</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1654</v>
      </c>
      <c r="E104" s="199"/>
      <c r="F104" s="199"/>
      <c r="G104" s="199"/>
      <c r="H104" s="199"/>
      <c r="I104" s="199"/>
      <c r="J104" s="200">
        <f>J138</f>
        <v>0</v>
      </c>
      <c r="K104" s="133"/>
      <c r="L104" s="201"/>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201</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85" t="str">
        <f>E7</f>
        <v>Oprava úseku Nejdek - Nové Hamry oprava č.2</v>
      </c>
      <c r="F114" s="33"/>
      <c r="G114" s="33"/>
      <c r="H114" s="33"/>
      <c r="I114" s="41"/>
      <c r="J114" s="41"/>
      <c r="K114" s="41"/>
      <c r="L114" s="64"/>
      <c r="S114" s="39"/>
      <c r="T114" s="39"/>
      <c r="U114" s="39"/>
      <c r="V114" s="39"/>
      <c r="W114" s="39"/>
      <c r="X114" s="39"/>
      <c r="Y114" s="39"/>
      <c r="Z114" s="39"/>
      <c r="AA114" s="39"/>
      <c r="AB114" s="39"/>
      <c r="AC114" s="39"/>
      <c r="AD114" s="39"/>
      <c r="AE114" s="39"/>
    </row>
    <row r="115" spans="2:12" s="1" customFormat="1" ht="12" customHeight="1">
      <c r="B115" s="22"/>
      <c r="C115" s="33" t="s">
        <v>186</v>
      </c>
      <c r="D115" s="23"/>
      <c r="E115" s="23"/>
      <c r="F115" s="23"/>
      <c r="G115" s="23"/>
      <c r="H115" s="23"/>
      <c r="I115" s="23"/>
      <c r="J115" s="23"/>
      <c r="K115" s="23"/>
      <c r="L115" s="21"/>
    </row>
    <row r="116" spans="2:12" s="1" customFormat="1" ht="16.5" customHeight="1">
      <c r="B116" s="22"/>
      <c r="C116" s="23"/>
      <c r="D116" s="23"/>
      <c r="E116" s="185" t="s">
        <v>1347</v>
      </c>
      <c r="F116" s="23"/>
      <c r="G116" s="23"/>
      <c r="H116" s="23"/>
      <c r="I116" s="23"/>
      <c r="J116" s="23"/>
      <c r="K116" s="23"/>
      <c r="L116" s="21"/>
    </row>
    <row r="117" spans="2:12" s="1" customFormat="1" ht="12" customHeight="1">
      <c r="B117" s="22"/>
      <c r="C117" s="33" t="s">
        <v>188</v>
      </c>
      <c r="D117" s="23"/>
      <c r="E117" s="23"/>
      <c r="F117" s="23"/>
      <c r="G117" s="23"/>
      <c r="H117" s="23"/>
      <c r="I117" s="23"/>
      <c r="J117" s="23"/>
      <c r="K117" s="23"/>
      <c r="L117" s="21"/>
    </row>
    <row r="118" spans="1:31" s="2" customFormat="1" ht="16.5" customHeight="1">
      <c r="A118" s="39"/>
      <c r="B118" s="40"/>
      <c r="C118" s="41"/>
      <c r="D118" s="41"/>
      <c r="E118" s="186" t="s">
        <v>2427</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825</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E13</f>
        <v>A.3.4.2 - VRN</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F16</f>
        <v xml:space="preserve"> </v>
      </c>
      <c r="G122" s="41"/>
      <c r="H122" s="41"/>
      <c r="I122" s="33" t="s">
        <v>22</v>
      </c>
      <c r="J122" s="80" t="str">
        <f>IF(J16="","",J16)</f>
        <v>26. 9. 2022</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E19</f>
        <v>Správa železnic, státní organizace</v>
      </c>
      <c r="G124" s="41"/>
      <c r="H124" s="41"/>
      <c r="I124" s="33" t="s">
        <v>32</v>
      </c>
      <c r="J124" s="37" t="str">
        <f>E25</f>
        <v>Progi spol. s r.o.</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30</v>
      </c>
      <c r="D125" s="41"/>
      <c r="E125" s="41"/>
      <c r="F125" s="28" t="str">
        <f>IF(E22="","",E22)</f>
        <v>Vyplň údaj</v>
      </c>
      <c r="G125" s="41"/>
      <c r="H125" s="41"/>
      <c r="I125" s="33" t="s">
        <v>36</v>
      </c>
      <c r="J125" s="37" t="str">
        <f>E28</f>
        <v>Pavlína Liprtová</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202</v>
      </c>
      <c r="D127" s="205" t="s">
        <v>63</v>
      </c>
      <c r="E127" s="205" t="s">
        <v>59</v>
      </c>
      <c r="F127" s="205" t="s">
        <v>60</v>
      </c>
      <c r="G127" s="205" t="s">
        <v>203</v>
      </c>
      <c r="H127" s="205" t="s">
        <v>204</v>
      </c>
      <c r="I127" s="205" t="s">
        <v>205</v>
      </c>
      <c r="J127" s="205" t="s">
        <v>195</v>
      </c>
      <c r="K127" s="206" t="s">
        <v>206</v>
      </c>
      <c r="L127" s="207"/>
      <c r="M127" s="101" t="s">
        <v>1</v>
      </c>
      <c r="N127" s="102" t="s">
        <v>42</v>
      </c>
      <c r="O127" s="102" t="s">
        <v>207</v>
      </c>
      <c r="P127" s="102" t="s">
        <v>208</v>
      </c>
      <c r="Q127" s="102" t="s">
        <v>209</v>
      </c>
      <c r="R127" s="102" t="s">
        <v>210</v>
      </c>
      <c r="S127" s="102" t="s">
        <v>211</v>
      </c>
      <c r="T127" s="103" t="s">
        <v>212</v>
      </c>
      <c r="U127" s="202"/>
      <c r="V127" s="202"/>
      <c r="W127" s="202"/>
      <c r="X127" s="202"/>
      <c r="Y127" s="202"/>
      <c r="Z127" s="202"/>
      <c r="AA127" s="202"/>
      <c r="AB127" s="202"/>
      <c r="AC127" s="202"/>
      <c r="AD127" s="202"/>
      <c r="AE127" s="202"/>
    </row>
    <row r="128" spans="1:63" s="2" customFormat="1" ht="22.8" customHeight="1">
      <c r="A128" s="39"/>
      <c r="B128" s="40"/>
      <c r="C128" s="108" t="s">
        <v>213</v>
      </c>
      <c r="D128" s="41"/>
      <c r="E128" s="41"/>
      <c r="F128" s="41"/>
      <c r="G128" s="41"/>
      <c r="H128" s="41"/>
      <c r="I128" s="41"/>
      <c r="J128" s="208">
        <f>BK128</f>
        <v>0</v>
      </c>
      <c r="K128" s="41"/>
      <c r="L128" s="45"/>
      <c r="M128" s="104"/>
      <c r="N128" s="209"/>
      <c r="O128" s="105"/>
      <c r="P128" s="210">
        <f>P129</f>
        <v>0</v>
      </c>
      <c r="Q128" s="105"/>
      <c r="R128" s="210">
        <f>R129</f>
        <v>0</v>
      </c>
      <c r="S128" s="105"/>
      <c r="T128" s="211">
        <f>T129</f>
        <v>0</v>
      </c>
      <c r="U128" s="39"/>
      <c r="V128" s="39"/>
      <c r="W128" s="39"/>
      <c r="X128" s="39"/>
      <c r="Y128" s="39"/>
      <c r="Z128" s="39"/>
      <c r="AA128" s="39"/>
      <c r="AB128" s="39"/>
      <c r="AC128" s="39"/>
      <c r="AD128" s="39"/>
      <c r="AE128" s="39"/>
      <c r="AT128" s="18" t="s">
        <v>77</v>
      </c>
      <c r="AU128" s="18" t="s">
        <v>197</v>
      </c>
      <c r="BK128" s="212">
        <f>BK129</f>
        <v>0</v>
      </c>
    </row>
    <row r="129" spans="1:63" s="12" customFormat="1" ht="25.9" customHeight="1">
      <c r="A129" s="12"/>
      <c r="B129" s="213"/>
      <c r="C129" s="214"/>
      <c r="D129" s="215" t="s">
        <v>77</v>
      </c>
      <c r="E129" s="216" t="s">
        <v>156</v>
      </c>
      <c r="F129" s="216" t="s">
        <v>1312</v>
      </c>
      <c r="G129" s="214"/>
      <c r="H129" s="214"/>
      <c r="I129" s="217"/>
      <c r="J129" s="218">
        <f>BK129</f>
        <v>0</v>
      </c>
      <c r="K129" s="214"/>
      <c r="L129" s="219"/>
      <c r="M129" s="220"/>
      <c r="N129" s="221"/>
      <c r="O129" s="221"/>
      <c r="P129" s="222">
        <f>P130+P134+P138</f>
        <v>0</v>
      </c>
      <c r="Q129" s="221"/>
      <c r="R129" s="222">
        <f>R130+R134+R138</f>
        <v>0</v>
      </c>
      <c r="S129" s="221"/>
      <c r="T129" s="223">
        <f>T130+T134+T138</f>
        <v>0</v>
      </c>
      <c r="U129" s="12"/>
      <c r="V129" s="12"/>
      <c r="W129" s="12"/>
      <c r="X129" s="12"/>
      <c r="Y129" s="12"/>
      <c r="Z129" s="12"/>
      <c r="AA129" s="12"/>
      <c r="AB129" s="12"/>
      <c r="AC129" s="12"/>
      <c r="AD129" s="12"/>
      <c r="AE129" s="12"/>
      <c r="AR129" s="224" t="s">
        <v>217</v>
      </c>
      <c r="AT129" s="225" t="s">
        <v>77</v>
      </c>
      <c r="AU129" s="225" t="s">
        <v>78</v>
      </c>
      <c r="AY129" s="224" t="s">
        <v>216</v>
      </c>
      <c r="BK129" s="226">
        <f>BK130+BK134+BK138</f>
        <v>0</v>
      </c>
    </row>
    <row r="130" spans="1:63" s="12" customFormat="1" ht="22.8" customHeight="1">
      <c r="A130" s="12"/>
      <c r="B130" s="213"/>
      <c r="C130" s="214"/>
      <c r="D130" s="215" t="s">
        <v>77</v>
      </c>
      <c r="E130" s="227" t="s">
        <v>1655</v>
      </c>
      <c r="F130" s="227" t="s">
        <v>1656</v>
      </c>
      <c r="G130" s="214"/>
      <c r="H130" s="214"/>
      <c r="I130" s="217"/>
      <c r="J130" s="228">
        <f>BK130</f>
        <v>0</v>
      </c>
      <c r="K130" s="214"/>
      <c r="L130" s="219"/>
      <c r="M130" s="220"/>
      <c r="N130" s="221"/>
      <c r="O130" s="221"/>
      <c r="P130" s="222">
        <f>SUM(P131:P133)</f>
        <v>0</v>
      </c>
      <c r="Q130" s="221"/>
      <c r="R130" s="222">
        <f>SUM(R131:R133)</f>
        <v>0</v>
      </c>
      <c r="S130" s="221"/>
      <c r="T130" s="223">
        <f>SUM(T131:T133)</f>
        <v>0</v>
      </c>
      <c r="U130" s="12"/>
      <c r="V130" s="12"/>
      <c r="W130" s="12"/>
      <c r="X130" s="12"/>
      <c r="Y130" s="12"/>
      <c r="Z130" s="12"/>
      <c r="AA130" s="12"/>
      <c r="AB130" s="12"/>
      <c r="AC130" s="12"/>
      <c r="AD130" s="12"/>
      <c r="AE130" s="12"/>
      <c r="AR130" s="224" t="s">
        <v>217</v>
      </c>
      <c r="AT130" s="225" t="s">
        <v>77</v>
      </c>
      <c r="AU130" s="225" t="s">
        <v>85</v>
      </c>
      <c r="AY130" s="224" t="s">
        <v>216</v>
      </c>
      <c r="BK130" s="226">
        <f>SUM(BK131:BK133)</f>
        <v>0</v>
      </c>
    </row>
    <row r="131" spans="1:65" s="2" customFormat="1" ht="16.5" customHeight="1">
      <c r="A131" s="39"/>
      <c r="B131" s="40"/>
      <c r="C131" s="276" t="s">
        <v>85</v>
      </c>
      <c r="D131" s="276" t="s">
        <v>265</v>
      </c>
      <c r="E131" s="277" t="s">
        <v>1657</v>
      </c>
      <c r="F131" s="278" t="s">
        <v>1658</v>
      </c>
      <c r="G131" s="279" t="s">
        <v>1659</v>
      </c>
      <c r="H131" s="280">
        <v>1</v>
      </c>
      <c r="I131" s="281"/>
      <c r="J131" s="282">
        <f>ROUND(I131*H131,2)</f>
        <v>0</v>
      </c>
      <c r="K131" s="278" t="s">
        <v>1361</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100</v>
      </c>
      <c r="AT131" s="241" t="s">
        <v>265</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2613</v>
      </c>
    </row>
    <row r="132" spans="1:47" s="2" customFormat="1" ht="12">
      <c r="A132" s="39"/>
      <c r="B132" s="40"/>
      <c r="C132" s="41"/>
      <c r="D132" s="288" t="s">
        <v>836</v>
      </c>
      <c r="E132" s="41"/>
      <c r="F132" s="289" t="s">
        <v>2081</v>
      </c>
      <c r="G132" s="41"/>
      <c r="H132" s="41"/>
      <c r="I132" s="290"/>
      <c r="J132" s="41"/>
      <c r="K132" s="41"/>
      <c r="L132" s="45"/>
      <c r="M132" s="291"/>
      <c r="N132" s="292"/>
      <c r="O132" s="92"/>
      <c r="P132" s="92"/>
      <c r="Q132" s="92"/>
      <c r="R132" s="92"/>
      <c r="S132" s="92"/>
      <c r="T132" s="93"/>
      <c r="U132" s="39"/>
      <c r="V132" s="39"/>
      <c r="W132" s="39"/>
      <c r="X132" s="39"/>
      <c r="Y132" s="39"/>
      <c r="Z132" s="39"/>
      <c r="AA132" s="39"/>
      <c r="AB132" s="39"/>
      <c r="AC132" s="39"/>
      <c r="AD132" s="39"/>
      <c r="AE132" s="39"/>
      <c r="AT132" s="18" t="s">
        <v>836</v>
      </c>
      <c r="AU132" s="18" t="s">
        <v>87</v>
      </c>
    </row>
    <row r="133" spans="1:47" s="2" customFormat="1" ht="12">
      <c r="A133" s="39"/>
      <c r="B133" s="40"/>
      <c r="C133" s="41"/>
      <c r="D133" s="245" t="s">
        <v>938</v>
      </c>
      <c r="E133" s="41"/>
      <c r="F133" s="297" t="s">
        <v>2614</v>
      </c>
      <c r="G133" s="41"/>
      <c r="H133" s="41"/>
      <c r="I133" s="290"/>
      <c r="J133" s="41"/>
      <c r="K133" s="41"/>
      <c r="L133" s="45"/>
      <c r="M133" s="291"/>
      <c r="N133" s="292"/>
      <c r="O133" s="92"/>
      <c r="P133" s="92"/>
      <c r="Q133" s="92"/>
      <c r="R133" s="92"/>
      <c r="S133" s="92"/>
      <c r="T133" s="93"/>
      <c r="U133" s="39"/>
      <c r="V133" s="39"/>
      <c r="W133" s="39"/>
      <c r="X133" s="39"/>
      <c r="Y133" s="39"/>
      <c r="Z133" s="39"/>
      <c r="AA133" s="39"/>
      <c r="AB133" s="39"/>
      <c r="AC133" s="39"/>
      <c r="AD133" s="39"/>
      <c r="AE133" s="39"/>
      <c r="AT133" s="18" t="s">
        <v>938</v>
      </c>
      <c r="AU133" s="18" t="s">
        <v>87</v>
      </c>
    </row>
    <row r="134" spans="1:63" s="12" customFormat="1" ht="22.8" customHeight="1">
      <c r="A134" s="12"/>
      <c r="B134" s="213"/>
      <c r="C134" s="214"/>
      <c r="D134" s="215" t="s">
        <v>77</v>
      </c>
      <c r="E134" s="227" t="s">
        <v>1663</v>
      </c>
      <c r="F134" s="227" t="s">
        <v>1664</v>
      </c>
      <c r="G134" s="214"/>
      <c r="H134" s="214"/>
      <c r="I134" s="217"/>
      <c r="J134" s="228">
        <f>BK134</f>
        <v>0</v>
      </c>
      <c r="K134" s="214"/>
      <c r="L134" s="219"/>
      <c r="M134" s="220"/>
      <c r="N134" s="221"/>
      <c r="O134" s="221"/>
      <c r="P134" s="222">
        <f>SUM(P135:P137)</f>
        <v>0</v>
      </c>
      <c r="Q134" s="221"/>
      <c r="R134" s="222">
        <f>SUM(R135:R137)</f>
        <v>0</v>
      </c>
      <c r="S134" s="221"/>
      <c r="T134" s="223">
        <f>SUM(T135:T137)</f>
        <v>0</v>
      </c>
      <c r="U134" s="12"/>
      <c r="V134" s="12"/>
      <c r="W134" s="12"/>
      <c r="X134" s="12"/>
      <c r="Y134" s="12"/>
      <c r="Z134" s="12"/>
      <c r="AA134" s="12"/>
      <c r="AB134" s="12"/>
      <c r="AC134" s="12"/>
      <c r="AD134" s="12"/>
      <c r="AE134" s="12"/>
      <c r="AR134" s="224" t="s">
        <v>217</v>
      </c>
      <c r="AT134" s="225" t="s">
        <v>77</v>
      </c>
      <c r="AU134" s="225" t="s">
        <v>85</v>
      </c>
      <c r="AY134" s="224" t="s">
        <v>216</v>
      </c>
      <c r="BK134" s="226">
        <f>SUM(BK135:BK137)</f>
        <v>0</v>
      </c>
    </row>
    <row r="135" spans="1:65" s="2" customFormat="1" ht="16.5" customHeight="1">
      <c r="A135" s="39"/>
      <c r="B135" s="40"/>
      <c r="C135" s="276" t="s">
        <v>87</v>
      </c>
      <c r="D135" s="276" t="s">
        <v>265</v>
      </c>
      <c r="E135" s="277" t="s">
        <v>1665</v>
      </c>
      <c r="F135" s="278" t="s">
        <v>1664</v>
      </c>
      <c r="G135" s="279" t="s">
        <v>1659</v>
      </c>
      <c r="H135" s="280">
        <v>1</v>
      </c>
      <c r="I135" s="281"/>
      <c r="J135" s="282">
        <f>ROUND(I135*H135,2)</f>
        <v>0</v>
      </c>
      <c r="K135" s="278" t="s">
        <v>1361</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100</v>
      </c>
      <c r="AT135" s="241" t="s">
        <v>265</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2615</v>
      </c>
    </row>
    <row r="136" spans="1:47" s="2" customFormat="1" ht="12">
      <c r="A136" s="39"/>
      <c r="B136" s="40"/>
      <c r="C136" s="41"/>
      <c r="D136" s="288" t="s">
        <v>836</v>
      </c>
      <c r="E136" s="41"/>
      <c r="F136" s="289" t="s">
        <v>2084</v>
      </c>
      <c r="G136" s="41"/>
      <c r="H136" s="41"/>
      <c r="I136" s="290"/>
      <c r="J136" s="41"/>
      <c r="K136" s="41"/>
      <c r="L136" s="45"/>
      <c r="M136" s="291"/>
      <c r="N136" s="292"/>
      <c r="O136" s="92"/>
      <c r="P136" s="92"/>
      <c r="Q136" s="92"/>
      <c r="R136" s="92"/>
      <c r="S136" s="92"/>
      <c r="T136" s="93"/>
      <c r="U136" s="39"/>
      <c r="V136" s="39"/>
      <c r="W136" s="39"/>
      <c r="X136" s="39"/>
      <c r="Y136" s="39"/>
      <c r="Z136" s="39"/>
      <c r="AA136" s="39"/>
      <c r="AB136" s="39"/>
      <c r="AC136" s="39"/>
      <c r="AD136" s="39"/>
      <c r="AE136" s="39"/>
      <c r="AT136" s="18" t="s">
        <v>836</v>
      </c>
      <c r="AU136" s="18" t="s">
        <v>87</v>
      </c>
    </row>
    <row r="137" spans="1:47" s="2" customFormat="1" ht="12">
      <c r="A137" s="39"/>
      <c r="B137" s="40"/>
      <c r="C137" s="41"/>
      <c r="D137" s="245" t="s">
        <v>938</v>
      </c>
      <c r="E137" s="41"/>
      <c r="F137" s="297" t="s">
        <v>1667</v>
      </c>
      <c r="G137" s="41"/>
      <c r="H137" s="41"/>
      <c r="I137" s="290"/>
      <c r="J137" s="41"/>
      <c r="K137" s="41"/>
      <c r="L137" s="45"/>
      <c r="M137" s="291"/>
      <c r="N137" s="292"/>
      <c r="O137" s="92"/>
      <c r="P137" s="92"/>
      <c r="Q137" s="92"/>
      <c r="R137" s="92"/>
      <c r="S137" s="92"/>
      <c r="T137" s="93"/>
      <c r="U137" s="39"/>
      <c r="V137" s="39"/>
      <c r="W137" s="39"/>
      <c r="X137" s="39"/>
      <c r="Y137" s="39"/>
      <c r="Z137" s="39"/>
      <c r="AA137" s="39"/>
      <c r="AB137" s="39"/>
      <c r="AC137" s="39"/>
      <c r="AD137" s="39"/>
      <c r="AE137" s="39"/>
      <c r="AT137" s="18" t="s">
        <v>938</v>
      </c>
      <c r="AU137" s="18" t="s">
        <v>87</v>
      </c>
    </row>
    <row r="138" spans="1:63" s="12" customFormat="1" ht="22.8" customHeight="1">
      <c r="A138" s="12"/>
      <c r="B138" s="213"/>
      <c r="C138" s="214"/>
      <c r="D138" s="215" t="s">
        <v>77</v>
      </c>
      <c r="E138" s="227" t="s">
        <v>1668</v>
      </c>
      <c r="F138" s="227" t="s">
        <v>1669</v>
      </c>
      <c r="G138" s="214"/>
      <c r="H138" s="214"/>
      <c r="I138" s="217"/>
      <c r="J138" s="228">
        <f>BK138</f>
        <v>0</v>
      </c>
      <c r="K138" s="214"/>
      <c r="L138" s="219"/>
      <c r="M138" s="220"/>
      <c r="N138" s="221"/>
      <c r="O138" s="221"/>
      <c r="P138" s="222">
        <f>SUM(P139:P141)</f>
        <v>0</v>
      </c>
      <c r="Q138" s="221"/>
      <c r="R138" s="222">
        <f>SUM(R139:R141)</f>
        <v>0</v>
      </c>
      <c r="S138" s="221"/>
      <c r="T138" s="223">
        <f>SUM(T139:T141)</f>
        <v>0</v>
      </c>
      <c r="U138" s="12"/>
      <c r="V138" s="12"/>
      <c r="W138" s="12"/>
      <c r="X138" s="12"/>
      <c r="Y138" s="12"/>
      <c r="Z138" s="12"/>
      <c r="AA138" s="12"/>
      <c r="AB138" s="12"/>
      <c r="AC138" s="12"/>
      <c r="AD138" s="12"/>
      <c r="AE138" s="12"/>
      <c r="AR138" s="224" t="s">
        <v>217</v>
      </c>
      <c r="AT138" s="225" t="s">
        <v>77</v>
      </c>
      <c r="AU138" s="225" t="s">
        <v>85</v>
      </c>
      <c r="AY138" s="224" t="s">
        <v>216</v>
      </c>
      <c r="BK138" s="226">
        <f>SUM(BK139:BK141)</f>
        <v>0</v>
      </c>
    </row>
    <row r="139" spans="1:65" s="2" customFormat="1" ht="16.5" customHeight="1">
      <c r="A139" s="39"/>
      <c r="B139" s="40"/>
      <c r="C139" s="276" t="s">
        <v>95</v>
      </c>
      <c r="D139" s="276" t="s">
        <v>265</v>
      </c>
      <c r="E139" s="277" t="s">
        <v>1670</v>
      </c>
      <c r="F139" s="278" t="s">
        <v>1669</v>
      </c>
      <c r="G139" s="279" t="s">
        <v>1659</v>
      </c>
      <c r="H139" s="280">
        <v>1</v>
      </c>
      <c r="I139" s="281"/>
      <c r="J139" s="282">
        <f>ROUND(I139*H139,2)</f>
        <v>0</v>
      </c>
      <c r="K139" s="278" t="s">
        <v>1361</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1304</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1304</v>
      </c>
      <c r="BM139" s="241" t="s">
        <v>2616</v>
      </c>
    </row>
    <row r="140" spans="1:47" s="2" customFormat="1" ht="12">
      <c r="A140" s="39"/>
      <c r="B140" s="40"/>
      <c r="C140" s="41"/>
      <c r="D140" s="288" t="s">
        <v>836</v>
      </c>
      <c r="E140" s="41"/>
      <c r="F140" s="289" t="s">
        <v>1672</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47" s="2" customFormat="1" ht="12">
      <c r="A141" s="39"/>
      <c r="B141" s="40"/>
      <c r="C141" s="41"/>
      <c r="D141" s="245" t="s">
        <v>938</v>
      </c>
      <c r="E141" s="41"/>
      <c r="F141" s="297" t="s">
        <v>2617</v>
      </c>
      <c r="G141" s="41"/>
      <c r="H141" s="41"/>
      <c r="I141" s="290"/>
      <c r="J141" s="41"/>
      <c r="K141" s="41"/>
      <c r="L141" s="45"/>
      <c r="M141" s="293"/>
      <c r="N141" s="294"/>
      <c r="O141" s="295"/>
      <c r="P141" s="295"/>
      <c r="Q141" s="295"/>
      <c r="R141" s="295"/>
      <c r="S141" s="295"/>
      <c r="T141" s="296"/>
      <c r="U141" s="39"/>
      <c r="V141" s="39"/>
      <c r="W141" s="39"/>
      <c r="X141" s="39"/>
      <c r="Y141" s="39"/>
      <c r="Z141" s="39"/>
      <c r="AA141" s="39"/>
      <c r="AB141" s="39"/>
      <c r="AC141" s="39"/>
      <c r="AD141" s="39"/>
      <c r="AE141" s="39"/>
      <c r="AT141" s="18" t="s">
        <v>938</v>
      </c>
      <c r="AU141" s="18" t="s">
        <v>87</v>
      </c>
    </row>
    <row r="142" spans="1:31" s="2" customFormat="1" ht="6.95" customHeight="1">
      <c r="A142" s="39"/>
      <c r="B142" s="67"/>
      <c r="C142" s="68"/>
      <c r="D142" s="68"/>
      <c r="E142" s="68"/>
      <c r="F142" s="68"/>
      <c r="G142" s="68"/>
      <c r="H142" s="68"/>
      <c r="I142" s="68"/>
      <c r="J142" s="68"/>
      <c r="K142" s="68"/>
      <c r="L142" s="45"/>
      <c r="M142" s="39"/>
      <c r="O142" s="39"/>
      <c r="P142" s="39"/>
      <c r="Q142" s="39"/>
      <c r="R142" s="39"/>
      <c r="S142" s="39"/>
      <c r="T142" s="39"/>
      <c r="U142" s="39"/>
      <c r="V142" s="39"/>
      <c r="W142" s="39"/>
      <c r="X142" s="39"/>
      <c r="Y142" s="39"/>
      <c r="Z142" s="39"/>
      <c r="AA142" s="39"/>
      <c r="AB142" s="39"/>
      <c r="AC142" s="39"/>
      <c r="AD142" s="39"/>
      <c r="AE142" s="39"/>
    </row>
  </sheetData>
  <sheetProtection password="CC35" sheet="1" objects="1" scenarios="1" formatColumns="0" formatRows="0" autoFilter="0"/>
  <autoFilter ref="C127:K141"/>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hyperlinks>
    <hyperlink ref="F132" r:id="rId1" display="https://podminky.urs.cz/item/CS_URS_2022_02/013002000"/>
    <hyperlink ref="F136" r:id="rId2" display="https://podminky.urs.cz/item/CS_URS_2022_02/030001000"/>
    <hyperlink ref="F140" r:id="rId3" display="https://podminky.urs.cz/item/CS_URS_2022_02/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22.xml><?xml version="1.0" encoding="utf-8"?>
<worksheet xmlns="http://schemas.openxmlformats.org/spreadsheetml/2006/main" xmlns:r="http://schemas.openxmlformats.org/officeDocument/2006/relationships">
  <sheetPr>
    <pageSetUpPr fitToPage="1"/>
  </sheetPr>
  <dimension ref="A2:BM3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182</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1347</v>
      </c>
      <c r="F9" s="1"/>
      <c r="G9" s="1"/>
      <c r="H9" s="1"/>
      <c r="L9" s="21"/>
    </row>
    <row r="10" spans="2:12" s="1" customFormat="1" ht="12" customHeight="1">
      <c r="B10" s="21"/>
      <c r="D10" s="152" t="s">
        <v>188</v>
      </c>
      <c r="L10" s="21"/>
    </row>
    <row r="11" spans="1:31" s="2" customFormat="1" ht="16.5" customHeight="1">
      <c r="A11" s="39"/>
      <c r="B11" s="45"/>
      <c r="C11" s="39"/>
      <c r="D11" s="39"/>
      <c r="E11" s="154" t="s">
        <v>2618</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2619</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ROUND(J135,2)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ROUND((SUM(BE135:BE386)),2)</f>
        <v>0</v>
      </c>
      <c r="G37" s="39"/>
      <c r="H37" s="39"/>
      <c r="I37" s="166">
        <v>0.21</v>
      </c>
      <c r="J37" s="165">
        <f>ROUND(((SUM(BE135:BE386))*I37),2)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ROUND((SUM(BF135:BF386)),2)</f>
        <v>0</v>
      </c>
      <c r="G38" s="39"/>
      <c r="H38" s="39"/>
      <c r="I38" s="166">
        <v>0.15</v>
      </c>
      <c r="J38" s="165">
        <f>ROUND(((SUM(BF135:BF386))*I38),2)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ROUND((SUM(BG135:BG386)),2)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ROUND((SUM(BH135:BH386)),2)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ROUND((SUM(BI135:BI386)),2)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2618</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A.3.5.1 - Oprava tunelu Vysokopecký ev.č. 68</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J135</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J136</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1676</v>
      </c>
      <c r="E102" s="199"/>
      <c r="F102" s="199"/>
      <c r="G102" s="199"/>
      <c r="H102" s="199"/>
      <c r="I102" s="199"/>
      <c r="J102" s="200">
        <f>J137</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1678</v>
      </c>
      <c r="E103" s="199"/>
      <c r="F103" s="199"/>
      <c r="G103" s="199"/>
      <c r="H103" s="199"/>
      <c r="I103" s="199"/>
      <c r="J103" s="200">
        <f>J143</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1679</v>
      </c>
      <c r="E104" s="199"/>
      <c r="F104" s="199"/>
      <c r="G104" s="199"/>
      <c r="H104" s="199"/>
      <c r="I104" s="199"/>
      <c r="J104" s="200">
        <f>J166</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1680</v>
      </c>
      <c r="E105" s="199"/>
      <c r="F105" s="199"/>
      <c r="G105" s="199"/>
      <c r="H105" s="199"/>
      <c r="I105" s="199"/>
      <c r="J105" s="200">
        <f>J177</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1681</v>
      </c>
      <c r="E106" s="199"/>
      <c r="F106" s="199"/>
      <c r="G106" s="199"/>
      <c r="H106" s="199"/>
      <c r="I106" s="199"/>
      <c r="J106" s="200">
        <f>J192</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2096</v>
      </c>
      <c r="E107" s="199"/>
      <c r="F107" s="199"/>
      <c r="G107" s="199"/>
      <c r="H107" s="199"/>
      <c r="I107" s="199"/>
      <c r="J107" s="200">
        <f>J198</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1682</v>
      </c>
      <c r="E108" s="199"/>
      <c r="F108" s="199"/>
      <c r="G108" s="199"/>
      <c r="H108" s="199"/>
      <c r="I108" s="199"/>
      <c r="J108" s="200">
        <f>J349</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1683</v>
      </c>
      <c r="E109" s="199"/>
      <c r="F109" s="199"/>
      <c r="G109" s="199"/>
      <c r="H109" s="199"/>
      <c r="I109" s="199"/>
      <c r="J109" s="200">
        <f>J379</f>
        <v>0</v>
      </c>
      <c r="K109" s="133"/>
      <c r="L109" s="201"/>
      <c r="S109" s="10"/>
      <c r="T109" s="10"/>
      <c r="U109" s="10"/>
      <c r="V109" s="10"/>
      <c r="W109" s="10"/>
      <c r="X109" s="10"/>
      <c r="Y109" s="10"/>
      <c r="Z109" s="10"/>
      <c r="AA109" s="10"/>
      <c r="AB109" s="10"/>
      <c r="AC109" s="10"/>
      <c r="AD109" s="10"/>
      <c r="AE109" s="10"/>
    </row>
    <row r="110" spans="1:31" s="9" customFormat="1" ht="24.95" customHeight="1">
      <c r="A110" s="9"/>
      <c r="B110" s="191"/>
      <c r="C110" s="192"/>
      <c r="D110" s="193" t="s">
        <v>1684</v>
      </c>
      <c r="E110" s="194"/>
      <c r="F110" s="194"/>
      <c r="G110" s="194"/>
      <c r="H110" s="194"/>
      <c r="I110" s="194"/>
      <c r="J110" s="195">
        <f>J382</f>
        <v>0</v>
      </c>
      <c r="K110" s="192"/>
      <c r="L110" s="196"/>
      <c r="S110" s="9"/>
      <c r="T110" s="9"/>
      <c r="U110" s="9"/>
      <c r="V110" s="9"/>
      <c r="W110" s="9"/>
      <c r="X110" s="9"/>
      <c r="Y110" s="9"/>
      <c r="Z110" s="9"/>
      <c r="AA110" s="9"/>
      <c r="AB110" s="9"/>
      <c r="AC110" s="9"/>
      <c r="AD110" s="9"/>
      <c r="AE110" s="9"/>
    </row>
    <row r="111" spans="1:31" s="10" customFormat="1" ht="19.9" customHeight="1">
      <c r="A111" s="10"/>
      <c r="B111" s="197"/>
      <c r="C111" s="133"/>
      <c r="D111" s="198" t="s">
        <v>2429</v>
      </c>
      <c r="E111" s="199"/>
      <c r="F111" s="199"/>
      <c r="G111" s="199"/>
      <c r="H111" s="199"/>
      <c r="I111" s="199"/>
      <c r="J111" s="200">
        <f>J383</f>
        <v>0</v>
      </c>
      <c r="K111" s="133"/>
      <c r="L111" s="201"/>
      <c r="S111" s="10"/>
      <c r="T111" s="10"/>
      <c r="U111" s="10"/>
      <c r="V111" s="10"/>
      <c r="W111" s="10"/>
      <c r="X111" s="10"/>
      <c r="Y111" s="10"/>
      <c r="Z111" s="10"/>
      <c r="AA111" s="10"/>
      <c r="AB111" s="10"/>
      <c r="AC111" s="10"/>
      <c r="AD111" s="10"/>
      <c r="AE111" s="10"/>
    </row>
    <row r="112" spans="1:31" s="2" customFormat="1" ht="21.8"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67"/>
      <c r="C113" s="68"/>
      <c r="D113" s="68"/>
      <c r="E113" s="68"/>
      <c r="F113" s="68"/>
      <c r="G113" s="68"/>
      <c r="H113" s="68"/>
      <c r="I113" s="68"/>
      <c r="J113" s="68"/>
      <c r="K113" s="68"/>
      <c r="L113" s="64"/>
      <c r="S113" s="39"/>
      <c r="T113" s="39"/>
      <c r="U113" s="39"/>
      <c r="V113" s="39"/>
      <c r="W113" s="39"/>
      <c r="X113" s="39"/>
      <c r="Y113" s="39"/>
      <c r="Z113" s="39"/>
      <c r="AA113" s="39"/>
      <c r="AB113" s="39"/>
      <c r="AC113" s="39"/>
      <c r="AD113" s="39"/>
      <c r="AE113" s="39"/>
    </row>
    <row r="117" spans="1:31" s="2" customFormat="1" ht="6.95" customHeight="1">
      <c r="A117" s="39"/>
      <c r="B117" s="69"/>
      <c r="C117" s="70"/>
      <c r="D117" s="70"/>
      <c r="E117" s="70"/>
      <c r="F117" s="70"/>
      <c r="G117" s="70"/>
      <c r="H117" s="70"/>
      <c r="I117" s="70"/>
      <c r="J117" s="70"/>
      <c r="K117" s="70"/>
      <c r="L117" s="64"/>
      <c r="S117" s="39"/>
      <c r="T117" s="39"/>
      <c r="U117" s="39"/>
      <c r="V117" s="39"/>
      <c r="W117" s="39"/>
      <c r="X117" s="39"/>
      <c r="Y117" s="39"/>
      <c r="Z117" s="39"/>
      <c r="AA117" s="39"/>
      <c r="AB117" s="39"/>
      <c r="AC117" s="39"/>
      <c r="AD117" s="39"/>
      <c r="AE117" s="39"/>
    </row>
    <row r="118" spans="1:31" s="2" customFormat="1" ht="24.95" customHeight="1">
      <c r="A118" s="39"/>
      <c r="B118" s="40"/>
      <c r="C118" s="24" t="s">
        <v>201</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16</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185" t="str">
        <f>E7</f>
        <v>Oprava úseku Nejdek - Nové Hamry oprava č.2</v>
      </c>
      <c r="F121" s="33"/>
      <c r="G121" s="33"/>
      <c r="H121" s="33"/>
      <c r="I121" s="41"/>
      <c r="J121" s="41"/>
      <c r="K121" s="41"/>
      <c r="L121" s="64"/>
      <c r="S121" s="39"/>
      <c r="T121" s="39"/>
      <c r="U121" s="39"/>
      <c r="V121" s="39"/>
      <c r="W121" s="39"/>
      <c r="X121" s="39"/>
      <c r="Y121" s="39"/>
      <c r="Z121" s="39"/>
      <c r="AA121" s="39"/>
      <c r="AB121" s="39"/>
      <c r="AC121" s="39"/>
      <c r="AD121" s="39"/>
      <c r="AE121" s="39"/>
    </row>
    <row r="122" spans="2:12" s="1" customFormat="1" ht="12" customHeight="1">
      <c r="B122" s="22"/>
      <c r="C122" s="33" t="s">
        <v>186</v>
      </c>
      <c r="D122" s="23"/>
      <c r="E122" s="23"/>
      <c r="F122" s="23"/>
      <c r="G122" s="23"/>
      <c r="H122" s="23"/>
      <c r="I122" s="23"/>
      <c r="J122" s="23"/>
      <c r="K122" s="23"/>
      <c r="L122" s="21"/>
    </row>
    <row r="123" spans="2:12" s="1" customFormat="1" ht="16.5" customHeight="1">
      <c r="B123" s="22"/>
      <c r="C123" s="23"/>
      <c r="D123" s="23"/>
      <c r="E123" s="185" t="s">
        <v>1347</v>
      </c>
      <c r="F123" s="23"/>
      <c r="G123" s="23"/>
      <c r="H123" s="23"/>
      <c r="I123" s="23"/>
      <c r="J123" s="23"/>
      <c r="K123" s="23"/>
      <c r="L123" s="21"/>
    </row>
    <row r="124" spans="2:12" s="1" customFormat="1" ht="12" customHeight="1">
      <c r="B124" s="22"/>
      <c r="C124" s="33" t="s">
        <v>188</v>
      </c>
      <c r="D124" s="23"/>
      <c r="E124" s="23"/>
      <c r="F124" s="23"/>
      <c r="G124" s="23"/>
      <c r="H124" s="23"/>
      <c r="I124" s="23"/>
      <c r="J124" s="23"/>
      <c r="K124" s="23"/>
      <c r="L124" s="21"/>
    </row>
    <row r="125" spans="1:31" s="2" customFormat="1" ht="16.5" customHeight="1">
      <c r="A125" s="39"/>
      <c r="B125" s="40"/>
      <c r="C125" s="41"/>
      <c r="D125" s="41"/>
      <c r="E125" s="186" t="s">
        <v>2618</v>
      </c>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190</v>
      </c>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6.5" customHeight="1">
      <c r="A127" s="39"/>
      <c r="B127" s="40"/>
      <c r="C127" s="41"/>
      <c r="D127" s="41"/>
      <c r="E127" s="77" t="str">
        <f>E13</f>
        <v>A.3.5.1 - Oprava tunelu Vysokopecký ev.č. 68</v>
      </c>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6.95"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2" customHeight="1">
      <c r="A129" s="39"/>
      <c r="B129" s="40"/>
      <c r="C129" s="33" t="s">
        <v>20</v>
      </c>
      <c r="D129" s="41"/>
      <c r="E129" s="41"/>
      <c r="F129" s="28" t="str">
        <f>F16</f>
        <v xml:space="preserve"> </v>
      </c>
      <c r="G129" s="41"/>
      <c r="H129" s="41"/>
      <c r="I129" s="33" t="s">
        <v>22</v>
      </c>
      <c r="J129" s="80" t="str">
        <f>IF(J16="","",J16)</f>
        <v>26. 9. 2022</v>
      </c>
      <c r="K129" s="41"/>
      <c r="L129" s="64"/>
      <c r="S129" s="39"/>
      <c r="T129" s="39"/>
      <c r="U129" s="39"/>
      <c r="V129" s="39"/>
      <c r="W129" s="39"/>
      <c r="X129" s="39"/>
      <c r="Y129" s="39"/>
      <c r="Z129" s="39"/>
      <c r="AA129" s="39"/>
      <c r="AB129" s="39"/>
      <c r="AC129" s="39"/>
      <c r="AD129" s="39"/>
      <c r="AE129" s="39"/>
    </row>
    <row r="130" spans="1:31" s="2" customFormat="1" ht="6.95"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15.15" customHeight="1">
      <c r="A131" s="39"/>
      <c r="B131" s="40"/>
      <c r="C131" s="33" t="s">
        <v>24</v>
      </c>
      <c r="D131" s="41"/>
      <c r="E131" s="41"/>
      <c r="F131" s="28" t="str">
        <f>E19</f>
        <v>Správa železnic, státní organizace</v>
      </c>
      <c r="G131" s="41"/>
      <c r="H131" s="41"/>
      <c r="I131" s="33" t="s">
        <v>32</v>
      </c>
      <c r="J131" s="37" t="str">
        <f>E25</f>
        <v>Progi spol. s r.o.</v>
      </c>
      <c r="K131" s="41"/>
      <c r="L131" s="64"/>
      <c r="S131" s="39"/>
      <c r="T131" s="39"/>
      <c r="U131" s="39"/>
      <c r="V131" s="39"/>
      <c r="W131" s="39"/>
      <c r="X131" s="39"/>
      <c r="Y131" s="39"/>
      <c r="Z131" s="39"/>
      <c r="AA131" s="39"/>
      <c r="AB131" s="39"/>
      <c r="AC131" s="39"/>
      <c r="AD131" s="39"/>
      <c r="AE131" s="39"/>
    </row>
    <row r="132" spans="1:31" s="2" customFormat="1" ht="15.15" customHeight="1">
      <c r="A132" s="39"/>
      <c r="B132" s="40"/>
      <c r="C132" s="33" t="s">
        <v>30</v>
      </c>
      <c r="D132" s="41"/>
      <c r="E132" s="41"/>
      <c r="F132" s="28" t="str">
        <f>IF(E22="","",E22)</f>
        <v>Vyplň údaj</v>
      </c>
      <c r="G132" s="41"/>
      <c r="H132" s="41"/>
      <c r="I132" s="33" t="s">
        <v>36</v>
      </c>
      <c r="J132" s="37" t="str">
        <f>E28</f>
        <v>Pavlína Liprtová</v>
      </c>
      <c r="K132" s="41"/>
      <c r="L132" s="64"/>
      <c r="S132" s="39"/>
      <c r="T132" s="39"/>
      <c r="U132" s="39"/>
      <c r="V132" s="39"/>
      <c r="W132" s="39"/>
      <c r="X132" s="39"/>
      <c r="Y132" s="39"/>
      <c r="Z132" s="39"/>
      <c r="AA132" s="39"/>
      <c r="AB132" s="39"/>
      <c r="AC132" s="39"/>
      <c r="AD132" s="39"/>
      <c r="AE132" s="39"/>
    </row>
    <row r="133" spans="1:31" s="2" customFormat="1" ht="10.3" customHeight="1">
      <c r="A133" s="39"/>
      <c r="B133" s="40"/>
      <c r="C133" s="41"/>
      <c r="D133" s="41"/>
      <c r="E133" s="41"/>
      <c r="F133" s="41"/>
      <c r="G133" s="41"/>
      <c r="H133" s="41"/>
      <c r="I133" s="41"/>
      <c r="J133" s="41"/>
      <c r="K133" s="41"/>
      <c r="L133" s="64"/>
      <c r="S133" s="39"/>
      <c r="T133" s="39"/>
      <c r="U133" s="39"/>
      <c r="V133" s="39"/>
      <c r="W133" s="39"/>
      <c r="X133" s="39"/>
      <c r="Y133" s="39"/>
      <c r="Z133" s="39"/>
      <c r="AA133" s="39"/>
      <c r="AB133" s="39"/>
      <c r="AC133" s="39"/>
      <c r="AD133" s="39"/>
      <c r="AE133" s="39"/>
    </row>
    <row r="134" spans="1:31" s="11" customFormat="1" ht="29.25" customHeight="1">
      <c r="A134" s="202"/>
      <c r="B134" s="203"/>
      <c r="C134" s="204" t="s">
        <v>202</v>
      </c>
      <c r="D134" s="205" t="s">
        <v>63</v>
      </c>
      <c r="E134" s="205" t="s">
        <v>59</v>
      </c>
      <c r="F134" s="205" t="s">
        <v>60</v>
      </c>
      <c r="G134" s="205" t="s">
        <v>203</v>
      </c>
      <c r="H134" s="205" t="s">
        <v>204</v>
      </c>
      <c r="I134" s="205" t="s">
        <v>205</v>
      </c>
      <c r="J134" s="205" t="s">
        <v>195</v>
      </c>
      <c r="K134" s="206" t="s">
        <v>206</v>
      </c>
      <c r="L134" s="207"/>
      <c r="M134" s="101" t="s">
        <v>1</v>
      </c>
      <c r="N134" s="102" t="s">
        <v>42</v>
      </c>
      <c r="O134" s="102" t="s">
        <v>207</v>
      </c>
      <c r="P134" s="102" t="s">
        <v>208</v>
      </c>
      <c r="Q134" s="102" t="s">
        <v>209</v>
      </c>
      <c r="R134" s="102" t="s">
        <v>210</v>
      </c>
      <c r="S134" s="102" t="s">
        <v>211</v>
      </c>
      <c r="T134" s="103" t="s">
        <v>212</v>
      </c>
      <c r="U134" s="202"/>
      <c r="V134" s="202"/>
      <c r="W134" s="202"/>
      <c r="X134" s="202"/>
      <c r="Y134" s="202"/>
      <c r="Z134" s="202"/>
      <c r="AA134" s="202"/>
      <c r="AB134" s="202"/>
      <c r="AC134" s="202"/>
      <c r="AD134" s="202"/>
      <c r="AE134" s="202"/>
    </row>
    <row r="135" spans="1:63" s="2" customFormat="1" ht="22.8" customHeight="1">
      <c r="A135" s="39"/>
      <c r="B135" s="40"/>
      <c r="C135" s="108" t="s">
        <v>213</v>
      </c>
      <c r="D135" s="41"/>
      <c r="E135" s="41"/>
      <c r="F135" s="41"/>
      <c r="G135" s="41"/>
      <c r="H135" s="41"/>
      <c r="I135" s="41"/>
      <c r="J135" s="208">
        <f>BK135</f>
        <v>0</v>
      </c>
      <c r="K135" s="41"/>
      <c r="L135" s="45"/>
      <c r="M135" s="104"/>
      <c r="N135" s="209"/>
      <c r="O135" s="105"/>
      <c r="P135" s="210">
        <f>P136+P382</f>
        <v>0</v>
      </c>
      <c r="Q135" s="105"/>
      <c r="R135" s="210">
        <f>R136+R382</f>
        <v>82.432280287184</v>
      </c>
      <c r="S135" s="105"/>
      <c r="T135" s="211">
        <f>T136+T382</f>
        <v>76.99237959999999</v>
      </c>
      <c r="U135" s="39"/>
      <c r="V135" s="39"/>
      <c r="W135" s="39"/>
      <c r="X135" s="39"/>
      <c r="Y135" s="39"/>
      <c r="Z135" s="39"/>
      <c r="AA135" s="39"/>
      <c r="AB135" s="39"/>
      <c r="AC135" s="39"/>
      <c r="AD135" s="39"/>
      <c r="AE135" s="39"/>
      <c r="AT135" s="18" t="s">
        <v>77</v>
      </c>
      <c r="AU135" s="18" t="s">
        <v>197</v>
      </c>
      <c r="BK135" s="212">
        <f>BK136+BK382</f>
        <v>0</v>
      </c>
    </row>
    <row r="136" spans="1:63" s="12" customFormat="1" ht="25.9" customHeight="1">
      <c r="A136" s="12"/>
      <c r="B136" s="213"/>
      <c r="C136" s="214"/>
      <c r="D136" s="215" t="s">
        <v>77</v>
      </c>
      <c r="E136" s="216" t="s">
        <v>214</v>
      </c>
      <c r="F136" s="216" t="s">
        <v>215</v>
      </c>
      <c r="G136" s="214"/>
      <c r="H136" s="214"/>
      <c r="I136" s="217"/>
      <c r="J136" s="218">
        <f>BK136</f>
        <v>0</v>
      </c>
      <c r="K136" s="214"/>
      <c r="L136" s="219"/>
      <c r="M136" s="220"/>
      <c r="N136" s="221"/>
      <c r="O136" s="221"/>
      <c r="P136" s="222">
        <f>P137+P143+P166+P177+P192+P198+P349+P379</f>
        <v>0</v>
      </c>
      <c r="Q136" s="221"/>
      <c r="R136" s="222">
        <f>R137+R143+R166+R177+R192+R198+R349+R379</f>
        <v>82.432280287184</v>
      </c>
      <c r="S136" s="221"/>
      <c r="T136" s="223">
        <f>T137+T143+T166+T177+T192+T198+T349+T379</f>
        <v>76.99237959999999</v>
      </c>
      <c r="U136" s="12"/>
      <c r="V136" s="12"/>
      <c r="W136" s="12"/>
      <c r="X136" s="12"/>
      <c r="Y136" s="12"/>
      <c r="Z136" s="12"/>
      <c r="AA136" s="12"/>
      <c r="AB136" s="12"/>
      <c r="AC136" s="12"/>
      <c r="AD136" s="12"/>
      <c r="AE136" s="12"/>
      <c r="AR136" s="224" t="s">
        <v>85</v>
      </c>
      <c r="AT136" s="225" t="s">
        <v>77</v>
      </c>
      <c r="AU136" s="225" t="s">
        <v>78</v>
      </c>
      <c r="AY136" s="224" t="s">
        <v>216</v>
      </c>
      <c r="BK136" s="226">
        <f>BK137+BK143+BK166+BK177+BK192+BK198+BK349+BK379</f>
        <v>0</v>
      </c>
    </row>
    <row r="137" spans="1:63" s="12" customFormat="1" ht="22.8" customHeight="1">
      <c r="A137" s="12"/>
      <c r="B137" s="213"/>
      <c r="C137" s="214"/>
      <c r="D137" s="215" t="s">
        <v>77</v>
      </c>
      <c r="E137" s="227" t="s">
        <v>85</v>
      </c>
      <c r="F137" s="227" t="s">
        <v>1358</v>
      </c>
      <c r="G137" s="214"/>
      <c r="H137" s="214"/>
      <c r="I137" s="217"/>
      <c r="J137" s="228">
        <f>BK137</f>
        <v>0</v>
      </c>
      <c r="K137" s="214"/>
      <c r="L137" s="219"/>
      <c r="M137" s="220"/>
      <c r="N137" s="221"/>
      <c r="O137" s="221"/>
      <c r="P137" s="222">
        <f>SUM(P138:P142)</f>
        <v>0</v>
      </c>
      <c r="Q137" s="221"/>
      <c r="R137" s="222">
        <f>SUM(R138:R142)</f>
        <v>0</v>
      </c>
      <c r="S137" s="221"/>
      <c r="T137" s="223">
        <f>SUM(T138:T142)</f>
        <v>0</v>
      </c>
      <c r="U137" s="12"/>
      <c r="V137" s="12"/>
      <c r="W137" s="12"/>
      <c r="X137" s="12"/>
      <c r="Y137" s="12"/>
      <c r="Z137" s="12"/>
      <c r="AA137" s="12"/>
      <c r="AB137" s="12"/>
      <c r="AC137" s="12"/>
      <c r="AD137" s="12"/>
      <c r="AE137" s="12"/>
      <c r="AR137" s="224" t="s">
        <v>85</v>
      </c>
      <c r="AT137" s="225" t="s">
        <v>77</v>
      </c>
      <c r="AU137" s="225" t="s">
        <v>85</v>
      </c>
      <c r="AY137" s="224" t="s">
        <v>216</v>
      </c>
      <c r="BK137" s="226">
        <f>SUM(BK138:BK142)</f>
        <v>0</v>
      </c>
    </row>
    <row r="138" spans="1:65" s="2" customFormat="1" ht="44.25" customHeight="1">
      <c r="A138" s="39"/>
      <c r="B138" s="40"/>
      <c r="C138" s="276" t="s">
        <v>85</v>
      </c>
      <c r="D138" s="276" t="s">
        <v>265</v>
      </c>
      <c r="E138" s="277" t="s">
        <v>1407</v>
      </c>
      <c r="F138" s="278" t="s">
        <v>1408</v>
      </c>
      <c r="G138" s="279" t="s">
        <v>255</v>
      </c>
      <c r="H138" s="280">
        <v>75.342</v>
      </c>
      <c r="I138" s="281"/>
      <c r="J138" s="282">
        <f>ROUND(I138*H138,2)</f>
        <v>0</v>
      </c>
      <c r="K138" s="278" t="s">
        <v>1361</v>
      </c>
      <c r="L138" s="45"/>
      <c r="M138" s="283" t="s">
        <v>1</v>
      </c>
      <c r="N138" s="284" t="s">
        <v>43</v>
      </c>
      <c r="O138" s="92"/>
      <c r="P138" s="239">
        <f>O138*H138</f>
        <v>0</v>
      </c>
      <c r="Q138" s="239">
        <v>0</v>
      </c>
      <c r="R138" s="239">
        <f>Q138*H138</f>
        <v>0</v>
      </c>
      <c r="S138" s="239">
        <v>0</v>
      </c>
      <c r="T138" s="240">
        <f>S138*H138</f>
        <v>0</v>
      </c>
      <c r="U138" s="39"/>
      <c r="V138" s="39"/>
      <c r="W138" s="39"/>
      <c r="X138" s="39"/>
      <c r="Y138" s="39"/>
      <c r="Z138" s="39"/>
      <c r="AA138" s="39"/>
      <c r="AB138" s="39"/>
      <c r="AC138" s="39"/>
      <c r="AD138" s="39"/>
      <c r="AE138" s="39"/>
      <c r="AR138" s="241" t="s">
        <v>100</v>
      </c>
      <c r="AT138" s="241" t="s">
        <v>265</v>
      </c>
      <c r="AU138" s="241" t="s">
        <v>87</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2620</v>
      </c>
    </row>
    <row r="139" spans="1:47" s="2" customFormat="1" ht="12">
      <c r="A139" s="39"/>
      <c r="B139" s="40"/>
      <c r="C139" s="41"/>
      <c r="D139" s="288" t="s">
        <v>836</v>
      </c>
      <c r="E139" s="41"/>
      <c r="F139" s="289" t="s">
        <v>1410</v>
      </c>
      <c r="G139" s="41"/>
      <c r="H139" s="41"/>
      <c r="I139" s="290"/>
      <c r="J139" s="41"/>
      <c r="K139" s="41"/>
      <c r="L139" s="45"/>
      <c r="M139" s="291"/>
      <c r="N139" s="292"/>
      <c r="O139" s="92"/>
      <c r="P139" s="92"/>
      <c r="Q139" s="92"/>
      <c r="R139" s="92"/>
      <c r="S139" s="92"/>
      <c r="T139" s="93"/>
      <c r="U139" s="39"/>
      <c r="V139" s="39"/>
      <c r="W139" s="39"/>
      <c r="X139" s="39"/>
      <c r="Y139" s="39"/>
      <c r="Z139" s="39"/>
      <c r="AA139" s="39"/>
      <c r="AB139" s="39"/>
      <c r="AC139" s="39"/>
      <c r="AD139" s="39"/>
      <c r="AE139" s="39"/>
      <c r="AT139" s="18" t="s">
        <v>836</v>
      </c>
      <c r="AU139" s="18" t="s">
        <v>87</v>
      </c>
    </row>
    <row r="140" spans="1:51" s="13" customFormat="1" ht="12">
      <c r="A140" s="13"/>
      <c r="B140" s="243"/>
      <c r="C140" s="244"/>
      <c r="D140" s="245" t="s">
        <v>226</v>
      </c>
      <c r="E140" s="246" t="s">
        <v>1</v>
      </c>
      <c r="F140" s="247" t="s">
        <v>1413</v>
      </c>
      <c r="G140" s="244"/>
      <c r="H140" s="246" t="s">
        <v>1</v>
      </c>
      <c r="I140" s="248"/>
      <c r="J140" s="244"/>
      <c r="K140" s="244"/>
      <c r="L140" s="249"/>
      <c r="M140" s="250"/>
      <c r="N140" s="251"/>
      <c r="O140" s="251"/>
      <c r="P140" s="251"/>
      <c r="Q140" s="251"/>
      <c r="R140" s="251"/>
      <c r="S140" s="251"/>
      <c r="T140" s="252"/>
      <c r="U140" s="13"/>
      <c r="V140" s="13"/>
      <c r="W140" s="13"/>
      <c r="X140" s="13"/>
      <c r="Y140" s="13"/>
      <c r="Z140" s="13"/>
      <c r="AA140" s="13"/>
      <c r="AB140" s="13"/>
      <c r="AC140" s="13"/>
      <c r="AD140" s="13"/>
      <c r="AE140" s="13"/>
      <c r="AT140" s="253" t="s">
        <v>226</v>
      </c>
      <c r="AU140" s="253" t="s">
        <v>87</v>
      </c>
      <c r="AV140" s="13" t="s">
        <v>85</v>
      </c>
      <c r="AW140" s="13" t="s">
        <v>35</v>
      </c>
      <c r="AX140" s="13" t="s">
        <v>78</v>
      </c>
      <c r="AY140" s="253" t="s">
        <v>216</v>
      </c>
    </row>
    <row r="141" spans="1:51" s="14" customFormat="1" ht="12">
      <c r="A141" s="14"/>
      <c r="B141" s="254"/>
      <c r="C141" s="255"/>
      <c r="D141" s="245" t="s">
        <v>226</v>
      </c>
      <c r="E141" s="256" t="s">
        <v>1</v>
      </c>
      <c r="F141" s="257" t="s">
        <v>2621</v>
      </c>
      <c r="G141" s="255"/>
      <c r="H141" s="258">
        <v>75.342</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87</v>
      </c>
      <c r="AV141" s="14" t="s">
        <v>87</v>
      </c>
      <c r="AW141" s="14" t="s">
        <v>35</v>
      </c>
      <c r="AX141" s="14" t="s">
        <v>78</v>
      </c>
      <c r="AY141" s="264" t="s">
        <v>216</v>
      </c>
    </row>
    <row r="142" spans="1:51" s="15" customFormat="1" ht="12">
      <c r="A142" s="15"/>
      <c r="B142" s="265"/>
      <c r="C142" s="266"/>
      <c r="D142" s="245" t="s">
        <v>226</v>
      </c>
      <c r="E142" s="267" t="s">
        <v>1</v>
      </c>
      <c r="F142" s="268" t="s">
        <v>229</v>
      </c>
      <c r="G142" s="266"/>
      <c r="H142" s="269">
        <v>75.342</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226</v>
      </c>
      <c r="AU142" s="275" t="s">
        <v>87</v>
      </c>
      <c r="AV142" s="15" t="s">
        <v>100</v>
      </c>
      <c r="AW142" s="15" t="s">
        <v>35</v>
      </c>
      <c r="AX142" s="15" t="s">
        <v>85</v>
      </c>
      <c r="AY142" s="275" t="s">
        <v>216</v>
      </c>
    </row>
    <row r="143" spans="1:63" s="12" customFormat="1" ht="22.8" customHeight="1">
      <c r="A143" s="12"/>
      <c r="B143" s="213"/>
      <c r="C143" s="214"/>
      <c r="D143" s="215" t="s">
        <v>77</v>
      </c>
      <c r="E143" s="227" t="s">
        <v>95</v>
      </c>
      <c r="F143" s="227" t="s">
        <v>1790</v>
      </c>
      <c r="G143" s="214"/>
      <c r="H143" s="214"/>
      <c r="I143" s="217"/>
      <c r="J143" s="228">
        <f>BK143</f>
        <v>0</v>
      </c>
      <c r="K143" s="214"/>
      <c r="L143" s="219"/>
      <c r="M143" s="220"/>
      <c r="N143" s="221"/>
      <c r="O143" s="221"/>
      <c r="P143" s="222">
        <f>SUM(P144:P165)</f>
        <v>0</v>
      </c>
      <c r="Q143" s="221"/>
      <c r="R143" s="222">
        <f>SUM(R144:R165)</f>
        <v>10.238861357200001</v>
      </c>
      <c r="S143" s="221"/>
      <c r="T143" s="223">
        <f>SUM(T144:T165)</f>
        <v>0</v>
      </c>
      <c r="U143" s="12"/>
      <c r="V143" s="12"/>
      <c r="W143" s="12"/>
      <c r="X143" s="12"/>
      <c r="Y143" s="12"/>
      <c r="Z143" s="12"/>
      <c r="AA143" s="12"/>
      <c r="AB143" s="12"/>
      <c r="AC143" s="12"/>
      <c r="AD143" s="12"/>
      <c r="AE143" s="12"/>
      <c r="AR143" s="224" t="s">
        <v>85</v>
      </c>
      <c r="AT143" s="225" t="s">
        <v>77</v>
      </c>
      <c r="AU143" s="225" t="s">
        <v>85</v>
      </c>
      <c r="AY143" s="224" t="s">
        <v>216</v>
      </c>
      <c r="BK143" s="226">
        <f>SUM(BK144:BK165)</f>
        <v>0</v>
      </c>
    </row>
    <row r="144" spans="1:65" s="2" customFormat="1" ht="16.5" customHeight="1">
      <c r="A144" s="39"/>
      <c r="B144" s="40"/>
      <c r="C144" s="276" t="s">
        <v>87</v>
      </c>
      <c r="D144" s="276" t="s">
        <v>265</v>
      </c>
      <c r="E144" s="277" t="s">
        <v>1791</v>
      </c>
      <c r="F144" s="278" t="s">
        <v>2622</v>
      </c>
      <c r="G144" s="279" t="s">
        <v>300</v>
      </c>
      <c r="H144" s="280">
        <v>3.672</v>
      </c>
      <c r="I144" s="281"/>
      <c r="J144" s="282">
        <f>ROUND(I144*H144,2)</f>
        <v>0</v>
      </c>
      <c r="K144" s="278" t="s">
        <v>1361</v>
      </c>
      <c r="L144" s="45"/>
      <c r="M144" s="283" t="s">
        <v>1</v>
      </c>
      <c r="N144" s="284" t="s">
        <v>43</v>
      </c>
      <c r="O144" s="92"/>
      <c r="P144" s="239">
        <f>O144*H144</f>
        <v>0</v>
      </c>
      <c r="Q144" s="239">
        <v>2.50215</v>
      </c>
      <c r="R144" s="239">
        <f>Q144*H144</f>
        <v>9.1878948</v>
      </c>
      <c r="S144" s="239">
        <v>0</v>
      </c>
      <c r="T144" s="240">
        <f>S144*H144</f>
        <v>0</v>
      </c>
      <c r="U144" s="39"/>
      <c r="V144" s="39"/>
      <c r="W144" s="39"/>
      <c r="X144" s="39"/>
      <c r="Y144" s="39"/>
      <c r="Z144" s="39"/>
      <c r="AA144" s="39"/>
      <c r="AB144" s="39"/>
      <c r="AC144" s="39"/>
      <c r="AD144" s="39"/>
      <c r="AE144" s="39"/>
      <c r="AR144" s="241" t="s">
        <v>100</v>
      </c>
      <c r="AT144" s="241" t="s">
        <v>265</v>
      </c>
      <c r="AU144" s="241" t="s">
        <v>87</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2623</v>
      </c>
    </row>
    <row r="145" spans="1:47" s="2" customFormat="1" ht="12">
      <c r="A145" s="39"/>
      <c r="B145" s="40"/>
      <c r="C145" s="41"/>
      <c r="D145" s="288" t="s">
        <v>836</v>
      </c>
      <c r="E145" s="41"/>
      <c r="F145" s="289" t="s">
        <v>1794</v>
      </c>
      <c r="G145" s="41"/>
      <c r="H145" s="41"/>
      <c r="I145" s="290"/>
      <c r="J145" s="41"/>
      <c r="K145" s="41"/>
      <c r="L145" s="45"/>
      <c r="M145" s="291"/>
      <c r="N145" s="292"/>
      <c r="O145" s="92"/>
      <c r="P145" s="92"/>
      <c r="Q145" s="92"/>
      <c r="R145" s="92"/>
      <c r="S145" s="92"/>
      <c r="T145" s="93"/>
      <c r="U145" s="39"/>
      <c r="V145" s="39"/>
      <c r="W145" s="39"/>
      <c r="X145" s="39"/>
      <c r="Y145" s="39"/>
      <c r="Z145" s="39"/>
      <c r="AA145" s="39"/>
      <c r="AB145" s="39"/>
      <c r="AC145" s="39"/>
      <c r="AD145" s="39"/>
      <c r="AE145" s="39"/>
      <c r="AT145" s="18" t="s">
        <v>836</v>
      </c>
      <c r="AU145" s="18" t="s">
        <v>87</v>
      </c>
    </row>
    <row r="146" spans="1:51" s="13" customFormat="1" ht="12">
      <c r="A146" s="13"/>
      <c r="B146" s="243"/>
      <c r="C146" s="244"/>
      <c r="D146" s="245" t="s">
        <v>226</v>
      </c>
      <c r="E146" s="246" t="s">
        <v>1</v>
      </c>
      <c r="F146" s="247" t="s">
        <v>2624</v>
      </c>
      <c r="G146" s="244"/>
      <c r="H146" s="246" t="s">
        <v>1</v>
      </c>
      <c r="I146" s="248"/>
      <c r="J146" s="244"/>
      <c r="K146" s="244"/>
      <c r="L146" s="249"/>
      <c r="M146" s="250"/>
      <c r="N146" s="251"/>
      <c r="O146" s="251"/>
      <c r="P146" s="251"/>
      <c r="Q146" s="251"/>
      <c r="R146" s="251"/>
      <c r="S146" s="251"/>
      <c r="T146" s="252"/>
      <c r="U146" s="13"/>
      <c r="V146" s="13"/>
      <c r="W146" s="13"/>
      <c r="X146" s="13"/>
      <c r="Y146" s="13"/>
      <c r="Z146" s="13"/>
      <c r="AA146" s="13"/>
      <c r="AB146" s="13"/>
      <c r="AC146" s="13"/>
      <c r="AD146" s="13"/>
      <c r="AE146" s="13"/>
      <c r="AT146" s="253" t="s">
        <v>226</v>
      </c>
      <c r="AU146" s="253" t="s">
        <v>87</v>
      </c>
      <c r="AV146" s="13" t="s">
        <v>85</v>
      </c>
      <c r="AW146" s="13" t="s">
        <v>35</v>
      </c>
      <c r="AX146" s="13" t="s">
        <v>78</v>
      </c>
      <c r="AY146" s="253" t="s">
        <v>216</v>
      </c>
    </row>
    <row r="147" spans="1:51" s="14" customFormat="1" ht="12">
      <c r="A147" s="14"/>
      <c r="B147" s="254"/>
      <c r="C147" s="255"/>
      <c r="D147" s="245" t="s">
        <v>226</v>
      </c>
      <c r="E147" s="256" t="s">
        <v>1</v>
      </c>
      <c r="F147" s="257" t="s">
        <v>2625</v>
      </c>
      <c r="G147" s="255"/>
      <c r="H147" s="258">
        <v>3.672</v>
      </c>
      <c r="I147" s="259"/>
      <c r="J147" s="255"/>
      <c r="K147" s="255"/>
      <c r="L147" s="260"/>
      <c r="M147" s="261"/>
      <c r="N147" s="262"/>
      <c r="O147" s="262"/>
      <c r="P147" s="262"/>
      <c r="Q147" s="262"/>
      <c r="R147" s="262"/>
      <c r="S147" s="262"/>
      <c r="T147" s="263"/>
      <c r="U147" s="14"/>
      <c r="V147" s="14"/>
      <c r="W147" s="14"/>
      <c r="X147" s="14"/>
      <c r="Y147" s="14"/>
      <c r="Z147" s="14"/>
      <c r="AA147" s="14"/>
      <c r="AB147" s="14"/>
      <c r="AC147" s="14"/>
      <c r="AD147" s="14"/>
      <c r="AE147" s="14"/>
      <c r="AT147" s="264" t="s">
        <v>226</v>
      </c>
      <c r="AU147" s="264" t="s">
        <v>87</v>
      </c>
      <c r="AV147" s="14" t="s">
        <v>87</v>
      </c>
      <c r="AW147" s="14" t="s">
        <v>35</v>
      </c>
      <c r="AX147" s="14" t="s">
        <v>78</v>
      </c>
      <c r="AY147" s="264" t="s">
        <v>216</v>
      </c>
    </row>
    <row r="148" spans="1:51" s="15" customFormat="1" ht="12">
      <c r="A148" s="15"/>
      <c r="B148" s="265"/>
      <c r="C148" s="266"/>
      <c r="D148" s="245" t="s">
        <v>226</v>
      </c>
      <c r="E148" s="267" t="s">
        <v>1</v>
      </c>
      <c r="F148" s="268" t="s">
        <v>229</v>
      </c>
      <c r="G148" s="266"/>
      <c r="H148" s="269">
        <v>3.672</v>
      </c>
      <c r="I148" s="270"/>
      <c r="J148" s="266"/>
      <c r="K148" s="266"/>
      <c r="L148" s="271"/>
      <c r="M148" s="272"/>
      <c r="N148" s="273"/>
      <c r="O148" s="273"/>
      <c r="P148" s="273"/>
      <c r="Q148" s="273"/>
      <c r="R148" s="273"/>
      <c r="S148" s="273"/>
      <c r="T148" s="274"/>
      <c r="U148" s="15"/>
      <c r="V148" s="15"/>
      <c r="W148" s="15"/>
      <c r="X148" s="15"/>
      <c r="Y148" s="15"/>
      <c r="Z148" s="15"/>
      <c r="AA148" s="15"/>
      <c r="AB148" s="15"/>
      <c r="AC148" s="15"/>
      <c r="AD148" s="15"/>
      <c r="AE148" s="15"/>
      <c r="AT148" s="275" t="s">
        <v>226</v>
      </c>
      <c r="AU148" s="275" t="s">
        <v>87</v>
      </c>
      <c r="AV148" s="15" t="s">
        <v>100</v>
      </c>
      <c r="AW148" s="15" t="s">
        <v>35</v>
      </c>
      <c r="AX148" s="15" t="s">
        <v>85</v>
      </c>
      <c r="AY148" s="275" t="s">
        <v>216</v>
      </c>
    </row>
    <row r="149" spans="1:65" s="2" customFormat="1" ht="24.15" customHeight="1">
      <c r="A149" s="39"/>
      <c r="B149" s="40"/>
      <c r="C149" s="276" t="s">
        <v>95</v>
      </c>
      <c r="D149" s="276" t="s">
        <v>265</v>
      </c>
      <c r="E149" s="277" t="s">
        <v>1797</v>
      </c>
      <c r="F149" s="278" t="s">
        <v>1798</v>
      </c>
      <c r="G149" s="279" t="s">
        <v>300</v>
      </c>
      <c r="H149" s="280">
        <v>3.672</v>
      </c>
      <c r="I149" s="281"/>
      <c r="J149" s="282">
        <f>ROUND(I149*H149,2)</f>
        <v>0</v>
      </c>
      <c r="K149" s="278" t="s">
        <v>1361</v>
      </c>
      <c r="L149" s="45"/>
      <c r="M149" s="283" t="s">
        <v>1</v>
      </c>
      <c r="N149" s="284" t="s">
        <v>43</v>
      </c>
      <c r="O149" s="92"/>
      <c r="P149" s="239">
        <f>O149*H149</f>
        <v>0</v>
      </c>
      <c r="Q149" s="239">
        <v>0.04858</v>
      </c>
      <c r="R149" s="239">
        <f>Q149*H149</f>
        <v>0.17838576</v>
      </c>
      <c r="S149" s="239">
        <v>0</v>
      </c>
      <c r="T149" s="240">
        <f>S149*H149</f>
        <v>0</v>
      </c>
      <c r="U149" s="39"/>
      <c r="V149" s="39"/>
      <c r="W149" s="39"/>
      <c r="X149" s="39"/>
      <c r="Y149" s="39"/>
      <c r="Z149" s="39"/>
      <c r="AA149" s="39"/>
      <c r="AB149" s="39"/>
      <c r="AC149" s="39"/>
      <c r="AD149" s="39"/>
      <c r="AE149" s="39"/>
      <c r="AR149" s="241" t="s">
        <v>100</v>
      </c>
      <c r="AT149" s="241" t="s">
        <v>265</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2626</v>
      </c>
    </row>
    <row r="150" spans="1:47" s="2" customFormat="1" ht="12">
      <c r="A150" s="39"/>
      <c r="B150" s="40"/>
      <c r="C150" s="41"/>
      <c r="D150" s="288" t="s">
        <v>836</v>
      </c>
      <c r="E150" s="41"/>
      <c r="F150" s="289" t="s">
        <v>1800</v>
      </c>
      <c r="G150" s="41"/>
      <c r="H150" s="41"/>
      <c r="I150" s="290"/>
      <c r="J150" s="41"/>
      <c r="K150" s="41"/>
      <c r="L150" s="45"/>
      <c r="M150" s="291"/>
      <c r="N150" s="292"/>
      <c r="O150" s="92"/>
      <c r="P150" s="92"/>
      <c r="Q150" s="92"/>
      <c r="R150" s="92"/>
      <c r="S150" s="92"/>
      <c r="T150" s="93"/>
      <c r="U150" s="39"/>
      <c r="V150" s="39"/>
      <c r="W150" s="39"/>
      <c r="X150" s="39"/>
      <c r="Y150" s="39"/>
      <c r="Z150" s="39"/>
      <c r="AA150" s="39"/>
      <c r="AB150" s="39"/>
      <c r="AC150" s="39"/>
      <c r="AD150" s="39"/>
      <c r="AE150" s="39"/>
      <c r="AT150" s="18" t="s">
        <v>836</v>
      </c>
      <c r="AU150" s="18" t="s">
        <v>87</v>
      </c>
    </row>
    <row r="151" spans="1:51" s="14" customFormat="1" ht="12">
      <c r="A151" s="14"/>
      <c r="B151" s="254"/>
      <c r="C151" s="255"/>
      <c r="D151" s="245" t="s">
        <v>226</v>
      </c>
      <c r="E151" s="256" t="s">
        <v>1</v>
      </c>
      <c r="F151" s="257" t="s">
        <v>2627</v>
      </c>
      <c r="G151" s="255"/>
      <c r="H151" s="258">
        <v>3.672</v>
      </c>
      <c r="I151" s="259"/>
      <c r="J151" s="255"/>
      <c r="K151" s="255"/>
      <c r="L151" s="260"/>
      <c r="M151" s="261"/>
      <c r="N151" s="262"/>
      <c r="O151" s="262"/>
      <c r="P151" s="262"/>
      <c r="Q151" s="262"/>
      <c r="R151" s="262"/>
      <c r="S151" s="262"/>
      <c r="T151" s="263"/>
      <c r="U151" s="14"/>
      <c r="V151" s="14"/>
      <c r="W151" s="14"/>
      <c r="X151" s="14"/>
      <c r="Y151" s="14"/>
      <c r="Z151" s="14"/>
      <c r="AA151" s="14"/>
      <c r="AB151" s="14"/>
      <c r="AC151" s="14"/>
      <c r="AD151" s="14"/>
      <c r="AE151" s="14"/>
      <c r="AT151" s="264" t="s">
        <v>226</v>
      </c>
      <c r="AU151" s="264" t="s">
        <v>87</v>
      </c>
      <c r="AV151" s="14" t="s">
        <v>87</v>
      </c>
      <c r="AW151" s="14" t="s">
        <v>35</v>
      </c>
      <c r="AX151" s="14" t="s">
        <v>78</v>
      </c>
      <c r="AY151" s="264" t="s">
        <v>216</v>
      </c>
    </row>
    <row r="152" spans="1:51" s="15" customFormat="1" ht="12">
      <c r="A152" s="15"/>
      <c r="B152" s="265"/>
      <c r="C152" s="266"/>
      <c r="D152" s="245" t="s">
        <v>226</v>
      </c>
      <c r="E152" s="267" t="s">
        <v>1</v>
      </c>
      <c r="F152" s="268" t="s">
        <v>229</v>
      </c>
      <c r="G152" s="266"/>
      <c r="H152" s="269">
        <v>3.672</v>
      </c>
      <c r="I152" s="270"/>
      <c r="J152" s="266"/>
      <c r="K152" s="266"/>
      <c r="L152" s="271"/>
      <c r="M152" s="272"/>
      <c r="N152" s="273"/>
      <c r="O152" s="273"/>
      <c r="P152" s="273"/>
      <c r="Q152" s="273"/>
      <c r="R152" s="273"/>
      <c r="S152" s="273"/>
      <c r="T152" s="274"/>
      <c r="U152" s="15"/>
      <c r="V152" s="15"/>
      <c r="W152" s="15"/>
      <c r="X152" s="15"/>
      <c r="Y152" s="15"/>
      <c r="Z152" s="15"/>
      <c r="AA152" s="15"/>
      <c r="AB152" s="15"/>
      <c r="AC152" s="15"/>
      <c r="AD152" s="15"/>
      <c r="AE152" s="15"/>
      <c r="AT152" s="275" t="s">
        <v>226</v>
      </c>
      <c r="AU152" s="275" t="s">
        <v>87</v>
      </c>
      <c r="AV152" s="15" t="s">
        <v>100</v>
      </c>
      <c r="AW152" s="15" t="s">
        <v>35</v>
      </c>
      <c r="AX152" s="15" t="s">
        <v>85</v>
      </c>
      <c r="AY152" s="275" t="s">
        <v>216</v>
      </c>
    </row>
    <row r="153" spans="1:65" s="2" customFormat="1" ht="16.5" customHeight="1">
      <c r="A153" s="39"/>
      <c r="B153" s="40"/>
      <c r="C153" s="276" t="s">
        <v>100</v>
      </c>
      <c r="D153" s="276" t="s">
        <v>265</v>
      </c>
      <c r="E153" s="277" t="s">
        <v>1801</v>
      </c>
      <c r="F153" s="278" t="s">
        <v>2628</v>
      </c>
      <c r="G153" s="279" t="s">
        <v>268</v>
      </c>
      <c r="H153" s="280">
        <v>9.82</v>
      </c>
      <c r="I153" s="281"/>
      <c r="J153" s="282">
        <f>ROUND(I153*H153,2)</f>
        <v>0</v>
      </c>
      <c r="K153" s="278" t="s">
        <v>1361</v>
      </c>
      <c r="L153" s="45"/>
      <c r="M153" s="283" t="s">
        <v>1</v>
      </c>
      <c r="N153" s="284" t="s">
        <v>43</v>
      </c>
      <c r="O153" s="92"/>
      <c r="P153" s="239">
        <f>O153*H153</f>
        <v>0</v>
      </c>
      <c r="Q153" s="239">
        <v>0.0417442</v>
      </c>
      <c r="R153" s="239">
        <f>Q153*H153</f>
        <v>0.40992804400000005</v>
      </c>
      <c r="S153" s="239">
        <v>0</v>
      </c>
      <c r="T153" s="240">
        <f>S153*H153</f>
        <v>0</v>
      </c>
      <c r="U153" s="39"/>
      <c r="V153" s="39"/>
      <c r="W153" s="39"/>
      <c r="X153" s="39"/>
      <c r="Y153" s="39"/>
      <c r="Z153" s="39"/>
      <c r="AA153" s="39"/>
      <c r="AB153" s="39"/>
      <c r="AC153" s="39"/>
      <c r="AD153" s="39"/>
      <c r="AE153" s="39"/>
      <c r="AR153" s="241" t="s">
        <v>100</v>
      </c>
      <c r="AT153" s="241" t="s">
        <v>265</v>
      </c>
      <c r="AU153" s="241" t="s">
        <v>87</v>
      </c>
      <c r="AY153" s="18" t="s">
        <v>216</v>
      </c>
      <c r="BE153" s="242">
        <f>IF(N153="základní",J153,0)</f>
        <v>0</v>
      </c>
      <c r="BF153" s="242">
        <f>IF(N153="snížená",J153,0)</f>
        <v>0</v>
      </c>
      <c r="BG153" s="242">
        <f>IF(N153="zákl. přenesená",J153,0)</f>
        <v>0</v>
      </c>
      <c r="BH153" s="242">
        <f>IF(N153="sníž. přenesená",J153,0)</f>
        <v>0</v>
      </c>
      <c r="BI153" s="242">
        <f>IF(N153="nulová",J153,0)</f>
        <v>0</v>
      </c>
      <c r="BJ153" s="18" t="s">
        <v>85</v>
      </c>
      <c r="BK153" s="242">
        <f>ROUND(I153*H153,2)</f>
        <v>0</v>
      </c>
      <c r="BL153" s="18" t="s">
        <v>100</v>
      </c>
      <c r="BM153" s="241" t="s">
        <v>2629</v>
      </c>
    </row>
    <row r="154" spans="1:47" s="2" customFormat="1" ht="12">
      <c r="A154" s="39"/>
      <c r="B154" s="40"/>
      <c r="C154" s="41"/>
      <c r="D154" s="288" t="s">
        <v>836</v>
      </c>
      <c r="E154" s="41"/>
      <c r="F154" s="289" t="s">
        <v>1804</v>
      </c>
      <c r="G154" s="41"/>
      <c r="H154" s="41"/>
      <c r="I154" s="290"/>
      <c r="J154" s="41"/>
      <c r="K154" s="41"/>
      <c r="L154" s="45"/>
      <c r="M154" s="291"/>
      <c r="N154" s="292"/>
      <c r="O154" s="92"/>
      <c r="P154" s="92"/>
      <c r="Q154" s="92"/>
      <c r="R154" s="92"/>
      <c r="S154" s="92"/>
      <c r="T154" s="93"/>
      <c r="U154" s="39"/>
      <c r="V154" s="39"/>
      <c r="W154" s="39"/>
      <c r="X154" s="39"/>
      <c r="Y154" s="39"/>
      <c r="Z154" s="39"/>
      <c r="AA154" s="39"/>
      <c r="AB154" s="39"/>
      <c r="AC154" s="39"/>
      <c r="AD154" s="39"/>
      <c r="AE154" s="39"/>
      <c r="AT154" s="18" t="s">
        <v>836</v>
      </c>
      <c r="AU154" s="18" t="s">
        <v>87</v>
      </c>
    </row>
    <row r="155" spans="1:51" s="13" customFormat="1" ht="12">
      <c r="A155" s="13"/>
      <c r="B155" s="243"/>
      <c r="C155" s="244"/>
      <c r="D155" s="245" t="s">
        <v>226</v>
      </c>
      <c r="E155" s="246" t="s">
        <v>1</v>
      </c>
      <c r="F155" s="247" t="s">
        <v>2624</v>
      </c>
      <c r="G155" s="244"/>
      <c r="H155" s="246" t="s">
        <v>1</v>
      </c>
      <c r="I155" s="248"/>
      <c r="J155" s="244"/>
      <c r="K155" s="244"/>
      <c r="L155" s="249"/>
      <c r="M155" s="250"/>
      <c r="N155" s="251"/>
      <c r="O155" s="251"/>
      <c r="P155" s="251"/>
      <c r="Q155" s="251"/>
      <c r="R155" s="251"/>
      <c r="S155" s="251"/>
      <c r="T155" s="252"/>
      <c r="U155" s="13"/>
      <c r="V155" s="13"/>
      <c r="W155" s="13"/>
      <c r="X155" s="13"/>
      <c r="Y155" s="13"/>
      <c r="Z155" s="13"/>
      <c r="AA155" s="13"/>
      <c r="AB155" s="13"/>
      <c r="AC155" s="13"/>
      <c r="AD155" s="13"/>
      <c r="AE155" s="13"/>
      <c r="AT155" s="253" t="s">
        <v>226</v>
      </c>
      <c r="AU155" s="253" t="s">
        <v>87</v>
      </c>
      <c r="AV155" s="13" t="s">
        <v>85</v>
      </c>
      <c r="AW155" s="13" t="s">
        <v>35</v>
      </c>
      <c r="AX155" s="13" t="s">
        <v>78</v>
      </c>
      <c r="AY155" s="253" t="s">
        <v>216</v>
      </c>
    </row>
    <row r="156" spans="1:51" s="14" customFormat="1" ht="12">
      <c r="A156" s="14"/>
      <c r="B156" s="254"/>
      <c r="C156" s="255"/>
      <c r="D156" s="245" t="s">
        <v>226</v>
      </c>
      <c r="E156" s="256" t="s">
        <v>1</v>
      </c>
      <c r="F156" s="257" t="s">
        <v>2630</v>
      </c>
      <c r="G156" s="255"/>
      <c r="H156" s="258">
        <v>9.18</v>
      </c>
      <c r="I156" s="259"/>
      <c r="J156" s="255"/>
      <c r="K156" s="255"/>
      <c r="L156" s="260"/>
      <c r="M156" s="261"/>
      <c r="N156" s="262"/>
      <c r="O156" s="262"/>
      <c r="P156" s="262"/>
      <c r="Q156" s="262"/>
      <c r="R156" s="262"/>
      <c r="S156" s="262"/>
      <c r="T156" s="263"/>
      <c r="U156" s="14"/>
      <c r="V156" s="14"/>
      <c r="W156" s="14"/>
      <c r="X156" s="14"/>
      <c r="Y156" s="14"/>
      <c r="Z156" s="14"/>
      <c r="AA156" s="14"/>
      <c r="AB156" s="14"/>
      <c r="AC156" s="14"/>
      <c r="AD156" s="14"/>
      <c r="AE156" s="14"/>
      <c r="AT156" s="264" t="s">
        <v>226</v>
      </c>
      <c r="AU156" s="264" t="s">
        <v>87</v>
      </c>
      <c r="AV156" s="14" t="s">
        <v>87</v>
      </c>
      <c r="AW156" s="14" t="s">
        <v>35</v>
      </c>
      <c r="AX156" s="14" t="s">
        <v>78</v>
      </c>
      <c r="AY156" s="264" t="s">
        <v>216</v>
      </c>
    </row>
    <row r="157" spans="1:51" s="14" customFormat="1" ht="12">
      <c r="A157" s="14"/>
      <c r="B157" s="254"/>
      <c r="C157" s="255"/>
      <c r="D157" s="245" t="s">
        <v>226</v>
      </c>
      <c r="E157" s="256" t="s">
        <v>1</v>
      </c>
      <c r="F157" s="257" t="s">
        <v>2631</v>
      </c>
      <c r="G157" s="255"/>
      <c r="H157" s="258">
        <v>0.64</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226</v>
      </c>
      <c r="AU157" s="264" t="s">
        <v>87</v>
      </c>
      <c r="AV157" s="14" t="s">
        <v>87</v>
      </c>
      <c r="AW157" s="14" t="s">
        <v>35</v>
      </c>
      <c r="AX157" s="14" t="s">
        <v>78</v>
      </c>
      <c r="AY157" s="264" t="s">
        <v>216</v>
      </c>
    </row>
    <row r="158" spans="1:51" s="15" customFormat="1" ht="12">
      <c r="A158" s="15"/>
      <c r="B158" s="265"/>
      <c r="C158" s="266"/>
      <c r="D158" s="245" t="s">
        <v>226</v>
      </c>
      <c r="E158" s="267" t="s">
        <v>1</v>
      </c>
      <c r="F158" s="268" t="s">
        <v>229</v>
      </c>
      <c r="G158" s="266"/>
      <c r="H158" s="269">
        <v>9.82</v>
      </c>
      <c r="I158" s="270"/>
      <c r="J158" s="266"/>
      <c r="K158" s="266"/>
      <c r="L158" s="271"/>
      <c r="M158" s="272"/>
      <c r="N158" s="273"/>
      <c r="O158" s="273"/>
      <c r="P158" s="273"/>
      <c r="Q158" s="273"/>
      <c r="R158" s="273"/>
      <c r="S158" s="273"/>
      <c r="T158" s="274"/>
      <c r="U158" s="15"/>
      <c r="V158" s="15"/>
      <c r="W158" s="15"/>
      <c r="X158" s="15"/>
      <c r="Y158" s="15"/>
      <c r="Z158" s="15"/>
      <c r="AA158" s="15"/>
      <c r="AB158" s="15"/>
      <c r="AC158" s="15"/>
      <c r="AD158" s="15"/>
      <c r="AE158" s="15"/>
      <c r="AT158" s="275" t="s">
        <v>226</v>
      </c>
      <c r="AU158" s="275" t="s">
        <v>87</v>
      </c>
      <c r="AV158" s="15" t="s">
        <v>100</v>
      </c>
      <c r="AW158" s="15" t="s">
        <v>35</v>
      </c>
      <c r="AX158" s="15" t="s">
        <v>85</v>
      </c>
      <c r="AY158" s="275" t="s">
        <v>216</v>
      </c>
    </row>
    <row r="159" spans="1:65" s="2" customFormat="1" ht="16.5" customHeight="1">
      <c r="A159" s="39"/>
      <c r="B159" s="40"/>
      <c r="C159" s="276" t="s">
        <v>217</v>
      </c>
      <c r="D159" s="276" t="s">
        <v>265</v>
      </c>
      <c r="E159" s="277" t="s">
        <v>1808</v>
      </c>
      <c r="F159" s="278" t="s">
        <v>2632</v>
      </c>
      <c r="G159" s="279" t="s">
        <v>268</v>
      </c>
      <c r="H159" s="280">
        <v>9.82</v>
      </c>
      <c r="I159" s="281"/>
      <c r="J159" s="282">
        <f>ROUND(I159*H159,2)</f>
        <v>0</v>
      </c>
      <c r="K159" s="278" t="s">
        <v>1361</v>
      </c>
      <c r="L159" s="45"/>
      <c r="M159" s="283" t="s">
        <v>1</v>
      </c>
      <c r="N159" s="284" t="s">
        <v>43</v>
      </c>
      <c r="O159" s="92"/>
      <c r="P159" s="239">
        <f>O159*H159</f>
        <v>0</v>
      </c>
      <c r="Q159" s="239">
        <v>1.5E-05</v>
      </c>
      <c r="R159" s="239">
        <f>Q159*H159</f>
        <v>0.0001473</v>
      </c>
      <c r="S159" s="239">
        <v>0</v>
      </c>
      <c r="T159" s="240">
        <f>S159*H159</f>
        <v>0</v>
      </c>
      <c r="U159" s="39"/>
      <c r="V159" s="39"/>
      <c r="W159" s="39"/>
      <c r="X159" s="39"/>
      <c r="Y159" s="39"/>
      <c r="Z159" s="39"/>
      <c r="AA159" s="39"/>
      <c r="AB159" s="39"/>
      <c r="AC159" s="39"/>
      <c r="AD159" s="39"/>
      <c r="AE159" s="39"/>
      <c r="AR159" s="241" t="s">
        <v>100</v>
      </c>
      <c r="AT159" s="241" t="s">
        <v>265</v>
      </c>
      <c r="AU159" s="241" t="s">
        <v>87</v>
      </c>
      <c r="AY159" s="18" t="s">
        <v>216</v>
      </c>
      <c r="BE159" s="242">
        <f>IF(N159="základní",J159,0)</f>
        <v>0</v>
      </c>
      <c r="BF159" s="242">
        <f>IF(N159="snížená",J159,0)</f>
        <v>0</v>
      </c>
      <c r="BG159" s="242">
        <f>IF(N159="zákl. přenesená",J159,0)</f>
        <v>0</v>
      </c>
      <c r="BH159" s="242">
        <f>IF(N159="sníž. přenesená",J159,0)</f>
        <v>0</v>
      </c>
      <c r="BI159" s="242">
        <f>IF(N159="nulová",J159,0)</f>
        <v>0</v>
      </c>
      <c r="BJ159" s="18" t="s">
        <v>85</v>
      </c>
      <c r="BK159" s="242">
        <f>ROUND(I159*H159,2)</f>
        <v>0</v>
      </c>
      <c r="BL159" s="18" t="s">
        <v>100</v>
      </c>
      <c r="BM159" s="241" t="s">
        <v>2633</v>
      </c>
    </row>
    <row r="160" spans="1:47" s="2" customFormat="1" ht="12">
      <c r="A160" s="39"/>
      <c r="B160" s="40"/>
      <c r="C160" s="41"/>
      <c r="D160" s="288" t="s">
        <v>836</v>
      </c>
      <c r="E160" s="41"/>
      <c r="F160" s="289" t="s">
        <v>1811</v>
      </c>
      <c r="G160" s="41"/>
      <c r="H160" s="41"/>
      <c r="I160" s="290"/>
      <c r="J160" s="41"/>
      <c r="K160" s="41"/>
      <c r="L160" s="45"/>
      <c r="M160" s="291"/>
      <c r="N160" s="292"/>
      <c r="O160" s="92"/>
      <c r="P160" s="92"/>
      <c r="Q160" s="92"/>
      <c r="R160" s="92"/>
      <c r="S160" s="92"/>
      <c r="T160" s="93"/>
      <c r="U160" s="39"/>
      <c r="V160" s="39"/>
      <c r="W160" s="39"/>
      <c r="X160" s="39"/>
      <c r="Y160" s="39"/>
      <c r="Z160" s="39"/>
      <c r="AA160" s="39"/>
      <c r="AB160" s="39"/>
      <c r="AC160" s="39"/>
      <c r="AD160" s="39"/>
      <c r="AE160" s="39"/>
      <c r="AT160" s="18" t="s">
        <v>836</v>
      </c>
      <c r="AU160" s="18" t="s">
        <v>87</v>
      </c>
    </row>
    <row r="161" spans="1:65" s="2" customFormat="1" ht="24.15" customHeight="1">
      <c r="A161" s="39"/>
      <c r="B161" s="40"/>
      <c r="C161" s="276" t="s">
        <v>241</v>
      </c>
      <c r="D161" s="276" t="s">
        <v>265</v>
      </c>
      <c r="E161" s="277" t="s">
        <v>1812</v>
      </c>
      <c r="F161" s="278" t="s">
        <v>2634</v>
      </c>
      <c r="G161" s="279" t="s">
        <v>255</v>
      </c>
      <c r="H161" s="280">
        <v>0.441</v>
      </c>
      <c r="I161" s="281"/>
      <c r="J161" s="282">
        <f>ROUND(I161*H161,2)</f>
        <v>0</v>
      </c>
      <c r="K161" s="278" t="s">
        <v>1361</v>
      </c>
      <c r="L161" s="45"/>
      <c r="M161" s="283" t="s">
        <v>1</v>
      </c>
      <c r="N161" s="284" t="s">
        <v>43</v>
      </c>
      <c r="O161" s="92"/>
      <c r="P161" s="239">
        <f>O161*H161</f>
        <v>0</v>
      </c>
      <c r="Q161" s="239">
        <v>1.0487652</v>
      </c>
      <c r="R161" s="239">
        <f>Q161*H161</f>
        <v>0.4625054532</v>
      </c>
      <c r="S161" s="239">
        <v>0</v>
      </c>
      <c r="T161" s="240">
        <f>S161*H161</f>
        <v>0</v>
      </c>
      <c r="U161" s="39"/>
      <c r="V161" s="39"/>
      <c r="W161" s="39"/>
      <c r="X161" s="39"/>
      <c r="Y161" s="39"/>
      <c r="Z161" s="39"/>
      <c r="AA161" s="39"/>
      <c r="AB161" s="39"/>
      <c r="AC161" s="39"/>
      <c r="AD161" s="39"/>
      <c r="AE161" s="39"/>
      <c r="AR161" s="241" t="s">
        <v>100</v>
      </c>
      <c r="AT161" s="241" t="s">
        <v>265</v>
      </c>
      <c r="AU161" s="241" t="s">
        <v>87</v>
      </c>
      <c r="AY161" s="18" t="s">
        <v>216</v>
      </c>
      <c r="BE161" s="242">
        <f>IF(N161="základní",J161,0)</f>
        <v>0</v>
      </c>
      <c r="BF161" s="242">
        <f>IF(N161="snížená",J161,0)</f>
        <v>0</v>
      </c>
      <c r="BG161" s="242">
        <f>IF(N161="zákl. přenesená",J161,0)</f>
        <v>0</v>
      </c>
      <c r="BH161" s="242">
        <f>IF(N161="sníž. přenesená",J161,0)</f>
        <v>0</v>
      </c>
      <c r="BI161" s="242">
        <f>IF(N161="nulová",J161,0)</f>
        <v>0</v>
      </c>
      <c r="BJ161" s="18" t="s">
        <v>85</v>
      </c>
      <c r="BK161" s="242">
        <f>ROUND(I161*H161,2)</f>
        <v>0</v>
      </c>
      <c r="BL161" s="18" t="s">
        <v>100</v>
      </c>
      <c r="BM161" s="241" t="s">
        <v>2635</v>
      </c>
    </row>
    <row r="162" spans="1:47" s="2" customFormat="1" ht="12">
      <c r="A162" s="39"/>
      <c r="B162" s="40"/>
      <c r="C162" s="41"/>
      <c r="D162" s="288" t="s">
        <v>836</v>
      </c>
      <c r="E162" s="41"/>
      <c r="F162" s="289" t="s">
        <v>1815</v>
      </c>
      <c r="G162" s="41"/>
      <c r="H162" s="41"/>
      <c r="I162" s="290"/>
      <c r="J162" s="41"/>
      <c r="K162" s="41"/>
      <c r="L162" s="45"/>
      <c r="M162" s="291"/>
      <c r="N162" s="292"/>
      <c r="O162" s="92"/>
      <c r="P162" s="92"/>
      <c r="Q162" s="92"/>
      <c r="R162" s="92"/>
      <c r="S162" s="92"/>
      <c r="T162" s="93"/>
      <c r="U162" s="39"/>
      <c r="V162" s="39"/>
      <c r="W162" s="39"/>
      <c r="X162" s="39"/>
      <c r="Y162" s="39"/>
      <c r="Z162" s="39"/>
      <c r="AA162" s="39"/>
      <c r="AB162" s="39"/>
      <c r="AC162" s="39"/>
      <c r="AD162" s="39"/>
      <c r="AE162" s="39"/>
      <c r="AT162" s="18" t="s">
        <v>836</v>
      </c>
      <c r="AU162" s="18" t="s">
        <v>87</v>
      </c>
    </row>
    <row r="163" spans="1:51" s="13" customFormat="1" ht="12">
      <c r="A163" s="13"/>
      <c r="B163" s="243"/>
      <c r="C163" s="244"/>
      <c r="D163" s="245" t="s">
        <v>226</v>
      </c>
      <c r="E163" s="246" t="s">
        <v>1</v>
      </c>
      <c r="F163" s="247" t="s">
        <v>2636</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2637</v>
      </c>
      <c r="G164" s="255"/>
      <c r="H164" s="258">
        <v>0.441</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5" customFormat="1" ht="12">
      <c r="A165" s="15"/>
      <c r="B165" s="265"/>
      <c r="C165" s="266"/>
      <c r="D165" s="245" t="s">
        <v>226</v>
      </c>
      <c r="E165" s="267" t="s">
        <v>1</v>
      </c>
      <c r="F165" s="268" t="s">
        <v>229</v>
      </c>
      <c r="G165" s="266"/>
      <c r="H165" s="269">
        <v>0.441</v>
      </c>
      <c r="I165" s="270"/>
      <c r="J165" s="266"/>
      <c r="K165" s="266"/>
      <c r="L165" s="271"/>
      <c r="M165" s="272"/>
      <c r="N165" s="273"/>
      <c r="O165" s="273"/>
      <c r="P165" s="273"/>
      <c r="Q165" s="273"/>
      <c r="R165" s="273"/>
      <c r="S165" s="273"/>
      <c r="T165" s="274"/>
      <c r="U165" s="15"/>
      <c r="V165" s="15"/>
      <c r="W165" s="15"/>
      <c r="X165" s="15"/>
      <c r="Y165" s="15"/>
      <c r="Z165" s="15"/>
      <c r="AA165" s="15"/>
      <c r="AB165" s="15"/>
      <c r="AC165" s="15"/>
      <c r="AD165" s="15"/>
      <c r="AE165" s="15"/>
      <c r="AT165" s="275" t="s">
        <v>226</v>
      </c>
      <c r="AU165" s="275" t="s">
        <v>87</v>
      </c>
      <c r="AV165" s="15" t="s">
        <v>100</v>
      </c>
      <c r="AW165" s="15" t="s">
        <v>35</v>
      </c>
      <c r="AX165" s="15" t="s">
        <v>85</v>
      </c>
      <c r="AY165" s="275" t="s">
        <v>216</v>
      </c>
    </row>
    <row r="166" spans="1:63" s="12" customFormat="1" ht="22.8" customHeight="1">
      <c r="A166" s="12"/>
      <c r="B166" s="213"/>
      <c r="C166" s="214"/>
      <c r="D166" s="215" t="s">
        <v>77</v>
      </c>
      <c r="E166" s="227" t="s">
        <v>100</v>
      </c>
      <c r="F166" s="227" t="s">
        <v>1496</v>
      </c>
      <c r="G166" s="214"/>
      <c r="H166" s="214"/>
      <c r="I166" s="217"/>
      <c r="J166" s="228">
        <f>BK166</f>
        <v>0</v>
      </c>
      <c r="K166" s="214"/>
      <c r="L166" s="219"/>
      <c r="M166" s="220"/>
      <c r="N166" s="221"/>
      <c r="O166" s="221"/>
      <c r="P166" s="222">
        <f>SUM(P167:P176)</f>
        <v>0</v>
      </c>
      <c r="Q166" s="221"/>
      <c r="R166" s="222">
        <f>SUM(R167:R176)</f>
        <v>0.0327912</v>
      </c>
      <c r="S166" s="221"/>
      <c r="T166" s="223">
        <f>SUM(T167:T176)</f>
        <v>0</v>
      </c>
      <c r="U166" s="12"/>
      <c r="V166" s="12"/>
      <c r="W166" s="12"/>
      <c r="X166" s="12"/>
      <c r="Y166" s="12"/>
      <c r="Z166" s="12"/>
      <c r="AA166" s="12"/>
      <c r="AB166" s="12"/>
      <c r="AC166" s="12"/>
      <c r="AD166" s="12"/>
      <c r="AE166" s="12"/>
      <c r="AR166" s="224" t="s">
        <v>85</v>
      </c>
      <c r="AT166" s="225" t="s">
        <v>77</v>
      </c>
      <c r="AU166" s="225" t="s">
        <v>85</v>
      </c>
      <c r="AY166" s="224" t="s">
        <v>216</v>
      </c>
      <c r="BK166" s="226">
        <f>SUM(BK167:BK176)</f>
        <v>0</v>
      </c>
    </row>
    <row r="167" spans="1:65" s="2" customFormat="1" ht="24.15" customHeight="1">
      <c r="A167" s="39"/>
      <c r="B167" s="40"/>
      <c r="C167" s="276" t="s">
        <v>245</v>
      </c>
      <c r="D167" s="276" t="s">
        <v>265</v>
      </c>
      <c r="E167" s="277" t="s">
        <v>2222</v>
      </c>
      <c r="F167" s="278" t="s">
        <v>2437</v>
      </c>
      <c r="G167" s="279" t="s">
        <v>268</v>
      </c>
      <c r="H167" s="280">
        <v>0.78</v>
      </c>
      <c r="I167" s="281"/>
      <c r="J167" s="282">
        <f>ROUND(I167*H167,2)</f>
        <v>0</v>
      </c>
      <c r="K167" s="278" t="s">
        <v>1361</v>
      </c>
      <c r="L167" s="45"/>
      <c r="M167" s="283" t="s">
        <v>1</v>
      </c>
      <c r="N167" s="284" t="s">
        <v>43</v>
      </c>
      <c r="O167" s="92"/>
      <c r="P167" s="239">
        <f>O167*H167</f>
        <v>0</v>
      </c>
      <c r="Q167" s="239">
        <v>0.02102</v>
      </c>
      <c r="R167" s="239">
        <f>Q167*H167</f>
        <v>0.0163956</v>
      </c>
      <c r="S167" s="239">
        <v>0</v>
      </c>
      <c r="T167" s="240">
        <f>S167*H167</f>
        <v>0</v>
      </c>
      <c r="U167" s="39"/>
      <c r="V167" s="39"/>
      <c r="W167" s="39"/>
      <c r="X167" s="39"/>
      <c r="Y167" s="39"/>
      <c r="Z167" s="39"/>
      <c r="AA167" s="39"/>
      <c r="AB167" s="39"/>
      <c r="AC167" s="39"/>
      <c r="AD167" s="39"/>
      <c r="AE167" s="39"/>
      <c r="AR167" s="241" t="s">
        <v>100</v>
      </c>
      <c r="AT167" s="241" t="s">
        <v>265</v>
      </c>
      <c r="AU167" s="241" t="s">
        <v>87</v>
      </c>
      <c r="AY167" s="18" t="s">
        <v>216</v>
      </c>
      <c r="BE167" s="242">
        <f>IF(N167="základní",J167,0)</f>
        <v>0</v>
      </c>
      <c r="BF167" s="242">
        <f>IF(N167="snížená",J167,0)</f>
        <v>0</v>
      </c>
      <c r="BG167" s="242">
        <f>IF(N167="zákl. přenesená",J167,0)</f>
        <v>0</v>
      </c>
      <c r="BH167" s="242">
        <f>IF(N167="sníž. přenesená",J167,0)</f>
        <v>0</v>
      </c>
      <c r="BI167" s="242">
        <f>IF(N167="nulová",J167,0)</f>
        <v>0</v>
      </c>
      <c r="BJ167" s="18" t="s">
        <v>85</v>
      </c>
      <c r="BK167" s="242">
        <f>ROUND(I167*H167,2)</f>
        <v>0</v>
      </c>
      <c r="BL167" s="18" t="s">
        <v>100</v>
      </c>
      <c r="BM167" s="241" t="s">
        <v>2638</v>
      </c>
    </row>
    <row r="168" spans="1:47" s="2" customFormat="1" ht="12">
      <c r="A168" s="39"/>
      <c r="B168" s="40"/>
      <c r="C168" s="41"/>
      <c r="D168" s="288" t="s">
        <v>836</v>
      </c>
      <c r="E168" s="41"/>
      <c r="F168" s="289" t="s">
        <v>2225</v>
      </c>
      <c r="G168" s="41"/>
      <c r="H168" s="41"/>
      <c r="I168" s="290"/>
      <c r="J168" s="41"/>
      <c r="K168" s="41"/>
      <c r="L168" s="45"/>
      <c r="M168" s="291"/>
      <c r="N168" s="292"/>
      <c r="O168" s="92"/>
      <c r="P168" s="92"/>
      <c r="Q168" s="92"/>
      <c r="R168" s="92"/>
      <c r="S168" s="92"/>
      <c r="T168" s="93"/>
      <c r="U168" s="39"/>
      <c r="V168" s="39"/>
      <c r="W168" s="39"/>
      <c r="X168" s="39"/>
      <c r="Y168" s="39"/>
      <c r="Z168" s="39"/>
      <c r="AA168" s="39"/>
      <c r="AB168" s="39"/>
      <c r="AC168" s="39"/>
      <c r="AD168" s="39"/>
      <c r="AE168" s="39"/>
      <c r="AT168" s="18" t="s">
        <v>836</v>
      </c>
      <c r="AU168" s="18" t="s">
        <v>87</v>
      </c>
    </row>
    <row r="169" spans="1:51" s="13" customFormat="1" ht="12">
      <c r="A169" s="13"/>
      <c r="B169" s="243"/>
      <c r="C169" s="244"/>
      <c r="D169" s="245" t="s">
        <v>226</v>
      </c>
      <c r="E169" s="246" t="s">
        <v>1</v>
      </c>
      <c r="F169" s="247" t="s">
        <v>2226</v>
      </c>
      <c r="G169" s="244"/>
      <c r="H169" s="246" t="s">
        <v>1</v>
      </c>
      <c r="I169" s="248"/>
      <c r="J169" s="244"/>
      <c r="K169" s="244"/>
      <c r="L169" s="249"/>
      <c r="M169" s="250"/>
      <c r="N169" s="251"/>
      <c r="O169" s="251"/>
      <c r="P169" s="251"/>
      <c r="Q169" s="251"/>
      <c r="R169" s="251"/>
      <c r="S169" s="251"/>
      <c r="T169" s="252"/>
      <c r="U169" s="13"/>
      <c r="V169" s="13"/>
      <c r="W169" s="13"/>
      <c r="X169" s="13"/>
      <c r="Y169" s="13"/>
      <c r="Z169" s="13"/>
      <c r="AA169" s="13"/>
      <c r="AB169" s="13"/>
      <c r="AC169" s="13"/>
      <c r="AD169" s="13"/>
      <c r="AE169" s="13"/>
      <c r="AT169" s="253" t="s">
        <v>226</v>
      </c>
      <c r="AU169" s="253" t="s">
        <v>87</v>
      </c>
      <c r="AV169" s="13" t="s">
        <v>85</v>
      </c>
      <c r="AW169" s="13" t="s">
        <v>35</v>
      </c>
      <c r="AX169" s="13" t="s">
        <v>78</v>
      </c>
      <c r="AY169" s="253" t="s">
        <v>216</v>
      </c>
    </row>
    <row r="170" spans="1:51" s="14" customFormat="1" ht="12">
      <c r="A170" s="14"/>
      <c r="B170" s="254"/>
      <c r="C170" s="255"/>
      <c r="D170" s="245" t="s">
        <v>226</v>
      </c>
      <c r="E170" s="256" t="s">
        <v>1</v>
      </c>
      <c r="F170" s="257" t="s">
        <v>2639</v>
      </c>
      <c r="G170" s="255"/>
      <c r="H170" s="258">
        <v>0.416</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226</v>
      </c>
      <c r="AU170" s="264" t="s">
        <v>87</v>
      </c>
      <c r="AV170" s="14" t="s">
        <v>87</v>
      </c>
      <c r="AW170" s="14" t="s">
        <v>35</v>
      </c>
      <c r="AX170" s="14" t="s">
        <v>78</v>
      </c>
      <c r="AY170" s="264" t="s">
        <v>216</v>
      </c>
    </row>
    <row r="171" spans="1:51" s="14" customFormat="1" ht="12">
      <c r="A171" s="14"/>
      <c r="B171" s="254"/>
      <c r="C171" s="255"/>
      <c r="D171" s="245" t="s">
        <v>226</v>
      </c>
      <c r="E171" s="256" t="s">
        <v>1</v>
      </c>
      <c r="F171" s="257" t="s">
        <v>2640</v>
      </c>
      <c r="G171" s="255"/>
      <c r="H171" s="258">
        <v>0.364</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226</v>
      </c>
      <c r="AU171" s="264" t="s">
        <v>87</v>
      </c>
      <c r="AV171" s="14" t="s">
        <v>87</v>
      </c>
      <c r="AW171" s="14" t="s">
        <v>35</v>
      </c>
      <c r="AX171" s="14" t="s">
        <v>78</v>
      </c>
      <c r="AY171" s="264" t="s">
        <v>216</v>
      </c>
    </row>
    <row r="172" spans="1:51" s="15" customFormat="1" ht="12">
      <c r="A172" s="15"/>
      <c r="B172" s="265"/>
      <c r="C172" s="266"/>
      <c r="D172" s="245" t="s">
        <v>226</v>
      </c>
      <c r="E172" s="267" t="s">
        <v>1</v>
      </c>
      <c r="F172" s="268" t="s">
        <v>229</v>
      </c>
      <c r="G172" s="266"/>
      <c r="H172" s="269">
        <v>0.78</v>
      </c>
      <c r="I172" s="270"/>
      <c r="J172" s="266"/>
      <c r="K172" s="266"/>
      <c r="L172" s="271"/>
      <c r="M172" s="272"/>
      <c r="N172" s="273"/>
      <c r="O172" s="273"/>
      <c r="P172" s="273"/>
      <c r="Q172" s="273"/>
      <c r="R172" s="273"/>
      <c r="S172" s="273"/>
      <c r="T172" s="274"/>
      <c r="U172" s="15"/>
      <c r="V172" s="15"/>
      <c r="W172" s="15"/>
      <c r="X172" s="15"/>
      <c r="Y172" s="15"/>
      <c r="Z172" s="15"/>
      <c r="AA172" s="15"/>
      <c r="AB172" s="15"/>
      <c r="AC172" s="15"/>
      <c r="AD172" s="15"/>
      <c r="AE172" s="15"/>
      <c r="AT172" s="275" t="s">
        <v>226</v>
      </c>
      <c r="AU172" s="275" t="s">
        <v>87</v>
      </c>
      <c r="AV172" s="15" t="s">
        <v>100</v>
      </c>
      <c r="AW172" s="15" t="s">
        <v>35</v>
      </c>
      <c r="AX172" s="15" t="s">
        <v>85</v>
      </c>
      <c r="AY172" s="275" t="s">
        <v>216</v>
      </c>
    </row>
    <row r="173" spans="1:65" s="2" customFormat="1" ht="24.15" customHeight="1">
      <c r="A173" s="39"/>
      <c r="B173" s="40"/>
      <c r="C173" s="276" t="s">
        <v>224</v>
      </c>
      <c r="D173" s="276" t="s">
        <v>265</v>
      </c>
      <c r="E173" s="277" t="s">
        <v>2228</v>
      </c>
      <c r="F173" s="278" t="s">
        <v>2441</v>
      </c>
      <c r="G173" s="279" t="s">
        <v>268</v>
      </c>
      <c r="H173" s="280">
        <v>0.78</v>
      </c>
      <c r="I173" s="281"/>
      <c r="J173" s="282">
        <f>ROUND(I173*H173,2)</f>
        <v>0</v>
      </c>
      <c r="K173" s="278" t="s">
        <v>1361</v>
      </c>
      <c r="L173" s="45"/>
      <c r="M173" s="283" t="s">
        <v>1</v>
      </c>
      <c r="N173" s="284" t="s">
        <v>43</v>
      </c>
      <c r="O173" s="92"/>
      <c r="P173" s="239">
        <f>O173*H173</f>
        <v>0</v>
      </c>
      <c r="Q173" s="239">
        <v>0.02102</v>
      </c>
      <c r="R173" s="239">
        <f>Q173*H173</f>
        <v>0.0163956</v>
      </c>
      <c r="S173" s="239">
        <v>0</v>
      </c>
      <c r="T173" s="240">
        <f>S173*H173</f>
        <v>0</v>
      </c>
      <c r="U173" s="39"/>
      <c r="V173" s="39"/>
      <c r="W173" s="39"/>
      <c r="X173" s="39"/>
      <c r="Y173" s="39"/>
      <c r="Z173" s="39"/>
      <c r="AA173" s="39"/>
      <c r="AB173" s="39"/>
      <c r="AC173" s="39"/>
      <c r="AD173" s="39"/>
      <c r="AE173" s="39"/>
      <c r="AR173" s="241" t="s">
        <v>100</v>
      </c>
      <c r="AT173" s="241" t="s">
        <v>265</v>
      </c>
      <c r="AU173" s="241" t="s">
        <v>87</v>
      </c>
      <c r="AY173" s="18" t="s">
        <v>216</v>
      </c>
      <c r="BE173" s="242">
        <f>IF(N173="základní",J173,0)</f>
        <v>0</v>
      </c>
      <c r="BF173" s="242">
        <f>IF(N173="snížená",J173,0)</f>
        <v>0</v>
      </c>
      <c r="BG173" s="242">
        <f>IF(N173="zákl. přenesená",J173,0)</f>
        <v>0</v>
      </c>
      <c r="BH173" s="242">
        <f>IF(N173="sníž. přenesená",J173,0)</f>
        <v>0</v>
      </c>
      <c r="BI173" s="242">
        <f>IF(N173="nulová",J173,0)</f>
        <v>0</v>
      </c>
      <c r="BJ173" s="18" t="s">
        <v>85</v>
      </c>
      <c r="BK173" s="242">
        <f>ROUND(I173*H173,2)</f>
        <v>0</v>
      </c>
      <c r="BL173" s="18" t="s">
        <v>100</v>
      </c>
      <c r="BM173" s="241" t="s">
        <v>2641</v>
      </c>
    </row>
    <row r="174" spans="1:47" s="2" customFormat="1" ht="12">
      <c r="A174" s="39"/>
      <c r="B174" s="40"/>
      <c r="C174" s="41"/>
      <c r="D174" s="288" t="s">
        <v>836</v>
      </c>
      <c r="E174" s="41"/>
      <c r="F174" s="289" t="s">
        <v>2231</v>
      </c>
      <c r="G174" s="41"/>
      <c r="H174" s="41"/>
      <c r="I174" s="290"/>
      <c r="J174" s="41"/>
      <c r="K174" s="41"/>
      <c r="L174" s="45"/>
      <c r="M174" s="291"/>
      <c r="N174" s="292"/>
      <c r="O174" s="92"/>
      <c r="P174" s="92"/>
      <c r="Q174" s="92"/>
      <c r="R174" s="92"/>
      <c r="S174" s="92"/>
      <c r="T174" s="93"/>
      <c r="U174" s="39"/>
      <c r="V174" s="39"/>
      <c r="W174" s="39"/>
      <c r="X174" s="39"/>
      <c r="Y174" s="39"/>
      <c r="Z174" s="39"/>
      <c r="AA174" s="39"/>
      <c r="AB174" s="39"/>
      <c r="AC174" s="39"/>
      <c r="AD174" s="39"/>
      <c r="AE174" s="39"/>
      <c r="AT174" s="18" t="s">
        <v>836</v>
      </c>
      <c r="AU174" s="18" t="s">
        <v>87</v>
      </c>
    </row>
    <row r="175" spans="1:51" s="14" customFormat="1" ht="12">
      <c r="A175" s="14"/>
      <c r="B175" s="254"/>
      <c r="C175" s="255"/>
      <c r="D175" s="245" t="s">
        <v>226</v>
      </c>
      <c r="E175" s="256" t="s">
        <v>1</v>
      </c>
      <c r="F175" s="257" t="s">
        <v>2642</v>
      </c>
      <c r="G175" s="255"/>
      <c r="H175" s="258">
        <v>0.78</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226</v>
      </c>
      <c r="AU175" s="264" t="s">
        <v>87</v>
      </c>
      <c r="AV175" s="14" t="s">
        <v>87</v>
      </c>
      <c r="AW175" s="14" t="s">
        <v>35</v>
      </c>
      <c r="AX175" s="14" t="s">
        <v>78</v>
      </c>
      <c r="AY175" s="264" t="s">
        <v>216</v>
      </c>
    </row>
    <row r="176" spans="1:51" s="15" customFormat="1" ht="12">
      <c r="A176" s="15"/>
      <c r="B176" s="265"/>
      <c r="C176" s="266"/>
      <c r="D176" s="245" t="s">
        <v>226</v>
      </c>
      <c r="E176" s="267" t="s">
        <v>1</v>
      </c>
      <c r="F176" s="268" t="s">
        <v>229</v>
      </c>
      <c r="G176" s="266"/>
      <c r="H176" s="269">
        <v>0.78</v>
      </c>
      <c r="I176" s="270"/>
      <c r="J176" s="266"/>
      <c r="K176" s="266"/>
      <c r="L176" s="271"/>
      <c r="M176" s="272"/>
      <c r="N176" s="273"/>
      <c r="O176" s="273"/>
      <c r="P176" s="273"/>
      <c r="Q176" s="273"/>
      <c r="R176" s="273"/>
      <c r="S176" s="273"/>
      <c r="T176" s="274"/>
      <c r="U176" s="15"/>
      <c r="V176" s="15"/>
      <c r="W176" s="15"/>
      <c r="X176" s="15"/>
      <c r="Y176" s="15"/>
      <c r="Z176" s="15"/>
      <c r="AA176" s="15"/>
      <c r="AB176" s="15"/>
      <c r="AC176" s="15"/>
      <c r="AD176" s="15"/>
      <c r="AE176" s="15"/>
      <c r="AT176" s="275" t="s">
        <v>226</v>
      </c>
      <c r="AU176" s="275" t="s">
        <v>87</v>
      </c>
      <c r="AV176" s="15" t="s">
        <v>100</v>
      </c>
      <c r="AW176" s="15" t="s">
        <v>35</v>
      </c>
      <c r="AX176" s="15" t="s">
        <v>85</v>
      </c>
      <c r="AY176" s="275" t="s">
        <v>216</v>
      </c>
    </row>
    <row r="177" spans="1:63" s="12" customFormat="1" ht="22.8" customHeight="1">
      <c r="A177" s="12"/>
      <c r="B177" s="213"/>
      <c r="C177" s="214"/>
      <c r="D177" s="215" t="s">
        <v>77</v>
      </c>
      <c r="E177" s="227" t="s">
        <v>241</v>
      </c>
      <c r="F177" s="227" t="s">
        <v>1911</v>
      </c>
      <c r="G177" s="214"/>
      <c r="H177" s="214"/>
      <c r="I177" s="217"/>
      <c r="J177" s="228">
        <f>BK177</f>
        <v>0</v>
      </c>
      <c r="K177" s="214"/>
      <c r="L177" s="219"/>
      <c r="M177" s="220"/>
      <c r="N177" s="221"/>
      <c r="O177" s="221"/>
      <c r="P177" s="222">
        <f>SUM(P178:P191)</f>
        <v>0</v>
      </c>
      <c r="Q177" s="221"/>
      <c r="R177" s="222">
        <f>SUM(R178:R191)</f>
        <v>1.5073529404000001</v>
      </c>
      <c r="S177" s="221"/>
      <c r="T177" s="223">
        <f>SUM(T178:T191)</f>
        <v>1.6509</v>
      </c>
      <c r="U177" s="12"/>
      <c r="V177" s="12"/>
      <c r="W177" s="12"/>
      <c r="X177" s="12"/>
      <c r="Y177" s="12"/>
      <c r="Z177" s="12"/>
      <c r="AA177" s="12"/>
      <c r="AB177" s="12"/>
      <c r="AC177" s="12"/>
      <c r="AD177" s="12"/>
      <c r="AE177" s="12"/>
      <c r="AR177" s="224" t="s">
        <v>85</v>
      </c>
      <c r="AT177" s="225" t="s">
        <v>77</v>
      </c>
      <c r="AU177" s="225" t="s">
        <v>85</v>
      </c>
      <c r="AY177" s="224" t="s">
        <v>216</v>
      </c>
      <c r="BK177" s="226">
        <f>SUM(BK178:BK191)</f>
        <v>0</v>
      </c>
    </row>
    <row r="178" spans="1:65" s="2" customFormat="1" ht="49.05" customHeight="1">
      <c r="A178" s="39"/>
      <c r="B178" s="40"/>
      <c r="C178" s="276" t="s">
        <v>252</v>
      </c>
      <c r="D178" s="276" t="s">
        <v>265</v>
      </c>
      <c r="E178" s="277" t="s">
        <v>1916</v>
      </c>
      <c r="F178" s="278" t="s">
        <v>1917</v>
      </c>
      <c r="G178" s="279" t="s">
        <v>268</v>
      </c>
      <c r="H178" s="280">
        <v>22.012</v>
      </c>
      <c r="I178" s="281"/>
      <c r="J178" s="282">
        <f>ROUND(I178*H178,2)</f>
        <v>0</v>
      </c>
      <c r="K178" s="278" t="s">
        <v>1361</v>
      </c>
      <c r="L178" s="45"/>
      <c r="M178" s="283" t="s">
        <v>1</v>
      </c>
      <c r="N178" s="284" t="s">
        <v>43</v>
      </c>
      <c r="O178" s="92"/>
      <c r="P178" s="239">
        <f>O178*H178</f>
        <v>0</v>
      </c>
      <c r="Q178" s="239">
        <v>0.0669617</v>
      </c>
      <c r="R178" s="239">
        <f>Q178*H178</f>
        <v>1.4739609404</v>
      </c>
      <c r="S178" s="239">
        <v>0.075</v>
      </c>
      <c r="T178" s="240">
        <f>S178*H178</f>
        <v>1.6509</v>
      </c>
      <c r="U178" s="39"/>
      <c r="V178" s="39"/>
      <c r="W178" s="39"/>
      <c r="X178" s="39"/>
      <c r="Y178" s="39"/>
      <c r="Z178" s="39"/>
      <c r="AA178" s="39"/>
      <c r="AB178" s="39"/>
      <c r="AC178" s="39"/>
      <c r="AD178" s="39"/>
      <c r="AE178" s="39"/>
      <c r="AR178" s="241" t="s">
        <v>100</v>
      </c>
      <c r="AT178" s="241" t="s">
        <v>265</v>
      </c>
      <c r="AU178" s="241" t="s">
        <v>87</v>
      </c>
      <c r="AY178" s="18" t="s">
        <v>216</v>
      </c>
      <c r="BE178" s="242">
        <f>IF(N178="základní",J178,0)</f>
        <v>0</v>
      </c>
      <c r="BF178" s="242">
        <f>IF(N178="snížená",J178,0)</f>
        <v>0</v>
      </c>
      <c r="BG178" s="242">
        <f>IF(N178="zákl. přenesená",J178,0)</f>
        <v>0</v>
      </c>
      <c r="BH178" s="242">
        <f>IF(N178="sníž. přenesená",J178,0)</f>
        <v>0</v>
      </c>
      <c r="BI178" s="242">
        <f>IF(N178="nulová",J178,0)</f>
        <v>0</v>
      </c>
      <c r="BJ178" s="18" t="s">
        <v>85</v>
      </c>
      <c r="BK178" s="242">
        <f>ROUND(I178*H178,2)</f>
        <v>0</v>
      </c>
      <c r="BL178" s="18" t="s">
        <v>100</v>
      </c>
      <c r="BM178" s="241" t="s">
        <v>2643</v>
      </c>
    </row>
    <row r="179" spans="1:47" s="2" customFormat="1" ht="12">
      <c r="A179" s="39"/>
      <c r="B179" s="40"/>
      <c r="C179" s="41"/>
      <c r="D179" s="288" t="s">
        <v>836</v>
      </c>
      <c r="E179" s="41"/>
      <c r="F179" s="289" t="s">
        <v>1919</v>
      </c>
      <c r="G179" s="41"/>
      <c r="H179" s="41"/>
      <c r="I179" s="290"/>
      <c r="J179" s="41"/>
      <c r="K179" s="41"/>
      <c r="L179" s="45"/>
      <c r="M179" s="291"/>
      <c r="N179" s="292"/>
      <c r="O179" s="92"/>
      <c r="P179" s="92"/>
      <c r="Q179" s="92"/>
      <c r="R179" s="92"/>
      <c r="S179" s="92"/>
      <c r="T179" s="93"/>
      <c r="U179" s="39"/>
      <c r="V179" s="39"/>
      <c r="W179" s="39"/>
      <c r="X179" s="39"/>
      <c r="Y179" s="39"/>
      <c r="Z179" s="39"/>
      <c r="AA179" s="39"/>
      <c r="AB179" s="39"/>
      <c r="AC179" s="39"/>
      <c r="AD179" s="39"/>
      <c r="AE179" s="39"/>
      <c r="AT179" s="18" t="s">
        <v>836</v>
      </c>
      <c r="AU179" s="18" t="s">
        <v>87</v>
      </c>
    </row>
    <row r="180" spans="1:51" s="13" customFormat="1" ht="12">
      <c r="A180" s="13"/>
      <c r="B180" s="243"/>
      <c r="C180" s="244"/>
      <c r="D180" s="245" t="s">
        <v>226</v>
      </c>
      <c r="E180" s="246" t="s">
        <v>1</v>
      </c>
      <c r="F180" s="247" t="s">
        <v>2445</v>
      </c>
      <c r="G180" s="244"/>
      <c r="H180" s="246" t="s">
        <v>1</v>
      </c>
      <c r="I180" s="248"/>
      <c r="J180" s="244"/>
      <c r="K180" s="244"/>
      <c r="L180" s="249"/>
      <c r="M180" s="250"/>
      <c r="N180" s="251"/>
      <c r="O180" s="251"/>
      <c r="P180" s="251"/>
      <c r="Q180" s="251"/>
      <c r="R180" s="251"/>
      <c r="S180" s="251"/>
      <c r="T180" s="252"/>
      <c r="U180" s="13"/>
      <c r="V180" s="13"/>
      <c r="W180" s="13"/>
      <c r="X180" s="13"/>
      <c r="Y180" s="13"/>
      <c r="Z180" s="13"/>
      <c r="AA180" s="13"/>
      <c r="AB180" s="13"/>
      <c r="AC180" s="13"/>
      <c r="AD180" s="13"/>
      <c r="AE180" s="13"/>
      <c r="AT180" s="253" t="s">
        <v>226</v>
      </c>
      <c r="AU180" s="253" t="s">
        <v>87</v>
      </c>
      <c r="AV180" s="13" t="s">
        <v>85</v>
      </c>
      <c r="AW180" s="13" t="s">
        <v>35</v>
      </c>
      <c r="AX180" s="13" t="s">
        <v>78</v>
      </c>
      <c r="AY180" s="253" t="s">
        <v>216</v>
      </c>
    </row>
    <row r="181" spans="1:51" s="13" customFormat="1" ht="12">
      <c r="A181" s="13"/>
      <c r="B181" s="243"/>
      <c r="C181" s="244"/>
      <c r="D181" s="245" t="s">
        <v>226</v>
      </c>
      <c r="E181" s="246" t="s">
        <v>1</v>
      </c>
      <c r="F181" s="247" t="s">
        <v>2446</v>
      </c>
      <c r="G181" s="244"/>
      <c r="H181" s="246" t="s">
        <v>1</v>
      </c>
      <c r="I181" s="248"/>
      <c r="J181" s="244"/>
      <c r="K181" s="244"/>
      <c r="L181" s="249"/>
      <c r="M181" s="250"/>
      <c r="N181" s="251"/>
      <c r="O181" s="251"/>
      <c r="P181" s="251"/>
      <c r="Q181" s="251"/>
      <c r="R181" s="251"/>
      <c r="S181" s="251"/>
      <c r="T181" s="252"/>
      <c r="U181" s="13"/>
      <c r="V181" s="13"/>
      <c r="W181" s="13"/>
      <c r="X181" s="13"/>
      <c r="Y181" s="13"/>
      <c r="Z181" s="13"/>
      <c r="AA181" s="13"/>
      <c r="AB181" s="13"/>
      <c r="AC181" s="13"/>
      <c r="AD181" s="13"/>
      <c r="AE181" s="13"/>
      <c r="AT181" s="253" t="s">
        <v>226</v>
      </c>
      <c r="AU181" s="253" t="s">
        <v>87</v>
      </c>
      <c r="AV181" s="13" t="s">
        <v>85</v>
      </c>
      <c r="AW181" s="13" t="s">
        <v>35</v>
      </c>
      <c r="AX181" s="13" t="s">
        <v>78</v>
      </c>
      <c r="AY181" s="253" t="s">
        <v>216</v>
      </c>
    </row>
    <row r="182" spans="1:51" s="14" customFormat="1" ht="12">
      <c r="A182" s="14"/>
      <c r="B182" s="254"/>
      <c r="C182" s="255"/>
      <c r="D182" s="245" t="s">
        <v>226</v>
      </c>
      <c r="E182" s="256" t="s">
        <v>1</v>
      </c>
      <c r="F182" s="257" t="s">
        <v>2644</v>
      </c>
      <c r="G182" s="255"/>
      <c r="H182" s="258">
        <v>8.373</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226</v>
      </c>
      <c r="AU182" s="264" t="s">
        <v>87</v>
      </c>
      <c r="AV182" s="14" t="s">
        <v>87</v>
      </c>
      <c r="AW182" s="14" t="s">
        <v>35</v>
      </c>
      <c r="AX182" s="14" t="s">
        <v>78</v>
      </c>
      <c r="AY182" s="264" t="s">
        <v>216</v>
      </c>
    </row>
    <row r="183" spans="1:51" s="14" customFormat="1" ht="12">
      <c r="A183" s="14"/>
      <c r="B183" s="254"/>
      <c r="C183" s="255"/>
      <c r="D183" s="245" t="s">
        <v>226</v>
      </c>
      <c r="E183" s="256" t="s">
        <v>1</v>
      </c>
      <c r="F183" s="257" t="s">
        <v>2645</v>
      </c>
      <c r="G183" s="255"/>
      <c r="H183" s="258">
        <v>7.558</v>
      </c>
      <c r="I183" s="259"/>
      <c r="J183" s="255"/>
      <c r="K183" s="255"/>
      <c r="L183" s="260"/>
      <c r="M183" s="261"/>
      <c r="N183" s="262"/>
      <c r="O183" s="262"/>
      <c r="P183" s="262"/>
      <c r="Q183" s="262"/>
      <c r="R183" s="262"/>
      <c r="S183" s="262"/>
      <c r="T183" s="263"/>
      <c r="U183" s="14"/>
      <c r="V183" s="14"/>
      <c r="W183" s="14"/>
      <c r="X183" s="14"/>
      <c r="Y183" s="14"/>
      <c r="Z183" s="14"/>
      <c r="AA183" s="14"/>
      <c r="AB183" s="14"/>
      <c r="AC183" s="14"/>
      <c r="AD183" s="14"/>
      <c r="AE183" s="14"/>
      <c r="AT183" s="264" t="s">
        <v>226</v>
      </c>
      <c r="AU183" s="264" t="s">
        <v>87</v>
      </c>
      <c r="AV183" s="14" t="s">
        <v>87</v>
      </c>
      <c r="AW183" s="14" t="s">
        <v>35</v>
      </c>
      <c r="AX183" s="14" t="s">
        <v>78</v>
      </c>
      <c r="AY183" s="264" t="s">
        <v>216</v>
      </c>
    </row>
    <row r="184" spans="1:51" s="13" customFormat="1" ht="12">
      <c r="A184" s="13"/>
      <c r="B184" s="243"/>
      <c r="C184" s="244"/>
      <c r="D184" s="245" t="s">
        <v>226</v>
      </c>
      <c r="E184" s="246" t="s">
        <v>1</v>
      </c>
      <c r="F184" s="247" t="s">
        <v>2449</v>
      </c>
      <c r="G184" s="244"/>
      <c r="H184" s="246" t="s">
        <v>1</v>
      </c>
      <c r="I184" s="248"/>
      <c r="J184" s="244"/>
      <c r="K184" s="244"/>
      <c r="L184" s="249"/>
      <c r="M184" s="250"/>
      <c r="N184" s="251"/>
      <c r="O184" s="251"/>
      <c r="P184" s="251"/>
      <c r="Q184" s="251"/>
      <c r="R184" s="251"/>
      <c r="S184" s="251"/>
      <c r="T184" s="252"/>
      <c r="U184" s="13"/>
      <c r="V184" s="13"/>
      <c r="W184" s="13"/>
      <c r="X184" s="13"/>
      <c r="Y184" s="13"/>
      <c r="Z184" s="13"/>
      <c r="AA184" s="13"/>
      <c r="AB184" s="13"/>
      <c r="AC184" s="13"/>
      <c r="AD184" s="13"/>
      <c r="AE184" s="13"/>
      <c r="AT184" s="253" t="s">
        <v>226</v>
      </c>
      <c r="AU184" s="253" t="s">
        <v>87</v>
      </c>
      <c r="AV184" s="13" t="s">
        <v>85</v>
      </c>
      <c r="AW184" s="13" t="s">
        <v>35</v>
      </c>
      <c r="AX184" s="13" t="s">
        <v>78</v>
      </c>
      <c r="AY184" s="253" t="s">
        <v>216</v>
      </c>
    </row>
    <row r="185" spans="1:51" s="14" customFormat="1" ht="12">
      <c r="A185" s="14"/>
      <c r="B185" s="254"/>
      <c r="C185" s="255"/>
      <c r="D185" s="245" t="s">
        <v>226</v>
      </c>
      <c r="E185" s="256" t="s">
        <v>1</v>
      </c>
      <c r="F185" s="257" t="s">
        <v>2646</v>
      </c>
      <c r="G185" s="255"/>
      <c r="H185" s="258">
        <v>4.521</v>
      </c>
      <c r="I185" s="259"/>
      <c r="J185" s="255"/>
      <c r="K185" s="255"/>
      <c r="L185" s="260"/>
      <c r="M185" s="261"/>
      <c r="N185" s="262"/>
      <c r="O185" s="262"/>
      <c r="P185" s="262"/>
      <c r="Q185" s="262"/>
      <c r="R185" s="262"/>
      <c r="S185" s="262"/>
      <c r="T185" s="263"/>
      <c r="U185" s="14"/>
      <c r="V185" s="14"/>
      <c r="W185" s="14"/>
      <c r="X185" s="14"/>
      <c r="Y185" s="14"/>
      <c r="Z185" s="14"/>
      <c r="AA185" s="14"/>
      <c r="AB185" s="14"/>
      <c r="AC185" s="14"/>
      <c r="AD185" s="14"/>
      <c r="AE185" s="14"/>
      <c r="AT185" s="264" t="s">
        <v>226</v>
      </c>
      <c r="AU185" s="264" t="s">
        <v>87</v>
      </c>
      <c r="AV185" s="14" t="s">
        <v>87</v>
      </c>
      <c r="AW185" s="14" t="s">
        <v>35</v>
      </c>
      <c r="AX185" s="14" t="s">
        <v>78</v>
      </c>
      <c r="AY185" s="264" t="s">
        <v>216</v>
      </c>
    </row>
    <row r="186" spans="1:51" s="13" customFormat="1" ht="12">
      <c r="A186" s="13"/>
      <c r="B186" s="243"/>
      <c r="C186" s="244"/>
      <c r="D186" s="245" t="s">
        <v>226</v>
      </c>
      <c r="E186" s="246" t="s">
        <v>1</v>
      </c>
      <c r="F186" s="247" t="s">
        <v>2451</v>
      </c>
      <c r="G186" s="244"/>
      <c r="H186" s="246" t="s">
        <v>1</v>
      </c>
      <c r="I186" s="248"/>
      <c r="J186" s="244"/>
      <c r="K186" s="244"/>
      <c r="L186" s="249"/>
      <c r="M186" s="250"/>
      <c r="N186" s="251"/>
      <c r="O186" s="251"/>
      <c r="P186" s="251"/>
      <c r="Q186" s="251"/>
      <c r="R186" s="251"/>
      <c r="S186" s="251"/>
      <c r="T186" s="252"/>
      <c r="U186" s="13"/>
      <c r="V186" s="13"/>
      <c r="W186" s="13"/>
      <c r="X186" s="13"/>
      <c r="Y186" s="13"/>
      <c r="Z186" s="13"/>
      <c r="AA186" s="13"/>
      <c r="AB186" s="13"/>
      <c r="AC186" s="13"/>
      <c r="AD186" s="13"/>
      <c r="AE186" s="13"/>
      <c r="AT186" s="253" t="s">
        <v>226</v>
      </c>
      <c r="AU186" s="253" t="s">
        <v>87</v>
      </c>
      <c r="AV186" s="13" t="s">
        <v>85</v>
      </c>
      <c r="AW186" s="13" t="s">
        <v>35</v>
      </c>
      <c r="AX186" s="13" t="s">
        <v>78</v>
      </c>
      <c r="AY186" s="253" t="s">
        <v>216</v>
      </c>
    </row>
    <row r="187" spans="1:51" s="14" customFormat="1" ht="12">
      <c r="A187" s="14"/>
      <c r="B187" s="254"/>
      <c r="C187" s="255"/>
      <c r="D187" s="245" t="s">
        <v>226</v>
      </c>
      <c r="E187" s="256" t="s">
        <v>1</v>
      </c>
      <c r="F187" s="257" t="s">
        <v>2647</v>
      </c>
      <c r="G187" s="255"/>
      <c r="H187" s="258">
        <v>1.56</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226</v>
      </c>
      <c r="AU187" s="264" t="s">
        <v>87</v>
      </c>
      <c r="AV187" s="14" t="s">
        <v>87</v>
      </c>
      <c r="AW187" s="14" t="s">
        <v>35</v>
      </c>
      <c r="AX187" s="14" t="s">
        <v>78</v>
      </c>
      <c r="AY187" s="264" t="s">
        <v>216</v>
      </c>
    </row>
    <row r="188" spans="1:51" s="15" customFormat="1" ht="12">
      <c r="A188" s="15"/>
      <c r="B188" s="265"/>
      <c r="C188" s="266"/>
      <c r="D188" s="245" t="s">
        <v>226</v>
      </c>
      <c r="E188" s="267" t="s">
        <v>1</v>
      </c>
      <c r="F188" s="268" t="s">
        <v>229</v>
      </c>
      <c r="G188" s="266"/>
      <c r="H188" s="269">
        <v>22.011999999999997</v>
      </c>
      <c r="I188" s="270"/>
      <c r="J188" s="266"/>
      <c r="K188" s="266"/>
      <c r="L188" s="271"/>
      <c r="M188" s="272"/>
      <c r="N188" s="273"/>
      <c r="O188" s="273"/>
      <c r="P188" s="273"/>
      <c r="Q188" s="273"/>
      <c r="R188" s="273"/>
      <c r="S188" s="273"/>
      <c r="T188" s="274"/>
      <c r="U188" s="15"/>
      <c r="V188" s="15"/>
      <c r="W188" s="15"/>
      <c r="X188" s="15"/>
      <c r="Y188" s="15"/>
      <c r="Z188" s="15"/>
      <c r="AA188" s="15"/>
      <c r="AB188" s="15"/>
      <c r="AC188" s="15"/>
      <c r="AD188" s="15"/>
      <c r="AE188" s="15"/>
      <c r="AT188" s="275" t="s">
        <v>226</v>
      </c>
      <c r="AU188" s="275" t="s">
        <v>87</v>
      </c>
      <c r="AV188" s="15" t="s">
        <v>100</v>
      </c>
      <c r="AW188" s="15" t="s">
        <v>35</v>
      </c>
      <c r="AX188" s="15" t="s">
        <v>85</v>
      </c>
      <c r="AY188" s="275" t="s">
        <v>216</v>
      </c>
    </row>
    <row r="189" spans="1:65" s="2" customFormat="1" ht="16.5" customHeight="1">
      <c r="A189" s="39"/>
      <c r="B189" s="40"/>
      <c r="C189" s="229" t="s">
        <v>259</v>
      </c>
      <c r="D189" s="229" t="s">
        <v>219</v>
      </c>
      <c r="E189" s="230" t="s">
        <v>1924</v>
      </c>
      <c r="F189" s="231" t="s">
        <v>1925</v>
      </c>
      <c r="G189" s="232" t="s">
        <v>852</v>
      </c>
      <c r="H189" s="233">
        <v>33.392</v>
      </c>
      <c r="I189" s="234"/>
      <c r="J189" s="235">
        <f>ROUND(I189*H189,2)</f>
        <v>0</v>
      </c>
      <c r="K189" s="231" t="s">
        <v>1361</v>
      </c>
      <c r="L189" s="236"/>
      <c r="M189" s="237" t="s">
        <v>1</v>
      </c>
      <c r="N189" s="238" t="s">
        <v>43</v>
      </c>
      <c r="O189" s="92"/>
      <c r="P189" s="239">
        <f>O189*H189</f>
        <v>0</v>
      </c>
      <c r="Q189" s="239">
        <v>0.001</v>
      </c>
      <c r="R189" s="239">
        <f>Q189*H189</f>
        <v>0.033392000000000005</v>
      </c>
      <c r="S189" s="239">
        <v>0</v>
      </c>
      <c r="T189" s="240">
        <f>S189*H189</f>
        <v>0</v>
      </c>
      <c r="U189" s="39"/>
      <c r="V189" s="39"/>
      <c r="W189" s="39"/>
      <c r="X189" s="39"/>
      <c r="Y189" s="39"/>
      <c r="Z189" s="39"/>
      <c r="AA189" s="39"/>
      <c r="AB189" s="39"/>
      <c r="AC189" s="39"/>
      <c r="AD189" s="39"/>
      <c r="AE189" s="39"/>
      <c r="AR189" s="241" t="s">
        <v>224</v>
      </c>
      <c r="AT189" s="241" t="s">
        <v>219</v>
      </c>
      <c r="AU189" s="241" t="s">
        <v>87</v>
      </c>
      <c r="AY189" s="18" t="s">
        <v>216</v>
      </c>
      <c r="BE189" s="242">
        <f>IF(N189="základní",J189,0)</f>
        <v>0</v>
      </c>
      <c r="BF189" s="242">
        <f>IF(N189="snížená",J189,0)</f>
        <v>0</v>
      </c>
      <c r="BG189" s="242">
        <f>IF(N189="zákl. přenesená",J189,0)</f>
        <v>0</v>
      </c>
      <c r="BH189" s="242">
        <f>IF(N189="sníž. přenesená",J189,0)</f>
        <v>0</v>
      </c>
      <c r="BI189" s="242">
        <f>IF(N189="nulová",J189,0)</f>
        <v>0</v>
      </c>
      <c r="BJ189" s="18" t="s">
        <v>85</v>
      </c>
      <c r="BK189" s="242">
        <f>ROUND(I189*H189,2)</f>
        <v>0</v>
      </c>
      <c r="BL189" s="18" t="s">
        <v>100</v>
      </c>
      <c r="BM189" s="241" t="s">
        <v>2648</v>
      </c>
    </row>
    <row r="190" spans="1:51" s="14" customFormat="1" ht="12">
      <c r="A190" s="14"/>
      <c r="B190" s="254"/>
      <c r="C190" s="255"/>
      <c r="D190" s="245" t="s">
        <v>226</v>
      </c>
      <c r="E190" s="256" t="s">
        <v>1</v>
      </c>
      <c r="F190" s="257" t="s">
        <v>2649</v>
      </c>
      <c r="G190" s="255"/>
      <c r="H190" s="258">
        <v>33.392</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226</v>
      </c>
      <c r="AU190" s="264" t="s">
        <v>87</v>
      </c>
      <c r="AV190" s="14" t="s">
        <v>87</v>
      </c>
      <c r="AW190" s="14" t="s">
        <v>35</v>
      </c>
      <c r="AX190" s="14" t="s">
        <v>78</v>
      </c>
      <c r="AY190" s="264" t="s">
        <v>216</v>
      </c>
    </row>
    <row r="191" spans="1:51" s="15" customFormat="1" ht="12">
      <c r="A191" s="15"/>
      <c r="B191" s="265"/>
      <c r="C191" s="266"/>
      <c r="D191" s="245" t="s">
        <v>226</v>
      </c>
      <c r="E191" s="267" t="s">
        <v>1</v>
      </c>
      <c r="F191" s="268" t="s">
        <v>229</v>
      </c>
      <c r="G191" s="266"/>
      <c r="H191" s="269">
        <v>33.392</v>
      </c>
      <c r="I191" s="270"/>
      <c r="J191" s="266"/>
      <c r="K191" s="266"/>
      <c r="L191" s="271"/>
      <c r="M191" s="272"/>
      <c r="N191" s="273"/>
      <c r="O191" s="273"/>
      <c r="P191" s="273"/>
      <c r="Q191" s="273"/>
      <c r="R191" s="273"/>
      <c r="S191" s="273"/>
      <c r="T191" s="274"/>
      <c r="U191" s="15"/>
      <c r="V191" s="15"/>
      <c r="W191" s="15"/>
      <c r="X191" s="15"/>
      <c r="Y191" s="15"/>
      <c r="Z191" s="15"/>
      <c r="AA191" s="15"/>
      <c r="AB191" s="15"/>
      <c r="AC191" s="15"/>
      <c r="AD191" s="15"/>
      <c r="AE191" s="15"/>
      <c r="AT191" s="275" t="s">
        <v>226</v>
      </c>
      <c r="AU191" s="275" t="s">
        <v>87</v>
      </c>
      <c r="AV191" s="15" t="s">
        <v>100</v>
      </c>
      <c r="AW191" s="15" t="s">
        <v>35</v>
      </c>
      <c r="AX191" s="15" t="s">
        <v>85</v>
      </c>
      <c r="AY191" s="275" t="s">
        <v>216</v>
      </c>
    </row>
    <row r="192" spans="1:63" s="12" customFormat="1" ht="22.8" customHeight="1">
      <c r="A192" s="12"/>
      <c r="B192" s="213"/>
      <c r="C192" s="214"/>
      <c r="D192" s="215" t="s">
        <v>77</v>
      </c>
      <c r="E192" s="227" t="s">
        <v>224</v>
      </c>
      <c r="F192" s="227" t="s">
        <v>1524</v>
      </c>
      <c r="G192" s="214"/>
      <c r="H192" s="214"/>
      <c r="I192" s="217"/>
      <c r="J192" s="228">
        <f>BK192</f>
        <v>0</v>
      </c>
      <c r="K192" s="214"/>
      <c r="L192" s="219"/>
      <c r="M192" s="220"/>
      <c r="N192" s="221"/>
      <c r="O192" s="221"/>
      <c r="P192" s="222">
        <f>SUM(P193:P197)</f>
        <v>0</v>
      </c>
      <c r="Q192" s="221"/>
      <c r="R192" s="222">
        <f>SUM(R193:R197)</f>
        <v>0.008637684</v>
      </c>
      <c r="S192" s="221"/>
      <c r="T192" s="223">
        <f>SUM(T193:T197)</f>
        <v>0</v>
      </c>
      <c r="U192" s="12"/>
      <c r="V192" s="12"/>
      <c r="W192" s="12"/>
      <c r="X192" s="12"/>
      <c r="Y192" s="12"/>
      <c r="Z192" s="12"/>
      <c r="AA192" s="12"/>
      <c r="AB192" s="12"/>
      <c r="AC192" s="12"/>
      <c r="AD192" s="12"/>
      <c r="AE192" s="12"/>
      <c r="AR192" s="224" t="s">
        <v>85</v>
      </c>
      <c r="AT192" s="225" t="s">
        <v>77</v>
      </c>
      <c r="AU192" s="225" t="s">
        <v>85</v>
      </c>
      <c r="AY192" s="224" t="s">
        <v>216</v>
      </c>
      <c r="BK192" s="226">
        <f>SUM(BK193:BK197)</f>
        <v>0</v>
      </c>
    </row>
    <row r="193" spans="1:65" s="2" customFormat="1" ht="44.25" customHeight="1">
      <c r="A193" s="39"/>
      <c r="B193" s="40"/>
      <c r="C193" s="276" t="s">
        <v>264</v>
      </c>
      <c r="D193" s="276" t="s">
        <v>265</v>
      </c>
      <c r="E193" s="277" t="s">
        <v>2650</v>
      </c>
      <c r="F193" s="278" t="s">
        <v>2651</v>
      </c>
      <c r="G193" s="279" t="s">
        <v>222</v>
      </c>
      <c r="H193" s="280">
        <v>6</v>
      </c>
      <c r="I193" s="281"/>
      <c r="J193" s="282">
        <f>ROUND(I193*H193,2)</f>
        <v>0</v>
      </c>
      <c r="K193" s="278" t="s">
        <v>1361</v>
      </c>
      <c r="L193" s="45"/>
      <c r="M193" s="283" t="s">
        <v>1</v>
      </c>
      <c r="N193" s="284" t="s">
        <v>43</v>
      </c>
      <c r="O193" s="92"/>
      <c r="P193" s="239">
        <f>O193*H193</f>
        <v>0</v>
      </c>
      <c r="Q193" s="239">
        <v>0.001439614</v>
      </c>
      <c r="R193" s="239">
        <f>Q193*H193</f>
        <v>0.008637684</v>
      </c>
      <c r="S193" s="239">
        <v>0</v>
      </c>
      <c r="T193" s="240">
        <f>S193*H193</f>
        <v>0</v>
      </c>
      <c r="U193" s="39"/>
      <c r="V193" s="39"/>
      <c r="W193" s="39"/>
      <c r="X193" s="39"/>
      <c r="Y193" s="39"/>
      <c r="Z193" s="39"/>
      <c r="AA193" s="39"/>
      <c r="AB193" s="39"/>
      <c r="AC193" s="39"/>
      <c r="AD193" s="39"/>
      <c r="AE193" s="39"/>
      <c r="AR193" s="241" t="s">
        <v>100</v>
      </c>
      <c r="AT193" s="241" t="s">
        <v>265</v>
      </c>
      <c r="AU193" s="241" t="s">
        <v>87</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2652</v>
      </c>
    </row>
    <row r="194" spans="1:47" s="2" customFormat="1" ht="12">
      <c r="A194" s="39"/>
      <c r="B194" s="40"/>
      <c r="C194" s="41"/>
      <c r="D194" s="288" t="s">
        <v>836</v>
      </c>
      <c r="E194" s="41"/>
      <c r="F194" s="289" t="s">
        <v>2653</v>
      </c>
      <c r="G194" s="41"/>
      <c r="H194" s="41"/>
      <c r="I194" s="290"/>
      <c r="J194" s="41"/>
      <c r="K194" s="41"/>
      <c r="L194" s="45"/>
      <c r="M194" s="291"/>
      <c r="N194" s="292"/>
      <c r="O194" s="92"/>
      <c r="P194" s="92"/>
      <c r="Q194" s="92"/>
      <c r="R194" s="92"/>
      <c r="S194" s="92"/>
      <c r="T194" s="93"/>
      <c r="U194" s="39"/>
      <c r="V194" s="39"/>
      <c r="W194" s="39"/>
      <c r="X194" s="39"/>
      <c r="Y194" s="39"/>
      <c r="Z194" s="39"/>
      <c r="AA194" s="39"/>
      <c r="AB194" s="39"/>
      <c r="AC194" s="39"/>
      <c r="AD194" s="39"/>
      <c r="AE194" s="39"/>
      <c r="AT194" s="18" t="s">
        <v>836</v>
      </c>
      <c r="AU194" s="18" t="s">
        <v>87</v>
      </c>
    </row>
    <row r="195" spans="1:51" s="13" customFormat="1" ht="12">
      <c r="A195" s="13"/>
      <c r="B195" s="243"/>
      <c r="C195" s="244"/>
      <c r="D195" s="245" t="s">
        <v>226</v>
      </c>
      <c r="E195" s="246" t="s">
        <v>1</v>
      </c>
      <c r="F195" s="247" t="s">
        <v>2654</v>
      </c>
      <c r="G195" s="244"/>
      <c r="H195" s="246" t="s">
        <v>1</v>
      </c>
      <c r="I195" s="248"/>
      <c r="J195" s="244"/>
      <c r="K195" s="244"/>
      <c r="L195" s="249"/>
      <c r="M195" s="250"/>
      <c r="N195" s="251"/>
      <c r="O195" s="251"/>
      <c r="P195" s="251"/>
      <c r="Q195" s="251"/>
      <c r="R195" s="251"/>
      <c r="S195" s="251"/>
      <c r="T195" s="252"/>
      <c r="U195" s="13"/>
      <c r="V195" s="13"/>
      <c r="W195" s="13"/>
      <c r="X195" s="13"/>
      <c r="Y195" s="13"/>
      <c r="Z195" s="13"/>
      <c r="AA195" s="13"/>
      <c r="AB195" s="13"/>
      <c r="AC195" s="13"/>
      <c r="AD195" s="13"/>
      <c r="AE195" s="13"/>
      <c r="AT195" s="253" t="s">
        <v>226</v>
      </c>
      <c r="AU195" s="253" t="s">
        <v>87</v>
      </c>
      <c r="AV195" s="13" t="s">
        <v>85</v>
      </c>
      <c r="AW195" s="13" t="s">
        <v>35</v>
      </c>
      <c r="AX195" s="13" t="s">
        <v>78</v>
      </c>
      <c r="AY195" s="253" t="s">
        <v>216</v>
      </c>
    </row>
    <row r="196" spans="1:51" s="14" customFormat="1" ht="12">
      <c r="A196" s="14"/>
      <c r="B196" s="254"/>
      <c r="C196" s="255"/>
      <c r="D196" s="245" t="s">
        <v>226</v>
      </c>
      <c r="E196" s="256" t="s">
        <v>1</v>
      </c>
      <c r="F196" s="257" t="s">
        <v>2655</v>
      </c>
      <c r="G196" s="255"/>
      <c r="H196" s="258">
        <v>6</v>
      </c>
      <c r="I196" s="259"/>
      <c r="J196" s="255"/>
      <c r="K196" s="255"/>
      <c r="L196" s="260"/>
      <c r="M196" s="261"/>
      <c r="N196" s="262"/>
      <c r="O196" s="262"/>
      <c r="P196" s="262"/>
      <c r="Q196" s="262"/>
      <c r="R196" s="262"/>
      <c r="S196" s="262"/>
      <c r="T196" s="263"/>
      <c r="U196" s="14"/>
      <c r="V196" s="14"/>
      <c r="W196" s="14"/>
      <c r="X196" s="14"/>
      <c r="Y196" s="14"/>
      <c r="Z196" s="14"/>
      <c r="AA196" s="14"/>
      <c r="AB196" s="14"/>
      <c r="AC196" s="14"/>
      <c r="AD196" s="14"/>
      <c r="AE196" s="14"/>
      <c r="AT196" s="264" t="s">
        <v>226</v>
      </c>
      <c r="AU196" s="264" t="s">
        <v>87</v>
      </c>
      <c r="AV196" s="14" t="s">
        <v>87</v>
      </c>
      <c r="AW196" s="14" t="s">
        <v>35</v>
      </c>
      <c r="AX196" s="14" t="s">
        <v>78</v>
      </c>
      <c r="AY196" s="264" t="s">
        <v>216</v>
      </c>
    </row>
    <row r="197" spans="1:51" s="15" customFormat="1" ht="12">
      <c r="A197" s="15"/>
      <c r="B197" s="265"/>
      <c r="C197" s="266"/>
      <c r="D197" s="245" t="s">
        <v>226</v>
      </c>
      <c r="E197" s="267" t="s">
        <v>1</v>
      </c>
      <c r="F197" s="268" t="s">
        <v>229</v>
      </c>
      <c r="G197" s="266"/>
      <c r="H197" s="269">
        <v>6</v>
      </c>
      <c r="I197" s="270"/>
      <c r="J197" s="266"/>
      <c r="K197" s="266"/>
      <c r="L197" s="271"/>
      <c r="M197" s="272"/>
      <c r="N197" s="273"/>
      <c r="O197" s="273"/>
      <c r="P197" s="273"/>
      <c r="Q197" s="273"/>
      <c r="R197" s="273"/>
      <c r="S197" s="273"/>
      <c r="T197" s="274"/>
      <c r="U197" s="15"/>
      <c r="V197" s="15"/>
      <c r="W197" s="15"/>
      <c r="X197" s="15"/>
      <c r="Y197" s="15"/>
      <c r="Z197" s="15"/>
      <c r="AA197" s="15"/>
      <c r="AB197" s="15"/>
      <c r="AC197" s="15"/>
      <c r="AD197" s="15"/>
      <c r="AE197" s="15"/>
      <c r="AT197" s="275" t="s">
        <v>226</v>
      </c>
      <c r="AU197" s="275" t="s">
        <v>87</v>
      </c>
      <c r="AV197" s="15" t="s">
        <v>100</v>
      </c>
      <c r="AW197" s="15" t="s">
        <v>35</v>
      </c>
      <c r="AX197" s="15" t="s">
        <v>85</v>
      </c>
      <c r="AY197" s="275" t="s">
        <v>216</v>
      </c>
    </row>
    <row r="198" spans="1:63" s="12" customFormat="1" ht="22.8" customHeight="1">
      <c r="A198" s="12"/>
      <c r="B198" s="213"/>
      <c r="C198" s="214"/>
      <c r="D198" s="215" t="s">
        <v>77</v>
      </c>
      <c r="E198" s="227" t="s">
        <v>252</v>
      </c>
      <c r="F198" s="227" t="s">
        <v>1540</v>
      </c>
      <c r="G198" s="214"/>
      <c r="H198" s="214"/>
      <c r="I198" s="217"/>
      <c r="J198" s="228">
        <f>BK198</f>
        <v>0</v>
      </c>
      <c r="K198" s="214"/>
      <c r="L198" s="219"/>
      <c r="M198" s="220"/>
      <c r="N198" s="221"/>
      <c r="O198" s="221"/>
      <c r="P198" s="222">
        <f>SUM(P199:P348)</f>
        <v>0</v>
      </c>
      <c r="Q198" s="221"/>
      <c r="R198" s="222">
        <f>SUM(R199:R348)</f>
        <v>70.644637105584</v>
      </c>
      <c r="S198" s="221"/>
      <c r="T198" s="223">
        <f>SUM(T199:T348)</f>
        <v>75.3414796</v>
      </c>
      <c r="U198" s="12"/>
      <c r="V198" s="12"/>
      <c r="W198" s="12"/>
      <c r="X198" s="12"/>
      <c r="Y198" s="12"/>
      <c r="Z198" s="12"/>
      <c r="AA198" s="12"/>
      <c r="AB198" s="12"/>
      <c r="AC198" s="12"/>
      <c r="AD198" s="12"/>
      <c r="AE198" s="12"/>
      <c r="AR198" s="224" t="s">
        <v>85</v>
      </c>
      <c r="AT198" s="225" t="s">
        <v>77</v>
      </c>
      <c r="AU198" s="225" t="s">
        <v>85</v>
      </c>
      <c r="AY198" s="224" t="s">
        <v>216</v>
      </c>
      <c r="BK198" s="226">
        <f>SUM(BK199:BK348)</f>
        <v>0</v>
      </c>
    </row>
    <row r="199" spans="1:65" s="2" customFormat="1" ht="24.15" customHeight="1">
      <c r="A199" s="39"/>
      <c r="B199" s="40"/>
      <c r="C199" s="276" t="s">
        <v>270</v>
      </c>
      <c r="D199" s="276" t="s">
        <v>265</v>
      </c>
      <c r="E199" s="277" t="s">
        <v>2277</v>
      </c>
      <c r="F199" s="278" t="s">
        <v>2278</v>
      </c>
      <c r="G199" s="279" t="s">
        <v>222</v>
      </c>
      <c r="H199" s="280">
        <v>21.5</v>
      </c>
      <c r="I199" s="281"/>
      <c r="J199" s="282">
        <f>ROUND(I199*H199,2)</f>
        <v>0</v>
      </c>
      <c r="K199" s="278" t="s">
        <v>1361</v>
      </c>
      <c r="L199" s="45"/>
      <c r="M199" s="283" t="s">
        <v>1</v>
      </c>
      <c r="N199" s="284" t="s">
        <v>43</v>
      </c>
      <c r="O199" s="92"/>
      <c r="P199" s="239">
        <f>O199*H199</f>
        <v>0</v>
      </c>
      <c r="Q199" s="239">
        <v>0.00117</v>
      </c>
      <c r="R199" s="239">
        <f>Q199*H199</f>
        <v>0.025155</v>
      </c>
      <c r="S199" s="239">
        <v>0</v>
      </c>
      <c r="T199" s="240">
        <f>S199*H199</f>
        <v>0</v>
      </c>
      <c r="U199" s="39"/>
      <c r="V199" s="39"/>
      <c r="W199" s="39"/>
      <c r="X199" s="39"/>
      <c r="Y199" s="39"/>
      <c r="Z199" s="39"/>
      <c r="AA199" s="39"/>
      <c r="AB199" s="39"/>
      <c r="AC199" s="39"/>
      <c r="AD199" s="39"/>
      <c r="AE199" s="39"/>
      <c r="AR199" s="241" t="s">
        <v>100</v>
      </c>
      <c r="AT199" s="241" t="s">
        <v>265</v>
      </c>
      <c r="AU199" s="241" t="s">
        <v>87</v>
      </c>
      <c r="AY199" s="18" t="s">
        <v>216</v>
      </c>
      <c r="BE199" s="242">
        <f>IF(N199="základní",J199,0)</f>
        <v>0</v>
      </c>
      <c r="BF199" s="242">
        <f>IF(N199="snížená",J199,0)</f>
        <v>0</v>
      </c>
      <c r="BG199" s="242">
        <f>IF(N199="zákl. přenesená",J199,0)</f>
        <v>0</v>
      </c>
      <c r="BH199" s="242">
        <f>IF(N199="sníž. přenesená",J199,0)</f>
        <v>0</v>
      </c>
      <c r="BI199" s="242">
        <f>IF(N199="nulová",J199,0)</f>
        <v>0</v>
      </c>
      <c r="BJ199" s="18" t="s">
        <v>85</v>
      </c>
      <c r="BK199" s="242">
        <f>ROUND(I199*H199,2)</f>
        <v>0</v>
      </c>
      <c r="BL199" s="18" t="s">
        <v>100</v>
      </c>
      <c r="BM199" s="241" t="s">
        <v>2656</v>
      </c>
    </row>
    <row r="200" spans="1:47" s="2" customFormat="1" ht="12">
      <c r="A200" s="39"/>
      <c r="B200" s="40"/>
      <c r="C200" s="41"/>
      <c r="D200" s="288" t="s">
        <v>836</v>
      </c>
      <c r="E200" s="41"/>
      <c r="F200" s="289" t="s">
        <v>2280</v>
      </c>
      <c r="G200" s="41"/>
      <c r="H200" s="41"/>
      <c r="I200" s="290"/>
      <c r="J200" s="41"/>
      <c r="K200" s="41"/>
      <c r="L200" s="45"/>
      <c r="M200" s="291"/>
      <c r="N200" s="292"/>
      <c r="O200" s="92"/>
      <c r="P200" s="92"/>
      <c r="Q200" s="92"/>
      <c r="R200" s="92"/>
      <c r="S200" s="92"/>
      <c r="T200" s="93"/>
      <c r="U200" s="39"/>
      <c r="V200" s="39"/>
      <c r="W200" s="39"/>
      <c r="X200" s="39"/>
      <c r="Y200" s="39"/>
      <c r="Z200" s="39"/>
      <c r="AA200" s="39"/>
      <c r="AB200" s="39"/>
      <c r="AC200" s="39"/>
      <c r="AD200" s="39"/>
      <c r="AE200" s="39"/>
      <c r="AT200" s="18" t="s">
        <v>836</v>
      </c>
      <c r="AU200" s="18" t="s">
        <v>87</v>
      </c>
    </row>
    <row r="201" spans="1:51" s="13" customFormat="1" ht="12">
      <c r="A201" s="13"/>
      <c r="B201" s="243"/>
      <c r="C201" s="244"/>
      <c r="D201" s="245" t="s">
        <v>226</v>
      </c>
      <c r="E201" s="246" t="s">
        <v>1</v>
      </c>
      <c r="F201" s="247" t="s">
        <v>2456</v>
      </c>
      <c r="G201" s="244"/>
      <c r="H201" s="246" t="s">
        <v>1</v>
      </c>
      <c r="I201" s="248"/>
      <c r="J201" s="244"/>
      <c r="K201" s="244"/>
      <c r="L201" s="249"/>
      <c r="M201" s="250"/>
      <c r="N201" s="251"/>
      <c r="O201" s="251"/>
      <c r="P201" s="251"/>
      <c r="Q201" s="251"/>
      <c r="R201" s="251"/>
      <c r="S201" s="251"/>
      <c r="T201" s="252"/>
      <c r="U201" s="13"/>
      <c r="V201" s="13"/>
      <c r="W201" s="13"/>
      <c r="X201" s="13"/>
      <c r="Y201" s="13"/>
      <c r="Z201" s="13"/>
      <c r="AA201" s="13"/>
      <c r="AB201" s="13"/>
      <c r="AC201" s="13"/>
      <c r="AD201" s="13"/>
      <c r="AE201" s="13"/>
      <c r="AT201" s="253" t="s">
        <v>226</v>
      </c>
      <c r="AU201" s="253" t="s">
        <v>87</v>
      </c>
      <c r="AV201" s="13" t="s">
        <v>85</v>
      </c>
      <c r="AW201" s="13" t="s">
        <v>35</v>
      </c>
      <c r="AX201" s="13" t="s">
        <v>78</v>
      </c>
      <c r="AY201" s="253" t="s">
        <v>216</v>
      </c>
    </row>
    <row r="202" spans="1:51" s="14" customFormat="1" ht="12">
      <c r="A202" s="14"/>
      <c r="B202" s="254"/>
      <c r="C202" s="255"/>
      <c r="D202" s="245" t="s">
        <v>226</v>
      </c>
      <c r="E202" s="256" t="s">
        <v>1</v>
      </c>
      <c r="F202" s="257" t="s">
        <v>1692</v>
      </c>
      <c r="G202" s="255"/>
      <c r="H202" s="258">
        <v>10.2</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226</v>
      </c>
      <c r="AU202" s="264" t="s">
        <v>87</v>
      </c>
      <c r="AV202" s="14" t="s">
        <v>87</v>
      </c>
      <c r="AW202" s="14" t="s">
        <v>35</v>
      </c>
      <c r="AX202" s="14" t="s">
        <v>78</v>
      </c>
      <c r="AY202" s="264" t="s">
        <v>216</v>
      </c>
    </row>
    <row r="203" spans="1:51" s="13" customFormat="1" ht="12">
      <c r="A203" s="13"/>
      <c r="B203" s="243"/>
      <c r="C203" s="244"/>
      <c r="D203" s="245" t="s">
        <v>226</v>
      </c>
      <c r="E203" s="246" t="s">
        <v>1</v>
      </c>
      <c r="F203" s="247" t="s">
        <v>2458</v>
      </c>
      <c r="G203" s="244"/>
      <c r="H203" s="246" t="s">
        <v>1</v>
      </c>
      <c r="I203" s="248"/>
      <c r="J203" s="244"/>
      <c r="K203" s="244"/>
      <c r="L203" s="249"/>
      <c r="M203" s="250"/>
      <c r="N203" s="251"/>
      <c r="O203" s="251"/>
      <c r="P203" s="251"/>
      <c r="Q203" s="251"/>
      <c r="R203" s="251"/>
      <c r="S203" s="251"/>
      <c r="T203" s="252"/>
      <c r="U203" s="13"/>
      <c r="V203" s="13"/>
      <c r="W203" s="13"/>
      <c r="X203" s="13"/>
      <c r="Y203" s="13"/>
      <c r="Z203" s="13"/>
      <c r="AA203" s="13"/>
      <c r="AB203" s="13"/>
      <c r="AC203" s="13"/>
      <c r="AD203" s="13"/>
      <c r="AE203" s="13"/>
      <c r="AT203" s="253" t="s">
        <v>226</v>
      </c>
      <c r="AU203" s="253" t="s">
        <v>87</v>
      </c>
      <c r="AV203" s="13" t="s">
        <v>85</v>
      </c>
      <c r="AW203" s="13" t="s">
        <v>35</v>
      </c>
      <c r="AX203" s="13" t="s">
        <v>78</v>
      </c>
      <c r="AY203" s="253" t="s">
        <v>216</v>
      </c>
    </row>
    <row r="204" spans="1:51" s="14" customFormat="1" ht="12">
      <c r="A204" s="14"/>
      <c r="B204" s="254"/>
      <c r="C204" s="255"/>
      <c r="D204" s="245" t="s">
        <v>226</v>
      </c>
      <c r="E204" s="256" t="s">
        <v>1</v>
      </c>
      <c r="F204" s="257" t="s">
        <v>2657</v>
      </c>
      <c r="G204" s="255"/>
      <c r="H204" s="258">
        <v>11.3</v>
      </c>
      <c r="I204" s="259"/>
      <c r="J204" s="255"/>
      <c r="K204" s="255"/>
      <c r="L204" s="260"/>
      <c r="M204" s="261"/>
      <c r="N204" s="262"/>
      <c r="O204" s="262"/>
      <c r="P204" s="262"/>
      <c r="Q204" s="262"/>
      <c r="R204" s="262"/>
      <c r="S204" s="262"/>
      <c r="T204" s="263"/>
      <c r="U204" s="14"/>
      <c r="V204" s="14"/>
      <c r="W204" s="14"/>
      <c r="X204" s="14"/>
      <c r="Y204" s="14"/>
      <c r="Z204" s="14"/>
      <c r="AA204" s="14"/>
      <c r="AB204" s="14"/>
      <c r="AC204" s="14"/>
      <c r="AD204" s="14"/>
      <c r="AE204" s="14"/>
      <c r="AT204" s="264" t="s">
        <v>226</v>
      </c>
      <c r="AU204" s="264" t="s">
        <v>87</v>
      </c>
      <c r="AV204" s="14" t="s">
        <v>87</v>
      </c>
      <c r="AW204" s="14" t="s">
        <v>35</v>
      </c>
      <c r="AX204" s="14" t="s">
        <v>78</v>
      </c>
      <c r="AY204" s="264" t="s">
        <v>216</v>
      </c>
    </row>
    <row r="205" spans="1:51" s="15" customFormat="1" ht="12">
      <c r="A205" s="15"/>
      <c r="B205" s="265"/>
      <c r="C205" s="266"/>
      <c r="D205" s="245" t="s">
        <v>226</v>
      </c>
      <c r="E205" s="267" t="s">
        <v>1</v>
      </c>
      <c r="F205" s="268" t="s">
        <v>229</v>
      </c>
      <c r="G205" s="266"/>
      <c r="H205" s="269">
        <v>21.5</v>
      </c>
      <c r="I205" s="270"/>
      <c r="J205" s="266"/>
      <c r="K205" s="266"/>
      <c r="L205" s="271"/>
      <c r="M205" s="272"/>
      <c r="N205" s="273"/>
      <c r="O205" s="273"/>
      <c r="P205" s="273"/>
      <c r="Q205" s="273"/>
      <c r="R205" s="273"/>
      <c r="S205" s="273"/>
      <c r="T205" s="274"/>
      <c r="U205" s="15"/>
      <c r="V205" s="15"/>
      <c r="W205" s="15"/>
      <c r="X205" s="15"/>
      <c r="Y205" s="15"/>
      <c r="Z205" s="15"/>
      <c r="AA205" s="15"/>
      <c r="AB205" s="15"/>
      <c r="AC205" s="15"/>
      <c r="AD205" s="15"/>
      <c r="AE205" s="15"/>
      <c r="AT205" s="275" t="s">
        <v>226</v>
      </c>
      <c r="AU205" s="275" t="s">
        <v>87</v>
      </c>
      <c r="AV205" s="15" t="s">
        <v>100</v>
      </c>
      <c r="AW205" s="15" t="s">
        <v>35</v>
      </c>
      <c r="AX205" s="15" t="s">
        <v>85</v>
      </c>
      <c r="AY205" s="275" t="s">
        <v>216</v>
      </c>
    </row>
    <row r="206" spans="1:65" s="2" customFormat="1" ht="24.15" customHeight="1">
      <c r="A206" s="39"/>
      <c r="B206" s="40"/>
      <c r="C206" s="276" t="s">
        <v>274</v>
      </c>
      <c r="D206" s="276" t="s">
        <v>265</v>
      </c>
      <c r="E206" s="277" t="s">
        <v>2282</v>
      </c>
      <c r="F206" s="278" t="s">
        <v>2283</v>
      </c>
      <c r="G206" s="279" t="s">
        <v>222</v>
      </c>
      <c r="H206" s="280">
        <v>21.5</v>
      </c>
      <c r="I206" s="281"/>
      <c r="J206" s="282">
        <f>ROUND(I206*H206,2)</f>
        <v>0</v>
      </c>
      <c r="K206" s="278" t="s">
        <v>1361</v>
      </c>
      <c r="L206" s="45"/>
      <c r="M206" s="283" t="s">
        <v>1</v>
      </c>
      <c r="N206" s="284" t="s">
        <v>43</v>
      </c>
      <c r="O206" s="92"/>
      <c r="P206" s="239">
        <f>O206*H206</f>
        <v>0</v>
      </c>
      <c r="Q206" s="239">
        <v>0.0005805</v>
      </c>
      <c r="R206" s="239">
        <f>Q206*H206</f>
        <v>0.012480749999999999</v>
      </c>
      <c r="S206" s="239">
        <v>0</v>
      </c>
      <c r="T206" s="240">
        <f>S206*H206</f>
        <v>0</v>
      </c>
      <c r="U206" s="39"/>
      <c r="V206" s="39"/>
      <c r="W206" s="39"/>
      <c r="X206" s="39"/>
      <c r="Y206" s="39"/>
      <c r="Z206" s="39"/>
      <c r="AA206" s="39"/>
      <c r="AB206" s="39"/>
      <c r="AC206" s="39"/>
      <c r="AD206" s="39"/>
      <c r="AE206" s="39"/>
      <c r="AR206" s="241" t="s">
        <v>100</v>
      </c>
      <c r="AT206" s="241" t="s">
        <v>265</v>
      </c>
      <c r="AU206" s="241" t="s">
        <v>87</v>
      </c>
      <c r="AY206" s="18" t="s">
        <v>216</v>
      </c>
      <c r="BE206" s="242">
        <f>IF(N206="základní",J206,0)</f>
        <v>0</v>
      </c>
      <c r="BF206" s="242">
        <f>IF(N206="snížená",J206,0)</f>
        <v>0</v>
      </c>
      <c r="BG206" s="242">
        <f>IF(N206="zákl. přenesená",J206,0)</f>
        <v>0</v>
      </c>
      <c r="BH206" s="242">
        <f>IF(N206="sníž. přenesená",J206,0)</f>
        <v>0</v>
      </c>
      <c r="BI206" s="242">
        <f>IF(N206="nulová",J206,0)</f>
        <v>0</v>
      </c>
      <c r="BJ206" s="18" t="s">
        <v>85</v>
      </c>
      <c r="BK206" s="242">
        <f>ROUND(I206*H206,2)</f>
        <v>0</v>
      </c>
      <c r="BL206" s="18" t="s">
        <v>100</v>
      </c>
      <c r="BM206" s="241" t="s">
        <v>2658</v>
      </c>
    </row>
    <row r="207" spans="1:47" s="2" customFormat="1" ht="12">
      <c r="A207" s="39"/>
      <c r="B207" s="40"/>
      <c r="C207" s="41"/>
      <c r="D207" s="288" t="s">
        <v>836</v>
      </c>
      <c r="E207" s="41"/>
      <c r="F207" s="289" t="s">
        <v>2285</v>
      </c>
      <c r="G207" s="41"/>
      <c r="H207" s="41"/>
      <c r="I207" s="290"/>
      <c r="J207" s="41"/>
      <c r="K207" s="41"/>
      <c r="L207" s="45"/>
      <c r="M207" s="291"/>
      <c r="N207" s="292"/>
      <c r="O207" s="92"/>
      <c r="P207" s="92"/>
      <c r="Q207" s="92"/>
      <c r="R207" s="92"/>
      <c r="S207" s="92"/>
      <c r="T207" s="93"/>
      <c r="U207" s="39"/>
      <c r="V207" s="39"/>
      <c r="W207" s="39"/>
      <c r="X207" s="39"/>
      <c r="Y207" s="39"/>
      <c r="Z207" s="39"/>
      <c r="AA207" s="39"/>
      <c r="AB207" s="39"/>
      <c r="AC207" s="39"/>
      <c r="AD207" s="39"/>
      <c r="AE207" s="39"/>
      <c r="AT207" s="18" t="s">
        <v>836</v>
      </c>
      <c r="AU207" s="18" t="s">
        <v>87</v>
      </c>
    </row>
    <row r="208" spans="1:51" s="13" customFormat="1" ht="12">
      <c r="A208" s="13"/>
      <c r="B208" s="243"/>
      <c r="C208" s="244"/>
      <c r="D208" s="245" t="s">
        <v>226</v>
      </c>
      <c r="E208" s="246" t="s">
        <v>1</v>
      </c>
      <c r="F208" s="247" t="s">
        <v>2456</v>
      </c>
      <c r="G208" s="244"/>
      <c r="H208" s="246" t="s">
        <v>1</v>
      </c>
      <c r="I208" s="248"/>
      <c r="J208" s="244"/>
      <c r="K208" s="244"/>
      <c r="L208" s="249"/>
      <c r="M208" s="250"/>
      <c r="N208" s="251"/>
      <c r="O208" s="251"/>
      <c r="P208" s="251"/>
      <c r="Q208" s="251"/>
      <c r="R208" s="251"/>
      <c r="S208" s="251"/>
      <c r="T208" s="252"/>
      <c r="U208" s="13"/>
      <c r="V208" s="13"/>
      <c r="W208" s="13"/>
      <c r="X208" s="13"/>
      <c r="Y208" s="13"/>
      <c r="Z208" s="13"/>
      <c r="AA208" s="13"/>
      <c r="AB208" s="13"/>
      <c r="AC208" s="13"/>
      <c r="AD208" s="13"/>
      <c r="AE208" s="13"/>
      <c r="AT208" s="253" t="s">
        <v>226</v>
      </c>
      <c r="AU208" s="253" t="s">
        <v>87</v>
      </c>
      <c r="AV208" s="13" t="s">
        <v>85</v>
      </c>
      <c r="AW208" s="13" t="s">
        <v>35</v>
      </c>
      <c r="AX208" s="13" t="s">
        <v>78</v>
      </c>
      <c r="AY208" s="253" t="s">
        <v>216</v>
      </c>
    </row>
    <row r="209" spans="1:51" s="14" customFormat="1" ht="12">
      <c r="A209" s="14"/>
      <c r="B209" s="254"/>
      <c r="C209" s="255"/>
      <c r="D209" s="245" t="s">
        <v>226</v>
      </c>
      <c r="E209" s="256" t="s">
        <v>1</v>
      </c>
      <c r="F209" s="257" t="s">
        <v>1692</v>
      </c>
      <c r="G209" s="255"/>
      <c r="H209" s="258">
        <v>10.2</v>
      </c>
      <c r="I209" s="259"/>
      <c r="J209" s="255"/>
      <c r="K209" s="255"/>
      <c r="L209" s="260"/>
      <c r="M209" s="261"/>
      <c r="N209" s="262"/>
      <c r="O209" s="262"/>
      <c r="P209" s="262"/>
      <c r="Q209" s="262"/>
      <c r="R209" s="262"/>
      <c r="S209" s="262"/>
      <c r="T209" s="263"/>
      <c r="U209" s="14"/>
      <c r="V209" s="14"/>
      <c r="W209" s="14"/>
      <c r="X209" s="14"/>
      <c r="Y209" s="14"/>
      <c r="Z209" s="14"/>
      <c r="AA209" s="14"/>
      <c r="AB209" s="14"/>
      <c r="AC209" s="14"/>
      <c r="AD209" s="14"/>
      <c r="AE209" s="14"/>
      <c r="AT209" s="264" t="s">
        <v>226</v>
      </c>
      <c r="AU209" s="264" t="s">
        <v>87</v>
      </c>
      <c r="AV209" s="14" t="s">
        <v>87</v>
      </c>
      <c r="AW209" s="14" t="s">
        <v>35</v>
      </c>
      <c r="AX209" s="14" t="s">
        <v>78</v>
      </c>
      <c r="AY209" s="264" t="s">
        <v>216</v>
      </c>
    </row>
    <row r="210" spans="1:51" s="13" customFormat="1" ht="12">
      <c r="A210" s="13"/>
      <c r="B210" s="243"/>
      <c r="C210" s="244"/>
      <c r="D210" s="245" t="s">
        <v>226</v>
      </c>
      <c r="E210" s="246" t="s">
        <v>1</v>
      </c>
      <c r="F210" s="247" t="s">
        <v>2458</v>
      </c>
      <c r="G210" s="244"/>
      <c r="H210" s="246" t="s">
        <v>1</v>
      </c>
      <c r="I210" s="248"/>
      <c r="J210" s="244"/>
      <c r="K210" s="244"/>
      <c r="L210" s="249"/>
      <c r="M210" s="250"/>
      <c r="N210" s="251"/>
      <c r="O210" s="251"/>
      <c r="P210" s="251"/>
      <c r="Q210" s="251"/>
      <c r="R210" s="251"/>
      <c r="S210" s="251"/>
      <c r="T210" s="252"/>
      <c r="U210" s="13"/>
      <c r="V210" s="13"/>
      <c r="W210" s="13"/>
      <c r="X210" s="13"/>
      <c r="Y210" s="13"/>
      <c r="Z210" s="13"/>
      <c r="AA210" s="13"/>
      <c r="AB210" s="13"/>
      <c r="AC210" s="13"/>
      <c r="AD210" s="13"/>
      <c r="AE210" s="13"/>
      <c r="AT210" s="253" t="s">
        <v>226</v>
      </c>
      <c r="AU210" s="253" t="s">
        <v>87</v>
      </c>
      <c r="AV210" s="13" t="s">
        <v>85</v>
      </c>
      <c r="AW210" s="13" t="s">
        <v>35</v>
      </c>
      <c r="AX210" s="13" t="s">
        <v>78</v>
      </c>
      <c r="AY210" s="253" t="s">
        <v>216</v>
      </c>
    </row>
    <row r="211" spans="1:51" s="14" customFormat="1" ht="12">
      <c r="A211" s="14"/>
      <c r="B211" s="254"/>
      <c r="C211" s="255"/>
      <c r="D211" s="245" t="s">
        <v>226</v>
      </c>
      <c r="E211" s="256" t="s">
        <v>1</v>
      </c>
      <c r="F211" s="257" t="s">
        <v>2657</v>
      </c>
      <c r="G211" s="255"/>
      <c r="H211" s="258">
        <v>11.3</v>
      </c>
      <c r="I211" s="259"/>
      <c r="J211" s="255"/>
      <c r="K211" s="255"/>
      <c r="L211" s="260"/>
      <c r="M211" s="261"/>
      <c r="N211" s="262"/>
      <c r="O211" s="262"/>
      <c r="P211" s="262"/>
      <c r="Q211" s="262"/>
      <c r="R211" s="262"/>
      <c r="S211" s="262"/>
      <c r="T211" s="263"/>
      <c r="U211" s="14"/>
      <c r="V211" s="14"/>
      <c r="W211" s="14"/>
      <c r="X211" s="14"/>
      <c r="Y211" s="14"/>
      <c r="Z211" s="14"/>
      <c r="AA211" s="14"/>
      <c r="AB211" s="14"/>
      <c r="AC211" s="14"/>
      <c r="AD211" s="14"/>
      <c r="AE211" s="14"/>
      <c r="AT211" s="264" t="s">
        <v>226</v>
      </c>
      <c r="AU211" s="264" t="s">
        <v>87</v>
      </c>
      <c r="AV211" s="14" t="s">
        <v>87</v>
      </c>
      <c r="AW211" s="14" t="s">
        <v>35</v>
      </c>
      <c r="AX211" s="14" t="s">
        <v>78</v>
      </c>
      <c r="AY211" s="264" t="s">
        <v>216</v>
      </c>
    </row>
    <row r="212" spans="1:51" s="15" customFormat="1" ht="12">
      <c r="A212" s="15"/>
      <c r="B212" s="265"/>
      <c r="C212" s="266"/>
      <c r="D212" s="245" t="s">
        <v>226</v>
      </c>
      <c r="E212" s="267" t="s">
        <v>1</v>
      </c>
      <c r="F212" s="268" t="s">
        <v>229</v>
      </c>
      <c r="G212" s="266"/>
      <c r="H212" s="269">
        <v>21.5</v>
      </c>
      <c r="I212" s="270"/>
      <c r="J212" s="266"/>
      <c r="K212" s="266"/>
      <c r="L212" s="271"/>
      <c r="M212" s="272"/>
      <c r="N212" s="273"/>
      <c r="O212" s="273"/>
      <c r="P212" s="273"/>
      <c r="Q212" s="273"/>
      <c r="R212" s="273"/>
      <c r="S212" s="273"/>
      <c r="T212" s="274"/>
      <c r="U212" s="15"/>
      <c r="V212" s="15"/>
      <c r="W212" s="15"/>
      <c r="X212" s="15"/>
      <c r="Y212" s="15"/>
      <c r="Z212" s="15"/>
      <c r="AA212" s="15"/>
      <c r="AB212" s="15"/>
      <c r="AC212" s="15"/>
      <c r="AD212" s="15"/>
      <c r="AE212" s="15"/>
      <c r="AT212" s="275" t="s">
        <v>226</v>
      </c>
      <c r="AU212" s="275" t="s">
        <v>87</v>
      </c>
      <c r="AV212" s="15" t="s">
        <v>100</v>
      </c>
      <c r="AW212" s="15" t="s">
        <v>35</v>
      </c>
      <c r="AX212" s="15" t="s">
        <v>85</v>
      </c>
      <c r="AY212" s="275" t="s">
        <v>216</v>
      </c>
    </row>
    <row r="213" spans="1:65" s="2" customFormat="1" ht="24.15" customHeight="1">
      <c r="A213" s="39"/>
      <c r="B213" s="40"/>
      <c r="C213" s="229" t="s">
        <v>278</v>
      </c>
      <c r="D213" s="229" t="s">
        <v>219</v>
      </c>
      <c r="E213" s="230" t="s">
        <v>2461</v>
      </c>
      <c r="F213" s="231" t="s">
        <v>2462</v>
      </c>
      <c r="G213" s="232" t="s">
        <v>255</v>
      </c>
      <c r="H213" s="233">
        <v>0.138</v>
      </c>
      <c r="I213" s="234"/>
      <c r="J213" s="235">
        <f>ROUND(I213*H213,2)</f>
        <v>0</v>
      </c>
      <c r="K213" s="231" t="s">
        <v>1361</v>
      </c>
      <c r="L213" s="236"/>
      <c r="M213" s="237" t="s">
        <v>1</v>
      </c>
      <c r="N213" s="238" t="s">
        <v>43</v>
      </c>
      <c r="O213" s="92"/>
      <c r="P213" s="239">
        <f>O213*H213</f>
        <v>0</v>
      </c>
      <c r="Q213" s="239">
        <v>1</v>
      </c>
      <c r="R213" s="239">
        <f>Q213*H213</f>
        <v>0.138</v>
      </c>
      <c r="S213" s="239">
        <v>0</v>
      </c>
      <c r="T213" s="240">
        <f>S213*H213</f>
        <v>0</v>
      </c>
      <c r="U213" s="39"/>
      <c r="V213" s="39"/>
      <c r="W213" s="39"/>
      <c r="X213" s="39"/>
      <c r="Y213" s="39"/>
      <c r="Z213" s="39"/>
      <c r="AA213" s="39"/>
      <c r="AB213" s="39"/>
      <c r="AC213" s="39"/>
      <c r="AD213" s="39"/>
      <c r="AE213" s="39"/>
      <c r="AR213" s="241" t="s">
        <v>224</v>
      </c>
      <c r="AT213" s="241" t="s">
        <v>219</v>
      </c>
      <c r="AU213" s="241" t="s">
        <v>87</v>
      </c>
      <c r="AY213" s="18" t="s">
        <v>216</v>
      </c>
      <c r="BE213" s="242">
        <f>IF(N213="základní",J213,0)</f>
        <v>0</v>
      </c>
      <c r="BF213" s="242">
        <f>IF(N213="snížená",J213,0)</f>
        <v>0</v>
      </c>
      <c r="BG213" s="242">
        <f>IF(N213="zákl. přenesená",J213,0)</f>
        <v>0</v>
      </c>
      <c r="BH213" s="242">
        <f>IF(N213="sníž. přenesená",J213,0)</f>
        <v>0</v>
      </c>
      <c r="BI213" s="242">
        <f>IF(N213="nulová",J213,0)</f>
        <v>0</v>
      </c>
      <c r="BJ213" s="18" t="s">
        <v>85</v>
      </c>
      <c r="BK213" s="242">
        <f>ROUND(I213*H213,2)</f>
        <v>0</v>
      </c>
      <c r="BL213" s="18" t="s">
        <v>100</v>
      </c>
      <c r="BM213" s="241" t="s">
        <v>2659</v>
      </c>
    </row>
    <row r="214" spans="1:47" s="2" customFormat="1" ht="12">
      <c r="A214" s="39"/>
      <c r="B214" s="40"/>
      <c r="C214" s="41"/>
      <c r="D214" s="245" t="s">
        <v>938</v>
      </c>
      <c r="E214" s="41"/>
      <c r="F214" s="297" t="s">
        <v>2464</v>
      </c>
      <c r="G214" s="41"/>
      <c r="H214" s="41"/>
      <c r="I214" s="290"/>
      <c r="J214" s="41"/>
      <c r="K214" s="41"/>
      <c r="L214" s="45"/>
      <c r="M214" s="291"/>
      <c r="N214" s="292"/>
      <c r="O214" s="92"/>
      <c r="P214" s="92"/>
      <c r="Q214" s="92"/>
      <c r="R214" s="92"/>
      <c r="S214" s="92"/>
      <c r="T214" s="93"/>
      <c r="U214" s="39"/>
      <c r="V214" s="39"/>
      <c r="W214" s="39"/>
      <c r="X214" s="39"/>
      <c r="Y214" s="39"/>
      <c r="Z214" s="39"/>
      <c r="AA214" s="39"/>
      <c r="AB214" s="39"/>
      <c r="AC214" s="39"/>
      <c r="AD214" s="39"/>
      <c r="AE214" s="39"/>
      <c r="AT214" s="18" t="s">
        <v>938</v>
      </c>
      <c r="AU214" s="18" t="s">
        <v>87</v>
      </c>
    </row>
    <row r="215" spans="1:51" s="13" customFormat="1" ht="12">
      <c r="A215" s="13"/>
      <c r="B215" s="243"/>
      <c r="C215" s="244"/>
      <c r="D215" s="245" t="s">
        <v>226</v>
      </c>
      <c r="E215" s="246" t="s">
        <v>1</v>
      </c>
      <c r="F215" s="247" t="s">
        <v>2465</v>
      </c>
      <c r="G215" s="244"/>
      <c r="H215" s="246" t="s">
        <v>1</v>
      </c>
      <c r="I215" s="248"/>
      <c r="J215" s="244"/>
      <c r="K215" s="244"/>
      <c r="L215" s="249"/>
      <c r="M215" s="250"/>
      <c r="N215" s="251"/>
      <c r="O215" s="251"/>
      <c r="P215" s="251"/>
      <c r="Q215" s="251"/>
      <c r="R215" s="251"/>
      <c r="S215" s="251"/>
      <c r="T215" s="252"/>
      <c r="U215" s="13"/>
      <c r="V215" s="13"/>
      <c r="W215" s="13"/>
      <c r="X215" s="13"/>
      <c r="Y215" s="13"/>
      <c r="Z215" s="13"/>
      <c r="AA215" s="13"/>
      <c r="AB215" s="13"/>
      <c r="AC215" s="13"/>
      <c r="AD215" s="13"/>
      <c r="AE215" s="13"/>
      <c r="AT215" s="253" t="s">
        <v>226</v>
      </c>
      <c r="AU215" s="253" t="s">
        <v>87</v>
      </c>
      <c r="AV215" s="13" t="s">
        <v>85</v>
      </c>
      <c r="AW215" s="13" t="s">
        <v>35</v>
      </c>
      <c r="AX215" s="13" t="s">
        <v>78</v>
      </c>
      <c r="AY215" s="253" t="s">
        <v>216</v>
      </c>
    </row>
    <row r="216" spans="1:51" s="13" customFormat="1" ht="12">
      <c r="A216" s="13"/>
      <c r="B216" s="243"/>
      <c r="C216" s="244"/>
      <c r="D216" s="245" t="s">
        <v>226</v>
      </c>
      <c r="E216" s="246" t="s">
        <v>1</v>
      </c>
      <c r="F216" s="247" t="s">
        <v>2466</v>
      </c>
      <c r="G216" s="244"/>
      <c r="H216" s="246" t="s">
        <v>1</v>
      </c>
      <c r="I216" s="248"/>
      <c r="J216" s="244"/>
      <c r="K216" s="244"/>
      <c r="L216" s="249"/>
      <c r="M216" s="250"/>
      <c r="N216" s="251"/>
      <c r="O216" s="251"/>
      <c r="P216" s="251"/>
      <c r="Q216" s="251"/>
      <c r="R216" s="251"/>
      <c r="S216" s="251"/>
      <c r="T216" s="252"/>
      <c r="U216" s="13"/>
      <c r="V216" s="13"/>
      <c r="W216" s="13"/>
      <c r="X216" s="13"/>
      <c r="Y216" s="13"/>
      <c r="Z216" s="13"/>
      <c r="AA216" s="13"/>
      <c r="AB216" s="13"/>
      <c r="AC216" s="13"/>
      <c r="AD216" s="13"/>
      <c r="AE216" s="13"/>
      <c r="AT216" s="253" t="s">
        <v>226</v>
      </c>
      <c r="AU216" s="253" t="s">
        <v>87</v>
      </c>
      <c r="AV216" s="13" t="s">
        <v>85</v>
      </c>
      <c r="AW216" s="13" t="s">
        <v>35</v>
      </c>
      <c r="AX216" s="13" t="s">
        <v>78</v>
      </c>
      <c r="AY216" s="253" t="s">
        <v>216</v>
      </c>
    </row>
    <row r="217" spans="1:51" s="14" customFormat="1" ht="12">
      <c r="A217" s="14"/>
      <c r="B217" s="254"/>
      <c r="C217" s="255"/>
      <c r="D217" s="245" t="s">
        <v>226</v>
      </c>
      <c r="E217" s="256" t="s">
        <v>1</v>
      </c>
      <c r="F217" s="257" t="s">
        <v>2660</v>
      </c>
      <c r="G217" s="255"/>
      <c r="H217" s="258">
        <v>0.074</v>
      </c>
      <c r="I217" s="259"/>
      <c r="J217" s="255"/>
      <c r="K217" s="255"/>
      <c r="L217" s="260"/>
      <c r="M217" s="261"/>
      <c r="N217" s="262"/>
      <c r="O217" s="262"/>
      <c r="P217" s="262"/>
      <c r="Q217" s="262"/>
      <c r="R217" s="262"/>
      <c r="S217" s="262"/>
      <c r="T217" s="263"/>
      <c r="U217" s="14"/>
      <c r="V217" s="14"/>
      <c r="W217" s="14"/>
      <c r="X217" s="14"/>
      <c r="Y217" s="14"/>
      <c r="Z217" s="14"/>
      <c r="AA217" s="14"/>
      <c r="AB217" s="14"/>
      <c r="AC217" s="14"/>
      <c r="AD217" s="14"/>
      <c r="AE217" s="14"/>
      <c r="AT217" s="264" t="s">
        <v>226</v>
      </c>
      <c r="AU217" s="264" t="s">
        <v>87</v>
      </c>
      <c r="AV217" s="14" t="s">
        <v>87</v>
      </c>
      <c r="AW217" s="14" t="s">
        <v>35</v>
      </c>
      <c r="AX217" s="14" t="s">
        <v>78</v>
      </c>
      <c r="AY217" s="264" t="s">
        <v>216</v>
      </c>
    </row>
    <row r="218" spans="1:51" s="13" customFormat="1" ht="12">
      <c r="A218" s="13"/>
      <c r="B218" s="243"/>
      <c r="C218" s="244"/>
      <c r="D218" s="245" t="s">
        <v>226</v>
      </c>
      <c r="E218" s="246" t="s">
        <v>1</v>
      </c>
      <c r="F218" s="247" t="s">
        <v>2468</v>
      </c>
      <c r="G218" s="244"/>
      <c r="H218" s="246" t="s">
        <v>1</v>
      </c>
      <c r="I218" s="248"/>
      <c r="J218" s="244"/>
      <c r="K218" s="244"/>
      <c r="L218" s="249"/>
      <c r="M218" s="250"/>
      <c r="N218" s="251"/>
      <c r="O218" s="251"/>
      <c r="P218" s="251"/>
      <c r="Q218" s="251"/>
      <c r="R218" s="251"/>
      <c r="S218" s="251"/>
      <c r="T218" s="252"/>
      <c r="U218" s="13"/>
      <c r="V218" s="13"/>
      <c r="W218" s="13"/>
      <c r="X218" s="13"/>
      <c r="Y218" s="13"/>
      <c r="Z218" s="13"/>
      <c r="AA218" s="13"/>
      <c r="AB218" s="13"/>
      <c r="AC218" s="13"/>
      <c r="AD218" s="13"/>
      <c r="AE218" s="13"/>
      <c r="AT218" s="253" t="s">
        <v>226</v>
      </c>
      <c r="AU218" s="253" t="s">
        <v>87</v>
      </c>
      <c r="AV218" s="13" t="s">
        <v>85</v>
      </c>
      <c r="AW218" s="13" t="s">
        <v>35</v>
      </c>
      <c r="AX218" s="13" t="s">
        <v>78</v>
      </c>
      <c r="AY218" s="253" t="s">
        <v>216</v>
      </c>
    </row>
    <row r="219" spans="1:51" s="14" customFormat="1" ht="12">
      <c r="A219" s="14"/>
      <c r="B219" s="254"/>
      <c r="C219" s="255"/>
      <c r="D219" s="245" t="s">
        <v>226</v>
      </c>
      <c r="E219" s="256" t="s">
        <v>1</v>
      </c>
      <c r="F219" s="257" t="s">
        <v>2661</v>
      </c>
      <c r="G219" s="255"/>
      <c r="H219" s="258">
        <v>0.064</v>
      </c>
      <c r="I219" s="259"/>
      <c r="J219" s="255"/>
      <c r="K219" s="255"/>
      <c r="L219" s="260"/>
      <c r="M219" s="261"/>
      <c r="N219" s="262"/>
      <c r="O219" s="262"/>
      <c r="P219" s="262"/>
      <c r="Q219" s="262"/>
      <c r="R219" s="262"/>
      <c r="S219" s="262"/>
      <c r="T219" s="263"/>
      <c r="U219" s="14"/>
      <c r="V219" s="14"/>
      <c r="W219" s="14"/>
      <c r="X219" s="14"/>
      <c r="Y219" s="14"/>
      <c r="Z219" s="14"/>
      <c r="AA219" s="14"/>
      <c r="AB219" s="14"/>
      <c r="AC219" s="14"/>
      <c r="AD219" s="14"/>
      <c r="AE219" s="14"/>
      <c r="AT219" s="264" t="s">
        <v>226</v>
      </c>
      <c r="AU219" s="264" t="s">
        <v>87</v>
      </c>
      <c r="AV219" s="14" t="s">
        <v>87</v>
      </c>
      <c r="AW219" s="14" t="s">
        <v>35</v>
      </c>
      <c r="AX219" s="14" t="s">
        <v>78</v>
      </c>
      <c r="AY219" s="264" t="s">
        <v>216</v>
      </c>
    </row>
    <row r="220" spans="1:51" s="15" customFormat="1" ht="12">
      <c r="A220" s="15"/>
      <c r="B220" s="265"/>
      <c r="C220" s="266"/>
      <c r="D220" s="245" t="s">
        <v>226</v>
      </c>
      <c r="E220" s="267" t="s">
        <v>1</v>
      </c>
      <c r="F220" s="268" t="s">
        <v>229</v>
      </c>
      <c r="G220" s="266"/>
      <c r="H220" s="269">
        <v>0.138</v>
      </c>
      <c r="I220" s="270"/>
      <c r="J220" s="266"/>
      <c r="K220" s="266"/>
      <c r="L220" s="271"/>
      <c r="M220" s="272"/>
      <c r="N220" s="273"/>
      <c r="O220" s="273"/>
      <c r="P220" s="273"/>
      <c r="Q220" s="273"/>
      <c r="R220" s="273"/>
      <c r="S220" s="273"/>
      <c r="T220" s="274"/>
      <c r="U220" s="15"/>
      <c r="V220" s="15"/>
      <c r="W220" s="15"/>
      <c r="X220" s="15"/>
      <c r="Y220" s="15"/>
      <c r="Z220" s="15"/>
      <c r="AA220" s="15"/>
      <c r="AB220" s="15"/>
      <c r="AC220" s="15"/>
      <c r="AD220" s="15"/>
      <c r="AE220" s="15"/>
      <c r="AT220" s="275" t="s">
        <v>226</v>
      </c>
      <c r="AU220" s="275" t="s">
        <v>87</v>
      </c>
      <c r="AV220" s="15" t="s">
        <v>100</v>
      </c>
      <c r="AW220" s="15" t="s">
        <v>35</v>
      </c>
      <c r="AX220" s="15" t="s">
        <v>85</v>
      </c>
      <c r="AY220" s="275" t="s">
        <v>216</v>
      </c>
    </row>
    <row r="221" spans="1:65" s="2" customFormat="1" ht="24.15" customHeight="1">
      <c r="A221" s="39"/>
      <c r="B221" s="40"/>
      <c r="C221" s="229" t="s">
        <v>8</v>
      </c>
      <c r="D221" s="229" t="s">
        <v>219</v>
      </c>
      <c r="E221" s="230" t="s">
        <v>2286</v>
      </c>
      <c r="F221" s="231" t="s">
        <v>2470</v>
      </c>
      <c r="G221" s="232" t="s">
        <v>255</v>
      </c>
      <c r="H221" s="233">
        <v>0.295</v>
      </c>
      <c r="I221" s="234"/>
      <c r="J221" s="235">
        <f>ROUND(I221*H221,2)</f>
        <v>0</v>
      </c>
      <c r="K221" s="231" t="s">
        <v>1361</v>
      </c>
      <c r="L221" s="236"/>
      <c r="M221" s="237" t="s">
        <v>1</v>
      </c>
      <c r="N221" s="238" t="s">
        <v>43</v>
      </c>
      <c r="O221" s="92"/>
      <c r="P221" s="239">
        <f>O221*H221</f>
        <v>0</v>
      </c>
      <c r="Q221" s="239">
        <v>1</v>
      </c>
      <c r="R221" s="239">
        <f>Q221*H221</f>
        <v>0.295</v>
      </c>
      <c r="S221" s="239">
        <v>0</v>
      </c>
      <c r="T221" s="240">
        <f>S221*H221</f>
        <v>0</v>
      </c>
      <c r="U221" s="39"/>
      <c r="V221" s="39"/>
      <c r="W221" s="39"/>
      <c r="X221" s="39"/>
      <c r="Y221" s="39"/>
      <c r="Z221" s="39"/>
      <c r="AA221" s="39"/>
      <c r="AB221" s="39"/>
      <c r="AC221" s="39"/>
      <c r="AD221" s="39"/>
      <c r="AE221" s="39"/>
      <c r="AR221" s="241" t="s">
        <v>224</v>
      </c>
      <c r="AT221" s="241" t="s">
        <v>219</v>
      </c>
      <c r="AU221" s="241" t="s">
        <v>87</v>
      </c>
      <c r="AY221" s="18" t="s">
        <v>216</v>
      </c>
      <c r="BE221" s="242">
        <f>IF(N221="základní",J221,0)</f>
        <v>0</v>
      </c>
      <c r="BF221" s="242">
        <f>IF(N221="snížená",J221,0)</f>
        <v>0</v>
      </c>
      <c r="BG221" s="242">
        <f>IF(N221="zákl. přenesená",J221,0)</f>
        <v>0</v>
      </c>
      <c r="BH221" s="242">
        <f>IF(N221="sníž. přenesená",J221,0)</f>
        <v>0</v>
      </c>
      <c r="BI221" s="242">
        <f>IF(N221="nulová",J221,0)</f>
        <v>0</v>
      </c>
      <c r="BJ221" s="18" t="s">
        <v>85</v>
      </c>
      <c r="BK221" s="242">
        <f>ROUND(I221*H221,2)</f>
        <v>0</v>
      </c>
      <c r="BL221" s="18" t="s">
        <v>100</v>
      </c>
      <c r="BM221" s="241" t="s">
        <v>2662</v>
      </c>
    </row>
    <row r="222" spans="1:51" s="13" customFormat="1" ht="12">
      <c r="A222" s="13"/>
      <c r="B222" s="243"/>
      <c r="C222" s="244"/>
      <c r="D222" s="245" t="s">
        <v>226</v>
      </c>
      <c r="E222" s="246" t="s">
        <v>1</v>
      </c>
      <c r="F222" s="247" t="s">
        <v>2465</v>
      </c>
      <c r="G222" s="244"/>
      <c r="H222" s="246" t="s">
        <v>1</v>
      </c>
      <c r="I222" s="248"/>
      <c r="J222" s="244"/>
      <c r="K222" s="244"/>
      <c r="L222" s="249"/>
      <c r="M222" s="250"/>
      <c r="N222" s="251"/>
      <c r="O222" s="251"/>
      <c r="P222" s="251"/>
      <c r="Q222" s="251"/>
      <c r="R222" s="251"/>
      <c r="S222" s="251"/>
      <c r="T222" s="252"/>
      <c r="U222" s="13"/>
      <c r="V222" s="13"/>
      <c r="W222" s="13"/>
      <c r="X222" s="13"/>
      <c r="Y222" s="13"/>
      <c r="Z222" s="13"/>
      <c r="AA222" s="13"/>
      <c r="AB222" s="13"/>
      <c r="AC222" s="13"/>
      <c r="AD222" s="13"/>
      <c r="AE222" s="13"/>
      <c r="AT222" s="253" t="s">
        <v>226</v>
      </c>
      <c r="AU222" s="253" t="s">
        <v>87</v>
      </c>
      <c r="AV222" s="13" t="s">
        <v>85</v>
      </c>
      <c r="AW222" s="13" t="s">
        <v>35</v>
      </c>
      <c r="AX222" s="13" t="s">
        <v>78</v>
      </c>
      <c r="AY222" s="253" t="s">
        <v>216</v>
      </c>
    </row>
    <row r="223" spans="1:51" s="13" customFormat="1" ht="12">
      <c r="A223" s="13"/>
      <c r="B223" s="243"/>
      <c r="C223" s="244"/>
      <c r="D223" s="245" t="s">
        <v>226</v>
      </c>
      <c r="E223" s="246" t="s">
        <v>1</v>
      </c>
      <c r="F223" s="247" t="s">
        <v>2466</v>
      </c>
      <c r="G223" s="244"/>
      <c r="H223" s="246" t="s">
        <v>1</v>
      </c>
      <c r="I223" s="248"/>
      <c r="J223" s="244"/>
      <c r="K223" s="244"/>
      <c r="L223" s="249"/>
      <c r="M223" s="250"/>
      <c r="N223" s="251"/>
      <c r="O223" s="251"/>
      <c r="P223" s="251"/>
      <c r="Q223" s="251"/>
      <c r="R223" s="251"/>
      <c r="S223" s="251"/>
      <c r="T223" s="252"/>
      <c r="U223" s="13"/>
      <c r="V223" s="13"/>
      <c r="W223" s="13"/>
      <c r="X223" s="13"/>
      <c r="Y223" s="13"/>
      <c r="Z223" s="13"/>
      <c r="AA223" s="13"/>
      <c r="AB223" s="13"/>
      <c r="AC223" s="13"/>
      <c r="AD223" s="13"/>
      <c r="AE223" s="13"/>
      <c r="AT223" s="253" t="s">
        <v>226</v>
      </c>
      <c r="AU223" s="253" t="s">
        <v>87</v>
      </c>
      <c r="AV223" s="13" t="s">
        <v>85</v>
      </c>
      <c r="AW223" s="13" t="s">
        <v>35</v>
      </c>
      <c r="AX223" s="13" t="s">
        <v>78</v>
      </c>
      <c r="AY223" s="253" t="s">
        <v>216</v>
      </c>
    </row>
    <row r="224" spans="1:51" s="14" customFormat="1" ht="12">
      <c r="A224" s="14"/>
      <c r="B224" s="254"/>
      <c r="C224" s="255"/>
      <c r="D224" s="245" t="s">
        <v>226</v>
      </c>
      <c r="E224" s="256" t="s">
        <v>1</v>
      </c>
      <c r="F224" s="257" t="s">
        <v>2663</v>
      </c>
      <c r="G224" s="255"/>
      <c r="H224" s="258">
        <v>0.155</v>
      </c>
      <c r="I224" s="259"/>
      <c r="J224" s="255"/>
      <c r="K224" s="255"/>
      <c r="L224" s="260"/>
      <c r="M224" s="261"/>
      <c r="N224" s="262"/>
      <c r="O224" s="262"/>
      <c r="P224" s="262"/>
      <c r="Q224" s="262"/>
      <c r="R224" s="262"/>
      <c r="S224" s="262"/>
      <c r="T224" s="263"/>
      <c r="U224" s="14"/>
      <c r="V224" s="14"/>
      <c r="W224" s="14"/>
      <c r="X224" s="14"/>
      <c r="Y224" s="14"/>
      <c r="Z224" s="14"/>
      <c r="AA224" s="14"/>
      <c r="AB224" s="14"/>
      <c r="AC224" s="14"/>
      <c r="AD224" s="14"/>
      <c r="AE224" s="14"/>
      <c r="AT224" s="264" t="s">
        <v>226</v>
      </c>
      <c r="AU224" s="264" t="s">
        <v>87</v>
      </c>
      <c r="AV224" s="14" t="s">
        <v>87</v>
      </c>
      <c r="AW224" s="14" t="s">
        <v>35</v>
      </c>
      <c r="AX224" s="14" t="s">
        <v>78</v>
      </c>
      <c r="AY224" s="264" t="s">
        <v>216</v>
      </c>
    </row>
    <row r="225" spans="1:51" s="13" customFormat="1" ht="12">
      <c r="A225" s="13"/>
      <c r="B225" s="243"/>
      <c r="C225" s="244"/>
      <c r="D225" s="245" t="s">
        <v>226</v>
      </c>
      <c r="E225" s="246" t="s">
        <v>1</v>
      </c>
      <c r="F225" s="247" t="s">
        <v>2468</v>
      </c>
      <c r="G225" s="244"/>
      <c r="H225" s="246" t="s">
        <v>1</v>
      </c>
      <c r="I225" s="248"/>
      <c r="J225" s="244"/>
      <c r="K225" s="244"/>
      <c r="L225" s="249"/>
      <c r="M225" s="250"/>
      <c r="N225" s="251"/>
      <c r="O225" s="251"/>
      <c r="P225" s="251"/>
      <c r="Q225" s="251"/>
      <c r="R225" s="251"/>
      <c r="S225" s="251"/>
      <c r="T225" s="252"/>
      <c r="U225" s="13"/>
      <c r="V225" s="13"/>
      <c r="W225" s="13"/>
      <c r="X225" s="13"/>
      <c r="Y225" s="13"/>
      <c r="Z225" s="13"/>
      <c r="AA225" s="13"/>
      <c r="AB225" s="13"/>
      <c r="AC225" s="13"/>
      <c r="AD225" s="13"/>
      <c r="AE225" s="13"/>
      <c r="AT225" s="253" t="s">
        <v>226</v>
      </c>
      <c r="AU225" s="253" t="s">
        <v>87</v>
      </c>
      <c r="AV225" s="13" t="s">
        <v>85</v>
      </c>
      <c r="AW225" s="13" t="s">
        <v>35</v>
      </c>
      <c r="AX225" s="13" t="s">
        <v>78</v>
      </c>
      <c r="AY225" s="253" t="s">
        <v>216</v>
      </c>
    </row>
    <row r="226" spans="1:51" s="14" customFormat="1" ht="12">
      <c r="A226" s="14"/>
      <c r="B226" s="254"/>
      <c r="C226" s="255"/>
      <c r="D226" s="245" t="s">
        <v>226</v>
      </c>
      <c r="E226" s="256" t="s">
        <v>1</v>
      </c>
      <c r="F226" s="257" t="s">
        <v>2664</v>
      </c>
      <c r="G226" s="255"/>
      <c r="H226" s="258">
        <v>0.14</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226</v>
      </c>
      <c r="AU226" s="264" t="s">
        <v>87</v>
      </c>
      <c r="AV226" s="14" t="s">
        <v>87</v>
      </c>
      <c r="AW226" s="14" t="s">
        <v>35</v>
      </c>
      <c r="AX226" s="14" t="s">
        <v>78</v>
      </c>
      <c r="AY226" s="264" t="s">
        <v>216</v>
      </c>
    </row>
    <row r="227" spans="1:51" s="15" customFormat="1" ht="12">
      <c r="A227" s="15"/>
      <c r="B227" s="265"/>
      <c r="C227" s="266"/>
      <c r="D227" s="245" t="s">
        <v>226</v>
      </c>
      <c r="E227" s="267" t="s">
        <v>1</v>
      </c>
      <c r="F227" s="268" t="s">
        <v>229</v>
      </c>
      <c r="G227" s="266"/>
      <c r="H227" s="269">
        <v>0.29500000000000004</v>
      </c>
      <c r="I227" s="270"/>
      <c r="J227" s="266"/>
      <c r="K227" s="266"/>
      <c r="L227" s="271"/>
      <c r="M227" s="272"/>
      <c r="N227" s="273"/>
      <c r="O227" s="273"/>
      <c r="P227" s="273"/>
      <c r="Q227" s="273"/>
      <c r="R227" s="273"/>
      <c r="S227" s="273"/>
      <c r="T227" s="274"/>
      <c r="U227" s="15"/>
      <c r="V227" s="15"/>
      <c r="W227" s="15"/>
      <c r="X227" s="15"/>
      <c r="Y227" s="15"/>
      <c r="Z227" s="15"/>
      <c r="AA227" s="15"/>
      <c r="AB227" s="15"/>
      <c r="AC227" s="15"/>
      <c r="AD227" s="15"/>
      <c r="AE227" s="15"/>
      <c r="AT227" s="275" t="s">
        <v>226</v>
      </c>
      <c r="AU227" s="275" t="s">
        <v>87</v>
      </c>
      <c r="AV227" s="15" t="s">
        <v>100</v>
      </c>
      <c r="AW227" s="15" t="s">
        <v>35</v>
      </c>
      <c r="AX227" s="15" t="s">
        <v>85</v>
      </c>
      <c r="AY227" s="275" t="s">
        <v>216</v>
      </c>
    </row>
    <row r="228" spans="1:65" s="2" customFormat="1" ht="21.75" customHeight="1">
      <c r="A228" s="39"/>
      <c r="B228" s="40"/>
      <c r="C228" s="229" t="s">
        <v>285</v>
      </c>
      <c r="D228" s="229" t="s">
        <v>219</v>
      </c>
      <c r="E228" s="230" t="s">
        <v>2295</v>
      </c>
      <c r="F228" s="231" t="s">
        <v>2296</v>
      </c>
      <c r="G228" s="232" t="s">
        <v>255</v>
      </c>
      <c r="H228" s="233">
        <v>0.122</v>
      </c>
      <c r="I228" s="234"/>
      <c r="J228" s="235">
        <f>ROUND(I228*H228,2)</f>
        <v>0</v>
      </c>
      <c r="K228" s="231" t="s">
        <v>1361</v>
      </c>
      <c r="L228" s="236"/>
      <c r="M228" s="237" t="s">
        <v>1</v>
      </c>
      <c r="N228" s="238" t="s">
        <v>43</v>
      </c>
      <c r="O228" s="92"/>
      <c r="P228" s="239">
        <f>O228*H228</f>
        <v>0</v>
      </c>
      <c r="Q228" s="239">
        <v>1</v>
      </c>
      <c r="R228" s="239">
        <f>Q228*H228</f>
        <v>0.122</v>
      </c>
      <c r="S228" s="239">
        <v>0</v>
      </c>
      <c r="T228" s="240">
        <f>S228*H228</f>
        <v>0</v>
      </c>
      <c r="U228" s="39"/>
      <c r="V228" s="39"/>
      <c r="W228" s="39"/>
      <c r="X228" s="39"/>
      <c r="Y228" s="39"/>
      <c r="Z228" s="39"/>
      <c r="AA228" s="39"/>
      <c r="AB228" s="39"/>
      <c r="AC228" s="39"/>
      <c r="AD228" s="39"/>
      <c r="AE228" s="39"/>
      <c r="AR228" s="241" t="s">
        <v>224</v>
      </c>
      <c r="AT228" s="241" t="s">
        <v>219</v>
      </c>
      <c r="AU228" s="241" t="s">
        <v>87</v>
      </c>
      <c r="AY228" s="18" t="s">
        <v>216</v>
      </c>
      <c r="BE228" s="242">
        <f>IF(N228="základní",J228,0)</f>
        <v>0</v>
      </c>
      <c r="BF228" s="242">
        <f>IF(N228="snížená",J228,0)</f>
        <v>0</v>
      </c>
      <c r="BG228" s="242">
        <f>IF(N228="zákl. přenesená",J228,0)</f>
        <v>0</v>
      </c>
      <c r="BH228" s="242">
        <f>IF(N228="sníž. přenesená",J228,0)</f>
        <v>0</v>
      </c>
      <c r="BI228" s="242">
        <f>IF(N228="nulová",J228,0)</f>
        <v>0</v>
      </c>
      <c r="BJ228" s="18" t="s">
        <v>85</v>
      </c>
      <c r="BK228" s="242">
        <f>ROUND(I228*H228,2)</f>
        <v>0</v>
      </c>
      <c r="BL228" s="18" t="s">
        <v>100</v>
      </c>
      <c r="BM228" s="241" t="s">
        <v>2665</v>
      </c>
    </row>
    <row r="229" spans="1:51" s="13" customFormat="1" ht="12">
      <c r="A229" s="13"/>
      <c r="B229" s="243"/>
      <c r="C229" s="244"/>
      <c r="D229" s="245" t="s">
        <v>226</v>
      </c>
      <c r="E229" s="246" t="s">
        <v>1</v>
      </c>
      <c r="F229" s="247" t="s">
        <v>2475</v>
      </c>
      <c r="G229" s="244"/>
      <c r="H229" s="246" t="s">
        <v>1</v>
      </c>
      <c r="I229" s="248"/>
      <c r="J229" s="244"/>
      <c r="K229" s="244"/>
      <c r="L229" s="249"/>
      <c r="M229" s="250"/>
      <c r="N229" s="251"/>
      <c r="O229" s="251"/>
      <c r="P229" s="251"/>
      <c r="Q229" s="251"/>
      <c r="R229" s="251"/>
      <c r="S229" s="251"/>
      <c r="T229" s="252"/>
      <c r="U229" s="13"/>
      <c r="V229" s="13"/>
      <c r="W229" s="13"/>
      <c r="X229" s="13"/>
      <c r="Y229" s="13"/>
      <c r="Z229" s="13"/>
      <c r="AA229" s="13"/>
      <c r="AB229" s="13"/>
      <c r="AC229" s="13"/>
      <c r="AD229" s="13"/>
      <c r="AE229" s="13"/>
      <c r="AT229" s="253" t="s">
        <v>226</v>
      </c>
      <c r="AU229" s="253" t="s">
        <v>87</v>
      </c>
      <c r="AV229" s="13" t="s">
        <v>85</v>
      </c>
      <c r="AW229" s="13" t="s">
        <v>35</v>
      </c>
      <c r="AX229" s="13" t="s">
        <v>78</v>
      </c>
      <c r="AY229" s="253" t="s">
        <v>216</v>
      </c>
    </row>
    <row r="230" spans="1:51" s="14" customFormat="1" ht="12">
      <c r="A230" s="14"/>
      <c r="B230" s="254"/>
      <c r="C230" s="255"/>
      <c r="D230" s="245" t="s">
        <v>226</v>
      </c>
      <c r="E230" s="256" t="s">
        <v>1</v>
      </c>
      <c r="F230" s="257" t="s">
        <v>2666</v>
      </c>
      <c r="G230" s="255"/>
      <c r="H230" s="258">
        <v>0.122</v>
      </c>
      <c r="I230" s="259"/>
      <c r="J230" s="255"/>
      <c r="K230" s="255"/>
      <c r="L230" s="260"/>
      <c r="M230" s="261"/>
      <c r="N230" s="262"/>
      <c r="O230" s="262"/>
      <c r="P230" s="262"/>
      <c r="Q230" s="262"/>
      <c r="R230" s="262"/>
      <c r="S230" s="262"/>
      <c r="T230" s="263"/>
      <c r="U230" s="14"/>
      <c r="V230" s="14"/>
      <c r="W230" s="14"/>
      <c r="X230" s="14"/>
      <c r="Y230" s="14"/>
      <c r="Z230" s="14"/>
      <c r="AA230" s="14"/>
      <c r="AB230" s="14"/>
      <c r="AC230" s="14"/>
      <c r="AD230" s="14"/>
      <c r="AE230" s="14"/>
      <c r="AT230" s="264" t="s">
        <v>226</v>
      </c>
      <c r="AU230" s="264" t="s">
        <v>87</v>
      </c>
      <c r="AV230" s="14" t="s">
        <v>87</v>
      </c>
      <c r="AW230" s="14" t="s">
        <v>35</v>
      </c>
      <c r="AX230" s="14" t="s">
        <v>78</v>
      </c>
      <c r="AY230" s="264" t="s">
        <v>216</v>
      </c>
    </row>
    <row r="231" spans="1:51" s="15" customFormat="1" ht="12">
      <c r="A231" s="15"/>
      <c r="B231" s="265"/>
      <c r="C231" s="266"/>
      <c r="D231" s="245" t="s">
        <v>226</v>
      </c>
      <c r="E231" s="267" t="s">
        <v>1</v>
      </c>
      <c r="F231" s="268" t="s">
        <v>229</v>
      </c>
      <c r="G231" s="266"/>
      <c r="H231" s="269">
        <v>0.122</v>
      </c>
      <c r="I231" s="270"/>
      <c r="J231" s="266"/>
      <c r="K231" s="266"/>
      <c r="L231" s="271"/>
      <c r="M231" s="272"/>
      <c r="N231" s="273"/>
      <c r="O231" s="273"/>
      <c r="P231" s="273"/>
      <c r="Q231" s="273"/>
      <c r="R231" s="273"/>
      <c r="S231" s="273"/>
      <c r="T231" s="274"/>
      <c r="U231" s="15"/>
      <c r="V231" s="15"/>
      <c r="W231" s="15"/>
      <c r="X231" s="15"/>
      <c r="Y231" s="15"/>
      <c r="Z231" s="15"/>
      <c r="AA231" s="15"/>
      <c r="AB231" s="15"/>
      <c r="AC231" s="15"/>
      <c r="AD231" s="15"/>
      <c r="AE231" s="15"/>
      <c r="AT231" s="275" t="s">
        <v>226</v>
      </c>
      <c r="AU231" s="275" t="s">
        <v>87</v>
      </c>
      <c r="AV231" s="15" t="s">
        <v>100</v>
      </c>
      <c r="AW231" s="15" t="s">
        <v>35</v>
      </c>
      <c r="AX231" s="15" t="s">
        <v>85</v>
      </c>
      <c r="AY231" s="275" t="s">
        <v>216</v>
      </c>
    </row>
    <row r="232" spans="1:65" s="2" customFormat="1" ht="24.15" customHeight="1">
      <c r="A232" s="39"/>
      <c r="B232" s="40"/>
      <c r="C232" s="276" t="s">
        <v>289</v>
      </c>
      <c r="D232" s="276" t="s">
        <v>265</v>
      </c>
      <c r="E232" s="277" t="s">
        <v>1972</v>
      </c>
      <c r="F232" s="278" t="s">
        <v>1973</v>
      </c>
      <c r="G232" s="279" t="s">
        <v>232</v>
      </c>
      <c r="H232" s="280">
        <v>1</v>
      </c>
      <c r="I232" s="281"/>
      <c r="J232" s="282">
        <f>ROUND(I232*H232,2)</f>
        <v>0</v>
      </c>
      <c r="K232" s="278" t="s">
        <v>1361</v>
      </c>
      <c r="L232" s="45"/>
      <c r="M232" s="283" t="s">
        <v>1</v>
      </c>
      <c r="N232" s="284" t="s">
        <v>43</v>
      </c>
      <c r="O232" s="92"/>
      <c r="P232" s="239">
        <f>O232*H232</f>
        <v>0</v>
      </c>
      <c r="Q232" s="239">
        <v>0.006485</v>
      </c>
      <c r="R232" s="239">
        <f>Q232*H232</f>
        <v>0.006485</v>
      </c>
      <c r="S232" s="239">
        <v>0</v>
      </c>
      <c r="T232" s="240">
        <f>S232*H232</f>
        <v>0</v>
      </c>
      <c r="U232" s="39"/>
      <c r="V232" s="39"/>
      <c r="W232" s="39"/>
      <c r="X232" s="39"/>
      <c r="Y232" s="39"/>
      <c r="Z232" s="39"/>
      <c r="AA232" s="39"/>
      <c r="AB232" s="39"/>
      <c r="AC232" s="39"/>
      <c r="AD232" s="39"/>
      <c r="AE232" s="39"/>
      <c r="AR232" s="241" t="s">
        <v>100</v>
      </c>
      <c r="AT232" s="241" t="s">
        <v>265</v>
      </c>
      <c r="AU232" s="241" t="s">
        <v>87</v>
      </c>
      <c r="AY232" s="18" t="s">
        <v>216</v>
      </c>
      <c r="BE232" s="242">
        <f>IF(N232="základní",J232,0)</f>
        <v>0</v>
      </c>
      <c r="BF232" s="242">
        <f>IF(N232="snížená",J232,0)</f>
        <v>0</v>
      </c>
      <c r="BG232" s="242">
        <f>IF(N232="zákl. přenesená",J232,0)</f>
        <v>0</v>
      </c>
      <c r="BH232" s="242">
        <f>IF(N232="sníž. přenesená",J232,0)</f>
        <v>0</v>
      </c>
      <c r="BI232" s="242">
        <f>IF(N232="nulová",J232,0)</f>
        <v>0</v>
      </c>
      <c r="BJ232" s="18" t="s">
        <v>85</v>
      </c>
      <c r="BK232" s="242">
        <f>ROUND(I232*H232,2)</f>
        <v>0</v>
      </c>
      <c r="BL232" s="18" t="s">
        <v>100</v>
      </c>
      <c r="BM232" s="241" t="s">
        <v>2667</v>
      </c>
    </row>
    <row r="233" spans="1:47" s="2" customFormat="1" ht="12">
      <c r="A233" s="39"/>
      <c r="B233" s="40"/>
      <c r="C233" s="41"/>
      <c r="D233" s="288" t="s">
        <v>836</v>
      </c>
      <c r="E233" s="41"/>
      <c r="F233" s="289" t="s">
        <v>1975</v>
      </c>
      <c r="G233" s="41"/>
      <c r="H233" s="41"/>
      <c r="I233" s="290"/>
      <c r="J233" s="41"/>
      <c r="K233" s="41"/>
      <c r="L233" s="45"/>
      <c r="M233" s="291"/>
      <c r="N233" s="292"/>
      <c r="O233" s="92"/>
      <c r="P233" s="92"/>
      <c r="Q233" s="92"/>
      <c r="R233" s="92"/>
      <c r="S233" s="92"/>
      <c r="T233" s="93"/>
      <c r="U233" s="39"/>
      <c r="V233" s="39"/>
      <c r="W233" s="39"/>
      <c r="X233" s="39"/>
      <c r="Y233" s="39"/>
      <c r="Z233" s="39"/>
      <c r="AA233" s="39"/>
      <c r="AB233" s="39"/>
      <c r="AC233" s="39"/>
      <c r="AD233" s="39"/>
      <c r="AE233" s="39"/>
      <c r="AT233" s="18" t="s">
        <v>836</v>
      </c>
      <c r="AU233" s="18" t="s">
        <v>87</v>
      </c>
    </row>
    <row r="234" spans="1:51" s="13" customFormat="1" ht="12">
      <c r="A234" s="13"/>
      <c r="B234" s="243"/>
      <c r="C234" s="244"/>
      <c r="D234" s="245" t="s">
        <v>226</v>
      </c>
      <c r="E234" s="246" t="s">
        <v>1</v>
      </c>
      <c r="F234" s="247" t="s">
        <v>2668</v>
      </c>
      <c r="G234" s="244"/>
      <c r="H234" s="246" t="s">
        <v>1</v>
      </c>
      <c r="I234" s="248"/>
      <c r="J234" s="244"/>
      <c r="K234" s="244"/>
      <c r="L234" s="249"/>
      <c r="M234" s="250"/>
      <c r="N234" s="251"/>
      <c r="O234" s="251"/>
      <c r="P234" s="251"/>
      <c r="Q234" s="251"/>
      <c r="R234" s="251"/>
      <c r="S234" s="251"/>
      <c r="T234" s="252"/>
      <c r="U234" s="13"/>
      <c r="V234" s="13"/>
      <c r="W234" s="13"/>
      <c r="X234" s="13"/>
      <c r="Y234" s="13"/>
      <c r="Z234" s="13"/>
      <c r="AA234" s="13"/>
      <c r="AB234" s="13"/>
      <c r="AC234" s="13"/>
      <c r="AD234" s="13"/>
      <c r="AE234" s="13"/>
      <c r="AT234" s="253" t="s">
        <v>226</v>
      </c>
      <c r="AU234" s="253" t="s">
        <v>87</v>
      </c>
      <c r="AV234" s="13" t="s">
        <v>85</v>
      </c>
      <c r="AW234" s="13" t="s">
        <v>35</v>
      </c>
      <c r="AX234" s="13" t="s">
        <v>78</v>
      </c>
      <c r="AY234" s="253" t="s">
        <v>216</v>
      </c>
    </row>
    <row r="235" spans="1:51" s="14" customFormat="1" ht="12">
      <c r="A235" s="14"/>
      <c r="B235" s="254"/>
      <c r="C235" s="255"/>
      <c r="D235" s="245" t="s">
        <v>226</v>
      </c>
      <c r="E235" s="256" t="s">
        <v>1</v>
      </c>
      <c r="F235" s="257" t="s">
        <v>85</v>
      </c>
      <c r="G235" s="255"/>
      <c r="H235" s="258">
        <v>1</v>
      </c>
      <c r="I235" s="259"/>
      <c r="J235" s="255"/>
      <c r="K235" s="255"/>
      <c r="L235" s="260"/>
      <c r="M235" s="261"/>
      <c r="N235" s="262"/>
      <c r="O235" s="262"/>
      <c r="P235" s="262"/>
      <c r="Q235" s="262"/>
      <c r="R235" s="262"/>
      <c r="S235" s="262"/>
      <c r="T235" s="263"/>
      <c r="U235" s="14"/>
      <c r="V235" s="14"/>
      <c r="W235" s="14"/>
      <c r="X235" s="14"/>
      <c r="Y235" s="14"/>
      <c r="Z235" s="14"/>
      <c r="AA235" s="14"/>
      <c r="AB235" s="14"/>
      <c r="AC235" s="14"/>
      <c r="AD235" s="14"/>
      <c r="AE235" s="14"/>
      <c r="AT235" s="264" t="s">
        <v>226</v>
      </c>
      <c r="AU235" s="264" t="s">
        <v>87</v>
      </c>
      <c r="AV235" s="14" t="s">
        <v>87</v>
      </c>
      <c r="AW235" s="14" t="s">
        <v>35</v>
      </c>
      <c r="AX235" s="14" t="s">
        <v>78</v>
      </c>
      <c r="AY235" s="264" t="s">
        <v>216</v>
      </c>
    </row>
    <row r="236" spans="1:51" s="15" customFormat="1" ht="12">
      <c r="A236" s="15"/>
      <c r="B236" s="265"/>
      <c r="C236" s="266"/>
      <c r="D236" s="245" t="s">
        <v>226</v>
      </c>
      <c r="E236" s="267" t="s">
        <v>1</v>
      </c>
      <c r="F236" s="268" t="s">
        <v>229</v>
      </c>
      <c r="G236" s="266"/>
      <c r="H236" s="269">
        <v>1</v>
      </c>
      <c r="I236" s="270"/>
      <c r="J236" s="266"/>
      <c r="K236" s="266"/>
      <c r="L236" s="271"/>
      <c r="M236" s="272"/>
      <c r="N236" s="273"/>
      <c r="O236" s="273"/>
      <c r="P236" s="273"/>
      <c r="Q236" s="273"/>
      <c r="R236" s="273"/>
      <c r="S236" s="273"/>
      <c r="T236" s="274"/>
      <c r="U236" s="15"/>
      <c r="V236" s="15"/>
      <c r="W236" s="15"/>
      <c r="X236" s="15"/>
      <c r="Y236" s="15"/>
      <c r="Z236" s="15"/>
      <c r="AA236" s="15"/>
      <c r="AB236" s="15"/>
      <c r="AC236" s="15"/>
      <c r="AD236" s="15"/>
      <c r="AE236" s="15"/>
      <c r="AT236" s="275" t="s">
        <v>226</v>
      </c>
      <c r="AU236" s="275" t="s">
        <v>87</v>
      </c>
      <c r="AV236" s="15" t="s">
        <v>100</v>
      </c>
      <c r="AW236" s="15" t="s">
        <v>35</v>
      </c>
      <c r="AX236" s="15" t="s">
        <v>85</v>
      </c>
      <c r="AY236" s="275" t="s">
        <v>216</v>
      </c>
    </row>
    <row r="237" spans="1:65" s="2" customFormat="1" ht="24.15" customHeight="1">
      <c r="A237" s="39"/>
      <c r="B237" s="40"/>
      <c r="C237" s="276" t="s">
        <v>297</v>
      </c>
      <c r="D237" s="276" t="s">
        <v>265</v>
      </c>
      <c r="E237" s="277" t="s">
        <v>2477</v>
      </c>
      <c r="F237" s="278" t="s">
        <v>2478</v>
      </c>
      <c r="G237" s="279" t="s">
        <v>232</v>
      </c>
      <c r="H237" s="280">
        <v>10</v>
      </c>
      <c r="I237" s="281"/>
      <c r="J237" s="282">
        <f>ROUND(I237*H237,2)</f>
        <v>0</v>
      </c>
      <c r="K237" s="278" t="s">
        <v>1361</v>
      </c>
      <c r="L237" s="45"/>
      <c r="M237" s="283" t="s">
        <v>1</v>
      </c>
      <c r="N237" s="284" t="s">
        <v>43</v>
      </c>
      <c r="O237" s="92"/>
      <c r="P237" s="239">
        <f>O237*H237</f>
        <v>0</v>
      </c>
      <c r="Q237" s="239">
        <v>0.011738352</v>
      </c>
      <c r="R237" s="239">
        <f>Q237*H237</f>
        <v>0.11738352</v>
      </c>
      <c r="S237" s="239">
        <v>0</v>
      </c>
      <c r="T237" s="240">
        <f>S237*H237</f>
        <v>0</v>
      </c>
      <c r="U237" s="39"/>
      <c r="V237" s="39"/>
      <c r="W237" s="39"/>
      <c r="X237" s="39"/>
      <c r="Y237" s="39"/>
      <c r="Z237" s="39"/>
      <c r="AA237" s="39"/>
      <c r="AB237" s="39"/>
      <c r="AC237" s="39"/>
      <c r="AD237" s="39"/>
      <c r="AE237" s="39"/>
      <c r="AR237" s="241" t="s">
        <v>100</v>
      </c>
      <c r="AT237" s="241" t="s">
        <v>265</v>
      </c>
      <c r="AU237" s="241" t="s">
        <v>87</v>
      </c>
      <c r="AY237" s="18" t="s">
        <v>216</v>
      </c>
      <c r="BE237" s="242">
        <f>IF(N237="základní",J237,0)</f>
        <v>0</v>
      </c>
      <c r="BF237" s="242">
        <f>IF(N237="snížená",J237,0)</f>
        <v>0</v>
      </c>
      <c r="BG237" s="242">
        <f>IF(N237="zákl. přenesená",J237,0)</f>
        <v>0</v>
      </c>
      <c r="BH237" s="242">
        <f>IF(N237="sníž. přenesená",J237,0)</f>
        <v>0</v>
      </c>
      <c r="BI237" s="242">
        <f>IF(N237="nulová",J237,0)</f>
        <v>0</v>
      </c>
      <c r="BJ237" s="18" t="s">
        <v>85</v>
      </c>
      <c r="BK237" s="242">
        <f>ROUND(I237*H237,2)</f>
        <v>0</v>
      </c>
      <c r="BL237" s="18" t="s">
        <v>100</v>
      </c>
      <c r="BM237" s="241" t="s">
        <v>2669</v>
      </c>
    </row>
    <row r="238" spans="1:47" s="2" customFormat="1" ht="12">
      <c r="A238" s="39"/>
      <c r="B238" s="40"/>
      <c r="C238" s="41"/>
      <c r="D238" s="288" t="s">
        <v>836</v>
      </c>
      <c r="E238" s="41"/>
      <c r="F238" s="289" t="s">
        <v>2480</v>
      </c>
      <c r="G238" s="41"/>
      <c r="H238" s="41"/>
      <c r="I238" s="290"/>
      <c r="J238" s="41"/>
      <c r="K238" s="41"/>
      <c r="L238" s="45"/>
      <c r="M238" s="291"/>
      <c r="N238" s="292"/>
      <c r="O238" s="92"/>
      <c r="P238" s="92"/>
      <c r="Q238" s="92"/>
      <c r="R238" s="92"/>
      <c r="S238" s="92"/>
      <c r="T238" s="93"/>
      <c r="U238" s="39"/>
      <c r="V238" s="39"/>
      <c r="W238" s="39"/>
      <c r="X238" s="39"/>
      <c r="Y238" s="39"/>
      <c r="Z238" s="39"/>
      <c r="AA238" s="39"/>
      <c r="AB238" s="39"/>
      <c r="AC238" s="39"/>
      <c r="AD238" s="39"/>
      <c r="AE238" s="39"/>
      <c r="AT238" s="18" t="s">
        <v>836</v>
      </c>
      <c r="AU238" s="18" t="s">
        <v>87</v>
      </c>
    </row>
    <row r="239" spans="1:51" s="14" customFormat="1" ht="12">
      <c r="A239" s="14"/>
      <c r="B239" s="254"/>
      <c r="C239" s="255"/>
      <c r="D239" s="245" t="s">
        <v>226</v>
      </c>
      <c r="E239" s="256" t="s">
        <v>1</v>
      </c>
      <c r="F239" s="257" t="s">
        <v>259</v>
      </c>
      <c r="G239" s="255"/>
      <c r="H239" s="258">
        <v>10</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226</v>
      </c>
      <c r="AU239" s="264" t="s">
        <v>87</v>
      </c>
      <c r="AV239" s="14" t="s">
        <v>87</v>
      </c>
      <c r="AW239" s="14" t="s">
        <v>35</v>
      </c>
      <c r="AX239" s="14" t="s">
        <v>78</v>
      </c>
      <c r="AY239" s="264" t="s">
        <v>216</v>
      </c>
    </row>
    <row r="240" spans="1:51" s="15" customFormat="1" ht="12">
      <c r="A240" s="15"/>
      <c r="B240" s="265"/>
      <c r="C240" s="266"/>
      <c r="D240" s="245" t="s">
        <v>226</v>
      </c>
      <c r="E240" s="267" t="s">
        <v>1</v>
      </c>
      <c r="F240" s="268" t="s">
        <v>229</v>
      </c>
      <c r="G240" s="266"/>
      <c r="H240" s="269">
        <v>10</v>
      </c>
      <c r="I240" s="270"/>
      <c r="J240" s="266"/>
      <c r="K240" s="266"/>
      <c r="L240" s="271"/>
      <c r="M240" s="272"/>
      <c r="N240" s="273"/>
      <c r="O240" s="273"/>
      <c r="P240" s="273"/>
      <c r="Q240" s="273"/>
      <c r="R240" s="273"/>
      <c r="S240" s="273"/>
      <c r="T240" s="274"/>
      <c r="U240" s="15"/>
      <c r="V240" s="15"/>
      <c r="W240" s="15"/>
      <c r="X240" s="15"/>
      <c r="Y240" s="15"/>
      <c r="Z240" s="15"/>
      <c r="AA240" s="15"/>
      <c r="AB240" s="15"/>
      <c r="AC240" s="15"/>
      <c r="AD240" s="15"/>
      <c r="AE240" s="15"/>
      <c r="AT240" s="275" t="s">
        <v>226</v>
      </c>
      <c r="AU240" s="275" t="s">
        <v>87</v>
      </c>
      <c r="AV240" s="15" t="s">
        <v>100</v>
      </c>
      <c r="AW240" s="15" t="s">
        <v>35</v>
      </c>
      <c r="AX240" s="15" t="s">
        <v>85</v>
      </c>
      <c r="AY240" s="275" t="s">
        <v>216</v>
      </c>
    </row>
    <row r="241" spans="1:65" s="2" customFormat="1" ht="21.75" customHeight="1">
      <c r="A241" s="39"/>
      <c r="B241" s="40"/>
      <c r="C241" s="229" t="s">
        <v>303</v>
      </c>
      <c r="D241" s="229" t="s">
        <v>219</v>
      </c>
      <c r="E241" s="230" t="s">
        <v>2481</v>
      </c>
      <c r="F241" s="231" t="s">
        <v>2482</v>
      </c>
      <c r="G241" s="232" t="s">
        <v>232</v>
      </c>
      <c r="H241" s="233">
        <v>10</v>
      </c>
      <c r="I241" s="234"/>
      <c r="J241" s="235">
        <f>ROUND(I241*H241,2)</f>
        <v>0</v>
      </c>
      <c r="K241" s="231" t="s">
        <v>1</v>
      </c>
      <c r="L241" s="236"/>
      <c r="M241" s="237" t="s">
        <v>1</v>
      </c>
      <c r="N241" s="238" t="s">
        <v>43</v>
      </c>
      <c r="O241" s="92"/>
      <c r="P241" s="239">
        <f>O241*H241</f>
        <v>0</v>
      </c>
      <c r="Q241" s="239">
        <v>0</v>
      </c>
      <c r="R241" s="239">
        <f>Q241*H241</f>
        <v>0</v>
      </c>
      <c r="S241" s="239">
        <v>0</v>
      </c>
      <c r="T241" s="240">
        <f>S241*H241</f>
        <v>0</v>
      </c>
      <c r="U241" s="39"/>
      <c r="V241" s="39"/>
      <c r="W241" s="39"/>
      <c r="X241" s="39"/>
      <c r="Y241" s="39"/>
      <c r="Z241" s="39"/>
      <c r="AA241" s="39"/>
      <c r="AB241" s="39"/>
      <c r="AC241" s="39"/>
      <c r="AD241" s="39"/>
      <c r="AE241" s="39"/>
      <c r="AR241" s="241" t="s">
        <v>224</v>
      </c>
      <c r="AT241" s="241" t="s">
        <v>219</v>
      </c>
      <c r="AU241" s="241" t="s">
        <v>87</v>
      </c>
      <c r="AY241" s="18" t="s">
        <v>216</v>
      </c>
      <c r="BE241" s="242">
        <f>IF(N241="základní",J241,0)</f>
        <v>0</v>
      </c>
      <c r="BF241" s="242">
        <f>IF(N241="snížená",J241,0)</f>
        <v>0</v>
      </c>
      <c r="BG241" s="242">
        <f>IF(N241="zákl. přenesená",J241,0)</f>
        <v>0</v>
      </c>
      <c r="BH241" s="242">
        <f>IF(N241="sníž. přenesená",J241,0)</f>
        <v>0</v>
      </c>
      <c r="BI241" s="242">
        <f>IF(N241="nulová",J241,0)</f>
        <v>0</v>
      </c>
      <c r="BJ241" s="18" t="s">
        <v>85</v>
      </c>
      <c r="BK241" s="242">
        <f>ROUND(I241*H241,2)</f>
        <v>0</v>
      </c>
      <c r="BL241" s="18" t="s">
        <v>100</v>
      </c>
      <c r="BM241" s="241" t="s">
        <v>2670</v>
      </c>
    </row>
    <row r="242" spans="1:65" s="2" customFormat="1" ht="21.75" customHeight="1">
      <c r="A242" s="39"/>
      <c r="B242" s="40"/>
      <c r="C242" s="229" t="s">
        <v>311</v>
      </c>
      <c r="D242" s="229" t="s">
        <v>219</v>
      </c>
      <c r="E242" s="230" t="s">
        <v>2484</v>
      </c>
      <c r="F242" s="231" t="s">
        <v>2485</v>
      </c>
      <c r="G242" s="232" t="s">
        <v>232</v>
      </c>
      <c r="H242" s="233">
        <v>10</v>
      </c>
      <c r="I242" s="234"/>
      <c r="J242" s="235">
        <f>ROUND(I242*H242,2)</f>
        <v>0</v>
      </c>
      <c r="K242" s="231" t="s">
        <v>1</v>
      </c>
      <c r="L242" s="236"/>
      <c r="M242" s="237" t="s">
        <v>1</v>
      </c>
      <c r="N242" s="238" t="s">
        <v>43</v>
      </c>
      <c r="O242" s="92"/>
      <c r="P242" s="239">
        <f>O242*H242</f>
        <v>0</v>
      </c>
      <c r="Q242" s="239">
        <v>0</v>
      </c>
      <c r="R242" s="239">
        <f>Q242*H242</f>
        <v>0</v>
      </c>
      <c r="S242" s="239">
        <v>0</v>
      </c>
      <c r="T242" s="240">
        <f>S242*H242</f>
        <v>0</v>
      </c>
      <c r="U242" s="39"/>
      <c r="V242" s="39"/>
      <c r="W242" s="39"/>
      <c r="X242" s="39"/>
      <c r="Y242" s="39"/>
      <c r="Z242" s="39"/>
      <c r="AA242" s="39"/>
      <c r="AB242" s="39"/>
      <c r="AC242" s="39"/>
      <c r="AD242" s="39"/>
      <c r="AE242" s="39"/>
      <c r="AR242" s="241" t="s">
        <v>224</v>
      </c>
      <c r="AT242" s="241" t="s">
        <v>219</v>
      </c>
      <c r="AU242" s="241" t="s">
        <v>87</v>
      </c>
      <c r="AY242" s="18" t="s">
        <v>216</v>
      </c>
      <c r="BE242" s="242">
        <f>IF(N242="základní",J242,0)</f>
        <v>0</v>
      </c>
      <c r="BF242" s="242">
        <f>IF(N242="snížená",J242,0)</f>
        <v>0</v>
      </c>
      <c r="BG242" s="242">
        <f>IF(N242="zákl. přenesená",J242,0)</f>
        <v>0</v>
      </c>
      <c r="BH242" s="242">
        <f>IF(N242="sníž. přenesená",J242,0)</f>
        <v>0</v>
      </c>
      <c r="BI242" s="242">
        <f>IF(N242="nulová",J242,0)</f>
        <v>0</v>
      </c>
      <c r="BJ242" s="18" t="s">
        <v>85</v>
      </c>
      <c r="BK242" s="242">
        <f>ROUND(I242*H242,2)</f>
        <v>0</v>
      </c>
      <c r="BL242" s="18" t="s">
        <v>100</v>
      </c>
      <c r="BM242" s="241" t="s">
        <v>2671</v>
      </c>
    </row>
    <row r="243" spans="1:65" s="2" customFormat="1" ht="44.25" customHeight="1">
      <c r="A243" s="39"/>
      <c r="B243" s="40"/>
      <c r="C243" s="276" t="s">
        <v>7</v>
      </c>
      <c r="D243" s="276" t="s">
        <v>265</v>
      </c>
      <c r="E243" s="277" t="s">
        <v>2487</v>
      </c>
      <c r="F243" s="278" t="s">
        <v>2488</v>
      </c>
      <c r="G243" s="279" t="s">
        <v>268</v>
      </c>
      <c r="H243" s="280">
        <v>109.215</v>
      </c>
      <c r="I243" s="281"/>
      <c r="J243" s="282">
        <f>ROUND(I243*H243,2)</f>
        <v>0</v>
      </c>
      <c r="K243" s="278" t="s">
        <v>1361</v>
      </c>
      <c r="L243" s="45"/>
      <c r="M243" s="283" t="s">
        <v>1</v>
      </c>
      <c r="N243" s="284" t="s">
        <v>43</v>
      </c>
      <c r="O243" s="92"/>
      <c r="P243" s="239">
        <f>O243*H243</f>
        <v>0</v>
      </c>
      <c r="Q243" s="239">
        <v>0</v>
      </c>
      <c r="R243" s="239">
        <f>Q243*H243</f>
        <v>0</v>
      </c>
      <c r="S243" s="239">
        <v>0</v>
      </c>
      <c r="T243" s="240">
        <f>S243*H243</f>
        <v>0</v>
      </c>
      <c r="U243" s="39"/>
      <c r="V243" s="39"/>
      <c r="W243" s="39"/>
      <c r="X243" s="39"/>
      <c r="Y243" s="39"/>
      <c r="Z243" s="39"/>
      <c r="AA243" s="39"/>
      <c r="AB243" s="39"/>
      <c r="AC243" s="39"/>
      <c r="AD243" s="39"/>
      <c r="AE243" s="39"/>
      <c r="AR243" s="241" t="s">
        <v>100</v>
      </c>
      <c r="AT243" s="241" t="s">
        <v>265</v>
      </c>
      <c r="AU243" s="241" t="s">
        <v>87</v>
      </c>
      <c r="AY243" s="18" t="s">
        <v>216</v>
      </c>
      <c r="BE243" s="242">
        <f>IF(N243="základní",J243,0)</f>
        <v>0</v>
      </c>
      <c r="BF243" s="242">
        <f>IF(N243="snížená",J243,0)</f>
        <v>0</v>
      </c>
      <c r="BG243" s="242">
        <f>IF(N243="zákl. přenesená",J243,0)</f>
        <v>0</v>
      </c>
      <c r="BH243" s="242">
        <f>IF(N243="sníž. přenesená",J243,0)</f>
        <v>0</v>
      </c>
      <c r="BI243" s="242">
        <f>IF(N243="nulová",J243,0)</f>
        <v>0</v>
      </c>
      <c r="BJ243" s="18" t="s">
        <v>85</v>
      </c>
      <c r="BK243" s="242">
        <f>ROUND(I243*H243,2)</f>
        <v>0</v>
      </c>
      <c r="BL243" s="18" t="s">
        <v>100</v>
      </c>
      <c r="BM243" s="241" t="s">
        <v>2672</v>
      </c>
    </row>
    <row r="244" spans="1:47" s="2" customFormat="1" ht="12">
      <c r="A244" s="39"/>
      <c r="B244" s="40"/>
      <c r="C244" s="41"/>
      <c r="D244" s="288" t="s">
        <v>836</v>
      </c>
      <c r="E244" s="41"/>
      <c r="F244" s="289" t="s">
        <v>2490</v>
      </c>
      <c r="G244" s="41"/>
      <c r="H244" s="41"/>
      <c r="I244" s="290"/>
      <c r="J244" s="41"/>
      <c r="K244" s="41"/>
      <c r="L244" s="45"/>
      <c r="M244" s="291"/>
      <c r="N244" s="292"/>
      <c r="O244" s="92"/>
      <c r="P244" s="92"/>
      <c r="Q244" s="92"/>
      <c r="R244" s="92"/>
      <c r="S244" s="92"/>
      <c r="T244" s="93"/>
      <c r="U244" s="39"/>
      <c r="V244" s="39"/>
      <c r="W244" s="39"/>
      <c r="X244" s="39"/>
      <c r="Y244" s="39"/>
      <c r="Z244" s="39"/>
      <c r="AA244" s="39"/>
      <c r="AB244" s="39"/>
      <c r="AC244" s="39"/>
      <c r="AD244" s="39"/>
      <c r="AE244" s="39"/>
      <c r="AT244" s="18" t="s">
        <v>836</v>
      </c>
      <c r="AU244" s="18" t="s">
        <v>87</v>
      </c>
    </row>
    <row r="245" spans="1:51" s="13" customFormat="1" ht="12">
      <c r="A245" s="13"/>
      <c r="B245" s="243"/>
      <c r="C245" s="244"/>
      <c r="D245" s="245" t="s">
        <v>226</v>
      </c>
      <c r="E245" s="246" t="s">
        <v>1</v>
      </c>
      <c r="F245" s="247" t="s">
        <v>2458</v>
      </c>
      <c r="G245" s="244"/>
      <c r="H245" s="246" t="s">
        <v>1</v>
      </c>
      <c r="I245" s="248"/>
      <c r="J245" s="244"/>
      <c r="K245" s="244"/>
      <c r="L245" s="249"/>
      <c r="M245" s="250"/>
      <c r="N245" s="251"/>
      <c r="O245" s="251"/>
      <c r="P245" s="251"/>
      <c r="Q245" s="251"/>
      <c r="R245" s="251"/>
      <c r="S245" s="251"/>
      <c r="T245" s="252"/>
      <c r="U245" s="13"/>
      <c r="V245" s="13"/>
      <c r="W245" s="13"/>
      <c r="X245" s="13"/>
      <c r="Y245" s="13"/>
      <c r="Z245" s="13"/>
      <c r="AA245" s="13"/>
      <c r="AB245" s="13"/>
      <c r="AC245" s="13"/>
      <c r="AD245" s="13"/>
      <c r="AE245" s="13"/>
      <c r="AT245" s="253" t="s">
        <v>226</v>
      </c>
      <c r="AU245" s="253" t="s">
        <v>87</v>
      </c>
      <c r="AV245" s="13" t="s">
        <v>85</v>
      </c>
      <c r="AW245" s="13" t="s">
        <v>35</v>
      </c>
      <c r="AX245" s="13" t="s">
        <v>78</v>
      </c>
      <c r="AY245" s="253" t="s">
        <v>216</v>
      </c>
    </row>
    <row r="246" spans="1:51" s="14" customFormat="1" ht="12">
      <c r="A246" s="14"/>
      <c r="B246" s="254"/>
      <c r="C246" s="255"/>
      <c r="D246" s="245" t="s">
        <v>226</v>
      </c>
      <c r="E246" s="256" t="s">
        <v>1</v>
      </c>
      <c r="F246" s="257" t="s">
        <v>2673</v>
      </c>
      <c r="G246" s="255"/>
      <c r="H246" s="258">
        <v>59.49</v>
      </c>
      <c r="I246" s="259"/>
      <c r="J246" s="255"/>
      <c r="K246" s="255"/>
      <c r="L246" s="260"/>
      <c r="M246" s="261"/>
      <c r="N246" s="262"/>
      <c r="O246" s="262"/>
      <c r="P246" s="262"/>
      <c r="Q246" s="262"/>
      <c r="R246" s="262"/>
      <c r="S246" s="262"/>
      <c r="T246" s="263"/>
      <c r="U246" s="14"/>
      <c r="V246" s="14"/>
      <c r="W246" s="14"/>
      <c r="X246" s="14"/>
      <c r="Y246" s="14"/>
      <c r="Z246" s="14"/>
      <c r="AA246" s="14"/>
      <c r="AB246" s="14"/>
      <c r="AC246" s="14"/>
      <c r="AD246" s="14"/>
      <c r="AE246" s="14"/>
      <c r="AT246" s="264" t="s">
        <v>226</v>
      </c>
      <c r="AU246" s="264" t="s">
        <v>87</v>
      </c>
      <c r="AV246" s="14" t="s">
        <v>87</v>
      </c>
      <c r="AW246" s="14" t="s">
        <v>35</v>
      </c>
      <c r="AX246" s="14" t="s">
        <v>78</v>
      </c>
      <c r="AY246" s="264" t="s">
        <v>216</v>
      </c>
    </row>
    <row r="247" spans="1:51" s="13" customFormat="1" ht="12">
      <c r="A247" s="13"/>
      <c r="B247" s="243"/>
      <c r="C247" s="244"/>
      <c r="D247" s="245" t="s">
        <v>226</v>
      </c>
      <c r="E247" s="246" t="s">
        <v>1</v>
      </c>
      <c r="F247" s="247" t="s">
        <v>2456</v>
      </c>
      <c r="G247" s="244"/>
      <c r="H247" s="246" t="s">
        <v>1</v>
      </c>
      <c r="I247" s="248"/>
      <c r="J247" s="244"/>
      <c r="K247" s="244"/>
      <c r="L247" s="249"/>
      <c r="M247" s="250"/>
      <c r="N247" s="251"/>
      <c r="O247" s="251"/>
      <c r="P247" s="251"/>
      <c r="Q247" s="251"/>
      <c r="R247" s="251"/>
      <c r="S247" s="251"/>
      <c r="T247" s="252"/>
      <c r="U247" s="13"/>
      <c r="V247" s="13"/>
      <c r="W247" s="13"/>
      <c r="X247" s="13"/>
      <c r="Y247" s="13"/>
      <c r="Z247" s="13"/>
      <c r="AA247" s="13"/>
      <c r="AB247" s="13"/>
      <c r="AC247" s="13"/>
      <c r="AD247" s="13"/>
      <c r="AE247" s="13"/>
      <c r="AT247" s="253" t="s">
        <v>226</v>
      </c>
      <c r="AU247" s="253" t="s">
        <v>87</v>
      </c>
      <c r="AV247" s="13" t="s">
        <v>85</v>
      </c>
      <c r="AW247" s="13" t="s">
        <v>35</v>
      </c>
      <c r="AX247" s="13" t="s">
        <v>78</v>
      </c>
      <c r="AY247" s="253" t="s">
        <v>216</v>
      </c>
    </row>
    <row r="248" spans="1:51" s="14" customFormat="1" ht="12">
      <c r="A248" s="14"/>
      <c r="B248" s="254"/>
      <c r="C248" s="255"/>
      <c r="D248" s="245" t="s">
        <v>226</v>
      </c>
      <c r="E248" s="256" t="s">
        <v>1</v>
      </c>
      <c r="F248" s="257" t="s">
        <v>2674</v>
      </c>
      <c r="G248" s="255"/>
      <c r="H248" s="258">
        <v>49.725</v>
      </c>
      <c r="I248" s="259"/>
      <c r="J248" s="255"/>
      <c r="K248" s="255"/>
      <c r="L248" s="260"/>
      <c r="M248" s="261"/>
      <c r="N248" s="262"/>
      <c r="O248" s="262"/>
      <c r="P248" s="262"/>
      <c r="Q248" s="262"/>
      <c r="R248" s="262"/>
      <c r="S248" s="262"/>
      <c r="T248" s="263"/>
      <c r="U248" s="14"/>
      <c r="V248" s="14"/>
      <c r="W248" s="14"/>
      <c r="X248" s="14"/>
      <c r="Y248" s="14"/>
      <c r="Z248" s="14"/>
      <c r="AA248" s="14"/>
      <c r="AB248" s="14"/>
      <c r="AC248" s="14"/>
      <c r="AD248" s="14"/>
      <c r="AE248" s="14"/>
      <c r="AT248" s="264" t="s">
        <v>226</v>
      </c>
      <c r="AU248" s="264" t="s">
        <v>87</v>
      </c>
      <c r="AV248" s="14" t="s">
        <v>87</v>
      </c>
      <c r="AW248" s="14" t="s">
        <v>35</v>
      </c>
      <c r="AX248" s="14" t="s">
        <v>78</v>
      </c>
      <c r="AY248" s="264" t="s">
        <v>216</v>
      </c>
    </row>
    <row r="249" spans="1:51" s="15" customFormat="1" ht="12">
      <c r="A249" s="15"/>
      <c r="B249" s="265"/>
      <c r="C249" s="266"/>
      <c r="D249" s="245" t="s">
        <v>226</v>
      </c>
      <c r="E249" s="267" t="s">
        <v>1</v>
      </c>
      <c r="F249" s="268" t="s">
        <v>229</v>
      </c>
      <c r="G249" s="266"/>
      <c r="H249" s="269">
        <v>109.215</v>
      </c>
      <c r="I249" s="270"/>
      <c r="J249" s="266"/>
      <c r="K249" s="266"/>
      <c r="L249" s="271"/>
      <c r="M249" s="272"/>
      <c r="N249" s="273"/>
      <c r="O249" s="273"/>
      <c r="P249" s="273"/>
      <c r="Q249" s="273"/>
      <c r="R249" s="273"/>
      <c r="S249" s="273"/>
      <c r="T249" s="274"/>
      <c r="U249" s="15"/>
      <c r="V249" s="15"/>
      <c r="W249" s="15"/>
      <c r="X249" s="15"/>
      <c r="Y249" s="15"/>
      <c r="Z249" s="15"/>
      <c r="AA249" s="15"/>
      <c r="AB249" s="15"/>
      <c r="AC249" s="15"/>
      <c r="AD249" s="15"/>
      <c r="AE249" s="15"/>
      <c r="AT249" s="275" t="s">
        <v>226</v>
      </c>
      <c r="AU249" s="275" t="s">
        <v>87</v>
      </c>
      <c r="AV249" s="15" t="s">
        <v>100</v>
      </c>
      <c r="AW249" s="15" t="s">
        <v>35</v>
      </c>
      <c r="AX249" s="15" t="s">
        <v>85</v>
      </c>
      <c r="AY249" s="275" t="s">
        <v>216</v>
      </c>
    </row>
    <row r="250" spans="1:65" s="2" customFormat="1" ht="49.05" customHeight="1">
      <c r="A250" s="39"/>
      <c r="B250" s="40"/>
      <c r="C250" s="276" t="s">
        <v>323</v>
      </c>
      <c r="D250" s="276" t="s">
        <v>265</v>
      </c>
      <c r="E250" s="277" t="s">
        <v>2492</v>
      </c>
      <c r="F250" s="278" t="s">
        <v>2493</v>
      </c>
      <c r="G250" s="279" t="s">
        <v>268</v>
      </c>
      <c r="H250" s="280">
        <v>2293.515</v>
      </c>
      <c r="I250" s="281"/>
      <c r="J250" s="282">
        <f>ROUND(I250*H250,2)</f>
        <v>0</v>
      </c>
      <c r="K250" s="278" t="s">
        <v>1361</v>
      </c>
      <c r="L250" s="45"/>
      <c r="M250" s="283" t="s">
        <v>1</v>
      </c>
      <c r="N250" s="284" t="s">
        <v>43</v>
      </c>
      <c r="O250" s="92"/>
      <c r="P250" s="239">
        <f>O250*H250</f>
        <v>0</v>
      </c>
      <c r="Q250" s="239">
        <v>0</v>
      </c>
      <c r="R250" s="239">
        <f>Q250*H250</f>
        <v>0</v>
      </c>
      <c r="S250" s="239">
        <v>0</v>
      </c>
      <c r="T250" s="240">
        <f>S250*H250</f>
        <v>0</v>
      </c>
      <c r="U250" s="39"/>
      <c r="V250" s="39"/>
      <c r="W250" s="39"/>
      <c r="X250" s="39"/>
      <c r="Y250" s="39"/>
      <c r="Z250" s="39"/>
      <c r="AA250" s="39"/>
      <c r="AB250" s="39"/>
      <c r="AC250" s="39"/>
      <c r="AD250" s="39"/>
      <c r="AE250" s="39"/>
      <c r="AR250" s="241" t="s">
        <v>100</v>
      </c>
      <c r="AT250" s="241" t="s">
        <v>265</v>
      </c>
      <c r="AU250" s="241" t="s">
        <v>87</v>
      </c>
      <c r="AY250" s="18" t="s">
        <v>216</v>
      </c>
      <c r="BE250" s="242">
        <f>IF(N250="základní",J250,0)</f>
        <v>0</v>
      </c>
      <c r="BF250" s="242">
        <f>IF(N250="snížená",J250,0)</f>
        <v>0</v>
      </c>
      <c r="BG250" s="242">
        <f>IF(N250="zákl. přenesená",J250,0)</f>
        <v>0</v>
      </c>
      <c r="BH250" s="242">
        <f>IF(N250="sníž. přenesená",J250,0)</f>
        <v>0</v>
      </c>
      <c r="BI250" s="242">
        <f>IF(N250="nulová",J250,0)</f>
        <v>0</v>
      </c>
      <c r="BJ250" s="18" t="s">
        <v>85</v>
      </c>
      <c r="BK250" s="242">
        <f>ROUND(I250*H250,2)</f>
        <v>0</v>
      </c>
      <c r="BL250" s="18" t="s">
        <v>100</v>
      </c>
      <c r="BM250" s="241" t="s">
        <v>2675</v>
      </c>
    </row>
    <row r="251" spans="1:47" s="2" customFormat="1" ht="12">
      <c r="A251" s="39"/>
      <c r="B251" s="40"/>
      <c r="C251" s="41"/>
      <c r="D251" s="288" t="s">
        <v>836</v>
      </c>
      <c r="E251" s="41"/>
      <c r="F251" s="289" t="s">
        <v>2495</v>
      </c>
      <c r="G251" s="41"/>
      <c r="H251" s="41"/>
      <c r="I251" s="290"/>
      <c r="J251" s="41"/>
      <c r="K251" s="41"/>
      <c r="L251" s="45"/>
      <c r="M251" s="291"/>
      <c r="N251" s="292"/>
      <c r="O251" s="92"/>
      <c r="P251" s="92"/>
      <c r="Q251" s="92"/>
      <c r="R251" s="92"/>
      <c r="S251" s="92"/>
      <c r="T251" s="93"/>
      <c r="U251" s="39"/>
      <c r="V251" s="39"/>
      <c r="W251" s="39"/>
      <c r="X251" s="39"/>
      <c r="Y251" s="39"/>
      <c r="Z251" s="39"/>
      <c r="AA251" s="39"/>
      <c r="AB251" s="39"/>
      <c r="AC251" s="39"/>
      <c r="AD251" s="39"/>
      <c r="AE251" s="39"/>
      <c r="AT251" s="18" t="s">
        <v>836</v>
      </c>
      <c r="AU251" s="18" t="s">
        <v>87</v>
      </c>
    </row>
    <row r="252" spans="1:51" s="14" customFormat="1" ht="12">
      <c r="A252" s="14"/>
      <c r="B252" s="254"/>
      <c r="C252" s="255"/>
      <c r="D252" s="245" t="s">
        <v>226</v>
      </c>
      <c r="E252" s="256" t="s">
        <v>1</v>
      </c>
      <c r="F252" s="257" t="s">
        <v>2676</v>
      </c>
      <c r="G252" s="255"/>
      <c r="H252" s="258">
        <v>2293.515</v>
      </c>
      <c r="I252" s="259"/>
      <c r="J252" s="255"/>
      <c r="K252" s="255"/>
      <c r="L252" s="260"/>
      <c r="M252" s="261"/>
      <c r="N252" s="262"/>
      <c r="O252" s="262"/>
      <c r="P252" s="262"/>
      <c r="Q252" s="262"/>
      <c r="R252" s="262"/>
      <c r="S252" s="262"/>
      <c r="T252" s="263"/>
      <c r="U252" s="14"/>
      <c r="V252" s="14"/>
      <c r="W252" s="14"/>
      <c r="X252" s="14"/>
      <c r="Y252" s="14"/>
      <c r="Z252" s="14"/>
      <c r="AA252" s="14"/>
      <c r="AB252" s="14"/>
      <c r="AC252" s="14"/>
      <c r="AD252" s="14"/>
      <c r="AE252" s="14"/>
      <c r="AT252" s="264" t="s">
        <v>226</v>
      </c>
      <c r="AU252" s="264" t="s">
        <v>87</v>
      </c>
      <c r="AV252" s="14" t="s">
        <v>87</v>
      </c>
      <c r="AW252" s="14" t="s">
        <v>35</v>
      </c>
      <c r="AX252" s="14" t="s">
        <v>78</v>
      </c>
      <c r="AY252" s="264" t="s">
        <v>216</v>
      </c>
    </row>
    <row r="253" spans="1:51" s="15" customFormat="1" ht="12">
      <c r="A253" s="15"/>
      <c r="B253" s="265"/>
      <c r="C253" s="266"/>
      <c r="D253" s="245" t="s">
        <v>226</v>
      </c>
      <c r="E253" s="267" t="s">
        <v>1</v>
      </c>
      <c r="F253" s="268" t="s">
        <v>229</v>
      </c>
      <c r="G253" s="266"/>
      <c r="H253" s="269">
        <v>2293.515</v>
      </c>
      <c r="I253" s="270"/>
      <c r="J253" s="266"/>
      <c r="K253" s="266"/>
      <c r="L253" s="271"/>
      <c r="M253" s="272"/>
      <c r="N253" s="273"/>
      <c r="O253" s="273"/>
      <c r="P253" s="273"/>
      <c r="Q253" s="273"/>
      <c r="R253" s="273"/>
      <c r="S253" s="273"/>
      <c r="T253" s="274"/>
      <c r="U253" s="15"/>
      <c r="V253" s="15"/>
      <c r="W253" s="15"/>
      <c r="X253" s="15"/>
      <c r="Y253" s="15"/>
      <c r="Z253" s="15"/>
      <c r="AA253" s="15"/>
      <c r="AB253" s="15"/>
      <c r="AC253" s="15"/>
      <c r="AD253" s="15"/>
      <c r="AE253" s="15"/>
      <c r="AT253" s="275" t="s">
        <v>226</v>
      </c>
      <c r="AU253" s="275" t="s">
        <v>87</v>
      </c>
      <c r="AV253" s="15" t="s">
        <v>100</v>
      </c>
      <c r="AW253" s="15" t="s">
        <v>35</v>
      </c>
      <c r="AX253" s="15" t="s">
        <v>85</v>
      </c>
      <c r="AY253" s="275" t="s">
        <v>216</v>
      </c>
    </row>
    <row r="254" spans="1:65" s="2" customFormat="1" ht="44.25" customHeight="1">
      <c r="A254" s="39"/>
      <c r="B254" s="40"/>
      <c r="C254" s="276" t="s">
        <v>328</v>
      </c>
      <c r="D254" s="276" t="s">
        <v>265</v>
      </c>
      <c r="E254" s="277" t="s">
        <v>2497</v>
      </c>
      <c r="F254" s="278" t="s">
        <v>2498</v>
      </c>
      <c r="G254" s="279" t="s">
        <v>268</v>
      </c>
      <c r="H254" s="280">
        <v>109.215</v>
      </c>
      <c r="I254" s="281"/>
      <c r="J254" s="282">
        <f>ROUND(I254*H254,2)</f>
        <v>0</v>
      </c>
      <c r="K254" s="278" t="s">
        <v>1361</v>
      </c>
      <c r="L254" s="45"/>
      <c r="M254" s="283" t="s">
        <v>1</v>
      </c>
      <c r="N254" s="284" t="s">
        <v>43</v>
      </c>
      <c r="O254" s="92"/>
      <c r="P254" s="239">
        <f>O254*H254</f>
        <v>0</v>
      </c>
      <c r="Q254" s="239">
        <v>0</v>
      </c>
      <c r="R254" s="239">
        <f>Q254*H254</f>
        <v>0</v>
      </c>
      <c r="S254" s="239">
        <v>0</v>
      </c>
      <c r="T254" s="240">
        <f>S254*H254</f>
        <v>0</v>
      </c>
      <c r="U254" s="39"/>
      <c r="V254" s="39"/>
      <c r="W254" s="39"/>
      <c r="X254" s="39"/>
      <c r="Y254" s="39"/>
      <c r="Z254" s="39"/>
      <c r="AA254" s="39"/>
      <c r="AB254" s="39"/>
      <c r="AC254" s="39"/>
      <c r="AD254" s="39"/>
      <c r="AE254" s="39"/>
      <c r="AR254" s="241" t="s">
        <v>100</v>
      </c>
      <c r="AT254" s="241" t="s">
        <v>265</v>
      </c>
      <c r="AU254" s="241" t="s">
        <v>87</v>
      </c>
      <c r="AY254" s="18" t="s">
        <v>216</v>
      </c>
      <c r="BE254" s="242">
        <f>IF(N254="základní",J254,0)</f>
        <v>0</v>
      </c>
      <c r="BF254" s="242">
        <f>IF(N254="snížená",J254,0)</f>
        <v>0</v>
      </c>
      <c r="BG254" s="242">
        <f>IF(N254="zákl. přenesená",J254,0)</f>
        <v>0</v>
      </c>
      <c r="BH254" s="242">
        <f>IF(N254="sníž. přenesená",J254,0)</f>
        <v>0</v>
      </c>
      <c r="BI254" s="242">
        <f>IF(N254="nulová",J254,0)</f>
        <v>0</v>
      </c>
      <c r="BJ254" s="18" t="s">
        <v>85</v>
      </c>
      <c r="BK254" s="242">
        <f>ROUND(I254*H254,2)</f>
        <v>0</v>
      </c>
      <c r="BL254" s="18" t="s">
        <v>100</v>
      </c>
      <c r="BM254" s="241" t="s">
        <v>2677</v>
      </c>
    </row>
    <row r="255" spans="1:47" s="2" customFormat="1" ht="12">
      <c r="A255" s="39"/>
      <c r="B255" s="40"/>
      <c r="C255" s="41"/>
      <c r="D255" s="288" t="s">
        <v>836</v>
      </c>
      <c r="E255" s="41"/>
      <c r="F255" s="289" t="s">
        <v>2500</v>
      </c>
      <c r="G255" s="41"/>
      <c r="H255" s="41"/>
      <c r="I255" s="290"/>
      <c r="J255" s="41"/>
      <c r="K255" s="41"/>
      <c r="L255" s="45"/>
      <c r="M255" s="291"/>
      <c r="N255" s="292"/>
      <c r="O255" s="92"/>
      <c r="P255" s="92"/>
      <c r="Q255" s="92"/>
      <c r="R255" s="92"/>
      <c r="S255" s="92"/>
      <c r="T255" s="93"/>
      <c r="U255" s="39"/>
      <c r="V255" s="39"/>
      <c r="W255" s="39"/>
      <c r="X255" s="39"/>
      <c r="Y255" s="39"/>
      <c r="Z255" s="39"/>
      <c r="AA255" s="39"/>
      <c r="AB255" s="39"/>
      <c r="AC255" s="39"/>
      <c r="AD255" s="39"/>
      <c r="AE255" s="39"/>
      <c r="AT255" s="18" t="s">
        <v>836</v>
      </c>
      <c r="AU255" s="18" t="s">
        <v>87</v>
      </c>
    </row>
    <row r="256" spans="1:51" s="14" customFormat="1" ht="12">
      <c r="A256" s="14"/>
      <c r="B256" s="254"/>
      <c r="C256" s="255"/>
      <c r="D256" s="245" t="s">
        <v>226</v>
      </c>
      <c r="E256" s="256" t="s">
        <v>1</v>
      </c>
      <c r="F256" s="257" t="s">
        <v>2678</v>
      </c>
      <c r="G256" s="255"/>
      <c r="H256" s="258">
        <v>109.215</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226</v>
      </c>
      <c r="AU256" s="264" t="s">
        <v>87</v>
      </c>
      <c r="AV256" s="14" t="s">
        <v>87</v>
      </c>
      <c r="AW256" s="14" t="s">
        <v>35</v>
      </c>
      <c r="AX256" s="14" t="s">
        <v>78</v>
      </c>
      <c r="AY256" s="264" t="s">
        <v>216</v>
      </c>
    </row>
    <row r="257" spans="1:51" s="15" customFormat="1" ht="12">
      <c r="A257" s="15"/>
      <c r="B257" s="265"/>
      <c r="C257" s="266"/>
      <c r="D257" s="245" t="s">
        <v>226</v>
      </c>
      <c r="E257" s="267" t="s">
        <v>1</v>
      </c>
      <c r="F257" s="268" t="s">
        <v>229</v>
      </c>
      <c r="G257" s="266"/>
      <c r="H257" s="269">
        <v>109.215</v>
      </c>
      <c r="I257" s="270"/>
      <c r="J257" s="266"/>
      <c r="K257" s="266"/>
      <c r="L257" s="271"/>
      <c r="M257" s="272"/>
      <c r="N257" s="273"/>
      <c r="O257" s="273"/>
      <c r="P257" s="273"/>
      <c r="Q257" s="273"/>
      <c r="R257" s="273"/>
      <c r="S257" s="273"/>
      <c r="T257" s="274"/>
      <c r="U257" s="15"/>
      <c r="V257" s="15"/>
      <c r="W257" s="15"/>
      <c r="X257" s="15"/>
      <c r="Y257" s="15"/>
      <c r="Z257" s="15"/>
      <c r="AA257" s="15"/>
      <c r="AB257" s="15"/>
      <c r="AC257" s="15"/>
      <c r="AD257" s="15"/>
      <c r="AE257" s="15"/>
      <c r="AT257" s="275" t="s">
        <v>226</v>
      </c>
      <c r="AU257" s="275" t="s">
        <v>87</v>
      </c>
      <c r="AV257" s="15" t="s">
        <v>100</v>
      </c>
      <c r="AW257" s="15" t="s">
        <v>35</v>
      </c>
      <c r="AX257" s="15" t="s">
        <v>85</v>
      </c>
      <c r="AY257" s="275" t="s">
        <v>216</v>
      </c>
    </row>
    <row r="258" spans="1:65" s="2" customFormat="1" ht="37.8" customHeight="1">
      <c r="A258" s="39"/>
      <c r="B258" s="40"/>
      <c r="C258" s="276" t="s">
        <v>334</v>
      </c>
      <c r="D258" s="276" t="s">
        <v>265</v>
      </c>
      <c r="E258" s="277" t="s">
        <v>2502</v>
      </c>
      <c r="F258" s="278" t="s">
        <v>2503</v>
      </c>
      <c r="G258" s="279" t="s">
        <v>1385</v>
      </c>
      <c r="H258" s="280">
        <v>42</v>
      </c>
      <c r="I258" s="281"/>
      <c r="J258" s="282">
        <f>ROUND(I258*H258,2)</f>
        <v>0</v>
      </c>
      <c r="K258" s="278" t="s">
        <v>1361</v>
      </c>
      <c r="L258" s="45"/>
      <c r="M258" s="283" t="s">
        <v>1</v>
      </c>
      <c r="N258" s="284" t="s">
        <v>43</v>
      </c>
      <c r="O258" s="92"/>
      <c r="P258" s="239">
        <f>O258*H258</f>
        <v>0</v>
      </c>
      <c r="Q258" s="239">
        <v>0</v>
      </c>
      <c r="R258" s="239">
        <f>Q258*H258</f>
        <v>0</v>
      </c>
      <c r="S258" s="239">
        <v>0</v>
      </c>
      <c r="T258" s="240">
        <f>S258*H258</f>
        <v>0</v>
      </c>
      <c r="U258" s="39"/>
      <c r="V258" s="39"/>
      <c r="W258" s="39"/>
      <c r="X258" s="39"/>
      <c r="Y258" s="39"/>
      <c r="Z258" s="39"/>
      <c r="AA258" s="39"/>
      <c r="AB258" s="39"/>
      <c r="AC258" s="39"/>
      <c r="AD258" s="39"/>
      <c r="AE258" s="39"/>
      <c r="AR258" s="241" t="s">
        <v>100</v>
      </c>
      <c r="AT258" s="241" t="s">
        <v>265</v>
      </c>
      <c r="AU258" s="241" t="s">
        <v>87</v>
      </c>
      <c r="AY258" s="18" t="s">
        <v>216</v>
      </c>
      <c r="BE258" s="242">
        <f>IF(N258="základní",J258,0)</f>
        <v>0</v>
      </c>
      <c r="BF258" s="242">
        <f>IF(N258="snížená",J258,0)</f>
        <v>0</v>
      </c>
      <c r="BG258" s="242">
        <f>IF(N258="zákl. přenesená",J258,0)</f>
        <v>0</v>
      </c>
      <c r="BH258" s="242">
        <f>IF(N258="sníž. přenesená",J258,0)</f>
        <v>0</v>
      </c>
      <c r="BI258" s="242">
        <f>IF(N258="nulová",J258,0)</f>
        <v>0</v>
      </c>
      <c r="BJ258" s="18" t="s">
        <v>85</v>
      </c>
      <c r="BK258" s="242">
        <f>ROUND(I258*H258,2)</f>
        <v>0</v>
      </c>
      <c r="BL258" s="18" t="s">
        <v>100</v>
      </c>
      <c r="BM258" s="241" t="s">
        <v>2679</v>
      </c>
    </row>
    <row r="259" spans="1:47" s="2" customFormat="1" ht="12">
      <c r="A259" s="39"/>
      <c r="B259" s="40"/>
      <c r="C259" s="41"/>
      <c r="D259" s="288" t="s">
        <v>836</v>
      </c>
      <c r="E259" s="41"/>
      <c r="F259" s="289" t="s">
        <v>2505</v>
      </c>
      <c r="G259" s="41"/>
      <c r="H259" s="41"/>
      <c r="I259" s="290"/>
      <c r="J259" s="41"/>
      <c r="K259" s="41"/>
      <c r="L259" s="45"/>
      <c r="M259" s="291"/>
      <c r="N259" s="292"/>
      <c r="O259" s="92"/>
      <c r="P259" s="92"/>
      <c r="Q259" s="92"/>
      <c r="R259" s="92"/>
      <c r="S259" s="92"/>
      <c r="T259" s="93"/>
      <c r="U259" s="39"/>
      <c r="V259" s="39"/>
      <c r="W259" s="39"/>
      <c r="X259" s="39"/>
      <c r="Y259" s="39"/>
      <c r="Z259" s="39"/>
      <c r="AA259" s="39"/>
      <c r="AB259" s="39"/>
      <c r="AC259" s="39"/>
      <c r="AD259" s="39"/>
      <c r="AE259" s="39"/>
      <c r="AT259" s="18" t="s">
        <v>836</v>
      </c>
      <c r="AU259" s="18" t="s">
        <v>87</v>
      </c>
    </row>
    <row r="260" spans="1:51" s="13" customFormat="1" ht="12">
      <c r="A260" s="13"/>
      <c r="B260" s="243"/>
      <c r="C260" s="244"/>
      <c r="D260" s="245" t="s">
        <v>226</v>
      </c>
      <c r="E260" s="246" t="s">
        <v>1</v>
      </c>
      <c r="F260" s="247" t="s">
        <v>2506</v>
      </c>
      <c r="G260" s="244"/>
      <c r="H260" s="246" t="s">
        <v>1</v>
      </c>
      <c r="I260" s="248"/>
      <c r="J260" s="244"/>
      <c r="K260" s="244"/>
      <c r="L260" s="249"/>
      <c r="M260" s="250"/>
      <c r="N260" s="251"/>
      <c r="O260" s="251"/>
      <c r="P260" s="251"/>
      <c r="Q260" s="251"/>
      <c r="R260" s="251"/>
      <c r="S260" s="251"/>
      <c r="T260" s="252"/>
      <c r="U260" s="13"/>
      <c r="V260" s="13"/>
      <c r="W260" s="13"/>
      <c r="X260" s="13"/>
      <c r="Y260" s="13"/>
      <c r="Z260" s="13"/>
      <c r="AA260" s="13"/>
      <c r="AB260" s="13"/>
      <c r="AC260" s="13"/>
      <c r="AD260" s="13"/>
      <c r="AE260" s="13"/>
      <c r="AT260" s="253" t="s">
        <v>226</v>
      </c>
      <c r="AU260" s="253" t="s">
        <v>87</v>
      </c>
      <c r="AV260" s="13" t="s">
        <v>85</v>
      </c>
      <c r="AW260" s="13" t="s">
        <v>35</v>
      </c>
      <c r="AX260" s="13" t="s">
        <v>78</v>
      </c>
      <c r="AY260" s="253" t="s">
        <v>216</v>
      </c>
    </row>
    <row r="261" spans="1:51" s="14" customFormat="1" ht="12">
      <c r="A261" s="14"/>
      <c r="B261" s="254"/>
      <c r="C261" s="255"/>
      <c r="D261" s="245" t="s">
        <v>226</v>
      </c>
      <c r="E261" s="256" t="s">
        <v>1</v>
      </c>
      <c r="F261" s="257" t="s">
        <v>2507</v>
      </c>
      <c r="G261" s="255"/>
      <c r="H261" s="258">
        <v>42</v>
      </c>
      <c r="I261" s="259"/>
      <c r="J261" s="255"/>
      <c r="K261" s="255"/>
      <c r="L261" s="260"/>
      <c r="M261" s="261"/>
      <c r="N261" s="262"/>
      <c r="O261" s="262"/>
      <c r="P261" s="262"/>
      <c r="Q261" s="262"/>
      <c r="R261" s="262"/>
      <c r="S261" s="262"/>
      <c r="T261" s="263"/>
      <c r="U261" s="14"/>
      <c r="V261" s="14"/>
      <c r="W261" s="14"/>
      <c r="X261" s="14"/>
      <c r="Y261" s="14"/>
      <c r="Z261" s="14"/>
      <c r="AA261" s="14"/>
      <c r="AB261" s="14"/>
      <c r="AC261" s="14"/>
      <c r="AD261" s="14"/>
      <c r="AE261" s="14"/>
      <c r="AT261" s="264" t="s">
        <v>226</v>
      </c>
      <c r="AU261" s="264" t="s">
        <v>87</v>
      </c>
      <c r="AV261" s="14" t="s">
        <v>87</v>
      </c>
      <c r="AW261" s="14" t="s">
        <v>35</v>
      </c>
      <c r="AX261" s="14" t="s">
        <v>78</v>
      </c>
      <c r="AY261" s="264" t="s">
        <v>216</v>
      </c>
    </row>
    <row r="262" spans="1:51" s="15" customFormat="1" ht="12">
      <c r="A262" s="15"/>
      <c r="B262" s="265"/>
      <c r="C262" s="266"/>
      <c r="D262" s="245" t="s">
        <v>226</v>
      </c>
      <c r="E262" s="267" t="s">
        <v>1</v>
      </c>
      <c r="F262" s="268" t="s">
        <v>229</v>
      </c>
      <c r="G262" s="266"/>
      <c r="H262" s="269">
        <v>42</v>
      </c>
      <c r="I262" s="270"/>
      <c r="J262" s="266"/>
      <c r="K262" s="266"/>
      <c r="L262" s="271"/>
      <c r="M262" s="272"/>
      <c r="N262" s="273"/>
      <c r="O262" s="273"/>
      <c r="P262" s="273"/>
      <c r="Q262" s="273"/>
      <c r="R262" s="273"/>
      <c r="S262" s="273"/>
      <c r="T262" s="274"/>
      <c r="U262" s="15"/>
      <c r="V262" s="15"/>
      <c r="W262" s="15"/>
      <c r="X262" s="15"/>
      <c r="Y262" s="15"/>
      <c r="Z262" s="15"/>
      <c r="AA262" s="15"/>
      <c r="AB262" s="15"/>
      <c r="AC262" s="15"/>
      <c r="AD262" s="15"/>
      <c r="AE262" s="15"/>
      <c r="AT262" s="275" t="s">
        <v>226</v>
      </c>
      <c r="AU262" s="275" t="s">
        <v>87</v>
      </c>
      <c r="AV262" s="15" t="s">
        <v>100</v>
      </c>
      <c r="AW262" s="15" t="s">
        <v>35</v>
      </c>
      <c r="AX262" s="15" t="s">
        <v>85</v>
      </c>
      <c r="AY262" s="275" t="s">
        <v>216</v>
      </c>
    </row>
    <row r="263" spans="1:65" s="2" customFormat="1" ht="33" customHeight="1">
      <c r="A263" s="39"/>
      <c r="B263" s="40"/>
      <c r="C263" s="276" t="s">
        <v>338</v>
      </c>
      <c r="D263" s="276" t="s">
        <v>265</v>
      </c>
      <c r="E263" s="277" t="s">
        <v>2325</v>
      </c>
      <c r="F263" s="278" t="s">
        <v>2326</v>
      </c>
      <c r="G263" s="279" t="s">
        <v>232</v>
      </c>
      <c r="H263" s="280">
        <v>60</v>
      </c>
      <c r="I263" s="281"/>
      <c r="J263" s="282">
        <f>ROUND(I263*H263,2)</f>
        <v>0</v>
      </c>
      <c r="K263" s="278" t="s">
        <v>1</v>
      </c>
      <c r="L263" s="45"/>
      <c r="M263" s="283" t="s">
        <v>1</v>
      </c>
      <c r="N263" s="284" t="s">
        <v>43</v>
      </c>
      <c r="O263" s="92"/>
      <c r="P263" s="239">
        <f>O263*H263</f>
        <v>0</v>
      </c>
      <c r="Q263" s="239">
        <v>0</v>
      </c>
      <c r="R263" s="239">
        <f>Q263*H263</f>
        <v>0</v>
      </c>
      <c r="S263" s="239">
        <v>0</v>
      </c>
      <c r="T263" s="240">
        <f>S263*H263</f>
        <v>0</v>
      </c>
      <c r="U263" s="39"/>
      <c r="V263" s="39"/>
      <c r="W263" s="39"/>
      <c r="X263" s="39"/>
      <c r="Y263" s="39"/>
      <c r="Z263" s="39"/>
      <c r="AA263" s="39"/>
      <c r="AB263" s="39"/>
      <c r="AC263" s="39"/>
      <c r="AD263" s="39"/>
      <c r="AE263" s="39"/>
      <c r="AR263" s="241" t="s">
        <v>100</v>
      </c>
      <c r="AT263" s="241" t="s">
        <v>265</v>
      </c>
      <c r="AU263" s="241" t="s">
        <v>87</v>
      </c>
      <c r="AY263" s="18" t="s">
        <v>216</v>
      </c>
      <c r="BE263" s="242">
        <f>IF(N263="základní",J263,0)</f>
        <v>0</v>
      </c>
      <c r="BF263" s="242">
        <f>IF(N263="snížená",J263,0)</f>
        <v>0</v>
      </c>
      <c r="BG263" s="242">
        <f>IF(N263="zákl. přenesená",J263,0)</f>
        <v>0</v>
      </c>
      <c r="BH263" s="242">
        <f>IF(N263="sníž. přenesená",J263,0)</f>
        <v>0</v>
      </c>
      <c r="BI263" s="242">
        <f>IF(N263="nulová",J263,0)</f>
        <v>0</v>
      </c>
      <c r="BJ263" s="18" t="s">
        <v>85</v>
      </c>
      <c r="BK263" s="242">
        <f>ROUND(I263*H263,2)</f>
        <v>0</v>
      </c>
      <c r="BL263" s="18" t="s">
        <v>100</v>
      </c>
      <c r="BM263" s="241" t="s">
        <v>2680</v>
      </c>
    </row>
    <row r="264" spans="1:51" s="14" customFormat="1" ht="12">
      <c r="A264" s="14"/>
      <c r="B264" s="254"/>
      <c r="C264" s="255"/>
      <c r="D264" s="245" t="s">
        <v>226</v>
      </c>
      <c r="E264" s="256" t="s">
        <v>1</v>
      </c>
      <c r="F264" s="257" t="s">
        <v>2681</v>
      </c>
      <c r="G264" s="255"/>
      <c r="H264" s="258">
        <v>32</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226</v>
      </c>
      <c r="AU264" s="264" t="s">
        <v>87</v>
      </c>
      <c r="AV264" s="14" t="s">
        <v>87</v>
      </c>
      <c r="AW264" s="14" t="s">
        <v>35</v>
      </c>
      <c r="AX264" s="14" t="s">
        <v>78</v>
      </c>
      <c r="AY264" s="264" t="s">
        <v>216</v>
      </c>
    </row>
    <row r="265" spans="1:51" s="14" customFormat="1" ht="12">
      <c r="A265" s="14"/>
      <c r="B265" s="254"/>
      <c r="C265" s="255"/>
      <c r="D265" s="245" t="s">
        <v>226</v>
      </c>
      <c r="E265" s="256" t="s">
        <v>1</v>
      </c>
      <c r="F265" s="257" t="s">
        <v>2682</v>
      </c>
      <c r="G265" s="255"/>
      <c r="H265" s="258">
        <v>28</v>
      </c>
      <c r="I265" s="259"/>
      <c r="J265" s="255"/>
      <c r="K265" s="255"/>
      <c r="L265" s="260"/>
      <c r="M265" s="261"/>
      <c r="N265" s="262"/>
      <c r="O265" s="262"/>
      <c r="P265" s="262"/>
      <c r="Q265" s="262"/>
      <c r="R265" s="262"/>
      <c r="S265" s="262"/>
      <c r="T265" s="263"/>
      <c r="U265" s="14"/>
      <c r="V265" s="14"/>
      <c r="W265" s="14"/>
      <c r="X265" s="14"/>
      <c r="Y265" s="14"/>
      <c r="Z265" s="14"/>
      <c r="AA265" s="14"/>
      <c r="AB265" s="14"/>
      <c r="AC265" s="14"/>
      <c r="AD265" s="14"/>
      <c r="AE265" s="14"/>
      <c r="AT265" s="264" t="s">
        <v>226</v>
      </c>
      <c r="AU265" s="264" t="s">
        <v>87</v>
      </c>
      <c r="AV265" s="14" t="s">
        <v>87</v>
      </c>
      <c r="AW265" s="14" t="s">
        <v>35</v>
      </c>
      <c r="AX265" s="14" t="s">
        <v>78</v>
      </c>
      <c r="AY265" s="264" t="s">
        <v>216</v>
      </c>
    </row>
    <row r="266" spans="1:51" s="15" customFormat="1" ht="12">
      <c r="A266" s="15"/>
      <c r="B266" s="265"/>
      <c r="C266" s="266"/>
      <c r="D266" s="245" t="s">
        <v>226</v>
      </c>
      <c r="E266" s="267" t="s">
        <v>1</v>
      </c>
      <c r="F266" s="268" t="s">
        <v>229</v>
      </c>
      <c r="G266" s="266"/>
      <c r="H266" s="269">
        <v>60</v>
      </c>
      <c r="I266" s="270"/>
      <c r="J266" s="266"/>
      <c r="K266" s="266"/>
      <c r="L266" s="271"/>
      <c r="M266" s="272"/>
      <c r="N266" s="273"/>
      <c r="O266" s="273"/>
      <c r="P266" s="273"/>
      <c r="Q266" s="273"/>
      <c r="R266" s="273"/>
      <c r="S266" s="273"/>
      <c r="T266" s="274"/>
      <c r="U266" s="15"/>
      <c r="V266" s="15"/>
      <c r="W266" s="15"/>
      <c r="X266" s="15"/>
      <c r="Y266" s="15"/>
      <c r="Z266" s="15"/>
      <c r="AA266" s="15"/>
      <c r="AB266" s="15"/>
      <c r="AC266" s="15"/>
      <c r="AD266" s="15"/>
      <c r="AE266" s="15"/>
      <c r="AT266" s="275" t="s">
        <v>226</v>
      </c>
      <c r="AU266" s="275" t="s">
        <v>87</v>
      </c>
      <c r="AV266" s="15" t="s">
        <v>100</v>
      </c>
      <c r="AW266" s="15" t="s">
        <v>35</v>
      </c>
      <c r="AX266" s="15" t="s">
        <v>85</v>
      </c>
      <c r="AY266" s="275" t="s">
        <v>216</v>
      </c>
    </row>
    <row r="267" spans="1:65" s="2" customFormat="1" ht="24.15" customHeight="1">
      <c r="A267" s="39"/>
      <c r="B267" s="40"/>
      <c r="C267" s="276" t="s">
        <v>310</v>
      </c>
      <c r="D267" s="276" t="s">
        <v>265</v>
      </c>
      <c r="E267" s="277" t="s">
        <v>1557</v>
      </c>
      <c r="F267" s="278" t="s">
        <v>1558</v>
      </c>
      <c r="G267" s="279" t="s">
        <v>300</v>
      </c>
      <c r="H267" s="280">
        <v>3.672</v>
      </c>
      <c r="I267" s="281"/>
      <c r="J267" s="282">
        <f>ROUND(I267*H267,2)</f>
        <v>0</v>
      </c>
      <c r="K267" s="278" t="s">
        <v>1361</v>
      </c>
      <c r="L267" s="45"/>
      <c r="M267" s="283" t="s">
        <v>1</v>
      </c>
      <c r="N267" s="284" t="s">
        <v>43</v>
      </c>
      <c r="O267" s="92"/>
      <c r="P267" s="239">
        <f>O267*H267</f>
        <v>0</v>
      </c>
      <c r="Q267" s="239">
        <v>0.121711072</v>
      </c>
      <c r="R267" s="239">
        <f>Q267*H267</f>
        <v>0.44692305638400004</v>
      </c>
      <c r="S267" s="239">
        <v>2.4</v>
      </c>
      <c r="T267" s="240">
        <f>S267*H267</f>
        <v>8.8128</v>
      </c>
      <c r="U267" s="39"/>
      <c r="V267" s="39"/>
      <c r="W267" s="39"/>
      <c r="X267" s="39"/>
      <c r="Y267" s="39"/>
      <c r="Z267" s="39"/>
      <c r="AA267" s="39"/>
      <c r="AB267" s="39"/>
      <c r="AC267" s="39"/>
      <c r="AD267" s="39"/>
      <c r="AE267" s="39"/>
      <c r="AR267" s="241" t="s">
        <v>100</v>
      </c>
      <c r="AT267" s="241" t="s">
        <v>265</v>
      </c>
      <c r="AU267" s="241" t="s">
        <v>87</v>
      </c>
      <c r="AY267" s="18" t="s">
        <v>216</v>
      </c>
      <c r="BE267" s="242">
        <f>IF(N267="základní",J267,0)</f>
        <v>0</v>
      </c>
      <c r="BF267" s="242">
        <f>IF(N267="snížená",J267,0)</f>
        <v>0</v>
      </c>
      <c r="BG267" s="242">
        <f>IF(N267="zákl. přenesená",J267,0)</f>
        <v>0</v>
      </c>
      <c r="BH267" s="242">
        <f>IF(N267="sníž. přenesená",J267,0)</f>
        <v>0</v>
      </c>
      <c r="BI267" s="242">
        <f>IF(N267="nulová",J267,0)</f>
        <v>0</v>
      </c>
      <c r="BJ267" s="18" t="s">
        <v>85</v>
      </c>
      <c r="BK267" s="242">
        <f>ROUND(I267*H267,2)</f>
        <v>0</v>
      </c>
      <c r="BL267" s="18" t="s">
        <v>100</v>
      </c>
      <c r="BM267" s="241" t="s">
        <v>2683</v>
      </c>
    </row>
    <row r="268" spans="1:47" s="2" customFormat="1" ht="12">
      <c r="A268" s="39"/>
      <c r="B268" s="40"/>
      <c r="C268" s="41"/>
      <c r="D268" s="288" t="s">
        <v>836</v>
      </c>
      <c r="E268" s="41"/>
      <c r="F268" s="289" t="s">
        <v>1560</v>
      </c>
      <c r="G268" s="41"/>
      <c r="H268" s="41"/>
      <c r="I268" s="290"/>
      <c r="J268" s="41"/>
      <c r="K268" s="41"/>
      <c r="L268" s="45"/>
      <c r="M268" s="291"/>
      <c r="N268" s="292"/>
      <c r="O268" s="92"/>
      <c r="P268" s="92"/>
      <c r="Q268" s="92"/>
      <c r="R268" s="92"/>
      <c r="S268" s="92"/>
      <c r="T268" s="93"/>
      <c r="U268" s="39"/>
      <c r="V268" s="39"/>
      <c r="W268" s="39"/>
      <c r="X268" s="39"/>
      <c r="Y268" s="39"/>
      <c r="Z268" s="39"/>
      <c r="AA268" s="39"/>
      <c r="AB268" s="39"/>
      <c r="AC268" s="39"/>
      <c r="AD268" s="39"/>
      <c r="AE268" s="39"/>
      <c r="AT268" s="18" t="s">
        <v>836</v>
      </c>
      <c r="AU268" s="18" t="s">
        <v>87</v>
      </c>
    </row>
    <row r="269" spans="1:51" s="13" customFormat="1" ht="12">
      <c r="A269" s="13"/>
      <c r="B269" s="243"/>
      <c r="C269" s="244"/>
      <c r="D269" s="245" t="s">
        <v>226</v>
      </c>
      <c r="E269" s="246" t="s">
        <v>1</v>
      </c>
      <c r="F269" s="247" t="s">
        <v>2684</v>
      </c>
      <c r="G269" s="244"/>
      <c r="H269" s="246" t="s">
        <v>1</v>
      </c>
      <c r="I269" s="248"/>
      <c r="J269" s="244"/>
      <c r="K269" s="244"/>
      <c r="L269" s="249"/>
      <c r="M269" s="250"/>
      <c r="N269" s="251"/>
      <c r="O269" s="251"/>
      <c r="P269" s="251"/>
      <c r="Q269" s="251"/>
      <c r="R269" s="251"/>
      <c r="S269" s="251"/>
      <c r="T269" s="252"/>
      <c r="U269" s="13"/>
      <c r="V269" s="13"/>
      <c r="W269" s="13"/>
      <c r="X269" s="13"/>
      <c r="Y269" s="13"/>
      <c r="Z269" s="13"/>
      <c r="AA269" s="13"/>
      <c r="AB269" s="13"/>
      <c r="AC269" s="13"/>
      <c r="AD269" s="13"/>
      <c r="AE269" s="13"/>
      <c r="AT269" s="253" t="s">
        <v>226</v>
      </c>
      <c r="AU269" s="253" t="s">
        <v>87</v>
      </c>
      <c r="AV269" s="13" t="s">
        <v>85</v>
      </c>
      <c r="AW269" s="13" t="s">
        <v>35</v>
      </c>
      <c r="AX269" s="13" t="s">
        <v>78</v>
      </c>
      <c r="AY269" s="253" t="s">
        <v>216</v>
      </c>
    </row>
    <row r="270" spans="1:51" s="14" customFormat="1" ht="12">
      <c r="A270" s="14"/>
      <c r="B270" s="254"/>
      <c r="C270" s="255"/>
      <c r="D270" s="245" t="s">
        <v>226</v>
      </c>
      <c r="E270" s="256" t="s">
        <v>1</v>
      </c>
      <c r="F270" s="257" t="s">
        <v>2625</v>
      </c>
      <c r="G270" s="255"/>
      <c r="H270" s="258">
        <v>3.672</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226</v>
      </c>
      <c r="AU270" s="264" t="s">
        <v>87</v>
      </c>
      <c r="AV270" s="14" t="s">
        <v>87</v>
      </c>
      <c r="AW270" s="14" t="s">
        <v>35</v>
      </c>
      <c r="AX270" s="14" t="s">
        <v>78</v>
      </c>
      <c r="AY270" s="264" t="s">
        <v>216</v>
      </c>
    </row>
    <row r="271" spans="1:51" s="15" customFormat="1" ht="12">
      <c r="A271" s="15"/>
      <c r="B271" s="265"/>
      <c r="C271" s="266"/>
      <c r="D271" s="245" t="s">
        <v>226</v>
      </c>
      <c r="E271" s="267" t="s">
        <v>1</v>
      </c>
      <c r="F271" s="268" t="s">
        <v>229</v>
      </c>
      <c r="G271" s="266"/>
      <c r="H271" s="269">
        <v>3.672</v>
      </c>
      <c r="I271" s="270"/>
      <c r="J271" s="266"/>
      <c r="K271" s="266"/>
      <c r="L271" s="271"/>
      <c r="M271" s="272"/>
      <c r="N271" s="273"/>
      <c r="O271" s="273"/>
      <c r="P271" s="273"/>
      <c r="Q271" s="273"/>
      <c r="R271" s="273"/>
      <c r="S271" s="273"/>
      <c r="T271" s="274"/>
      <c r="U271" s="15"/>
      <c r="V271" s="15"/>
      <c r="W271" s="15"/>
      <c r="X271" s="15"/>
      <c r="Y271" s="15"/>
      <c r="Z271" s="15"/>
      <c r="AA271" s="15"/>
      <c r="AB271" s="15"/>
      <c r="AC271" s="15"/>
      <c r="AD271" s="15"/>
      <c r="AE271" s="15"/>
      <c r="AT271" s="275" t="s">
        <v>226</v>
      </c>
      <c r="AU271" s="275" t="s">
        <v>87</v>
      </c>
      <c r="AV271" s="15" t="s">
        <v>100</v>
      </c>
      <c r="AW271" s="15" t="s">
        <v>35</v>
      </c>
      <c r="AX271" s="15" t="s">
        <v>85</v>
      </c>
      <c r="AY271" s="275" t="s">
        <v>216</v>
      </c>
    </row>
    <row r="272" spans="1:65" s="2" customFormat="1" ht="44.25" customHeight="1">
      <c r="A272" s="39"/>
      <c r="B272" s="40"/>
      <c r="C272" s="276" t="s">
        <v>345</v>
      </c>
      <c r="D272" s="276" t="s">
        <v>265</v>
      </c>
      <c r="E272" s="277" t="s">
        <v>2685</v>
      </c>
      <c r="F272" s="278" t="s">
        <v>2686</v>
      </c>
      <c r="G272" s="279" t="s">
        <v>222</v>
      </c>
      <c r="H272" s="280">
        <v>5</v>
      </c>
      <c r="I272" s="281"/>
      <c r="J272" s="282">
        <f>ROUND(I272*H272,2)</f>
        <v>0</v>
      </c>
      <c r="K272" s="278" t="s">
        <v>1361</v>
      </c>
      <c r="L272" s="45"/>
      <c r="M272" s="283" t="s">
        <v>1</v>
      </c>
      <c r="N272" s="284" t="s">
        <v>43</v>
      </c>
      <c r="O272" s="92"/>
      <c r="P272" s="239">
        <f>O272*H272</f>
        <v>0</v>
      </c>
      <c r="Q272" s="239">
        <v>0.001323</v>
      </c>
      <c r="R272" s="239">
        <f>Q272*H272</f>
        <v>0.006614999999999999</v>
      </c>
      <c r="S272" s="239">
        <v>0.025</v>
      </c>
      <c r="T272" s="240">
        <f>S272*H272</f>
        <v>0.125</v>
      </c>
      <c r="U272" s="39"/>
      <c r="V272" s="39"/>
      <c r="W272" s="39"/>
      <c r="X272" s="39"/>
      <c r="Y272" s="39"/>
      <c r="Z272" s="39"/>
      <c r="AA272" s="39"/>
      <c r="AB272" s="39"/>
      <c r="AC272" s="39"/>
      <c r="AD272" s="39"/>
      <c r="AE272" s="39"/>
      <c r="AR272" s="241" t="s">
        <v>100</v>
      </c>
      <c r="AT272" s="241" t="s">
        <v>265</v>
      </c>
      <c r="AU272" s="241" t="s">
        <v>87</v>
      </c>
      <c r="AY272" s="18" t="s">
        <v>216</v>
      </c>
      <c r="BE272" s="242">
        <f>IF(N272="základní",J272,0)</f>
        <v>0</v>
      </c>
      <c r="BF272" s="242">
        <f>IF(N272="snížená",J272,0)</f>
        <v>0</v>
      </c>
      <c r="BG272" s="242">
        <f>IF(N272="zákl. přenesená",J272,0)</f>
        <v>0</v>
      </c>
      <c r="BH272" s="242">
        <f>IF(N272="sníž. přenesená",J272,0)</f>
        <v>0</v>
      </c>
      <c r="BI272" s="242">
        <f>IF(N272="nulová",J272,0)</f>
        <v>0</v>
      </c>
      <c r="BJ272" s="18" t="s">
        <v>85</v>
      </c>
      <c r="BK272" s="242">
        <f>ROUND(I272*H272,2)</f>
        <v>0</v>
      </c>
      <c r="BL272" s="18" t="s">
        <v>100</v>
      </c>
      <c r="BM272" s="241" t="s">
        <v>2687</v>
      </c>
    </row>
    <row r="273" spans="1:47" s="2" customFormat="1" ht="12">
      <c r="A273" s="39"/>
      <c r="B273" s="40"/>
      <c r="C273" s="41"/>
      <c r="D273" s="288" t="s">
        <v>836</v>
      </c>
      <c r="E273" s="41"/>
      <c r="F273" s="289" t="s">
        <v>2688</v>
      </c>
      <c r="G273" s="41"/>
      <c r="H273" s="41"/>
      <c r="I273" s="290"/>
      <c r="J273" s="41"/>
      <c r="K273" s="41"/>
      <c r="L273" s="45"/>
      <c r="M273" s="291"/>
      <c r="N273" s="292"/>
      <c r="O273" s="92"/>
      <c r="P273" s="92"/>
      <c r="Q273" s="92"/>
      <c r="R273" s="92"/>
      <c r="S273" s="92"/>
      <c r="T273" s="93"/>
      <c r="U273" s="39"/>
      <c r="V273" s="39"/>
      <c r="W273" s="39"/>
      <c r="X273" s="39"/>
      <c r="Y273" s="39"/>
      <c r="Z273" s="39"/>
      <c r="AA273" s="39"/>
      <c r="AB273" s="39"/>
      <c r="AC273" s="39"/>
      <c r="AD273" s="39"/>
      <c r="AE273" s="39"/>
      <c r="AT273" s="18" t="s">
        <v>836</v>
      </c>
      <c r="AU273" s="18" t="s">
        <v>87</v>
      </c>
    </row>
    <row r="274" spans="1:51" s="13" customFormat="1" ht="12">
      <c r="A274" s="13"/>
      <c r="B274" s="243"/>
      <c r="C274" s="244"/>
      <c r="D274" s="245" t="s">
        <v>226</v>
      </c>
      <c r="E274" s="246" t="s">
        <v>1</v>
      </c>
      <c r="F274" s="247" t="s">
        <v>2654</v>
      </c>
      <c r="G274" s="244"/>
      <c r="H274" s="246" t="s">
        <v>1</v>
      </c>
      <c r="I274" s="248"/>
      <c r="J274" s="244"/>
      <c r="K274" s="244"/>
      <c r="L274" s="249"/>
      <c r="M274" s="250"/>
      <c r="N274" s="251"/>
      <c r="O274" s="251"/>
      <c r="P274" s="251"/>
      <c r="Q274" s="251"/>
      <c r="R274" s="251"/>
      <c r="S274" s="251"/>
      <c r="T274" s="252"/>
      <c r="U274" s="13"/>
      <c r="V274" s="13"/>
      <c r="W274" s="13"/>
      <c r="X274" s="13"/>
      <c r="Y274" s="13"/>
      <c r="Z274" s="13"/>
      <c r="AA274" s="13"/>
      <c r="AB274" s="13"/>
      <c r="AC274" s="13"/>
      <c r="AD274" s="13"/>
      <c r="AE274" s="13"/>
      <c r="AT274" s="253" t="s">
        <v>226</v>
      </c>
      <c r="AU274" s="253" t="s">
        <v>87</v>
      </c>
      <c r="AV274" s="13" t="s">
        <v>85</v>
      </c>
      <c r="AW274" s="13" t="s">
        <v>35</v>
      </c>
      <c r="AX274" s="13" t="s">
        <v>78</v>
      </c>
      <c r="AY274" s="253" t="s">
        <v>216</v>
      </c>
    </row>
    <row r="275" spans="1:51" s="14" customFormat="1" ht="12">
      <c r="A275" s="14"/>
      <c r="B275" s="254"/>
      <c r="C275" s="255"/>
      <c r="D275" s="245" t="s">
        <v>226</v>
      </c>
      <c r="E275" s="256" t="s">
        <v>1</v>
      </c>
      <c r="F275" s="257" t="s">
        <v>2689</v>
      </c>
      <c r="G275" s="255"/>
      <c r="H275" s="258">
        <v>5</v>
      </c>
      <c r="I275" s="259"/>
      <c r="J275" s="255"/>
      <c r="K275" s="255"/>
      <c r="L275" s="260"/>
      <c r="M275" s="261"/>
      <c r="N275" s="262"/>
      <c r="O275" s="262"/>
      <c r="P275" s="262"/>
      <c r="Q275" s="262"/>
      <c r="R275" s="262"/>
      <c r="S275" s="262"/>
      <c r="T275" s="263"/>
      <c r="U275" s="14"/>
      <c r="V275" s="14"/>
      <c r="W275" s="14"/>
      <c r="X275" s="14"/>
      <c r="Y275" s="14"/>
      <c r="Z275" s="14"/>
      <c r="AA275" s="14"/>
      <c r="AB275" s="14"/>
      <c r="AC275" s="14"/>
      <c r="AD275" s="14"/>
      <c r="AE275" s="14"/>
      <c r="AT275" s="264" t="s">
        <v>226</v>
      </c>
      <c r="AU275" s="264" t="s">
        <v>87</v>
      </c>
      <c r="AV275" s="14" t="s">
        <v>87</v>
      </c>
      <c r="AW275" s="14" t="s">
        <v>35</v>
      </c>
      <c r="AX275" s="14" t="s">
        <v>78</v>
      </c>
      <c r="AY275" s="264" t="s">
        <v>216</v>
      </c>
    </row>
    <row r="276" spans="1:51" s="15" customFormat="1" ht="12">
      <c r="A276" s="15"/>
      <c r="B276" s="265"/>
      <c r="C276" s="266"/>
      <c r="D276" s="245" t="s">
        <v>226</v>
      </c>
      <c r="E276" s="267" t="s">
        <v>1</v>
      </c>
      <c r="F276" s="268" t="s">
        <v>229</v>
      </c>
      <c r="G276" s="266"/>
      <c r="H276" s="269">
        <v>5</v>
      </c>
      <c r="I276" s="270"/>
      <c r="J276" s="266"/>
      <c r="K276" s="266"/>
      <c r="L276" s="271"/>
      <c r="M276" s="272"/>
      <c r="N276" s="273"/>
      <c r="O276" s="273"/>
      <c r="P276" s="273"/>
      <c r="Q276" s="273"/>
      <c r="R276" s="273"/>
      <c r="S276" s="273"/>
      <c r="T276" s="274"/>
      <c r="U276" s="15"/>
      <c r="V276" s="15"/>
      <c r="W276" s="15"/>
      <c r="X276" s="15"/>
      <c r="Y276" s="15"/>
      <c r="Z276" s="15"/>
      <c r="AA276" s="15"/>
      <c r="AB276" s="15"/>
      <c r="AC276" s="15"/>
      <c r="AD276" s="15"/>
      <c r="AE276" s="15"/>
      <c r="AT276" s="275" t="s">
        <v>226</v>
      </c>
      <c r="AU276" s="275" t="s">
        <v>87</v>
      </c>
      <c r="AV276" s="15" t="s">
        <v>100</v>
      </c>
      <c r="AW276" s="15" t="s">
        <v>35</v>
      </c>
      <c r="AX276" s="15" t="s">
        <v>85</v>
      </c>
      <c r="AY276" s="275" t="s">
        <v>216</v>
      </c>
    </row>
    <row r="277" spans="1:65" s="2" customFormat="1" ht="24.15" customHeight="1">
      <c r="A277" s="39"/>
      <c r="B277" s="40"/>
      <c r="C277" s="276" t="s">
        <v>349</v>
      </c>
      <c r="D277" s="276" t="s">
        <v>265</v>
      </c>
      <c r="E277" s="277" t="s">
        <v>2517</v>
      </c>
      <c r="F277" s="278" t="s">
        <v>2518</v>
      </c>
      <c r="G277" s="279" t="s">
        <v>268</v>
      </c>
      <c r="H277" s="280">
        <v>489.886</v>
      </c>
      <c r="I277" s="281"/>
      <c r="J277" s="282">
        <f>ROUND(I277*H277,2)</f>
        <v>0</v>
      </c>
      <c r="K277" s="278" t="s">
        <v>1361</v>
      </c>
      <c r="L277" s="45"/>
      <c r="M277" s="283" t="s">
        <v>1</v>
      </c>
      <c r="N277" s="284" t="s">
        <v>43</v>
      </c>
      <c r="O277" s="92"/>
      <c r="P277" s="239">
        <f>O277*H277</f>
        <v>0</v>
      </c>
      <c r="Q277" s="239">
        <v>0.048</v>
      </c>
      <c r="R277" s="239">
        <f>Q277*H277</f>
        <v>23.514528000000002</v>
      </c>
      <c r="S277" s="239">
        <v>0.048</v>
      </c>
      <c r="T277" s="240">
        <f>S277*H277</f>
        <v>23.514528000000002</v>
      </c>
      <c r="U277" s="39"/>
      <c r="V277" s="39"/>
      <c r="W277" s="39"/>
      <c r="X277" s="39"/>
      <c r="Y277" s="39"/>
      <c r="Z277" s="39"/>
      <c r="AA277" s="39"/>
      <c r="AB277" s="39"/>
      <c r="AC277" s="39"/>
      <c r="AD277" s="39"/>
      <c r="AE277" s="39"/>
      <c r="AR277" s="241" t="s">
        <v>100</v>
      </c>
      <c r="AT277" s="241" t="s">
        <v>265</v>
      </c>
      <c r="AU277" s="241" t="s">
        <v>87</v>
      </c>
      <c r="AY277" s="18" t="s">
        <v>216</v>
      </c>
      <c r="BE277" s="242">
        <f>IF(N277="základní",J277,0)</f>
        <v>0</v>
      </c>
      <c r="BF277" s="242">
        <f>IF(N277="snížená",J277,0)</f>
        <v>0</v>
      </c>
      <c r="BG277" s="242">
        <f>IF(N277="zákl. přenesená",J277,0)</f>
        <v>0</v>
      </c>
      <c r="BH277" s="242">
        <f>IF(N277="sníž. přenesená",J277,0)</f>
        <v>0</v>
      </c>
      <c r="BI277" s="242">
        <f>IF(N277="nulová",J277,0)</f>
        <v>0</v>
      </c>
      <c r="BJ277" s="18" t="s">
        <v>85</v>
      </c>
      <c r="BK277" s="242">
        <f>ROUND(I277*H277,2)</f>
        <v>0</v>
      </c>
      <c r="BL277" s="18" t="s">
        <v>100</v>
      </c>
      <c r="BM277" s="241" t="s">
        <v>2690</v>
      </c>
    </row>
    <row r="278" spans="1:47" s="2" customFormat="1" ht="12">
      <c r="A278" s="39"/>
      <c r="B278" s="40"/>
      <c r="C278" s="41"/>
      <c r="D278" s="288" t="s">
        <v>836</v>
      </c>
      <c r="E278" s="41"/>
      <c r="F278" s="289" t="s">
        <v>2520</v>
      </c>
      <c r="G278" s="41"/>
      <c r="H278" s="41"/>
      <c r="I278" s="290"/>
      <c r="J278" s="41"/>
      <c r="K278" s="41"/>
      <c r="L278" s="45"/>
      <c r="M278" s="291"/>
      <c r="N278" s="292"/>
      <c r="O278" s="92"/>
      <c r="P278" s="92"/>
      <c r="Q278" s="92"/>
      <c r="R278" s="92"/>
      <c r="S278" s="92"/>
      <c r="T278" s="93"/>
      <c r="U278" s="39"/>
      <c r="V278" s="39"/>
      <c r="W278" s="39"/>
      <c r="X278" s="39"/>
      <c r="Y278" s="39"/>
      <c r="Z278" s="39"/>
      <c r="AA278" s="39"/>
      <c r="AB278" s="39"/>
      <c r="AC278" s="39"/>
      <c r="AD278" s="39"/>
      <c r="AE278" s="39"/>
      <c r="AT278" s="18" t="s">
        <v>836</v>
      </c>
      <c r="AU278" s="18" t="s">
        <v>87</v>
      </c>
    </row>
    <row r="279" spans="1:51" s="13" customFormat="1" ht="12">
      <c r="A279" s="13"/>
      <c r="B279" s="243"/>
      <c r="C279" s="244"/>
      <c r="D279" s="245" t="s">
        <v>226</v>
      </c>
      <c r="E279" s="246" t="s">
        <v>1</v>
      </c>
      <c r="F279" s="247" t="s">
        <v>2691</v>
      </c>
      <c r="G279" s="244"/>
      <c r="H279" s="246" t="s">
        <v>1</v>
      </c>
      <c r="I279" s="248"/>
      <c r="J279" s="244"/>
      <c r="K279" s="244"/>
      <c r="L279" s="249"/>
      <c r="M279" s="250"/>
      <c r="N279" s="251"/>
      <c r="O279" s="251"/>
      <c r="P279" s="251"/>
      <c r="Q279" s="251"/>
      <c r="R279" s="251"/>
      <c r="S279" s="251"/>
      <c r="T279" s="252"/>
      <c r="U279" s="13"/>
      <c r="V279" s="13"/>
      <c r="W279" s="13"/>
      <c r="X279" s="13"/>
      <c r="Y279" s="13"/>
      <c r="Z279" s="13"/>
      <c r="AA279" s="13"/>
      <c r="AB279" s="13"/>
      <c r="AC279" s="13"/>
      <c r="AD279" s="13"/>
      <c r="AE279" s="13"/>
      <c r="AT279" s="253" t="s">
        <v>226</v>
      </c>
      <c r="AU279" s="253" t="s">
        <v>87</v>
      </c>
      <c r="AV279" s="13" t="s">
        <v>85</v>
      </c>
      <c r="AW279" s="13" t="s">
        <v>35</v>
      </c>
      <c r="AX279" s="13" t="s">
        <v>78</v>
      </c>
      <c r="AY279" s="253" t="s">
        <v>216</v>
      </c>
    </row>
    <row r="280" spans="1:51" s="14" customFormat="1" ht="12">
      <c r="A280" s="14"/>
      <c r="B280" s="254"/>
      <c r="C280" s="255"/>
      <c r="D280" s="245" t="s">
        <v>226</v>
      </c>
      <c r="E280" s="256" t="s">
        <v>1</v>
      </c>
      <c r="F280" s="257" t="s">
        <v>2692</v>
      </c>
      <c r="G280" s="255"/>
      <c r="H280" s="258">
        <v>435.2</v>
      </c>
      <c r="I280" s="259"/>
      <c r="J280" s="255"/>
      <c r="K280" s="255"/>
      <c r="L280" s="260"/>
      <c r="M280" s="261"/>
      <c r="N280" s="262"/>
      <c r="O280" s="262"/>
      <c r="P280" s="262"/>
      <c r="Q280" s="262"/>
      <c r="R280" s="262"/>
      <c r="S280" s="262"/>
      <c r="T280" s="263"/>
      <c r="U280" s="14"/>
      <c r="V280" s="14"/>
      <c r="W280" s="14"/>
      <c r="X280" s="14"/>
      <c r="Y280" s="14"/>
      <c r="Z280" s="14"/>
      <c r="AA280" s="14"/>
      <c r="AB280" s="14"/>
      <c r="AC280" s="14"/>
      <c r="AD280" s="14"/>
      <c r="AE280" s="14"/>
      <c r="AT280" s="264" t="s">
        <v>226</v>
      </c>
      <c r="AU280" s="264" t="s">
        <v>87</v>
      </c>
      <c r="AV280" s="14" t="s">
        <v>87</v>
      </c>
      <c r="AW280" s="14" t="s">
        <v>35</v>
      </c>
      <c r="AX280" s="14" t="s">
        <v>78</v>
      </c>
      <c r="AY280" s="264" t="s">
        <v>216</v>
      </c>
    </row>
    <row r="281" spans="1:51" s="13" customFormat="1" ht="12">
      <c r="A281" s="13"/>
      <c r="B281" s="243"/>
      <c r="C281" s="244"/>
      <c r="D281" s="245" t="s">
        <v>226</v>
      </c>
      <c r="E281" s="246" t="s">
        <v>1</v>
      </c>
      <c r="F281" s="247" t="s">
        <v>2525</v>
      </c>
      <c r="G281" s="244"/>
      <c r="H281" s="246" t="s">
        <v>1</v>
      </c>
      <c r="I281" s="248"/>
      <c r="J281" s="244"/>
      <c r="K281" s="244"/>
      <c r="L281" s="249"/>
      <c r="M281" s="250"/>
      <c r="N281" s="251"/>
      <c r="O281" s="251"/>
      <c r="P281" s="251"/>
      <c r="Q281" s="251"/>
      <c r="R281" s="251"/>
      <c r="S281" s="251"/>
      <c r="T281" s="252"/>
      <c r="U281" s="13"/>
      <c r="V281" s="13"/>
      <c r="W281" s="13"/>
      <c r="X281" s="13"/>
      <c r="Y281" s="13"/>
      <c r="Z281" s="13"/>
      <c r="AA281" s="13"/>
      <c r="AB281" s="13"/>
      <c r="AC281" s="13"/>
      <c r="AD281" s="13"/>
      <c r="AE281" s="13"/>
      <c r="AT281" s="253" t="s">
        <v>226</v>
      </c>
      <c r="AU281" s="253" t="s">
        <v>87</v>
      </c>
      <c r="AV281" s="13" t="s">
        <v>85</v>
      </c>
      <c r="AW281" s="13" t="s">
        <v>35</v>
      </c>
      <c r="AX281" s="13" t="s">
        <v>78</v>
      </c>
      <c r="AY281" s="253" t="s">
        <v>216</v>
      </c>
    </row>
    <row r="282" spans="1:51" s="14" customFormat="1" ht="12">
      <c r="A282" s="14"/>
      <c r="B282" s="254"/>
      <c r="C282" s="255"/>
      <c r="D282" s="245" t="s">
        <v>226</v>
      </c>
      <c r="E282" s="256" t="s">
        <v>1</v>
      </c>
      <c r="F282" s="257" t="s">
        <v>2693</v>
      </c>
      <c r="G282" s="255"/>
      <c r="H282" s="258">
        <v>62.25</v>
      </c>
      <c r="I282" s="259"/>
      <c r="J282" s="255"/>
      <c r="K282" s="255"/>
      <c r="L282" s="260"/>
      <c r="M282" s="261"/>
      <c r="N282" s="262"/>
      <c r="O282" s="262"/>
      <c r="P282" s="262"/>
      <c r="Q282" s="262"/>
      <c r="R282" s="262"/>
      <c r="S282" s="262"/>
      <c r="T282" s="263"/>
      <c r="U282" s="14"/>
      <c r="V282" s="14"/>
      <c r="W282" s="14"/>
      <c r="X282" s="14"/>
      <c r="Y282" s="14"/>
      <c r="Z282" s="14"/>
      <c r="AA282" s="14"/>
      <c r="AB282" s="14"/>
      <c r="AC282" s="14"/>
      <c r="AD282" s="14"/>
      <c r="AE282" s="14"/>
      <c r="AT282" s="264" t="s">
        <v>226</v>
      </c>
      <c r="AU282" s="264" t="s">
        <v>87</v>
      </c>
      <c r="AV282" s="14" t="s">
        <v>87</v>
      </c>
      <c r="AW282" s="14" t="s">
        <v>35</v>
      </c>
      <c r="AX282" s="14" t="s">
        <v>78</v>
      </c>
      <c r="AY282" s="264" t="s">
        <v>216</v>
      </c>
    </row>
    <row r="283" spans="1:51" s="13" customFormat="1" ht="12">
      <c r="A283" s="13"/>
      <c r="B283" s="243"/>
      <c r="C283" s="244"/>
      <c r="D283" s="245" t="s">
        <v>226</v>
      </c>
      <c r="E283" s="246" t="s">
        <v>1</v>
      </c>
      <c r="F283" s="247" t="s">
        <v>2527</v>
      </c>
      <c r="G283" s="244"/>
      <c r="H283" s="246" t="s">
        <v>1</v>
      </c>
      <c r="I283" s="248"/>
      <c r="J283" s="244"/>
      <c r="K283" s="244"/>
      <c r="L283" s="249"/>
      <c r="M283" s="250"/>
      <c r="N283" s="251"/>
      <c r="O283" s="251"/>
      <c r="P283" s="251"/>
      <c r="Q283" s="251"/>
      <c r="R283" s="251"/>
      <c r="S283" s="251"/>
      <c r="T283" s="252"/>
      <c r="U283" s="13"/>
      <c r="V283" s="13"/>
      <c r="W283" s="13"/>
      <c r="X283" s="13"/>
      <c r="Y283" s="13"/>
      <c r="Z283" s="13"/>
      <c r="AA283" s="13"/>
      <c r="AB283" s="13"/>
      <c r="AC283" s="13"/>
      <c r="AD283" s="13"/>
      <c r="AE283" s="13"/>
      <c r="AT283" s="253" t="s">
        <v>226</v>
      </c>
      <c r="AU283" s="253" t="s">
        <v>87</v>
      </c>
      <c r="AV283" s="13" t="s">
        <v>85</v>
      </c>
      <c r="AW283" s="13" t="s">
        <v>35</v>
      </c>
      <c r="AX283" s="13" t="s">
        <v>78</v>
      </c>
      <c r="AY283" s="253" t="s">
        <v>216</v>
      </c>
    </row>
    <row r="284" spans="1:51" s="14" customFormat="1" ht="12">
      <c r="A284" s="14"/>
      <c r="B284" s="254"/>
      <c r="C284" s="255"/>
      <c r="D284" s="245" t="s">
        <v>226</v>
      </c>
      <c r="E284" s="256" t="s">
        <v>1</v>
      </c>
      <c r="F284" s="257" t="s">
        <v>2694</v>
      </c>
      <c r="G284" s="255"/>
      <c r="H284" s="258">
        <v>-28.9</v>
      </c>
      <c r="I284" s="259"/>
      <c r="J284" s="255"/>
      <c r="K284" s="255"/>
      <c r="L284" s="260"/>
      <c r="M284" s="261"/>
      <c r="N284" s="262"/>
      <c r="O284" s="262"/>
      <c r="P284" s="262"/>
      <c r="Q284" s="262"/>
      <c r="R284" s="262"/>
      <c r="S284" s="262"/>
      <c r="T284" s="263"/>
      <c r="U284" s="14"/>
      <c r="V284" s="14"/>
      <c r="W284" s="14"/>
      <c r="X284" s="14"/>
      <c r="Y284" s="14"/>
      <c r="Z284" s="14"/>
      <c r="AA284" s="14"/>
      <c r="AB284" s="14"/>
      <c r="AC284" s="14"/>
      <c r="AD284" s="14"/>
      <c r="AE284" s="14"/>
      <c r="AT284" s="264" t="s">
        <v>226</v>
      </c>
      <c r="AU284" s="264" t="s">
        <v>87</v>
      </c>
      <c r="AV284" s="14" t="s">
        <v>87</v>
      </c>
      <c r="AW284" s="14" t="s">
        <v>35</v>
      </c>
      <c r="AX284" s="14" t="s">
        <v>78</v>
      </c>
      <c r="AY284" s="264" t="s">
        <v>216</v>
      </c>
    </row>
    <row r="285" spans="1:51" s="13" customFormat="1" ht="12">
      <c r="A285" s="13"/>
      <c r="B285" s="243"/>
      <c r="C285" s="244"/>
      <c r="D285" s="245" t="s">
        <v>226</v>
      </c>
      <c r="E285" s="246" t="s">
        <v>1</v>
      </c>
      <c r="F285" s="247" t="s">
        <v>2529</v>
      </c>
      <c r="G285" s="244"/>
      <c r="H285" s="246" t="s">
        <v>1</v>
      </c>
      <c r="I285" s="248"/>
      <c r="J285" s="244"/>
      <c r="K285" s="244"/>
      <c r="L285" s="249"/>
      <c r="M285" s="250"/>
      <c r="N285" s="251"/>
      <c r="O285" s="251"/>
      <c r="P285" s="251"/>
      <c r="Q285" s="251"/>
      <c r="R285" s="251"/>
      <c r="S285" s="251"/>
      <c r="T285" s="252"/>
      <c r="U285" s="13"/>
      <c r="V285" s="13"/>
      <c r="W285" s="13"/>
      <c r="X285" s="13"/>
      <c r="Y285" s="13"/>
      <c r="Z285" s="13"/>
      <c r="AA285" s="13"/>
      <c r="AB285" s="13"/>
      <c r="AC285" s="13"/>
      <c r="AD285" s="13"/>
      <c r="AE285" s="13"/>
      <c r="AT285" s="253" t="s">
        <v>226</v>
      </c>
      <c r="AU285" s="253" t="s">
        <v>87</v>
      </c>
      <c r="AV285" s="13" t="s">
        <v>85</v>
      </c>
      <c r="AW285" s="13" t="s">
        <v>35</v>
      </c>
      <c r="AX285" s="13" t="s">
        <v>78</v>
      </c>
      <c r="AY285" s="253" t="s">
        <v>216</v>
      </c>
    </row>
    <row r="286" spans="1:51" s="14" customFormat="1" ht="12">
      <c r="A286" s="14"/>
      <c r="B286" s="254"/>
      <c r="C286" s="255"/>
      <c r="D286" s="245" t="s">
        <v>226</v>
      </c>
      <c r="E286" s="256" t="s">
        <v>1</v>
      </c>
      <c r="F286" s="257" t="s">
        <v>2695</v>
      </c>
      <c r="G286" s="255"/>
      <c r="H286" s="258">
        <v>50.236</v>
      </c>
      <c r="I286" s="259"/>
      <c r="J286" s="255"/>
      <c r="K286" s="255"/>
      <c r="L286" s="260"/>
      <c r="M286" s="261"/>
      <c r="N286" s="262"/>
      <c r="O286" s="262"/>
      <c r="P286" s="262"/>
      <c r="Q286" s="262"/>
      <c r="R286" s="262"/>
      <c r="S286" s="262"/>
      <c r="T286" s="263"/>
      <c r="U286" s="14"/>
      <c r="V286" s="14"/>
      <c r="W286" s="14"/>
      <c r="X286" s="14"/>
      <c r="Y286" s="14"/>
      <c r="Z286" s="14"/>
      <c r="AA286" s="14"/>
      <c r="AB286" s="14"/>
      <c r="AC286" s="14"/>
      <c r="AD286" s="14"/>
      <c r="AE286" s="14"/>
      <c r="AT286" s="264" t="s">
        <v>226</v>
      </c>
      <c r="AU286" s="264" t="s">
        <v>87</v>
      </c>
      <c r="AV286" s="14" t="s">
        <v>87</v>
      </c>
      <c r="AW286" s="14" t="s">
        <v>35</v>
      </c>
      <c r="AX286" s="14" t="s">
        <v>78</v>
      </c>
      <c r="AY286" s="264" t="s">
        <v>216</v>
      </c>
    </row>
    <row r="287" spans="1:51" s="14" customFormat="1" ht="12">
      <c r="A287" s="14"/>
      <c r="B287" s="254"/>
      <c r="C287" s="255"/>
      <c r="D287" s="245" t="s">
        <v>226</v>
      </c>
      <c r="E287" s="256" t="s">
        <v>1</v>
      </c>
      <c r="F287" s="257" t="s">
        <v>2696</v>
      </c>
      <c r="G287" s="255"/>
      <c r="H287" s="258">
        <v>-28.9</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226</v>
      </c>
      <c r="AU287" s="264" t="s">
        <v>87</v>
      </c>
      <c r="AV287" s="14" t="s">
        <v>87</v>
      </c>
      <c r="AW287" s="14" t="s">
        <v>35</v>
      </c>
      <c r="AX287" s="14" t="s">
        <v>78</v>
      </c>
      <c r="AY287" s="264" t="s">
        <v>216</v>
      </c>
    </row>
    <row r="288" spans="1:51" s="15" customFormat="1" ht="12">
      <c r="A288" s="15"/>
      <c r="B288" s="265"/>
      <c r="C288" s="266"/>
      <c r="D288" s="245" t="s">
        <v>226</v>
      </c>
      <c r="E288" s="267" t="s">
        <v>1</v>
      </c>
      <c r="F288" s="268" t="s">
        <v>229</v>
      </c>
      <c r="G288" s="266"/>
      <c r="H288" s="269">
        <v>489.8860000000001</v>
      </c>
      <c r="I288" s="270"/>
      <c r="J288" s="266"/>
      <c r="K288" s="266"/>
      <c r="L288" s="271"/>
      <c r="M288" s="272"/>
      <c r="N288" s="273"/>
      <c r="O288" s="273"/>
      <c r="P288" s="273"/>
      <c r="Q288" s="273"/>
      <c r="R288" s="273"/>
      <c r="S288" s="273"/>
      <c r="T288" s="274"/>
      <c r="U288" s="15"/>
      <c r="V288" s="15"/>
      <c r="W288" s="15"/>
      <c r="X288" s="15"/>
      <c r="Y288" s="15"/>
      <c r="Z288" s="15"/>
      <c r="AA288" s="15"/>
      <c r="AB288" s="15"/>
      <c r="AC288" s="15"/>
      <c r="AD288" s="15"/>
      <c r="AE288" s="15"/>
      <c r="AT288" s="275" t="s">
        <v>226</v>
      </c>
      <c r="AU288" s="275" t="s">
        <v>87</v>
      </c>
      <c r="AV288" s="15" t="s">
        <v>100</v>
      </c>
      <c r="AW288" s="15" t="s">
        <v>35</v>
      </c>
      <c r="AX288" s="15" t="s">
        <v>85</v>
      </c>
      <c r="AY288" s="275" t="s">
        <v>216</v>
      </c>
    </row>
    <row r="289" spans="1:65" s="2" customFormat="1" ht="24.15" customHeight="1">
      <c r="A289" s="39"/>
      <c r="B289" s="40"/>
      <c r="C289" s="276" t="s">
        <v>353</v>
      </c>
      <c r="D289" s="276" t="s">
        <v>265</v>
      </c>
      <c r="E289" s="277" t="s">
        <v>2534</v>
      </c>
      <c r="F289" s="278" t="s">
        <v>2535</v>
      </c>
      <c r="G289" s="279" t="s">
        <v>268</v>
      </c>
      <c r="H289" s="280">
        <v>557.6</v>
      </c>
      <c r="I289" s="281"/>
      <c r="J289" s="282">
        <f>ROUND(I289*H289,2)</f>
        <v>0</v>
      </c>
      <c r="K289" s="278" t="s">
        <v>1361</v>
      </c>
      <c r="L289" s="45"/>
      <c r="M289" s="283" t="s">
        <v>1</v>
      </c>
      <c r="N289" s="284" t="s">
        <v>43</v>
      </c>
      <c r="O289" s="92"/>
      <c r="P289" s="239">
        <f>O289*H289</f>
        <v>0</v>
      </c>
      <c r="Q289" s="239">
        <v>0.048</v>
      </c>
      <c r="R289" s="239">
        <f>Q289*H289</f>
        <v>26.7648</v>
      </c>
      <c r="S289" s="239">
        <v>0.048</v>
      </c>
      <c r="T289" s="240">
        <f>S289*H289</f>
        <v>26.7648</v>
      </c>
      <c r="U289" s="39"/>
      <c r="V289" s="39"/>
      <c r="W289" s="39"/>
      <c r="X289" s="39"/>
      <c r="Y289" s="39"/>
      <c r="Z289" s="39"/>
      <c r="AA289" s="39"/>
      <c r="AB289" s="39"/>
      <c r="AC289" s="39"/>
      <c r="AD289" s="39"/>
      <c r="AE289" s="39"/>
      <c r="AR289" s="241" t="s">
        <v>100</v>
      </c>
      <c r="AT289" s="241" t="s">
        <v>265</v>
      </c>
      <c r="AU289" s="241" t="s">
        <v>87</v>
      </c>
      <c r="AY289" s="18" t="s">
        <v>216</v>
      </c>
      <c r="BE289" s="242">
        <f>IF(N289="základní",J289,0)</f>
        <v>0</v>
      </c>
      <c r="BF289" s="242">
        <f>IF(N289="snížená",J289,0)</f>
        <v>0</v>
      </c>
      <c r="BG289" s="242">
        <f>IF(N289="zákl. přenesená",J289,0)</f>
        <v>0</v>
      </c>
      <c r="BH289" s="242">
        <f>IF(N289="sníž. přenesená",J289,0)</f>
        <v>0</v>
      </c>
      <c r="BI289" s="242">
        <f>IF(N289="nulová",J289,0)</f>
        <v>0</v>
      </c>
      <c r="BJ289" s="18" t="s">
        <v>85</v>
      </c>
      <c r="BK289" s="242">
        <f>ROUND(I289*H289,2)</f>
        <v>0</v>
      </c>
      <c r="BL289" s="18" t="s">
        <v>100</v>
      </c>
      <c r="BM289" s="241" t="s">
        <v>2697</v>
      </c>
    </row>
    <row r="290" spans="1:47" s="2" customFormat="1" ht="12">
      <c r="A290" s="39"/>
      <c r="B290" s="40"/>
      <c r="C290" s="41"/>
      <c r="D290" s="288" t="s">
        <v>836</v>
      </c>
      <c r="E290" s="41"/>
      <c r="F290" s="289" t="s">
        <v>2537</v>
      </c>
      <c r="G290" s="41"/>
      <c r="H290" s="41"/>
      <c r="I290" s="290"/>
      <c r="J290" s="41"/>
      <c r="K290" s="41"/>
      <c r="L290" s="45"/>
      <c r="M290" s="291"/>
      <c r="N290" s="292"/>
      <c r="O290" s="92"/>
      <c r="P290" s="92"/>
      <c r="Q290" s="92"/>
      <c r="R290" s="92"/>
      <c r="S290" s="92"/>
      <c r="T290" s="93"/>
      <c r="U290" s="39"/>
      <c r="V290" s="39"/>
      <c r="W290" s="39"/>
      <c r="X290" s="39"/>
      <c r="Y290" s="39"/>
      <c r="Z290" s="39"/>
      <c r="AA290" s="39"/>
      <c r="AB290" s="39"/>
      <c r="AC290" s="39"/>
      <c r="AD290" s="39"/>
      <c r="AE290" s="39"/>
      <c r="AT290" s="18" t="s">
        <v>836</v>
      </c>
      <c r="AU290" s="18" t="s">
        <v>87</v>
      </c>
    </row>
    <row r="291" spans="1:51" s="13" customFormat="1" ht="12">
      <c r="A291" s="13"/>
      <c r="B291" s="243"/>
      <c r="C291" s="244"/>
      <c r="D291" s="245" t="s">
        <v>226</v>
      </c>
      <c r="E291" s="246" t="s">
        <v>1</v>
      </c>
      <c r="F291" s="247" t="s">
        <v>2698</v>
      </c>
      <c r="G291" s="244"/>
      <c r="H291" s="246" t="s">
        <v>1</v>
      </c>
      <c r="I291" s="248"/>
      <c r="J291" s="244"/>
      <c r="K291" s="244"/>
      <c r="L291" s="249"/>
      <c r="M291" s="250"/>
      <c r="N291" s="251"/>
      <c r="O291" s="251"/>
      <c r="P291" s="251"/>
      <c r="Q291" s="251"/>
      <c r="R291" s="251"/>
      <c r="S291" s="251"/>
      <c r="T291" s="252"/>
      <c r="U291" s="13"/>
      <c r="V291" s="13"/>
      <c r="W291" s="13"/>
      <c r="X291" s="13"/>
      <c r="Y291" s="13"/>
      <c r="Z291" s="13"/>
      <c r="AA291" s="13"/>
      <c r="AB291" s="13"/>
      <c r="AC291" s="13"/>
      <c r="AD291" s="13"/>
      <c r="AE291" s="13"/>
      <c r="AT291" s="253" t="s">
        <v>226</v>
      </c>
      <c r="AU291" s="253" t="s">
        <v>87</v>
      </c>
      <c r="AV291" s="13" t="s">
        <v>85</v>
      </c>
      <c r="AW291" s="13" t="s">
        <v>35</v>
      </c>
      <c r="AX291" s="13" t="s">
        <v>78</v>
      </c>
      <c r="AY291" s="253" t="s">
        <v>216</v>
      </c>
    </row>
    <row r="292" spans="1:51" s="14" customFormat="1" ht="12">
      <c r="A292" s="14"/>
      <c r="B292" s="254"/>
      <c r="C292" s="255"/>
      <c r="D292" s="245" t="s">
        <v>226</v>
      </c>
      <c r="E292" s="256" t="s">
        <v>1</v>
      </c>
      <c r="F292" s="257" t="s">
        <v>2699</v>
      </c>
      <c r="G292" s="255"/>
      <c r="H292" s="258">
        <v>557.6</v>
      </c>
      <c r="I292" s="259"/>
      <c r="J292" s="255"/>
      <c r="K292" s="255"/>
      <c r="L292" s="260"/>
      <c r="M292" s="261"/>
      <c r="N292" s="262"/>
      <c r="O292" s="262"/>
      <c r="P292" s="262"/>
      <c r="Q292" s="262"/>
      <c r="R292" s="262"/>
      <c r="S292" s="262"/>
      <c r="T292" s="263"/>
      <c r="U292" s="14"/>
      <c r="V292" s="14"/>
      <c r="W292" s="14"/>
      <c r="X292" s="14"/>
      <c r="Y292" s="14"/>
      <c r="Z292" s="14"/>
      <c r="AA292" s="14"/>
      <c r="AB292" s="14"/>
      <c r="AC292" s="14"/>
      <c r="AD292" s="14"/>
      <c r="AE292" s="14"/>
      <c r="AT292" s="264" t="s">
        <v>226</v>
      </c>
      <c r="AU292" s="264" t="s">
        <v>87</v>
      </c>
      <c r="AV292" s="14" t="s">
        <v>87</v>
      </c>
      <c r="AW292" s="14" t="s">
        <v>35</v>
      </c>
      <c r="AX292" s="14" t="s">
        <v>78</v>
      </c>
      <c r="AY292" s="264" t="s">
        <v>216</v>
      </c>
    </row>
    <row r="293" spans="1:51" s="15" customFormat="1" ht="12">
      <c r="A293" s="15"/>
      <c r="B293" s="265"/>
      <c r="C293" s="266"/>
      <c r="D293" s="245" t="s">
        <v>226</v>
      </c>
      <c r="E293" s="267" t="s">
        <v>1</v>
      </c>
      <c r="F293" s="268" t="s">
        <v>229</v>
      </c>
      <c r="G293" s="266"/>
      <c r="H293" s="269">
        <v>557.6</v>
      </c>
      <c r="I293" s="270"/>
      <c r="J293" s="266"/>
      <c r="K293" s="266"/>
      <c r="L293" s="271"/>
      <c r="M293" s="272"/>
      <c r="N293" s="273"/>
      <c r="O293" s="273"/>
      <c r="P293" s="273"/>
      <c r="Q293" s="273"/>
      <c r="R293" s="273"/>
      <c r="S293" s="273"/>
      <c r="T293" s="274"/>
      <c r="U293" s="15"/>
      <c r="V293" s="15"/>
      <c r="W293" s="15"/>
      <c r="X293" s="15"/>
      <c r="Y293" s="15"/>
      <c r="Z293" s="15"/>
      <c r="AA293" s="15"/>
      <c r="AB293" s="15"/>
      <c r="AC293" s="15"/>
      <c r="AD293" s="15"/>
      <c r="AE293" s="15"/>
      <c r="AT293" s="275" t="s">
        <v>226</v>
      </c>
      <c r="AU293" s="275" t="s">
        <v>87</v>
      </c>
      <c r="AV293" s="15" t="s">
        <v>100</v>
      </c>
      <c r="AW293" s="15" t="s">
        <v>35</v>
      </c>
      <c r="AX293" s="15" t="s">
        <v>85</v>
      </c>
      <c r="AY293" s="275" t="s">
        <v>216</v>
      </c>
    </row>
    <row r="294" spans="1:65" s="2" customFormat="1" ht="37.8" customHeight="1">
      <c r="A294" s="39"/>
      <c r="B294" s="40"/>
      <c r="C294" s="276" t="s">
        <v>317</v>
      </c>
      <c r="D294" s="276" t="s">
        <v>265</v>
      </c>
      <c r="E294" s="277" t="s">
        <v>2542</v>
      </c>
      <c r="F294" s="278" t="s">
        <v>2543</v>
      </c>
      <c r="G294" s="279" t="s">
        <v>268</v>
      </c>
      <c r="H294" s="280">
        <v>1047.486</v>
      </c>
      <c r="I294" s="281"/>
      <c r="J294" s="282">
        <f>ROUND(I294*H294,2)</f>
        <v>0</v>
      </c>
      <c r="K294" s="278" t="s">
        <v>1361</v>
      </c>
      <c r="L294" s="45"/>
      <c r="M294" s="283" t="s">
        <v>1</v>
      </c>
      <c r="N294" s="284" t="s">
        <v>43</v>
      </c>
      <c r="O294" s="92"/>
      <c r="P294" s="239">
        <f>O294*H294</f>
        <v>0</v>
      </c>
      <c r="Q294" s="239">
        <v>0</v>
      </c>
      <c r="R294" s="239">
        <f>Q294*H294</f>
        <v>0</v>
      </c>
      <c r="S294" s="239">
        <v>0.0106</v>
      </c>
      <c r="T294" s="240">
        <f>S294*H294</f>
        <v>11.103351600000002</v>
      </c>
      <c r="U294" s="39"/>
      <c r="V294" s="39"/>
      <c r="W294" s="39"/>
      <c r="X294" s="39"/>
      <c r="Y294" s="39"/>
      <c r="Z294" s="39"/>
      <c r="AA294" s="39"/>
      <c r="AB294" s="39"/>
      <c r="AC294" s="39"/>
      <c r="AD294" s="39"/>
      <c r="AE294" s="39"/>
      <c r="AR294" s="241" t="s">
        <v>100</v>
      </c>
      <c r="AT294" s="241" t="s">
        <v>265</v>
      </c>
      <c r="AU294" s="241" t="s">
        <v>87</v>
      </c>
      <c r="AY294" s="18" t="s">
        <v>216</v>
      </c>
      <c r="BE294" s="242">
        <f>IF(N294="základní",J294,0)</f>
        <v>0</v>
      </c>
      <c r="BF294" s="242">
        <f>IF(N294="snížená",J294,0)</f>
        <v>0</v>
      </c>
      <c r="BG294" s="242">
        <f>IF(N294="zákl. přenesená",J294,0)</f>
        <v>0</v>
      </c>
      <c r="BH294" s="242">
        <f>IF(N294="sníž. přenesená",J294,0)</f>
        <v>0</v>
      </c>
      <c r="BI294" s="242">
        <f>IF(N294="nulová",J294,0)</f>
        <v>0</v>
      </c>
      <c r="BJ294" s="18" t="s">
        <v>85</v>
      </c>
      <c r="BK294" s="242">
        <f>ROUND(I294*H294,2)</f>
        <v>0</v>
      </c>
      <c r="BL294" s="18" t="s">
        <v>100</v>
      </c>
      <c r="BM294" s="241" t="s">
        <v>2700</v>
      </c>
    </row>
    <row r="295" spans="1:47" s="2" customFormat="1" ht="12">
      <c r="A295" s="39"/>
      <c r="B295" s="40"/>
      <c r="C295" s="41"/>
      <c r="D295" s="288" t="s">
        <v>836</v>
      </c>
      <c r="E295" s="41"/>
      <c r="F295" s="289" t="s">
        <v>2545</v>
      </c>
      <c r="G295" s="41"/>
      <c r="H295" s="41"/>
      <c r="I295" s="290"/>
      <c r="J295" s="41"/>
      <c r="K295" s="41"/>
      <c r="L295" s="45"/>
      <c r="M295" s="291"/>
      <c r="N295" s="292"/>
      <c r="O295" s="92"/>
      <c r="P295" s="92"/>
      <c r="Q295" s="92"/>
      <c r="R295" s="92"/>
      <c r="S295" s="92"/>
      <c r="T295" s="93"/>
      <c r="U295" s="39"/>
      <c r="V295" s="39"/>
      <c r="W295" s="39"/>
      <c r="X295" s="39"/>
      <c r="Y295" s="39"/>
      <c r="Z295" s="39"/>
      <c r="AA295" s="39"/>
      <c r="AB295" s="39"/>
      <c r="AC295" s="39"/>
      <c r="AD295" s="39"/>
      <c r="AE295" s="39"/>
      <c r="AT295" s="18" t="s">
        <v>836</v>
      </c>
      <c r="AU295" s="18" t="s">
        <v>87</v>
      </c>
    </row>
    <row r="296" spans="1:51" s="13" customFormat="1" ht="12">
      <c r="A296" s="13"/>
      <c r="B296" s="243"/>
      <c r="C296" s="244"/>
      <c r="D296" s="245" t="s">
        <v>226</v>
      </c>
      <c r="E296" s="246" t="s">
        <v>1</v>
      </c>
      <c r="F296" s="247" t="s">
        <v>2698</v>
      </c>
      <c r="G296" s="244"/>
      <c r="H296" s="246" t="s">
        <v>1</v>
      </c>
      <c r="I296" s="248"/>
      <c r="J296" s="244"/>
      <c r="K296" s="244"/>
      <c r="L296" s="249"/>
      <c r="M296" s="250"/>
      <c r="N296" s="251"/>
      <c r="O296" s="251"/>
      <c r="P296" s="251"/>
      <c r="Q296" s="251"/>
      <c r="R296" s="251"/>
      <c r="S296" s="251"/>
      <c r="T296" s="252"/>
      <c r="U296" s="13"/>
      <c r="V296" s="13"/>
      <c r="W296" s="13"/>
      <c r="X296" s="13"/>
      <c r="Y296" s="13"/>
      <c r="Z296" s="13"/>
      <c r="AA296" s="13"/>
      <c r="AB296" s="13"/>
      <c r="AC296" s="13"/>
      <c r="AD296" s="13"/>
      <c r="AE296" s="13"/>
      <c r="AT296" s="253" t="s">
        <v>226</v>
      </c>
      <c r="AU296" s="253" t="s">
        <v>87</v>
      </c>
      <c r="AV296" s="13" t="s">
        <v>85</v>
      </c>
      <c r="AW296" s="13" t="s">
        <v>35</v>
      </c>
      <c r="AX296" s="13" t="s">
        <v>78</v>
      </c>
      <c r="AY296" s="253" t="s">
        <v>216</v>
      </c>
    </row>
    <row r="297" spans="1:51" s="14" customFormat="1" ht="12">
      <c r="A297" s="14"/>
      <c r="B297" s="254"/>
      <c r="C297" s="255"/>
      <c r="D297" s="245" t="s">
        <v>226</v>
      </c>
      <c r="E297" s="256" t="s">
        <v>1</v>
      </c>
      <c r="F297" s="257" t="s">
        <v>2699</v>
      </c>
      <c r="G297" s="255"/>
      <c r="H297" s="258">
        <v>557.6</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226</v>
      </c>
      <c r="AU297" s="264" t="s">
        <v>87</v>
      </c>
      <c r="AV297" s="14" t="s">
        <v>87</v>
      </c>
      <c r="AW297" s="14" t="s">
        <v>35</v>
      </c>
      <c r="AX297" s="14" t="s">
        <v>78</v>
      </c>
      <c r="AY297" s="264" t="s">
        <v>216</v>
      </c>
    </row>
    <row r="298" spans="1:51" s="13" customFormat="1" ht="12">
      <c r="A298" s="13"/>
      <c r="B298" s="243"/>
      <c r="C298" s="244"/>
      <c r="D298" s="245" t="s">
        <v>226</v>
      </c>
      <c r="E298" s="246" t="s">
        <v>1</v>
      </c>
      <c r="F298" s="247" t="s">
        <v>2691</v>
      </c>
      <c r="G298" s="244"/>
      <c r="H298" s="246" t="s">
        <v>1</v>
      </c>
      <c r="I298" s="248"/>
      <c r="J298" s="244"/>
      <c r="K298" s="244"/>
      <c r="L298" s="249"/>
      <c r="M298" s="250"/>
      <c r="N298" s="251"/>
      <c r="O298" s="251"/>
      <c r="P298" s="251"/>
      <c r="Q298" s="251"/>
      <c r="R298" s="251"/>
      <c r="S298" s="251"/>
      <c r="T298" s="252"/>
      <c r="U298" s="13"/>
      <c r="V298" s="13"/>
      <c r="W298" s="13"/>
      <c r="X298" s="13"/>
      <c r="Y298" s="13"/>
      <c r="Z298" s="13"/>
      <c r="AA298" s="13"/>
      <c r="AB298" s="13"/>
      <c r="AC298" s="13"/>
      <c r="AD298" s="13"/>
      <c r="AE298" s="13"/>
      <c r="AT298" s="253" t="s">
        <v>226</v>
      </c>
      <c r="AU298" s="253" t="s">
        <v>87</v>
      </c>
      <c r="AV298" s="13" t="s">
        <v>85</v>
      </c>
      <c r="AW298" s="13" t="s">
        <v>35</v>
      </c>
      <c r="AX298" s="13" t="s">
        <v>78</v>
      </c>
      <c r="AY298" s="253" t="s">
        <v>216</v>
      </c>
    </row>
    <row r="299" spans="1:51" s="14" customFormat="1" ht="12">
      <c r="A299" s="14"/>
      <c r="B299" s="254"/>
      <c r="C299" s="255"/>
      <c r="D299" s="245" t="s">
        <v>226</v>
      </c>
      <c r="E299" s="256" t="s">
        <v>1</v>
      </c>
      <c r="F299" s="257" t="s">
        <v>2692</v>
      </c>
      <c r="G299" s="255"/>
      <c r="H299" s="258">
        <v>435.2</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226</v>
      </c>
      <c r="AU299" s="264" t="s">
        <v>87</v>
      </c>
      <c r="AV299" s="14" t="s">
        <v>87</v>
      </c>
      <c r="AW299" s="14" t="s">
        <v>35</v>
      </c>
      <c r="AX299" s="14" t="s">
        <v>78</v>
      </c>
      <c r="AY299" s="264" t="s">
        <v>216</v>
      </c>
    </row>
    <row r="300" spans="1:51" s="13" customFormat="1" ht="12">
      <c r="A300" s="13"/>
      <c r="B300" s="243"/>
      <c r="C300" s="244"/>
      <c r="D300" s="245" t="s">
        <v>226</v>
      </c>
      <c r="E300" s="246" t="s">
        <v>1</v>
      </c>
      <c r="F300" s="247" t="s">
        <v>2525</v>
      </c>
      <c r="G300" s="244"/>
      <c r="H300" s="246" t="s">
        <v>1</v>
      </c>
      <c r="I300" s="248"/>
      <c r="J300" s="244"/>
      <c r="K300" s="244"/>
      <c r="L300" s="249"/>
      <c r="M300" s="250"/>
      <c r="N300" s="251"/>
      <c r="O300" s="251"/>
      <c r="P300" s="251"/>
      <c r="Q300" s="251"/>
      <c r="R300" s="251"/>
      <c r="S300" s="251"/>
      <c r="T300" s="252"/>
      <c r="U300" s="13"/>
      <c r="V300" s="13"/>
      <c r="W300" s="13"/>
      <c r="X300" s="13"/>
      <c r="Y300" s="13"/>
      <c r="Z300" s="13"/>
      <c r="AA300" s="13"/>
      <c r="AB300" s="13"/>
      <c r="AC300" s="13"/>
      <c r="AD300" s="13"/>
      <c r="AE300" s="13"/>
      <c r="AT300" s="253" t="s">
        <v>226</v>
      </c>
      <c r="AU300" s="253" t="s">
        <v>87</v>
      </c>
      <c r="AV300" s="13" t="s">
        <v>85</v>
      </c>
      <c r="AW300" s="13" t="s">
        <v>35</v>
      </c>
      <c r="AX300" s="13" t="s">
        <v>78</v>
      </c>
      <c r="AY300" s="253" t="s">
        <v>216</v>
      </c>
    </row>
    <row r="301" spans="1:51" s="14" customFormat="1" ht="12">
      <c r="A301" s="14"/>
      <c r="B301" s="254"/>
      <c r="C301" s="255"/>
      <c r="D301" s="245" t="s">
        <v>226</v>
      </c>
      <c r="E301" s="256" t="s">
        <v>1</v>
      </c>
      <c r="F301" s="257" t="s">
        <v>2693</v>
      </c>
      <c r="G301" s="255"/>
      <c r="H301" s="258">
        <v>62.25</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226</v>
      </c>
      <c r="AU301" s="264" t="s">
        <v>87</v>
      </c>
      <c r="AV301" s="14" t="s">
        <v>87</v>
      </c>
      <c r="AW301" s="14" t="s">
        <v>35</v>
      </c>
      <c r="AX301" s="14" t="s">
        <v>78</v>
      </c>
      <c r="AY301" s="264" t="s">
        <v>216</v>
      </c>
    </row>
    <row r="302" spans="1:51" s="13" customFormat="1" ht="12">
      <c r="A302" s="13"/>
      <c r="B302" s="243"/>
      <c r="C302" s="244"/>
      <c r="D302" s="245" t="s">
        <v>226</v>
      </c>
      <c r="E302" s="246" t="s">
        <v>1</v>
      </c>
      <c r="F302" s="247" t="s">
        <v>2527</v>
      </c>
      <c r="G302" s="244"/>
      <c r="H302" s="246" t="s">
        <v>1</v>
      </c>
      <c r="I302" s="248"/>
      <c r="J302" s="244"/>
      <c r="K302" s="244"/>
      <c r="L302" s="249"/>
      <c r="M302" s="250"/>
      <c r="N302" s="251"/>
      <c r="O302" s="251"/>
      <c r="P302" s="251"/>
      <c r="Q302" s="251"/>
      <c r="R302" s="251"/>
      <c r="S302" s="251"/>
      <c r="T302" s="252"/>
      <c r="U302" s="13"/>
      <c r="V302" s="13"/>
      <c r="W302" s="13"/>
      <c r="X302" s="13"/>
      <c r="Y302" s="13"/>
      <c r="Z302" s="13"/>
      <c r="AA302" s="13"/>
      <c r="AB302" s="13"/>
      <c r="AC302" s="13"/>
      <c r="AD302" s="13"/>
      <c r="AE302" s="13"/>
      <c r="AT302" s="253" t="s">
        <v>226</v>
      </c>
      <c r="AU302" s="253" t="s">
        <v>87</v>
      </c>
      <c r="AV302" s="13" t="s">
        <v>85</v>
      </c>
      <c r="AW302" s="13" t="s">
        <v>35</v>
      </c>
      <c r="AX302" s="13" t="s">
        <v>78</v>
      </c>
      <c r="AY302" s="253" t="s">
        <v>216</v>
      </c>
    </row>
    <row r="303" spans="1:51" s="14" customFormat="1" ht="12">
      <c r="A303" s="14"/>
      <c r="B303" s="254"/>
      <c r="C303" s="255"/>
      <c r="D303" s="245" t="s">
        <v>226</v>
      </c>
      <c r="E303" s="256" t="s">
        <v>1</v>
      </c>
      <c r="F303" s="257" t="s">
        <v>2694</v>
      </c>
      <c r="G303" s="255"/>
      <c r="H303" s="258">
        <v>-28.9</v>
      </c>
      <c r="I303" s="259"/>
      <c r="J303" s="255"/>
      <c r="K303" s="255"/>
      <c r="L303" s="260"/>
      <c r="M303" s="261"/>
      <c r="N303" s="262"/>
      <c r="O303" s="262"/>
      <c r="P303" s="262"/>
      <c r="Q303" s="262"/>
      <c r="R303" s="262"/>
      <c r="S303" s="262"/>
      <c r="T303" s="263"/>
      <c r="U303" s="14"/>
      <c r="V303" s="14"/>
      <c r="W303" s="14"/>
      <c r="X303" s="14"/>
      <c r="Y303" s="14"/>
      <c r="Z303" s="14"/>
      <c r="AA303" s="14"/>
      <c r="AB303" s="14"/>
      <c r="AC303" s="14"/>
      <c r="AD303" s="14"/>
      <c r="AE303" s="14"/>
      <c r="AT303" s="264" t="s">
        <v>226</v>
      </c>
      <c r="AU303" s="264" t="s">
        <v>87</v>
      </c>
      <c r="AV303" s="14" t="s">
        <v>87</v>
      </c>
      <c r="AW303" s="14" t="s">
        <v>35</v>
      </c>
      <c r="AX303" s="14" t="s">
        <v>78</v>
      </c>
      <c r="AY303" s="264" t="s">
        <v>216</v>
      </c>
    </row>
    <row r="304" spans="1:51" s="13" customFormat="1" ht="12">
      <c r="A304" s="13"/>
      <c r="B304" s="243"/>
      <c r="C304" s="244"/>
      <c r="D304" s="245" t="s">
        <v>226</v>
      </c>
      <c r="E304" s="246" t="s">
        <v>1</v>
      </c>
      <c r="F304" s="247" t="s">
        <v>2529</v>
      </c>
      <c r="G304" s="244"/>
      <c r="H304" s="246" t="s">
        <v>1</v>
      </c>
      <c r="I304" s="248"/>
      <c r="J304" s="244"/>
      <c r="K304" s="244"/>
      <c r="L304" s="249"/>
      <c r="M304" s="250"/>
      <c r="N304" s="251"/>
      <c r="O304" s="251"/>
      <c r="P304" s="251"/>
      <c r="Q304" s="251"/>
      <c r="R304" s="251"/>
      <c r="S304" s="251"/>
      <c r="T304" s="252"/>
      <c r="U304" s="13"/>
      <c r="V304" s="13"/>
      <c r="W304" s="13"/>
      <c r="X304" s="13"/>
      <c r="Y304" s="13"/>
      <c r="Z304" s="13"/>
      <c r="AA304" s="13"/>
      <c r="AB304" s="13"/>
      <c r="AC304" s="13"/>
      <c r="AD304" s="13"/>
      <c r="AE304" s="13"/>
      <c r="AT304" s="253" t="s">
        <v>226</v>
      </c>
      <c r="AU304" s="253" t="s">
        <v>87</v>
      </c>
      <c r="AV304" s="13" t="s">
        <v>85</v>
      </c>
      <c r="AW304" s="13" t="s">
        <v>35</v>
      </c>
      <c r="AX304" s="13" t="s">
        <v>78</v>
      </c>
      <c r="AY304" s="253" t="s">
        <v>216</v>
      </c>
    </row>
    <row r="305" spans="1:51" s="14" customFormat="1" ht="12">
      <c r="A305" s="14"/>
      <c r="B305" s="254"/>
      <c r="C305" s="255"/>
      <c r="D305" s="245" t="s">
        <v>226</v>
      </c>
      <c r="E305" s="256" t="s">
        <v>1</v>
      </c>
      <c r="F305" s="257" t="s">
        <v>2695</v>
      </c>
      <c r="G305" s="255"/>
      <c r="H305" s="258">
        <v>50.236</v>
      </c>
      <c r="I305" s="259"/>
      <c r="J305" s="255"/>
      <c r="K305" s="255"/>
      <c r="L305" s="260"/>
      <c r="M305" s="261"/>
      <c r="N305" s="262"/>
      <c r="O305" s="262"/>
      <c r="P305" s="262"/>
      <c r="Q305" s="262"/>
      <c r="R305" s="262"/>
      <c r="S305" s="262"/>
      <c r="T305" s="263"/>
      <c r="U305" s="14"/>
      <c r="V305" s="14"/>
      <c r="W305" s="14"/>
      <c r="X305" s="14"/>
      <c r="Y305" s="14"/>
      <c r="Z305" s="14"/>
      <c r="AA305" s="14"/>
      <c r="AB305" s="14"/>
      <c r="AC305" s="14"/>
      <c r="AD305" s="14"/>
      <c r="AE305" s="14"/>
      <c r="AT305" s="264" t="s">
        <v>226</v>
      </c>
      <c r="AU305" s="264" t="s">
        <v>87</v>
      </c>
      <c r="AV305" s="14" t="s">
        <v>87</v>
      </c>
      <c r="AW305" s="14" t="s">
        <v>35</v>
      </c>
      <c r="AX305" s="14" t="s">
        <v>78</v>
      </c>
      <c r="AY305" s="264" t="s">
        <v>216</v>
      </c>
    </row>
    <row r="306" spans="1:51" s="14" customFormat="1" ht="12">
      <c r="A306" s="14"/>
      <c r="B306" s="254"/>
      <c r="C306" s="255"/>
      <c r="D306" s="245" t="s">
        <v>226</v>
      </c>
      <c r="E306" s="256" t="s">
        <v>1</v>
      </c>
      <c r="F306" s="257" t="s">
        <v>2696</v>
      </c>
      <c r="G306" s="255"/>
      <c r="H306" s="258">
        <v>-28.9</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226</v>
      </c>
      <c r="AU306" s="264" t="s">
        <v>87</v>
      </c>
      <c r="AV306" s="14" t="s">
        <v>87</v>
      </c>
      <c r="AW306" s="14" t="s">
        <v>35</v>
      </c>
      <c r="AX306" s="14" t="s">
        <v>78</v>
      </c>
      <c r="AY306" s="264" t="s">
        <v>216</v>
      </c>
    </row>
    <row r="307" spans="1:51" s="15" customFormat="1" ht="12">
      <c r="A307" s="15"/>
      <c r="B307" s="265"/>
      <c r="C307" s="266"/>
      <c r="D307" s="245" t="s">
        <v>226</v>
      </c>
      <c r="E307" s="267" t="s">
        <v>1</v>
      </c>
      <c r="F307" s="268" t="s">
        <v>229</v>
      </c>
      <c r="G307" s="266"/>
      <c r="H307" s="269">
        <v>1047.4859999999999</v>
      </c>
      <c r="I307" s="270"/>
      <c r="J307" s="266"/>
      <c r="K307" s="266"/>
      <c r="L307" s="271"/>
      <c r="M307" s="272"/>
      <c r="N307" s="273"/>
      <c r="O307" s="273"/>
      <c r="P307" s="273"/>
      <c r="Q307" s="273"/>
      <c r="R307" s="273"/>
      <c r="S307" s="273"/>
      <c r="T307" s="274"/>
      <c r="U307" s="15"/>
      <c r="V307" s="15"/>
      <c r="W307" s="15"/>
      <c r="X307" s="15"/>
      <c r="Y307" s="15"/>
      <c r="Z307" s="15"/>
      <c r="AA307" s="15"/>
      <c r="AB307" s="15"/>
      <c r="AC307" s="15"/>
      <c r="AD307" s="15"/>
      <c r="AE307" s="15"/>
      <c r="AT307" s="275" t="s">
        <v>226</v>
      </c>
      <c r="AU307" s="275" t="s">
        <v>87</v>
      </c>
      <c r="AV307" s="15" t="s">
        <v>100</v>
      </c>
      <c r="AW307" s="15" t="s">
        <v>35</v>
      </c>
      <c r="AX307" s="15" t="s">
        <v>85</v>
      </c>
      <c r="AY307" s="275" t="s">
        <v>216</v>
      </c>
    </row>
    <row r="308" spans="1:65" s="2" customFormat="1" ht="24.15" customHeight="1">
      <c r="A308" s="39"/>
      <c r="B308" s="40"/>
      <c r="C308" s="276" t="s">
        <v>361</v>
      </c>
      <c r="D308" s="276" t="s">
        <v>265</v>
      </c>
      <c r="E308" s="277" t="s">
        <v>2546</v>
      </c>
      <c r="F308" s="278" t="s">
        <v>2547</v>
      </c>
      <c r="G308" s="279" t="s">
        <v>300</v>
      </c>
      <c r="H308" s="280">
        <v>2</v>
      </c>
      <c r="I308" s="281"/>
      <c r="J308" s="282">
        <f>ROUND(I308*H308,2)</f>
        <v>0</v>
      </c>
      <c r="K308" s="278" t="s">
        <v>1361</v>
      </c>
      <c r="L308" s="45"/>
      <c r="M308" s="283" t="s">
        <v>1</v>
      </c>
      <c r="N308" s="284" t="s">
        <v>43</v>
      </c>
      <c r="O308" s="92"/>
      <c r="P308" s="239">
        <f>O308*H308</f>
        <v>0</v>
      </c>
      <c r="Q308" s="239">
        <v>0.50375</v>
      </c>
      <c r="R308" s="239">
        <f>Q308*H308</f>
        <v>1.0075</v>
      </c>
      <c r="S308" s="239">
        <v>2.5</v>
      </c>
      <c r="T308" s="240">
        <f>S308*H308</f>
        <v>5</v>
      </c>
      <c r="U308" s="39"/>
      <c r="V308" s="39"/>
      <c r="W308" s="39"/>
      <c r="X308" s="39"/>
      <c r="Y308" s="39"/>
      <c r="Z308" s="39"/>
      <c r="AA308" s="39"/>
      <c r="AB308" s="39"/>
      <c r="AC308" s="39"/>
      <c r="AD308" s="39"/>
      <c r="AE308" s="39"/>
      <c r="AR308" s="241" t="s">
        <v>100</v>
      </c>
      <c r="AT308" s="241" t="s">
        <v>265</v>
      </c>
      <c r="AU308" s="241" t="s">
        <v>87</v>
      </c>
      <c r="AY308" s="18" t="s">
        <v>216</v>
      </c>
      <c r="BE308" s="242">
        <f>IF(N308="základní",J308,0)</f>
        <v>0</v>
      </c>
      <c r="BF308" s="242">
        <f>IF(N308="snížená",J308,0)</f>
        <v>0</v>
      </c>
      <c r="BG308" s="242">
        <f>IF(N308="zákl. přenesená",J308,0)</f>
        <v>0</v>
      </c>
      <c r="BH308" s="242">
        <f>IF(N308="sníž. přenesená",J308,0)</f>
        <v>0</v>
      </c>
      <c r="BI308" s="242">
        <f>IF(N308="nulová",J308,0)</f>
        <v>0</v>
      </c>
      <c r="BJ308" s="18" t="s">
        <v>85</v>
      </c>
      <c r="BK308" s="242">
        <f>ROUND(I308*H308,2)</f>
        <v>0</v>
      </c>
      <c r="BL308" s="18" t="s">
        <v>100</v>
      </c>
      <c r="BM308" s="241" t="s">
        <v>2701</v>
      </c>
    </row>
    <row r="309" spans="1:47" s="2" customFormat="1" ht="12">
      <c r="A309" s="39"/>
      <c r="B309" s="40"/>
      <c r="C309" s="41"/>
      <c r="D309" s="288" t="s">
        <v>836</v>
      </c>
      <c r="E309" s="41"/>
      <c r="F309" s="289" t="s">
        <v>2549</v>
      </c>
      <c r="G309" s="41"/>
      <c r="H309" s="41"/>
      <c r="I309" s="290"/>
      <c r="J309" s="41"/>
      <c r="K309" s="41"/>
      <c r="L309" s="45"/>
      <c r="M309" s="291"/>
      <c r="N309" s="292"/>
      <c r="O309" s="92"/>
      <c r="P309" s="92"/>
      <c r="Q309" s="92"/>
      <c r="R309" s="92"/>
      <c r="S309" s="92"/>
      <c r="T309" s="93"/>
      <c r="U309" s="39"/>
      <c r="V309" s="39"/>
      <c r="W309" s="39"/>
      <c r="X309" s="39"/>
      <c r="Y309" s="39"/>
      <c r="Z309" s="39"/>
      <c r="AA309" s="39"/>
      <c r="AB309" s="39"/>
      <c r="AC309" s="39"/>
      <c r="AD309" s="39"/>
      <c r="AE309" s="39"/>
      <c r="AT309" s="18" t="s">
        <v>836</v>
      </c>
      <c r="AU309" s="18" t="s">
        <v>87</v>
      </c>
    </row>
    <row r="310" spans="1:51" s="13" customFormat="1" ht="12">
      <c r="A310" s="13"/>
      <c r="B310" s="243"/>
      <c r="C310" s="244"/>
      <c r="D310" s="245" t="s">
        <v>226</v>
      </c>
      <c r="E310" s="246" t="s">
        <v>1</v>
      </c>
      <c r="F310" s="247" t="s">
        <v>2550</v>
      </c>
      <c r="G310" s="244"/>
      <c r="H310" s="246" t="s">
        <v>1</v>
      </c>
      <c r="I310" s="248"/>
      <c r="J310" s="244"/>
      <c r="K310" s="244"/>
      <c r="L310" s="249"/>
      <c r="M310" s="250"/>
      <c r="N310" s="251"/>
      <c r="O310" s="251"/>
      <c r="P310" s="251"/>
      <c r="Q310" s="251"/>
      <c r="R310" s="251"/>
      <c r="S310" s="251"/>
      <c r="T310" s="252"/>
      <c r="U310" s="13"/>
      <c r="V310" s="13"/>
      <c r="W310" s="13"/>
      <c r="X310" s="13"/>
      <c r="Y310" s="13"/>
      <c r="Z310" s="13"/>
      <c r="AA310" s="13"/>
      <c r="AB310" s="13"/>
      <c r="AC310" s="13"/>
      <c r="AD310" s="13"/>
      <c r="AE310" s="13"/>
      <c r="AT310" s="253" t="s">
        <v>226</v>
      </c>
      <c r="AU310" s="253" t="s">
        <v>87</v>
      </c>
      <c r="AV310" s="13" t="s">
        <v>85</v>
      </c>
      <c r="AW310" s="13" t="s">
        <v>35</v>
      </c>
      <c r="AX310" s="13" t="s">
        <v>78</v>
      </c>
      <c r="AY310" s="253" t="s">
        <v>216</v>
      </c>
    </row>
    <row r="311" spans="1:51" s="14" customFormat="1" ht="12">
      <c r="A311" s="14"/>
      <c r="B311" s="254"/>
      <c r="C311" s="255"/>
      <c r="D311" s="245" t="s">
        <v>226</v>
      </c>
      <c r="E311" s="256" t="s">
        <v>1</v>
      </c>
      <c r="F311" s="257" t="s">
        <v>87</v>
      </c>
      <c r="G311" s="255"/>
      <c r="H311" s="258">
        <v>2</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226</v>
      </c>
      <c r="AU311" s="264" t="s">
        <v>87</v>
      </c>
      <c r="AV311" s="14" t="s">
        <v>87</v>
      </c>
      <c r="AW311" s="14" t="s">
        <v>35</v>
      </c>
      <c r="AX311" s="14" t="s">
        <v>78</v>
      </c>
      <c r="AY311" s="264" t="s">
        <v>216</v>
      </c>
    </row>
    <row r="312" spans="1:51" s="15" customFormat="1" ht="12">
      <c r="A312" s="15"/>
      <c r="B312" s="265"/>
      <c r="C312" s="266"/>
      <c r="D312" s="245" t="s">
        <v>226</v>
      </c>
      <c r="E312" s="267" t="s">
        <v>1</v>
      </c>
      <c r="F312" s="268" t="s">
        <v>229</v>
      </c>
      <c r="G312" s="266"/>
      <c r="H312" s="269">
        <v>2</v>
      </c>
      <c r="I312" s="270"/>
      <c r="J312" s="266"/>
      <c r="K312" s="266"/>
      <c r="L312" s="271"/>
      <c r="M312" s="272"/>
      <c r="N312" s="273"/>
      <c r="O312" s="273"/>
      <c r="P312" s="273"/>
      <c r="Q312" s="273"/>
      <c r="R312" s="273"/>
      <c r="S312" s="273"/>
      <c r="T312" s="274"/>
      <c r="U312" s="15"/>
      <c r="V312" s="15"/>
      <c r="W312" s="15"/>
      <c r="X312" s="15"/>
      <c r="Y312" s="15"/>
      <c r="Z312" s="15"/>
      <c r="AA312" s="15"/>
      <c r="AB312" s="15"/>
      <c r="AC312" s="15"/>
      <c r="AD312" s="15"/>
      <c r="AE312" s="15"/>
      <c r="AT312" s="275" t="s">
        <v>226</v>
      </c>
      <c r="AU312" s="275" t="s">
        <v>87</v>
      </c>
      <c r="AV312" s="15" t="s">
        <v>100</v>
      </c>
      <c r="AW312" s="15" t="s">
        <v>35</v>
      </c>
      <c r="AX312" s="15" t="s">
        <v>85</v>
      </c>
      <c r="AY312" s="275" t="s">
        <v>216</v>
      </c>
    </row>
    <row r="313" spans="1:65" s="2" customFormat="1" ht="16.5" customHeight="1">
      <c r="A313" s="39"/>
      <c r="B313" s="40"/>
      <c r="C313" s="229" t="s">
        <v>365</v>
      </c>
      <c r="D313" s="229" t="s">
        <v>219</v>
      </c>
      <c r="E313" s="230" t="s">
        <v>2551</v>
      </c>
      <c r="F313" s="231" t="s">
        <v>2552</v>
      </c>
      <c r="G313" s="232" t="s">
        <v>255</v>
      </c>
      <c r="H313" s="233">
        <v>6</v>
      </c>
      <c r="I313" s="234"/>
      <c r="J313" s="235">
        <f>ROUND(I313*H313,2)</f>
        <v>0</v>
      </c>
      <c r="K313" s="231" t="s">
        <v>1361</v>
      </c>
      <c r="L313" s="236"/>
      <c r="M313" s="237" t="s">
        <v>1</v>
      </c>
      <c r="N313" s="238" t="s">
        <v>43</v>
      </c>
      <c r="O313" s="92"/>
      <c r="P313" s="239">
        <f>O313*H313</f>
        <v>0</v>
      </c>
      <c r="Q313" s="239">
        <v>1</v>
      </c>
      <c r="R313" s="239">
        <f>Q313*H313</f>
        <v>6</v>
      </c>
      <c r="S313" s="239">
        <v>0</v>
      </c>
      <c r="T313" s="240">
        <f>S313*H313</f>
        <v>0</v>
      </c>
      <c r="U313" s="39"/>
      <c r="V313" s="39"/>
      <c r="W313" s="39"/>
      <c r="X313" s="39"/>
      <c r="Y313" s="39"/>
      <c r="Z313" s="39"/>
      <c r="AA313" s="39"/>
      <c r="AB313" s="39"/>
      <c r="AC313" s="39"/>
      <c r="AD313" s="39"/>
      <c r="AE313" s="39"/>
      <c r="AR313" s="241" t="s">
        <v>224</v>
      </c>
      <c r="AT313" s="241" t="s">
        <v>219</v>
      </c>
      <c r="AU313" s="241" t="s">
        <v>87</v>
      </c>
      <c r="AY313" s="18" t="s">
        <v>216</v>
      </c>
      <c r="BE313" s="242">
        <f>IF(N313="základní",J313,0)</f>
        <v>0</v>
      </c>
      <c r="BF313" s="242">
        <f>IF(N313="snížená",J313,0)</f>
        <v>0</v>
      </c>
      <c r="BG313" s="242">
        <f>IF(N313="zákl. přenesená",J313,0)</f>
        <v>0</v>
      </c>
      <c r="BH313" s="242">
        <f>IF(N313="sníž. přenesená",J313,0)</f>
        <v>0</v>
      </c>
      <c r="BI313" s="242">
        <f>IF(N313="nulová",J313,0)</f>
        <v>0</v>
      </c>
      <c r="BJ313" s="18" t="s">
        <v>85</v>
      </c>
      <c r="BK313" s="242">
        <f>ROUND(I313*H313,2)</f>
        <v>0</v>
      </c>
      <c r="BL313" s="18" t="s">
        <v>100</v>
      </c>
      <c r="BM313" s="241" t="s">
        <v>2702</v>
      </c>
    </row>
    <row r="314" spans="1:51" s="14" customFormat="1" ht="12">
      <c r="A314" s="14"/>
      <c r="B314" s="254"/>
      <c r="C314" s="255"/>
      <c r="D314" s="245" t="s">
        <v>226</v>
      </c>
      <c r="E314" s="256" t="s">
        <v>1</v>
      </c>
      <c r="F314" s="257" t="s">
        <v>2554</v>
      </c>
      <c r="G314" s="255"/>
      <c r="H314" s="258">
        <v>6</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226</v>
      </c>
      <c r="AU314" s="264" t="s">
        <v>87</v>
      </c>
      <c r="AV314" s="14" t="s">
        <v>87</v>
      </c>
      <c r="AW314" s="14" t="s">
        <v>35</v>
      </c>
      <c r="AX314" s="14" t="s">
        <v>78</v>
      </c>
      <c r="AY314" s="264" t="s">
        <v>216</v>
      </c>
    </row>
    <row r="315" spans="1:51" s="15" customFormat="1" ht="12">
      <c r="A315" s="15"/>
      <c r="B315" s="265"/>
      <c r="C315" s="266"/>
      <c r="D315" s="245" t="s">
        <v>226</v>
      </c>
      <c r="E315" s="267" t="s">
        <v>1</v>
      </c>
      <c r="F315" s="268" t="s">
        <v>229</v>
      </c>
      <c r="G315" s="266"/>
      <c r="H315" s="269">
        <v>6</v>
      </c>
      <c r="I315" s="270"/>
      <c r="J315" s="266"/>
      <c r="K315" s="266"/>
      <c r="L315" s="271"/>
      <c r="M315" s="272"/>
      <c r="N315" s="273"/>
      <c r="O315" s="273"/>
      <c r="P315" s="273"/>
      <c r="Q315" s="273"/>
      <c r="R315" s="273"/>
      <c r="S315" s="273"/>
      <c r="T315" s="274"/>
      <c r="U315" s="15"/>
      <c r="V315" s="15"/>
      <c r="W315" s="15"/>
      <c r="X315" s="15"/>
      <c r="Y315" s="15"/>
      <c r="Z315" s="15"/>
      <c r="AA315" s="15"/>
      <c r="AB315" s="15"/>
      <c r="AC315" s="15"/>
      <c r="AD315" s="15"/>
      <c r="AE315" s="15"/>
      <c r="AT315" s="275" t="s">
        <v>226</v>
      </c>
      <c r="AU315" s="275" t="s">
        <v>87</v>
      </c>
      <c r="AV315" s="15" t="s">
        <v>100</v>
      </c>
      <c r="AW315" s="15" t="s">
        <v>35</v>
      </c>
      <c r="AX315" s="15" t="s">
        <v>85</v>
      </c>
      <c r="AY315" s="275" t="s">
        <v>216</v>
      </c>
    </row>
    <row r="316" spans="1:65" s="2" customFormat="1" ht="33" customHeight="1">
      <c r="A316" s="39"/>
      <c r="B316" s="40"/>
      <c r="C316" s="276" t="s">
        <v>369</v>
      </c>
      <c r="D316" s="276" t="s">
        <v>265</v>
      </c>
      <c r="E316" s="277" t="s">
        <v>2555</v>
      </c>
      <c r="F316" s="278" t="s">
        <v>2556</v>
      </c>
      <c r="G316" s="279" t="s">
        <v>268</v>
      </c>
      <c r="H316" s="280">
        <v>1047.486</v>
      </c>
      <c r="I316" s="281"/>
      <c r="J316" s="282">
        <f>ROUND(I316*H316,2)</f>
        <v>0</v>
      </c>
      <c r="K316" s="278" t="s">
        <v>1361</v>
      </c>
      <c r="L316" s="45"/>
      <c r="M316" s="283" t="s">
        <v>1</v>
      </c>
      <c r="N316" s="284" t="s">
        <v>43</v>
      </c>
      <c r="O316" s="92"/>
      <c r="P316" s="239">
        <f>O316*H316</f>
        <v>0</v>
      </c>
      <c r="Q316" s="239">
        <v>0.0116222</v>
      </c>
      <c r="R316" s="239">
        <f>Q316*H316</f>
        <v>12.1740917892</v>
      </c>
      <c r="S316" s="239">
        <v>0</v>
      </c>
      <c r="T316" s="240">
        <f>S316*H316</f>
        <v>0</v>
      </c>
      <c r="U316" s="39"/>
      <c r="V316" s="39"/>
      <c r="W316" s="39"/>
      <c r="X316" s="39"/>
      <c r="Y316" s="39"/>
      <c r="Z316" s="39"/>
      <c r="AA316" s="39"/>
      <c r="AB316" s="39"/>
      <c r="AC316" s="39"/>
      <c r="AD316" s="39"/>
      <c r="AE316" s="39"/>
      <c r="AR316" s="241" t="s">
        <v>100</v>
      </c>
      <c r="AT316" s="241" t="s">
        <v>265</v>
      </c>
      <c r="AU316" s="241" t="s">
        <v>87</v>
      </c>
      <c r="AY316" s="18" t="s">
        <v>216</v>
      </c>
      <c r="BE316" s="242">
        <f>IF(N316="základní",J316,0)</f>
        <v>0</v>
      </c>
      <c r="BF316" s="242">
        <f>IF(N316="snížená",J316,0)</f>
        <v>0</v>
      </c>
      <c r="BG316" s="242">
        <f>IF(N316="zákl. přenesená",J316,0)</f>
        <v>0</v>
      </c>
      <c r="BH316" s="242">
        <f>IF(N316="sníž. přenesená",J316,0)</f>
        <v>0</v>
      </c>
      <c r="BI316" s="242">
        <f>IF(N316="nulová",J316,0)</f>
        <v>0</v>
      </c>
      <c r="BJ316" s="18" t="s">
        <v>85</v>
      </c>
      <c r="BK316" s="242">
        <f>ROUND(I316*H316,2)</f>
        <v>0</v>
      </c>
      <c r="BL316" s="18" t="s">
        <v>100</v>
      </c>
      <c r="BM316" s="241" t="s">
        <v>2703</v>
      </c>
    </row>
    <row r="317" spans="1:47" s="2" customFormat="1" ht="12">
      <c r="A317" s="39"/>
      <c r="B317" s="40"/>
      <c r="C317" s="41"/>
      <c r="D317" s="288" t="s">
        <v>836</v>
      </c>
      <c r="E317" s="41"/>
      <c r="F317" s="289" t="s">
        <v>2558</v>
      </c>
      <c r="G317" s="41"/>
      <c r="H317" s="41"/>
      <c r="I317" s="290"/>
      <c r="J317" s="41"/>
      <c r="K317" s="41"/>
      <c r="L317" s="45"/>
      <c r="M317" s="291"/>
      <c r="N317" s="292"/>
      <c r="O317" s="92"/>
      <c r="P317" s="92"/>
      <c r="Q317" s="92"/>
      <c r="R317" s="92"/>
      <c r="S317" s="92"/>
      <c r="T317" s="93"/>
      <c r="U317" s="39"/>
      <c r="V317" s="39"/>
      <c r="W317" s="39"/>
      <c r="X317" s="39"/>
      <c r="Y317" s="39"/>
      <c r="Z317" s="39"/>
      <c r="AA317" s="39"/>
      <c r="AB317" s="39"/>
      <c r="AC317" s="39"/>
      <c r="AD317" s="39"/>
      <c r="AE317" s="39"/>
      <c r="AT317" s="18" t="s">
        <v>836</v>
      </c>
      <c r="AU317" s="18" t="s">
        <v>87</v>
      </c>
    </row>
    <row r="318" spans="1:51" s="13" customFormat="1" ht="12">
      <c r="A318" s="13"/>
      <c r="B318" s="243"/>
      <c r="C318" s="244"/>
      <c r="D318" s="245" t="s">
        <v>226</v>
      </c>
      <c r="E318" s="246" t="s">
        <v>1</v>
      </c>
      <c r="F318" s="247" t="s">
        <v>2698</v>
      </c>
      <c r="G318" s="244"/>
      <c r="H318" s="246" t="s">
        <v>1</v>
      </c>
      <c r="I318" s="248"/>
      <c r="J318" s="244"/>
      <c r="K318" s="244"/>
      <c r="L318" s="249"/>
      <c r="M318" s="250"/>
      <c r="N318" s="251"/>
      <c r="O318" s="251"/>
      <c r="P318" s="251"/>
      <c r="Q318" s="251"/>
      <c r="R318" s="251"/>
      <c r="S318" s="251"/>
      <c r="T318" s="252"/>
      <c r="U318" s="13"/>
      <c r="V318" s="13"/>
      <c r="W318" s="13"/>
      <c r="X318" s="13"/>
      <c r="Y318" s="13"/>
      <c r="Z318" s="13"/>
      <c r="AA318" s="13"/>
      <c r="AB318" s="13"/>
      <c r="AC318" s="13"/>
      <c r="AD318" s="13"/>
      <c r="AE318" s="13"/>
      <c r="AT318" s="253" t="s">
        <v>226</v>
      </c>
      <c r="AU318" s="253" t="s">
        <v>87</v>
      </c>
      <c r="AV318" s="13" t="s">
        <v>85</v>
      </c>
      <c r="AW318" s="13" t="s">
        <v>35</v>
      </c>
      <c r="AX318" s="13" t="s">
        <v>78</v>
      </c>
      <c r="AY318" s="253" t="s">
        <v>216</v>
      </c>
    </row>
    <row r="319" spans="1:51" s="14" customFormat="1" ht="12">
      <c r="A319" s="14"/>
      <c r="B319" s="254"/>
      <c r="C319" s="255"/>
      <c r="D319" s="245" t="s">
        <v>226</v>
      </c>
      <c r="E319" s="256" t="s">
        <v>1</v>
      </c>
      <c r="F319" s="257" t="s">
        <v>2699</v>
      </c>
      <c r="G319" s="255"/>
      <c r="H319" s="258">
        <v>557.6</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226</v>
      </c>
      <c r="AU319" s="264" t="s">
        <v>87</v>
      </c>
      <c r="AV319" s="14" t="s">
        <v>87</v>
      </c>
      <c r="AW319" s="14" t="s">
        <v>35</v>
      </c>
      <c r="AX319" s="14" t="s">
        <v>78</v>
      </c>
      <c r="AY319" s="264" t="s">
        <v>216</v>
      </c>
    </row>
    <row r="320" spans="1:51" s="13" customFormat="1" ht="12">
      <c r="A320" s="13"/>
      <c r="B320" s="243"/>
      <c r="C320" s="244"/>
      <c r="D320" s="245" t="s">
        <v>226</v>
      </c>
      <c r="E320" s="246" t="s">
        <v>1</v>
      </c>
      <c r="F320" s="247" t="s">
        <v>2691</v>
      </c>
      <c r="G320" s="244"/>
      <c r="H320" s="246" t="s">
        <v>1</v>
      </c>
      <c r="I320" s="248"/>
      <c r="J320" s="244"/>
      <c r="K320" s="244"/>
      <c r="L320" s="249"/>
      <c r="M320" s="250"/>
      <c r="N320" s="251"/>
      <c r="O320" s="251"/>
      <c r="P320" s="251"/>
      <c r="Q320" s="251"/>
      <c r="R320" s="251"/>
      <c r="S320" s="251"/>
      <c r="T320" s="252"/>
      <c r="U320" s="13"/>
      <c r="V320" s="13"/>
      <c r="W320" s="13"/>
      <c r="X320" s="13"/>
      <c r="Y320" s="13"/>
      <c r="Z320" s="13"/>
      <c r="AA320" s="13"/>
      <c r="AB320" s="13"/>
      <c r="AC320" s="13"/>
      <c r="AD320" s="13"/>
      <c r="AE320" s="13"/>
      <c r="AT320" s="253" t="s">
        <v>226</v>
      </c>
      <c r="AU320" s="253" t="s">
        <v>87</v>
      </c>
      <c r="AV320" s="13" t="s">
        <v>85</v>
      </c>
      <c r="AW320" s="13" t="s">
        <v>35</v>
      </c>
      <c r="AX320" s="13" t="s">
        <v>78</v>
      </c>
      <c r="AY320" s="253" t="s">
        <v>216</v>
      </c>
    </row>
    <row r="321" spans="1:51" s="14" customFormat="1" ht="12">
      <c r="A321" s="14"/>
      <c r="B321" s="254"/>
      <c r="C321" s="255"/>
      <c r="D321" s="245" t="s">
        <v>226</v>
      </c>
      <c r="E321" s="256" t="s">
        <v>1</v>
      </c>
      <c r="F321" s="257" t="s">
        <v>2692</v>
      </c>
      <c r="G321" s="255"/>
      <c r="H321" s="258">
        <v>435.2</v>
      </c>
      <c r="I321" s="259"/>
      <c r="J321" s="255"/>
      <c r="K321" s="255"/>
      <c r="L321" s="260"/>
      <c r="M321" s="261"/>
      <c r="N321" s="262"/>
      <c r="O321" s="262"/>
      <c r="P321" s="262"/>
      <c r="Q321" s="262"/>
      <c r="R321" s="262"/>
      <c r="S321" s="262"/>
      <c r="T321" s="263"/>
      <c r="U321" s="14"/>
      <c r="V321" s="14"/>
      <c r="W321" s="14"/>
      <c r="X321" s="14"/>
      <c r="Y321" s="14"/>
      <c r="Z321" s="14"/>
      <c r="AA321" s="14"/>
      <c r="AB321" s="14"/>
      <c r="AC321" s="14"/>
      <c r="AD321" s="14"/>
      <c r="AE321" s="14"/>
      <c r="AT321" s="264" t="s">
        <v>226</v>
      </c>
      <c r="AU321" s="264" t="s">
        <v>87</v>
      </c>
      <c r="AV321" s="14" t="s">
        <v>87</v>
      </c>
      <c r="AW321" s="14" t="s">
        <v>35</v>
      </c>
      <c r="AX321" s="14" t="s">
        <v>78</v>
      </c>
      <c r="AY321" s="264" t="s">
        <v>216</v>
      </c>
    </row>
    <row r="322" spans="1:51" s="13" customFormat="1" ht="12">
      <c r="A322" s="13"/>
      <c r="B322" s="243"/>
      <c r="C322" s="244"/>
      <c r="D322" s="245" t="s">
        <v>226</v>
      </c>
      <c r="E322" s="246" t="s">
        <v>1</v>
      </c>
      <c r="F322" s="247" t="s">
        <v>2525</v>
      </c>
      <c r="G322" s="244"/>
      <c r="H322" s="246" t="s">
        <v>1</v>
      </c>
      <c r="I322" s="248"/>
      <c r="J322" s="244"/>
      <c r="K322" s="244"/>
      <c r="L322" s="249"/>
      <c r="M322" s="250"/>
      <c r="N322" s="251"/>
      <c r="O322" s="251"/>
      <c r="P322" s="251"/>
      <c r="Q322" s="251"/>
      <c r="R322" s="251"/>
      <c r="S322" s="251"/>
      <c r="T322" s="252"/>
      <c r="U322" s="13"/>
      <c r="V322" s="13"/>
      <c r="W322" s="13"/>
      <c r="X322" s="13"/>
      <c r="Y322" s="13"/>
      <c r="Z322" s="13"/>
      <c r="AA322" s="13"/>
      <c r="AB322" s="13"/>
      <c r="AC322" s="13"/>
      <c r="AD322" s="13"/>
      <c r="AE322" s="13"/>
      <c r="AT322" s="253" t="s">
        <v>226</v>
      </c>
      <c r="AU322" s="253" t="s">
        <v>87</v>
      </c>
      <c r="AV322" s="13" t="s">
        <v>85</v>
      </c>
      <c r="AW322" s="13" t="s">
        <v>35</v>
      </c>
      <c r="AX322" s="13" t="s">
        <v>78</v>
      </c>
      <c r="AY322" s="253" t="s">
        <v>216</v>
      </c>
    </row>
    <row r="323" spans="1:51" s="14" customFormat="1" ht="12">
      <c r="A323" s="14"/>
      <c r="B323" s="254"/>
      <c r="C323" s="255"/>
      <c r="D323" s="245" t="s">
        <v>226</v>
      </c>
      <c r="E323" s="256" t="s">
        <v>1</v>
      </c>
      <c r="F323" s="257" t="s">
        <v>2693</v>
      </c>
      <c r="G323" s="255"/>
      <c r="H323" s="258">
        <v>62.25</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226</v>
      </c>
      <c r="AU323" s="264" t="s">
        <v>87</v>
      </c>
      <c r="AV323" s="14" t="s">
        <v>87</v>
      </c>
      <c r="AW323" s="14" t="s">
        <v>35</v>
      </c>
      <c r="AX323" s="14" t="s">
        <v>78</v>
      </c>
      <c r="AY323" s="264" t="s">
        <v>216</v>
      </c>
    </row>
    <row r="324" spans="1:51" s="13" customFormat="1" ht="12">
      <c r="A324" s="13"/>
      <c r="B324" s="243"/>
      <c r="C324" s="244"/>
      <c r="D324" s="245" t="s">
        <v>226</v>
      </c>
      <c r="E324" s="246" t="s">
        <v>1</v>
      </c>
      <c r="F324" s="247" t="s">
        <v>2527</v>
      </c>
      <c r="G324" s="244"/>
      <c r="H324" s="246" t="s">
        <v>1</v>
      </c>
      <c r="I324" s="248"/>
      <c r="J324" s="244"/>
      <c r="K324" s="244"/>
      <c r="L324" s="249"/>
      <c r="M324" s="250"/>
      <c r="N324" s="251"/>
      <c r="O324" s="251"/>
      <c r="P324" s="251"/>
      <c r="Q324" s="251"/>
      <c r="R324" s="251"/>
      <c r="S324" s="251"/>
      <c r="T324" s="252"/>
      <c r="U324" s="13"/>
      <c r="V324" s="13"/>
      <c r="W324" s="13"/>
      <c r="X324" s="13"/>
      <c r="Y324" s="13"/>
      <c r="Z324" s="13"/>
      <c r="AA324" s="13"/>
      <c r="AB324" s="13"/>
      <c r="AC324" s="13"/>
      <c r="AD324" s="13"/>
      <c r="AE324" s="13"/>
      <c r="AT324" s="253" t="s">
        <v>226</v>
      </c>
      <c r="AU324" s="253" t="s">
        <v>87</v>
      </c>
      <c r="AV324" s="13" t="s">
        <v>85</v>
      </c>
      <c r="AW324" s="13" t="s">
        <v>35</v>
      </c>
      <c r="AX324" s="13" t="s">
        <v>78</v>
      </c>
      <c r="AY324" s="253" t="s">
        <v>216</v>
      </c>
    </row>
    <row r="325" spans="1:51" s="14" customFormat="1" ht="12">
      <c r="A325" s="14"/>
      <c r="B325" s="254"/>
      <c r="C325" s="255"/>
      <c r="D325" s="245" t="s">
        <v>226</v>
      </c>
      <c r="E325" s="256" t="s">
        <v>1</v>
      </c>
      <c r="F325" s="257" t="s">
        <v>2694</v>
      </c>
      <c r="G325" s="255"/>
      <c r="H325" s="258">
        <v>-28.9</v>
      </c>
      <c r="I325" s="259"/>
      <c r="J325" s="255"/>
      <c r="K325" s="255"/>
      <c r="L325" s="260"/>
      <c r="M325" s="261"/>
      <c r="N325" s="262"/>
      <c r="O325" s="262"/>
      <c r="P325" s="262"/>
      <c r="Q325" s="262"/>
      <c r="R325" s="262"/>
      <c r="S325" s="262"/>
      <c r="T325" s="263"/>
      <c r="U325" s="14"/>
      <c r="V325" s="14"/>
      <c r="W325" s="14"/>
      <c r="X325" s="14"/>
      <c r="Y325" s="14"/>
      <c r="Z325" s="14"/>
      <c r="AA325" s="14"/>
      <c r="AB325" s="14"/>
      <c r="AC325" s="14"/>
      <c r="AD325" s="14"/>
      <c r="AE325" s="14"/>
      <c r="AT325" s="264" t="s">
        <v>226</v>
      </c>
      <c r="AU325" s="264" t="s">
        <v>87</v>
      </c>
      <c r="AV325" s="14" t="s">
        <v>87</v>
      </c>
      <c r="AW325" s="14" t="s">
        <v>35</v>
      </c>
      <c r="AX325" s="14" t="s">
        <v>78</v>
      </c>
      <c r="AY325" s="264" t="s">
        <v>216</v>
      </c>
    </row>
    <row r="326" spans="1:51" s="13" customFormat="1" ht="12">
      <c r="A326" s="13"/>
      <c r="B326" s="243"/>
      <c r="C326" s="244"/>
      <c r="D326" s="245" t="s">
        <v>226</v>
      </c>
      <c r="E326" s="246" t="s">
        <v>1</v>
      </c>
      <c r="F326" s="247" t="s">
        <v>2529</v>
      </c>
      <c r="G326" s="244"/>
      <c r="H326" s="246" t="s">
        <v>1</v>
      </c>
      <c r="I326" s="248"/>
      <c r="J326" s="244"/>
      <c r="K326" s="244"/>
      <c r="L326" s="249"/>
      <c r="M326" s="250"/>
      <c r="N326" s="251"/>
      <c r="O326" s="251"/>
      <c r="P326" s="251"/>
      <c r="Q326" s="251"/>
      <c r="R326" s="251"/>
      <c r="S326" s="251"/>
      <c r="T326" s="252"/>
      <c r="U326" s="13"/>
      <c r="V326" s="13"/>
      <c r="W326" s="13"/>
      <c r="X326" s="13"/>
      <c r="Y326" s="13"/>
      <c r="Z326" s="13"/>
      <c r="AA326" s="13"/>
      <c r="AB326" s="13"/>
      <c r="AC326" s="13"/>
      <c r="AD326" s="13"/>
      <c r="AE326" s="13"/>
      <c r="AT326" s="253" t="s">
        <v>226</v>
      </c>
      <c r="AU326" s="253" t="s">
        <v>87</v>
      </c>
      <c r="AV326" s="13" t="s">
        <v>85</v>
      </c>
      <c r="AW326" s="13" t="s">
        <v>35</v>
      </c>
      <c r="AX326" s="13" t="s">
        <v>78</v>
      </c>
      <c r="AY326" s="253" t="s">
        <v>216</v>
      </c>
    </row>
    <row r="327" spans="1:51" s="14" customFormat="1" ht="12">
      <c r="A327" s="14"/>
      <c r="B327" s="254"/>
      <c r="C327" s="255"/>
      <c r="D327" s="245" t="s">
        <v>226</v>
      </c>
      <c r="E327" s="256" t="s">
        <v>1</v>
      </c>
      <c r="F327" s="257" t="s">
        <v>2695</v>
      </c>
      <c r="G327" s="255"/>
      <c r="H327" s="258">
        <v>50.236</v>
      </c>
      <c r="I327" s="259"/>
      <c r="J327" s="255"/>
      <c r="K327" s="255"/>
      <c r="L327" s="260"/>
      <c r="M327" s="261"/>
      <c r="N327" s="262"/>
      <c r="O327" s="262"/>
      <c r="P327" s="262"/>
      <c r="Q327" s="262"/>
      <c r="R327" s="262"/>
      <c r="S327" s="262"/>
      <c r="T327" s="263"/>
      <c r="U327" s="14"/>
      <c r="V327" s="14"/>
      <c r="W327" s="14"/>
      <c r="X327" s="14"/>
      <c r="Y327" s="14"/>
      <c r="Z327" s="14"/>
      <c r="AA327" s="14"/>
      <c r="AB327" s="14"/>
      <c r="AC327" s="14"/>
      <c r="AD327" s="14"/>
      <c r="AE327" s="14"/>
      <c r="AT327" s="264" t="s">
        <v>226</v>
      </c>
      <c r="AU327" s="264" t="s">
        <v>87</v>
      </c>
      <c r="AV327" s="14" t="s">
        <v>87</v>
      </c>
      <c r="AW327" s="14" t="s">
        <v>35</v>
      </c>
      <c r="AX327" s="14" t="s">
        <v>78</v>
      </c>
      <c r="AY327" s="264" t="s">
        <v>216</v>
      </c>
    </row>
    <row r="328" spans="1:51" s="14" customFormat="1" ht="12">
      <c r="A328" s="14"/>
      <c r="B328" s="254"/>
      <c r="C328" s="255"/>
      <c r="D328" s="245" t="s">
        <v>226</v>
      </c>
      <c r="E328" s="256" t="s">
        <v>1</v>
      </c>
      <c r="F328" s="257" t="s">
        <v>2696</v>
      </c>
      <c r="G328" s="255"/>
      <c r="H328" s="258">
        <v>-28.9</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226</v>
      </c>
      <c r="AU328" s="264" t="s">
        <v>87</v>
      </c>
      <c r="AV328" s="14" t="s">
        <v>87</v>
      </c>
      <c r="AW328" s="14" t="s">
        <v>35</v>
      </c>
      <c r="AX328" s="14" t="s">
        <v>78</v>
      </c>
      <c r="AY328" s="264" t="s">
        <v>216</v>
      </c>
    </row>
    <row r="329" spans="1:51" s="15" customFormat="1" ht="12">
      <c r="A329" s="15"/>
      <c r="B329" s="265"/>
      <c r="C329" s="266"/>
      <c r="D329" s="245" t="s">
        <v>226</v>
      </c>
      <c r="E329" s="267" t="s">
        <v>1</v>
      </c>
      <c r="F329" s="268" t="s">
        <v>229</v>
      </c>
      <c r="G329" s="266"/>
      <c r="H329" s="269">
        <v>1047.4859999999999</v>
      </c>
      <c r="I329" s="270"/>
      <c r="J329" s="266"/>
      <c r="K329" s="266"/>
      <c r="L329" s="271"/>
      <c r="M329" s="272"/>
      <c r="N329" s="273"/>
      <c r="O329" s="273"/>
      <c r="P329" s="273"/>
      <c r="Q329" s="273"/>
      <c r="R329" s="273"/>
      <c r="S329" s="273"/>
      <c r="T329" s="274"/>
      <c r="U329" s="15"/>
      <c r="V329" s="15"/>
      <c r="W329" s="15"/>
      <c r="X329" s="15"/>
      <c r="Y329" s="15"/>
      <c r="Z329" s="15"/>
      <c r="AA329" s="15"/>
      <c r="AB329" s="15"/>
      <c r="AC329" s="15"/>
      <c r="AD329" s="15"/>
      <c r="AE329" s="15"/>
      <c r="AT329" s="275" t="s">
        <v>226</v>
      </c>
      <c r="AU329" s="275" t="s">
        <v>87</v>
      </c>
      <c r="AV329" s="15" t="s">
        <v>100</v>
      </c>
      <c r="AW329" s="15" t="s">
        <v>35</v>
      </c>
      <c r="AX329" s="15" t="s">
        <v>85</v>
      </c>
      <c r="AY329" s="275" t="s">
        <v>216</v>
      </c>
    </row>
    <row r="330" spans="1:65" s="2" customFormat="1" ht="37.8" customHeight="1">
      <c r="A330" s="39"/>
      <c r="B330" s="40"/>
      <c r="C330" s="276" t="s">
        <v>373</v>
      </c>
      <c r="D330" s="276" t="s">
        <v>265</v>
      </c>
      <c r="E330" s="277" t="s">
        <v>2559</v>
      </c>
      <c r="F330" s="278" t="s">
        <v>2560</v>
      </c>
      <c r="G330" s="279" t="s">
        <v>268</v>
      </c>
      <c r="H330" s="280">
        <v>1047.486</v>
      </c>
      <c r="I330" s="281"/>
      <c r="J330" s="282">
        <f>ROUND(I330*H330,2)</f>
        <v>0</v>
      </c>
      <c r="K330" s="278" t="s">
        <v>1361</v>
      </c>
      <c r="L330" s="45"/>
      <c r="M330" s="283" t="s">
        <v>1</v>
      </c>
      <c r="N330" s="284" t="s">
        <v>43</v>
      </c>
      <c r="O330" s="92"/>
      <c r="P330" s="239">
        <f>O330*H330</f>
        <v>0</v>
      </c>
      <c r="Q330" s="239">
        <v>0</v>
      </c>
      <c r="R330" s="239">
        <f>Q330*H330</f>
        <v>0</v>
      </c>
      <c r="S330" s="239">
        <v>0</v>
      </c>
      <c r="T330" s="240">
        <f>S330*H330</f>
        <v>0</v>
      </c>
      <c r="U330" s="39"/>
      <c r="V330" s="39"/>
      <c r="W330" s="39"/>
      <c r="X330" s="39"/>
      <c r="Y330" s="39"/>
      <c r="Z330" s="39"/>
      <c r="AA330" s="39"/>
      <c r="AB330" s="39"/>
      <c r="AC330" s="39"/>
      <c r="AD330" s="39"/>
      <c r="AE330" s="39"/>
      <c r="AR330" s="241" t="s">
        <v>100</v>
      </c>
      <c r="AT330" s="241" t="s">
        <v>265</v>
      </c>
      <c r="AU330" s="241" t="s">
        <v>87</v>
      </c>
      <c r="AY330" s="18" t="s">
        <v>216</v>
      </c>
      <c r="BE330" s="242">
        <f>IF(N330="základní",J330,0)</f>
        <v>0</v>
      </c>
      <c r="BF330" s="242">
        <f>IF(N330="snížená",J330,0)</f>
        <v>0</v>
      </c>
      <c r="BG330" s="242">
        <f>IF(N330="zákl. přenesená",J330,0)</f>
        <v>0</v>
      </c>
      <c r="BH330" s="242">
        <f>IF(N330="sníž. přenesená",J330,0)</f>
        <v>0</v>
      </c>
      <c r="BI330" s="242">
        <f>IF(N330="nulová",J330,0)</f>
        <v>0</v>
      </c>
      <c r="BJ330" s="18" t="s">
        <v>85</v>
      </c>
      <c r="BK330" s="242">
        <f>ROUND(I330*H330,2)</f>
        <v>0</v>
      </c>
      <c r="BL330" s="18" t="s">
        <v>100</v>
      </c>
      <c r="BM330" s="241" t="s">
        <v>2704</v>
      </c>
    </row>
    <row r="331" spans="1:47" s="2" customFormat="1" ht="12">
      <c r="A331" s="39"/>
      <c r="B331" s="40"/>
      <c r="C331" s="41"/>
      <c r="D331" s="288" t="s">
        <v>836</v>
      </c>
      <c r="E331" s="41"/>
      <c r="F331" s="289" t="s">
        <v>2562</v>
      </c>
      <c r="G331" s="41"/>
      <c r="H331" s="41"/>
      <c r="I331" s="290"/>
      <c r="J331" s="41"/>
      <c r="K331" s="41"/>
      <c r="L331" s="45"/>
      <c r="M331" s="291"/>
      <c r="N331" s="292"/>
      <c r="O331" s="92"/>
      <c r="P331" s="92"/>
      <c r="Q331" s="92"/>
      <c r="R331" s="92"/>
      <c r="S331" s="92"/>
      <c r="T331" s="93"/>
      <c r="U331" s="39"/>
      <c r="V331" s="39"/>
      <c r="W331" s="39"/>
      <c r="X331" s="39"/>
      <c r="Y331" s="39"/>
      <c r="Z331" s="39"/>
      <c r="AA331" s="39"/>
      <c r="AB331" s="39"/>
      <c r="AC331" s="39"/>
      <c r="AD331" s="39"/>
      <c r="AE331" s="39"/>
      <c r="AT331" s="18" t="s">
        <v>836</v>
      </c>
      <c r="AU331" s="18" t="s">
        <v>87</v>
      </c>
    </row>
    <row r="332" spans="1:51" s="13" customFormat="1" ht="12">
      <c r="A332" s="13"/>
      <c r="B332" s="243"/>
      <c r="C332" s="244"/>
      <c r="D332" s="245" t="s">
        <v>226</v>
      </c>
      <c r="E332" s="246" t="s">
        <v>1</v>
      </c>
      <c r="F332" s="247" t="s">
        <v>2698</v>
      </c>
      <c r="G332" s="244"/>
      <c r="H332" s="246" t="s">
        <v>1</v>
      </c>
      <c r="I332" s="248"/>
      <c r="J332" s="244"/>
      <c r="K332" s="244"/>
      <c r="L332" s="249"/>
      <c r="M332" s="250"/>
      <c r="N332" s="251"/>
      <c r="O332" s="251"/>
      <c r="P332" s="251"/>
      <c r="Q332" s="251"/>
      <c r="R332" s="251"/>
      <c r="S332" s="251"/>
      <c r="T332" s="252"/>
      <c r="U332" s="13"/>
      <c r="V332" s="13"/>
      <c r="W332" s="13"/>
      <c r="X332" s="13"/>
      <c r="Y332" s="13"/>
      <c r="Z332" s="13"/>
      <c r="AA332" s="13"/>
      <c r="AB332" s="13"/>
      <c r="AC332" s="13"/>
      <c r="AD332" s="13"/>
      <c r="AE332" s="13"/>
      <c r="AT332" s="253" t="s">
        <v>226</v>
      </c>
      <c r="AU332" s="253" t="s">
        <v>87</v>
      </c>
      <c r="AV332" s="13" t="s">
        <v>85</v>
      </c>
      <c r="AW332" s="13" t="s">
        <v>35</v>
      </c>
      <c r="AX332" s="13" t="s">
        <v>78</v>
      </c>
      <c r="AY332" s="253" t="s">
        <v>216</v>
      </c>
    </row>
    <row r="333" spans="1:51" s="14" customFormat="1" ht="12">
      <c r="A333" s="14"/>
      <c r="B333" s="254"/>
      <c r="C333" s="255"/>
      <c r="D333" s="245" t="s">
        <v>226</v>
      </c>
      <c r="E333" s="256" t="s">
        <v>1</v>
      </c>
      <c r="F333" s="257" t="s">
        <v>2699</v>
      </c>
      <c r="G333" s="255"/>
      <c r="H333" s="258">
        <v>557.6</v>
      </c>
      <c r="I333" s="259"/>
      <c r="J333" s="255"/>
      <c r="K333" s="255"/>
      <c r="L333" s="260"/>
      <c r="M333" s="261"/>
      <c r="N333" s="262"/>
      <c r="O333" s="262"/>
      <c r="P333" s="262"/>
      <c r="Q333" s="262"/>
      <c r="R333" s="262"/>
      <c r="S333" s="262"/>
      <c r="T333" s="263"/>
      <c r="U333" s="14"/>
      <c r="V333" s="14"/>
      <c r="W333" s="14"/>
      <c r="X333" s="14"/>
      <c r="Y333" s="14"/>
      <c r="Z333" s="14"/>
      <c r="AA333" s="14"/>
      <c r="AB333" s="14"/>
      <c r="AC333" s="14"/>
      <c r="AD333" s="14"/>
      <c r="AE333" s="14"/>
      <c r="AT333" s="264" t="s">
        <v>226</v>
      </c>
      <c r="AU333" s="264" t="s">
        <v>87</v>
      </c>
      <c r="AV333" s="14" t="s">
        <v>87</v>
      </c>
      <c r="AW333" s="14" t="s">
        <v>35</v>
      </c>
      <c r="AX333" s="14" t="s">
        <v>78</v>
      </c>
      <c r="AY333" s="264" t="s">
        <v>216</v>
      </c>
    </row>
    <row r="334" spans="1:51" s="13" customFormat="1" ht="12">
      <c r="A334" s="13"/>
      <c r="B334" s="243"/>
      <c r="C334" s="244"/>
      <c r="D334" s="245" t="s">
        <v>226</v>
      </c>
      <c r="E334" s="246" t="s">
        <v>1</v>
      </c>
      <c r="F334" s="247" t="s">
        <v>2691</v>
      </c>
      <c r="G334" s="244"/>
      <c r="H334" s="246" t="s">
        <v>1</v>
      </c>
      <c r="I334" s="248"/>
      <c r="J334" s="244"/>
      <c r="K334" s="244"/>
      <c r="L334" s="249"/>
      <c r="M334" s="250"/>
      <c r="N334" s="251"/>
      <c r="O334" s="251"/>
      <c r="P334" s="251"/>
      <c r="Q334" s="251"/>
      <c r="R334" s="251"/>
      <c r="S334" s="251"/>
      <c r="T334" s="252"/>
      <c r="U334" s="13"/>
      <c r="V334" s="13"/>
      <c r="W334" s="13"/>
      <c r="X334" s="13"/>
      <c r="Y334" s="13"/>
      <c r="Z334" s="13"/>
      <c r="AA334" s="13"/>
      <c r="AB334" s="13"/>
      <c r="AC334" s="13"/>
      <c r="AD334" s="13"/>
      <c r="AE334" s="13"/>
      <c r="AT334" s="253" t="s">
        <v>226</v>
      </c>
      <c r="AU334" s="253" t="s">
        <v>87</v>
      </c>
      <c r="AV334" s="13" t="s">
        <v>85</v>
      </c>
      <c r="AW334" s="13" t="s">
        <v>35</v>
      </c>
      <c r="AX334" s="13" t="s">
        <v>78</v>
      </c>
      <c r="AY334" s="253" t="s">
        <v>216</v>
      </c>
    </row>
    <row r="335" spans="1:51" s="14" customFormat="1" ht="12">
      <c r="A335" s="14"/>
      <c r="B335" s="254"/>
      <c r="C335" s="255"/>
      <c r="D335" s="245" t="s">
        <v>226</v>
      </c>
      <c r="E335" s="256" t="s">
        <v>1</v>
      </c>
      <c r="F335" s="257" t="s">
        <v>2692</v>
      </c>
      <c r="G335" s="255"/>
      <c r="H335" s="258">
        <v>435.2</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226</v>
      </c>
      <c r="AU335" s="264" t="s">
        <v>87</v>
      </c>
      <c r="AV335" s="14" t="s">
        <v>87</v>
      </c>
      <c r="AW335" s="14" t="s">
        <v>35</v>
      </c>
      <c r="AX335" s="14" t="s">
        <v>78</v>
      </c>
      <c r="AY335" s="264" t="s">
        <v>216</v>
      </c>
    </row>
    <row r="336" spans="1:51" s="13" customFormat="1" ht="12">
      <c r="A336" s="13"/>
      <c r="B336" s="243"/>
      <c r="C336" s="244"/>
      <c r="D336" s="245" t="s">
        <v>226</v>
      </c>
      <c r="E336" s="246" t="s">
        <v>1</v>
      </c>
      <c r="F336" s="247" t="s">
        <v>2525</v>
      </c>
      <c r="G336" s="244"/>
      <c r="H336" s="246" t="s">
        <v>1</v>
      </c>
      <c r="I336" s="248"/>
      <c r="J336" s="244"/>
      <c r="K336" s="244"/>
      <c r="L336" s="249"/>
      <c r="M336" s="250"/>
      <c r="N336" s="251"/>
      <c r="O336" s="251"/>
      <c r="P336" s="251"/>
      <c r="Q336" s="251"/>
      <c r="R336" s="251"/>
      <c r="S336" s="251"/>
      <c r="T336" s="252"/>
      <c r="U336" s="13"/>
      <c r="V336" s="13"/>
      <c r="W336" s="13"/>
      <c r="X336" s="13"/>
      <c r="Y336" s="13"/>
      <c r="Z336" s="13"/>
      <c r="AA336" s="13"/>
      <c r="AB336" s="13"/>
      <c r="AC336" s="13"/>
      <c r="AD336" s="13"/>
      <c r="AE336" s="13"/>
      <c r="AT336" s="253" t="s">
        <v>226</v>
      </c>
      <c r="AU336" s="253" t="s">
        <v>87</v>
      </c>
      <c r="AV336" s="13" t="s">
        <v>85</v>
      </c>
      <c r="AW336" s="13" t="s">
        <v>35</v>
      </c>
      <c r="AX336" s="13" t="s">
        <v>78</v>
      </c>
      <c r="AY336" s="253" t="s">
        <v>216</v>
      </c>
    </row>
    <row r="337" spans="1:51" s="14" customFormat="1" ht="12">
      <c r="A337" s="14"/>
      <c r="B337" s="254"/>
      <c r="C337" s="255"/>
      <c r="D337" s="245" t="s">
        <v>226</v>
      </c>
      <c r="E337" s="256" t="s">
        <v>1</v>
      </c>
      <c r="F337" s="257" t="s">
        <v>2693</v>
      </c>
      <c r="G337" s="255"/>
      <c r="H337" s="258">
        <v>62.25</v>
      </c>
      <c r="I337" s="259"/>
      <c r="J337" s="255"/>
      <c r="K337" s="255"/>
      <c r="L337" s="260"/>
      <c r="M337" s="261"/>
      <c r="N337" s="262"/>
      <c r="O337" s="262"/>
      <c r="P337" s="262"/>
      <c r="Q337" s="262"/>
      <c r="R337" s="262"/>
      <c r="S337" s="262"/>
      <c r="T337" s="263"/>
      <c r="U337" s="14"/>
      <c r="V337" s="14"/>
      <c r="W337" s="14"/>
      <c r="X337" s="14"/>
      <c r="Y337" s="14"/>
      <c r="Z337" s="14"/>
      <c r="AA337" s="14"/>
      <c r="AB337" s="14"/>
      <c r="AC337" s="14"/>
      <c r="AD337" s="14"/>
      <c r="AE337" s="14"/>
      <c r="AT337" s="264" t="s">
        <v>226</v>
      </c>
      <c r="AU337" s="264" t="s">
        <v>87</v>
      </c>
      <c r="AV337" s="14" t="s">
        <v>87</v>
      </c>
      <c r="AW337" s="14" t="s">
        <v>35</v>
      </c>
      <c r="AX337" s="14" t="s">
        <v>78</v>
      </c>
      <c r="AY337" s="264" t="s">
        <v>216</v>
      </c>
    </row>
    <row r="338" spans="1:51" s="13" customFormat="1" ht="12">
      <c r="A338" s="13"/>
      <c r="B338" s="243"/>
      <c r="C338" s="244"/>
      <c r="D338" s="245" t="s">
        <v>226</v>
      </c>
      <c r="E338" s="246" t="s">
        <v>1</v>
      </c>
      <c r="F338" s="247" t="s">
        <v>2527</v>
      </c>
      <c r="G338" s="244"/>
      <c r="H338" s="246" t="s">
        <v>1</v>
      </c>
      <c r="I338" s="248"/>
      <c r="J338" s="244"/>
      <c r="K338" s="244"/>
      <c r="L338" s="249"/>
      <c r="M338" s="250"/>
      <c r="N338" s="251"/>
      <c r="O338" s="251"/>
      <c r="P338" s="251"/>
      <c r="Q338" s="251"/>
      <c r="R338" s="251"/>
      <c r="S338" s="251"/>
      <c r="T338" s="252"/>
      <c r="U338" s="13"/>
      <c r="V338" s="13"/>
      <c r="W338" s="13"/>
      <c r="X338" s="13"/>
      <c r="Y338" s="13"/>
      <c r="Z338" s="13"/>
      <c r="AA338" s="13"/>
      <c r="AB338" s="13"/>
      <c r="AC338" s="13"/>
      <c r="AD338" s="13"/>
      <c r="AE338" s="13"/>
      <c r="AT338" s="253" t="s">
        <v>226</v>
      </c>
      <c r="AU338" s="253" t="s">
        <v>87</v>
      </c>
      <c r="AV338" s="13" t="s">
        <v>85</v>
      </c>
      <c r="AW338" s="13" t="s">
        <v>35</v>
      </c>
      <c r="AX338" s="13" t="s">
        <v>78</v>
      </c>
      <c r="AY338" s="253" t="s">
        <v>216</v>
      </c>
    </row>
    <row r="339" spans="1:51" s="14" customFormat="1" ht="12">
      <c r="A339" s="14"/>
      <c r="B339" s="254"/>
      <c r="C339" s="255"/>
      <c r="D339" s="245" t="s">
        <v>226</v>
      </c>
      <c r="E339" s="256" t="s">
        <v>1</v>
      </c>
      <c r="F339" s="257" t="s">
        <v>2694</v>
      </c>
      <c r="G339" s="255"/>
      <c r="H339" s="258">
        <v>-28.9</v>
      </c>
      <c r="I339" s="259"/>
      <c r="J339" s="255"/>
      <c r="K339" s="255"/>
      <c r="L339" s="260"/>
      <c r="M339" s="261"/>
      <c r="N339" s="262"/>
      <c r="O339" s="262"/>
      <c r="P339" s="262"/>
      <c r="Q339" s="262"/>
      <c r="R339" s="262"/>
      <c r="S339" s="262"/>
      <c r="T339" s="263"/>
      <c r="U339" s="14"/>
      <c r="V339" s="14"/>
      <c r="W339" s="14"/>
      <c r="X339" s="14"/>
      <c r="Y339" s="14"/>
      <c r="Z339" s="14"/>
      <c r="AA339" s="14"/>
      <c r="AB339" s="14"/>
      <c r="AC339" s="14"/>
      <c r="AD339" s="14"/>
      <c r="AE339" s="14"/>
      <c r="AT339" s="264" t="s">
        <v>226</v>
      </c>
      <c r="AU339" s="264" t="s">
        <v>87</v>
      </c>
      <c r="AV339" s="14" t="s">
        <v>87</v>
      </c>
      <c r="AW339" s="14" t="s">
        <v>35</v>
      </c>
      <c r="AX339" s="14" t="s">
        <v>78</v>
      </c>
      <c r="AY339" s="264" t="s">
        <v>216</v>
      </c>
    </row>
    <row r="340" spans="1:51" s="13" customFormat="1" ht="12">
      <c r="A340" s="13"/>
      <c r="B340" s="243"/>
      <c r="C340" s="244"/>
      <c r="D340" s="245" t="s">
        <v>226</v>
      </c>
      <c r="E340" s="246" t="s">
        <v>1</v>
      </c>
      <c r="F340" s="247" t="s">
        <v>2529</v>
      </c>
      <c r="G340" s="244"/>
      <c r="H340" s="246" t="s">
        <v>1</v>
      </c>
      <c r="I340" s="248"/>
      <c r="J340" s="244"/>
      <c r="K340" s="244"/>
      <c r="L340" s="249"/>
      <c r="M340" s="250"/>
      <c r="N340" s="251"/>
      <c r="O340" s="251"/>
      <c r="P340" s="251"/>
      <c r="Q340" s="251"/>
      <c r="R340" s="251"/>
      <c r="S340" s="251"/>
      <c r="T340" s="252"/>
      <c r="U340" s="13"/>
      <c r="V340" s="13"/>
      <c r="W340" s="13"/>
      <c r="X340" s="13"/>
      <c r="Y340" s="13"/>
      <c r="Z340" s="13"/>
      <c r="AA340" s="13"/>
      <c r="AB340" s="13"/>
      <c r="AC340" s="13"/>
      <c r="AD340" s="13"/>
      <c r="AE340" s="13"/>
      <c r="AT340" s="253" t="s">
        <v>226</v>
      </c>
      <c r="AU340" s="253" t="s">
        <v>87</v>
      </c>
      <c r="AV340" s="13" t="s">
        <v>85</v>
      </c>
      <c r="AW340" s="13" t="s">
        <v>35</v>
      </c>
      <c r="AX340" s="13" t="s">
        <v>78</v>
      </c>
      <c r="AY340" s="253" t="s">
        <v>216</v>
      </c>
    </row>
    <row r="341" spans="1:51" s="14" customFormat="1" ht="12">
      <c r="A341" s="14"/>
      <c r="B341" s="254"/>
      <c r="C341" s="255"/>
      <c r="D341" s="245" t="s">
        <v>226</v>
      </c>
      <c r="E341" s="256" t="s">
        <v>1</v>
      </c>
      <c r="F341" s="257" t="s">
        <v>2695</v>
      </c>
      <c r="G341" s="255"/>
      <c r="H341" s="258">
        <v>50.236</v>
      </c>
      <c r="I341" s="259"/>
      <c r="J341" s="255"/>
      <c r="K341" s="255"/>
      <c r="L341" s="260"/>
      <c r="M341" s="261"/>
      <c r="N341" s="262"/>
      <c r="O341" s="262"/>
      <c r="P341" s="262"/>
      <c r="Q341" s="262"/>
      <c r="R341" s="262"/>
      <c r="S341" s="262"/>
      <c r="T341" s="263"/>
      <c r="U341" s="14"/>
      <c r="V341" s="14"/>
      <c r="W341" s="14"/>
      <c r="X341" s="14"/>
      <c r="Y341" s="14"/>
      <c r="Z341" s="14"/>
      <c r="AA341" s="14"/>
      <c r="AB341" s="14"/>
      <c r="AC341" s="14"/>
      <c r="AD341" s="14"/>
      <c r="AE341" s="14"/>
      <c r="AT341" s="264" t="s">
        <v>226</v>
      </c>
      <c r="AU341" s="264" t="s">
        <v>87</v>
      </c>
      <c r="AV341" s="14" t="s">
        <v>87</v>
      </c>
      <c r="AW341" s="14" t="s">
        <v>35</v>
      </c>
      <c r="AX341" s="14" t="s">
        <v>78</v>
      </c>
      <c r="AY341" s="264" t="s">
        <v>216</v>
      </c>
    </row>
    <row r="342" spans="1:51" s="14" customFormat="1" ht="12">
      <c r="A342" s="14"/>
      <c r="B342" s="254"/>
      <c r="C342" s="255"/>
      <c r="D342" s="245" t="s">
        <v>226</v>
      </c>
      <c r="E342" s="256" t="s">
        <v>1</v>
      </c>
      <c r="F342" s="257" t="s">
        <v>2696</v>
      </c>
      <c r="G342" s="255"/>
      <c r="H342" s="258">
        <v>-28.9</v>
      </c>
      <c r="I342" s="259"/>
      <c r="J342" s="255"/>
      <c r="K342" s="255"/>
      <c r="L342" s="260"/>
      <c r="M342" s="261"/>
      <c r="N342" s="262"/>
      <c r="O342" s="262"/>
      <c r="P342" s="262"/>
      <c r="Q342" s="262"/>
      <c r="R342" s="262"/>
      <c r="S342" s="262"/>
      <c r="T342" s="263"/>
      <c r="U342" s="14"/>
      <c r="V342" s="14"/>
      <c r="W342" s="14"/>
      <c r="X342" s="14"/>
      <c r="Y342" s="14"/>
      <c r="Z342" s="14"/>
      <c r="AA342" s="14"/>
      <c r="AB342" s="14"/>
      <c r="AC342" s="14"/>
      <c r="AD342" s="14"/>
      <c r="AE342" s="14"/>
      <c r="AT342" s="264" t="s">
        <v>226</v>
      </c>
      <c r="AU342" s="264" t="s">
        <v>87</v>
      </c>
      <c r="AV342" s="14" t="s">
        <v>87</v>
      </c>
      <c r="AW342" s="14" t="s">
        <v>35</v>
      </c>
      <c r="AX342" s="14" t="s">
        <v>78</v>
      </c>
      <c r="AY342" s="264" t="s">
        <v>216</v>
      </c>
    </row>
    <row r="343" spans="1:51" s="15" customFormat="1" ht="12">
      <c r="A343" s="15"/>
      <c r="B343" s="265"/>
      <c r="C343" s="266"/>
      <c r="D343" s="245" t="s">
        <v>226</v>
      </c>
      <c r="E343" s="267" t="s">
        <v>1</v>
      </c>
      <c r="F343" s="268" t="s">
        <v>229</v>
      </c>
      <c r="G343" s="266"/>
      <c r="H343" s="269">
        <v>1047.4859999999999</v>
      </c>
      <c r="I343" s="270"/>
      <c r="J343" s="266"/>
      <c r="K343" s="266"/>
      <c r="L343" s="271"/>
      <c r="M343" s="272"/>
      <c r="N343" s="273"/>
      <c r="O343" s="273"/>
      <c r="P343" s="273"/>
      <c r="Q343" s="273"/>
      <c r="R343" s="273"/>
      <c r="S343" s="273"/>
      <c r="T343" s="274"/>
      <c r="U343" s="15"/>
      <c r="V343" s="15"/>
      <c r="W343" s="15"/>
      <c r="X343" s="15"/>
      <c r="Y343" s="15"/>
      <c r="Z343" s="15"/>
      <c r="AA343" s="15"/>
      <c r="AB343" s="15"/>
      <c r="AC343" s="15"/>
      <c r="AD343" s="15"/>
      <c r="AE343" s="15"/>
      <c r="AT343" s="275" t="s">
        <v>226</v>
      </c>
      <c r="AU343" s="275" t="s">
        <v>87</v>
      </c>
      <c r="AV343" s="15" t="s">
        <v>100</v>
      </c>
      <c r="AW343" s="15" t="s">
        <v>35</v>
      </c>
      <c r="AX343" s="15" t="s">
        <v>85</v>
      </c>
      <c r="AY343" s="275" t="s">
        <v>216</v>
      </c>
    </row>
    <row r="344" spans="1:65" s="2" customFormat="1" ht="37.8" customHeight="1">
      <c r="A344" s="39"/>
      <c r="B344" s="40"/>
      <c r="C344" s="276" t="s">
        <v>377</v>
      </c>
      <c r="D344" s="276" t="s">
        <v>265</v>
      </c>
      <c r="E344" s="277" t="s">
        <v>2705</v>
      </c>
      <c r="F344" s="278" t="s">
        <v>2706</v>
      </c>
      <c r="G344" s="279" t="s">
        <v>222</v>
      </c>
      <c r="H344" s="280">
        <v>21</v>
      </c>
      <c r="I344" s="281"/>
      <c r="J344" s="282">
        <f>ROUND(I344*H344,2)</f>
        <v>0</v>
      </c>
      <c r="K344" s="278" t="s">
        <v>1361</v>
      </c>
      <c r="L344" s="45"/>
      <c r="M344" s="283" t="s">
        <v>1</v>
      </c>
      <c r="N344" s="284" t="s">
        <v>43</v>
      </c>
      <c r="O344" s="92"/>
      <c r="P344" s="239">
        <f>O344*H344</f>
        <v>0</v>
      </c>
      <c r="Q344" s="239">
        <v>0.00065119</v>
      </c>
      <c r="R344" s="239">
        <f>Q344*H344</f>
        <v>0.01367499</v>
      </c>
      <c r="S344" s="239">
        <v>0.001</v>
      </c>
      <c r="T344" s="240">
        <f>S344*H344</f>
        <v>0.021</v>
      </c>
      <c r="U344" s="39"/>
      <c r="V344" s="39"/>
      <c r="W344" s="39"/>
      <c r="X344" s="39"/>
      <c r="Y344" s="39"/>
      <c r="Z344" s="39"/>
      <c r="AA344" s="39"/>
      <c r="AB344" s="39"/>
      <c r="AC344" s="39"/>
      <c r="AD344" s="39"/>
      <c r="AE344" s="39"/>
      <c r="AR344" s="241" t="s">
        <v>100</v>
      </c>
      <c r="AT344" s="241" t="s">
        <v>265</v>
      </c>
      <c r="AU344" s="241" t="s">
        <v>87</v>
      </c>
      <c r="AY344" s="18" t="s">
        <v>216</v>
      </c>
      <c r="BE344" s="242">
        <f>IF(N344="základní",J344,0)</f>
        <v>0</v>
      </c>
      <c r="BF344" s="242">
        <f>IF(N344="snížená",J344,0)</f>
        <v>0</v>
      </c>
      <c r="BG344" s="242">
        <f>IF(N344="zákl. přenesená",J344,0)</f>
        <v>0</v>
      </c>
      <c r="BH344" s="242">
        <f>IF(N344="sníž. přenesená",J344,0)</f>
        <v>0</v>
      </c>
      <c r="BI344" s="242">
        <f>IF(N344="nulová",J344,0)</f>
        <v>0</v>
      </c>
      <c r="BJ344" s="18" t="s">
        <v>85</v>
      </c>
      <c r="BK344" s="242">
        <f>ROUND(I344*H344,2)</f>
        <v>0</v>
      </c>
      <c r="BL344" s="18" t="s">
        <v>100</v>
      </c>
      <c r="BM344" s="241" t="s">
        <v>2707</v>
      </c>
    </row>
    <row r="345" spans="1:47" s="2" customFormat="1" ht="12">
      <c r="A345" s="39"/>
      <c r="B345" s="40"/>
      <c r="C345" s="41"/>
      <c r="D345" s="288" t="s">
        <v>836</v>
      </c>
      <c r="E345" s="41"/>
      <c r="F345" s="289" t="s">
        <v>2708</v>
      </c>
      <c r="G345" s="41"/>
      <c r="H345" s="41"/>
      <c r="I345" s="290"/>
      <c r="J345" s="41"/>
      <c r="K345" s="41"/>
      <c r="L345" s="45"/>
      <c r="M345" s="291"/>
      <c r="N345" s="292"/>
      <c r="O345" s="92"/>
      <c r="P345" s="92"/>
      <c r="Q345" s="92"/>
      <c r="R345" s="92"/>
      <c r="S345" s="92"/>
      <c r="T345" s="93"/>
      <c r="U345" s="39"/>
      <c r="V345" s="39"/>
      <c r="W345" s="39"/>
      <c r="X345" s="39"/>
      <c r="Y345" s="39"/>
      <c r="Z345" s="39"/>
      <c r="AA345" s="39"/>
      <c r="AB345" s="39"/>
      <c r="AC345" s="39"/>
      <c r="AD345" s="39"/>
      <c r="AE345" s="39"/>
      <c r="AT345" s="18" t="s">
        <v>836</v>
      </c>
      <c r="AU345" s="18" t="s">
        <v>87</v>
      </c>
    </row>
    <row r="346" spans="1:51" s="13" customFormat="1" ht="12">
      <c r="A346" s="13"/>
      <c r="B346" s="243"/>
      <c r="C346" s="244"/>
      <c r="D346" s="245" t="s">
        <v>226</v>
      </c>
      <c r="E346" s="246" t="s">
        <v>1</v>
      </c>
      <c r="F346" s="247" t="s">
        <v>2709</v>
      </c>
      <c r="G346" s="244"/>
      <c r="H346" s="246" t="s">
        <v>1</v>
      </c>
      <c r="I346" s="248"/>
      <c r="J346" s="244"/>
      <c r="K346" s="244"/>
      <c r="L346" s="249"/>
      <c r="M346" s="250"/>
      <c r="N346" s="251"/>
      <c r="O346" s="251"/>
      <c r="P346" s="251"/>
      <c r="Q346" s="251"/>
      <c r="R346" s="251"/>
      <c r="S346" s="251"/>
      <c r="T346" s="252"/>
      <c r="U346" s="13"/>
      <c r="V346" s="13"/>
      <c r="W346" s="13"/>
      <c r="X346" s="13"/>
      <c r="Y346" s="13"/>
      <c r="Z346" s="13"/>
      <c r="AA346" s="13"/>
      <c r="AB346" s="13"/>
      <c r="AC346" s="13"/>
      <c r="AD346" s="13"/>
      <c r="AE346" s="13"/>
      <c r="AT346" s="253" t="s">
        <v>226</v>
      </c>
      <c r="AU346" s="253" t="s">
        <v>87</v>
      </c>
      <c r="AV346" s="13" t="s">
        <v>85</v>
      </c>
      <c r="AW346" s="13" t="s">
        <v>35</v>
      </c>
      <c r="AX346" s="13" t="s">
        <v>78</v>
      </c>
      <c r="AY346" s="253" t="s">
        <v>216</v>
      </c>
    </row>
    <row r="347" spans="1:51" s="14" customFormat="1" ht="12">
      <c r="A347" s="14"/>
      <c r="B347" s="254"/>
      <c r="C347" s="255"/>
      <c r="D347" s="245" t="s">
        <v>226</v>
      </c>
      <c r="E347" s="256" t="s">
        <v>1</v>
      </c>
      <c r="F347" s="257" t="s">
        <v>2710</v>
      </c>
      <c r="G347" s="255"/>
      <c r="H347" s="258">
        <v>21</v>
      </c>
      <c r="I347" s="259"/>
      <c r="J347" s="255"/>
      <c r="K347" s="255"/>
      <c r="L347" s="260"/>
      <c r="M347" s="261"/>
      <c r="N347" s="262"/>
      <c r="O347" s="262"/>
      <c r="P347" s="262"/>
      <c r="Q347" s="262"/>
      <c r="R347" s="262"/>
      <c r="S347" s="262"/>
      <c r="T347" s="263"/>
      <c r="U347" s="14"/>
      <c r="V347" s="14"/>
      <c r="W347" s="14"/>
      <c r="X347" s="14"/>
      <c r="Y347" s="14"/>
      <c r="Z347" s="14"/>
      <c r="AA347" s="14"/>
      <c r="AB347" s="14"/>
      <c r="AC347" s="14"/>
      <c r="AD347" s="14"/>
      <c r="AE347" s="14"/>
      <c r="AT347" s="264" t="s">
        <v>226</v>
      </c>
      <c r="AU347" s="264" t="s">
        <v>87</v>
      </c>
      <c r="AV347" s="14" t="s">
        <v>87</v>
      </c>
      <c r="AW347" s="14" t="s">
        <v>35</v>
      </c>
      <c r="AX347" s="14" t="s">
        <v>78</v>
      </c>
      <c r="AY347" s="264" t="s">
        <v>216</v>
      </c>
    </row>
    <row r="348" spans="1:51" s="15" customFormat="1" ht="12">
      <c r="A348" s="15"/>
      <c r="B348" s="265"/>
      <c r="C348" s="266"/>
      <c r="D348" s="245" t="s">
        <v>226</v>
      </c>
      <c r="E348" s="267" t="s">
        <v>1</v>
      </c>
      <c r="F348" s="268" t="s">
        <v>229</v>
      </c>
      <c r="G348" s="266"/>
      <c r="H348" s="269">
        <v>21</v>
      </c>
      <c r="I348" s="270"/>
      <c r="J348" s="266"/>
      <c r="K348" s="266"/>
      <c r="L348" s="271"/>
      <c r="M348" s="272"/>
      <c r="N348" s="273"/>
      <c r="O348" s="273"/>
      <c r="P348" s="273"/>
      <c r="Q348" s="273"/>
      <c r="R348" s="273"/>
      <c r="S348" s="273"/>
      <c r="T348" s="274"/>
      <c r="U348" s="15"/>
      <c r="V348" s="15"/>
      <c r="W348" s="15"/>
      <c r="X348" s="15"/>
      <c r="Y348" s="15"/>
      <c r="Z348" s="15"/>
      <c r="AA348" s="15"/>
      <c r="AB348" s="15"/>
      <c r="AC348" s="15"/>
      <c r="AD348" s="15"/>
      <c r="AE348" s="15"/>
      <c r="AT348" s="275" t="s">
        <v>226</v>
      </c>
      <c r="AU348" s="275" t="s">
        <v>87</v>
      </c>
      <c r="AV348" s="15" t="s">
        <v>100</v>
      </c>
      <c r="AW348" s="15" t="s">
        <v>35</v>
      </c>
      <c r="AX348" s="15" t="s">
        <v>85</v>
      </c>
      <c r="AY348" s="275" t="s">
        <v>216</v>
      </c>
    </row>
    <row r="349" spans="1:63" s="12" customFormat="1" ht="22.8" customHeight="1">
      <c r="A349" s="12"/>
      <c r="B349" s="213"/>
      <c r="C349" s="214"/>
      <c r="D349" s="215" t="s">
        <v>77</v>
      </c>
      <c r="E349" s="227" t="s">
        <v>1583</v>
      </c>
      <c r="F349" s="227" t="s">
        <v>1584</v>
      </c>
      <c r="G349" s="214"/>
      <c r="H349" s="214"/>
      <c r="I349" s="217"/>
      <c r="J349" s="228">
        <f>BK349</f>
        <v>0</v>
      </c>
      <c r="K349" s="214"/>
      <c r="L349" s="219"/>
      <c r="M349" s="220"/>
      <c r="N349" s="221"/>
      <c r="O349" s="221"/>
      <c r="P349" s="222">
        <f>SUM(P350:P378)</f>
        <v>0</v>
      </c>
      <c r="Q349" s="221"/>
      <c r="R349" s="222">
        <f>SUM(R350:R378)</f>
        <v>0</v>
      </c>
      <c r="S349" s="221"/>
      <c r="T349" s="223">
        <f>SUM(T350:T378)</f>
        <v>0</v>
      </c>
      <c r="U349" s="12"/>
      <c r="V349" s="12"/>
      <c r="W349" s="12"/>
      <c r="X349" s="12"/>
      <c r="Y349" s="12"/>
      <c r="Z349" s="12"/>
      <c r="AA349" s="12"/>
      <c r="AB349" s="12"/>
      <c r="AC349" s="12"/>
      <c r="AD349" s="12"/>
      <c r="AE349" s="12"/>
      <c r="AR349" s="224" t="s">
        <v>85</v>
      </c>
      <c r="AT349" s="225" t="s">
        <v>77</v>
      </c>
      <c r="AU349" s="225" t="s">
        <v>85</v>
      </c>
      <c r="AY349" s="224" t="s">
        <v>216</v>
      </c>
      <c r="BK349" s="226">
        <f>SUM(BK350:BK378)</f>
        <v>0</v>
      </c>
    </row>
    <row r="350" spans="1:65" s="2" customFormat="1" ht="55.5" customHeight="1">
      <c r="A350" s="39"/>
      <c r="B350" s="40"/>
      <c r="C350" s="276" t="s">
        <v>382</v>
      </c>
      <c r="D350" s="276" t="s">
        <v>265</v>
      </c>
      <c r="E350" s="277" t="s">
        <v>2580</v>
      </c>
      <c r="F350" s="278" t="s">
        <v>2581</v>
      </c>
      <c r="G350" s="279" t="s">
        <v>255</v>
      </c>
      <c r="H350" s="280">
        <v>50.28</v>
      </c>
      <c r="I350" s="281"/>
      <c r="J350" s="282">
        <f>ROUND(I350*H350,2)</f>
        <v>0</v>
      </c>
      <c r="K350" s="278" t="s">
        <v>1361</v>
      </c>
      <c r="L350" s="45"/>
      <c r="M350" s="283" t="s">
        <v>1</v>
      </c>
      <c r="N350" s="284" t="s">
        <v>43</v>
      </c>
      <c r="O350" s="92"/>
      <c r="P350" s="239">
        <f>O350*H350</f>
        <v>0</v>
      </c>
      <c r="Q350" s="239">
        <v>0</v>
      </c>
      <c r="R350" s="239">
        <f>Q350*H350</f>
        <v>0</v>
      </c>
      <c r="S350" s="239">
        <v>0</v>
      </c>
      <c r="T350" s="240">
        <f>S350*H350</f>
        <v>0</v>
      </c>
      <c r="U350" s="39"/>
      <c r="V350" s="39"/>
      <c r="W350" s="39"/>
      <c r="X350" s="39"/>
      <c r="Y350" s="39"/>
      <c r="Z350" s="39"/>
      <c r="AA350" s="39"/>
      <c r="AB350" s="39"/>
      <c r="AC350" s="39"/>
      <c r="AD350" s="39"/>
      <c r="AE350" s="39"/>
      <c r="AR350" s="241" t="s">
        <v>100</v>
      </c>
      <c r="AT350" s="241" t="s">
        <v>265</v>
      </c>
      <c r="AU350" s="241" t="s">
        <v>87</v>
      </c>
      <c r="AY350" s="18" t="s">
        <v>216</v>
      </c>
      <c r="BE350" s="242">
        <f>IF(N350="základní",J350,0)</f>
        <v>0</v>
      </c>
      <c r="BF350" s="242">
        <f>IF(N350="snížená",J350,0)</f>
        <v>0</v>
      </c>
      <c r="BG350" s="242">
        <f>IF(N350="zákl. přenesená",J350,0)</f>
        <v>0</v>
      </c>
      <c r="BH350" s="242">
        <f>IF(N350="sníž. přenesená",J350,0)</f>
        <v>0</v>
      </c>
      <c r="BI350" s="242">
        <f>IF(N350="nulová",J350,0)</f>
        <v>0</v>
      </c>
      <c r="BJ350" s="18" t="s">
        <v>85</v>
      </c>
      <c r="BK350" s="242">
        <f>ROUND(I350*H350,2)</f>
        <v>0</v>
      </c>
      <c r="BL350" s="18" t="s">
        <v>100</v>
      </c>
      <c r="BM350" s="241" t="s">
        <v>2711</v>
      </c>
    </row>
    <row r="351" spans="1:47" s="2" customFormat="1" ht="12">
      <c r="A351" s="39"/>
      <c r="B351" s="40"/>
      <c r="C351" s="41"/>
      <c r="D351" s="288" t="s">
        <v>836</v>
      </c>
      <c r="E351" s="41"/>
      <c r="F351" s="289" t="s">
        <v>2583</v>
      </c>
      <c r="G351" s="41"/>
      <c r="H351" s="41"/>
      <c r="I351" s="290"/>
      <c r="J351" s="41"/>
      <c r="K351" s="41"/>
      <c r="L351" s="45"/>
      <c r="M351" s="291"/>
      <c r="N351" s="292"/>
      <c r="O351" s="92"/>
      <c r="P351" s="92"/>
      <c r="Q351" s="92"/>
      <c r="R351" s="92"/>
      <c r="S351" s="92"/>
      <c r="T351" s="93"/>
      <c r="U351" s="39"/>
      <c r="V351" s="39"/>
      <c r="W351" s="39"/>
      <c r="X351" s="39"/>
      <c r="Y351" s="39"/>
      <c r="Z351" s="39"/>
      <c r="AA351" s="39"/>
      <c r="AB351" s="39"/>
      <c r="AC351" s="39"/>
      <c r="AD351" s="39"/>
      <c r="AE351" s="39"/>
      <c r="AT351" s="18" t="s">
        <v>836</v>
      </c>
      <c r="AU351" s="18" t="s">
        <v>87</v>
      </c>
    </row>
    <row r="352" spans="1:51" s="13" customFormat="1" ht="12">
      <c r="A352" s="13"/>
      <c r="B352" s="243"/>
      <c r="C352" s="244"/>
      <c r="D352" s="245" t="s">
        <v>226</v>
      </c>
      <c r="E352" s="246" t="s">
        <v>1</v>
      </c>
      <c r="F352" s="247" t="s">
        <v>2584</v>
      </c>
      <c r="G352" s="244"/>
      <c r="H352" s="246" t="s">
        <v>1</v>
      </c>
      <c r="I352" s="248"/>
      <c r="J352" s="244"/>
      <c r="K352" s="244"/>
      <c r="L352" s="249"/>
      <c r="M352" s="250"/>
      <c r="N352" s="251"/>
      <c r="O352" s="251"/>
      <c r="P352" s="251"/>
      <c r="Q352" s="251"/>
      <c r="R352" s="251"/>
      <c r="S352" s="251"/>
      <c r="T352" s="252"/>
      <c r="U352" s="13"/>
      <c r="V352" s="13"/>
      <c r="W352" s="13"/>
      <c r="X352" s="13"/>
      <c r="Y352" s="13"/>
      <c r="Z352" s="13"/>
      <c r="AA352" s="13"/>
      <c r="AB352" s="13"/>
      <c r="AC352" s="13"/>
      <c r="AD352" s="13"/>
      <c r="AE352" s="13"/>
      <c r="AT352" s="253" t="s">
        <v>226</v>
      </c>
      <c r="AU352" s="253" t="s">
        <v>87</v>
      </c>
      <c r="AV352" s="13" t="s">
        <v>85</v>
      </c>
      <c r="AW352" s="13" t="s">
        <v>35</v>
      </c>
      <c r="AX352" s="13" t="s">
        <v>78</v>
      </c>
      <c r="AY352" s="253" t="s">
        <v>216</v>
      </c>
    </row>
    <row r="353" spans="1:51" s="14" customFormat="1" ht="12">
      <c r="A353" s="14"/>
      <c r="B353" s="254"/>
      <c r="C353" s="255"/>
      <c r="D353" s="245" t="s">
        <v>226</v>
      </c>
      <c r="E353" s="256" t="s">
        <v>1</v>
      </c>
      <c r="F353" s="257" t="s">
        <v>2712</v>
      </c>
      <c r="G353" s="255"/>
      <c r="H353" s="258">
        <v>50.28</v>
      </c>
      <c r="I353" s="259"/>
      <c r="J353" s="255"/>
      <c r="K353" s="255"/>
      <c r="L353" s="260"/>
      <c r="M353" s="261"/>
      <c r="N353" s="262"/>
      <c r="O353" s="262"/>
      <c r="P353" s="262"/>
      <c r="Q353" s="262"/>
      <c r="R353" s="262"/>
      <c r="S353" s="262"/>
      <c r="T353" s="263"/>
      <c r="U353" s="14"/>
      <c r="V353" s="14"/>
      <c r="W353" s="14"/>
      <c r="X353" s="14"/>
      <c r="Y353" s="14"/>
      <c r="Z353" s="14"/>
      <c r="AA353" s="14"/>
      <c r="AB353" s="14"/>
      <c r="AC353" s="14"/>
      <c r="AD353" s="14"/>
      <c r="AE353" s="14"/>
      <c r="AT353" s="264" t="s">
        <v>226</v>
      </c>
      <c r="AU353" s="264" t="s">
        <v>87</v>
      </c>
      <c r="AV353" s="14" t="s">
        <v>87</v>
      </c>
      <c r="AW353" s="14" t="s">
        <v>35</v>
      </c>
      <c r="AX353" s="14" t="s">
        <v>85</v>
      </c>
      <c r="AY353" s="264" t="s">
        <v>216</v>
      </c>
    </row>
    <row r="354" spans="1:65" s="2" customFormat="1" ht="44.25" customHeight="1">
      <c r="A354" s="39"/>
      <c r="B354" s="40"/>
      <c r="C354" s="276" t="s">
        <v>387</v>
      </c>
      <c r="D354" s="276" t="s">
        <v>265</v>
      </c>
      <c r="E354" s="277" t="s">
        <v>2012</v>
      </c>
      <c r="F354" s="278" t="s">
        <v>1600</v>
      </c>
      <c r="G354" s="279" t="s">
        <v>255</v>
      </c>
      <c r="H354" s="280">
        <v>11.103</v>
      </c>
      <c r="I354" s="281"/>
      <c r="J354" s="282">
        <f>ROUND(I354*H354,2)</f>
        <v>0</v>
      </c>
      <c r="K354" s="278" t="s">
        <v>1361</v>
      </c>
      <c r="L354" s="45"/>
      <c r="M354" s="283" t="s">
        <v>1</v>
      </c>
      <c r="N354" s="284" t="s">
        <v>43</v>
      </c>
      <c r="O354" s="92"/>
      <c r="P354" s="239">
        <f>O354*H354</f>
        <v>0</v>
      </c>
      <c r="Q354" s="239">
        <v>0</v>
      </c>
      <c r="R354" s="239">
        <f>Q354*H354</f>
        <v>0</v>
      </c>
      <c r="S354" s="239">
        <v>0</v>
      </c>
      <c r="T354" s="240">
        <f>S354*H354</f>
        <v>0</v>
      </c>
      <c r="U354" s="39"/>
      <c r="V354" s="39"/>
      <c r="W354" s="39"/>
      <c r="X354" s="39"/>
      <c r="Y354" s="39"/>
      <c r="Z354" s="39"/>
      <c r="AA354" s="39"/>
      <c r="AB354" s="39"/>
      <c r="AC354" s="39"/>
      <c r="AD354" s="39"/>
      <c r="AE354" s="39"/>
      <c r="AR354" s="241" t="s">
        <v>100</v>
      </c>
      <c r="AT354" s="241" t="s">
        <v>265</v>
      </c>
      <c r="AU354" s="241" t="s">
        <v>87</v>
      </c>
      <c r="AY354" s="18" t="s">
        <v>216</v>
      </c>
      <c r="BE354" s="242">
        <f>IF(N354="základní",J354,0)</f>
        <v>0</v>
      </c>
      <c r="BF354" s="242">
        <f>IF(N354="snížená",J354,0)</f>
        <v>0</v>
      </c>
      <c r="BG354" s="242">
        <f>IF(N354="zákl. přenesená",J354,0)</f>
        <v>0</v>
      </c>
      <c r="BH354" s="242">
        <f>IF(N354="sníž. přenesená",J354,0)</f>
        <v>0</v>
      </c>
      <c r="BI354" s="242">
        <f>IF(N354="nulová",J354,0)</f>
        <v>0</v>
      </c>
      <c r="BJ354" s="18" t="s">
        <v>85</v>
      </c>
      <c r="BK354" s="242">
        <f>ROUND(I354*H354,2)</f>
        <v>0</v>
      </c>
      <c r="BL354" s="18" t="s">
        <v>100</v>
      </c>
      <c r="BM354" s="241" t="s">
        <v>2713</v>
      </c>
    </row>
    <row r="355" spans="1:47" s="2" customFormat="1" ht="12">
      <c r="A355" s="39"/>
      <c r="B355" s="40"/>
      <c r="C355" s="41"/>
      <c r="D355" s="288" t="s">
        <v>836</v>
      </c>
      <c r="E355" s="41"/>
      <c r="F355" s="289" t="s">
        <v>2014</v>
      </c>
      <c r="G355" s="41"/>
      <c r="H355" s="41"/>
      <c r="I355" s="290"/>
      <c r="J355" s="41"/>
      <c r="K355" s="41"/>
      <c r="L355" s="45"/>
      <c r="M355" s="291"/>
      <c r="N355" s="292"/>
      <c r="O355" s="92"/>
      <c r="P355" s="92"/>
      <c r="Q355" s="92"/>
      <c r="R355" s="92"/>
      <c r="S355" s="92"/>
      <c r="T355" s="93"/>
      <c r="U355" s="39"/>
      <c r="V355" s="39"/>
      <c r="W355" s="39"/>
      <c r="X355" s="39"/>
      <c r="Y355" s="39"/>
      <c r="Z355" s="39"/>
      <c r="AA355" s="39"/>
      <c r="AB355" s="39"/>
      <c r="AC355" s="39"/>
      <c r="AD355" s="39"/>
      <c r="AE355" s="39"/>
      <c r="AT355" s="18" t="s">
        <v>836</v>
      </c>
      <c r="AU355" s="18" t="s">
        <v>87</v>
      </c>
    </row>
    <row r="356" spans="1:51" s="13" customFormat="1" ht="12">
      <c r="A356" s="13"/>
      <c r="B356" s="243"/>
      <c r="C356" s="244"/>
      <c r="D356" s="245" t="s">
        <v>226</v>
      </c>
      <c r="E356" s="246" t="s">
        <v>1</v>
      </c>
      <c r="F356" s="247" t="s">
        <v>2589</v>
      </c>
      <c r="G356" s="244"/>
      <c r="H356" s="246" t="s">
        <v>1</v>
      </c>
      <c r="I356" s="248"/>
      <c r="J356" s="244"/>
      <c r="K356" s="244"/>
      <c r="L356" s="249"/>
      <c r="M356" s="250"/>
      <c r="N356" s="251"/>
      <c r="O356" s="251"/>
      <c r="P356" s="251"/>
      <c r="Q356" s="251"/>
      <c r="R356" s="251"/>
      <c r="S356" s="251"/>
      <c r="T356" s="252"/>
      <c r="U356" s="13"/>
      <c r="V356" s="13"/>
      <c r="W356" s="13"/>
      <c r="X356" s="13"/>
      <c r="Y356" s="13"/>
      <c r="Z356" s="13"/>
      <c r="AA356" s="13"/>
      <c r="AB356" s="13"/>
      <c r="AC356" s="13"/>
      <c r="AD356" s="13"/>
      <c r="AE356" s="13"/>
      <c r="AT356" s="253" t="s">
        <v>226</v>
      </c>
      <c r="AU356" s="253" t="s">
        <v>87</v>
      </c>
      <c r="AV356" s="13" t="s">
        <v>85</v>
      </c>
      <c r="AW356" s="13" t="s">
        <v>35</v>
      </c>
      <c r="AX356" s="13" t="s">
        <v>78</v>
      </c>
      <c r="AY356" s="253" t="s">
        <v>216</v>
      </c>
    </row>
    <row r="357" spans="1:51" s="14" customFormat="1" ht="12">
      <c r="A357" s="14"/>
      <c r="B357" s="254"/>
      <c r="C357" s="255"/>
      <c r="D357" s="245" t="s">
        <v>226</v>
      </c>
      <c r="E357" s="256" t="s">
        <v>1</v>
      </c>
      <c r="F357" s="257" t="s">
        <v>2714</v>
      </c>
      <c r="G357" s="255"/>
      <c r="H357" s="258">
        <v>11.103</v>
      </c>
      <c r="I357" s="259"/>
      <c r="J357" s="255"/>
      <c r="K357" s="255"/>
      <c r="L357" s="260"/>
      <c r="M357" s="261"/>
      <c r="N357" s="262"/>
      <c r="O357" s="262"/>
      <c r="P357" s="262"/>
      <c r="Q357" s="262"/>
      <c r="R357" s="262"/>
      <c r="S357" s="262"/>
      <c r="T357" s="263"/>
      <c r="U357" s="14"/>
      <c r="V357" s="14"/>
      <c r="W357" s="14"/>
      <c r="X357" s="14"/>
      <c r="Y357" s="14"/>
      <c r="Z357" s="14"/>
      <c r="AA357" s="14"/>
      <c r="AB357" s="14"/>
      <c r="AC357" s="14"/>
      <c r="AD357" s="14"/>
      <c r="AE357" s="14"/>
      <c r="AT357" s="264" t="s">
        <v>226</v>
      </c>
      <c r="AU357" s="264" t="s">
        <v>87</v>
      </c>
      <c r="AV357" s="14" t="s">
        <v>87</v>
      </c>
      <c r="AW357" s="14" t="s">
        <v>35</v>
      </c>
      <c r="AX357" s="14" t="s">
        <v>85</v>
      </c>
      <c r="AY357" s="264" t="s">
        <v>216</v>
      </c>
    </row>
    <row r="358" spans="1:65" s="2" customFormat="1" ht="33" customHeight="1">
      <c r="A358" s="39"/>
      <c r="B358" s="40"/>
      <c r="C358" s="276" t="s">
        <v>392</v>
      </c>
      <c r="D358" s="276" t="s">
        <v>265</v>
      </c>
      <c r="E358" s="277" t="s">
        <v>1585</v>
      </c>
      <c r="F358" s="278" t="s">
        <v>1586</v>
      </c>
      <c r="G358" s="279" t="s">
        <v>255</v>
      </c>
      <c r="H358" s="280">
        <v>75.342</v>
      </c>
      <c r="I358" s="281"/>
      <c r="J358" s="282">
        <f>ROUND(I358*H358,2)</f>
        <v>0</v>
      </c>
      <c r="K358" s="278" t="s">
        <v>1361</v>
      </c>
      <c r="L358" s="45"/>
      <c r="M358" s="283" t="s">
        <v>1</v>
      </c>
      <c r="N358" s="284" t="s">
        <v>43</v>
      </c>
      <c r="O358" s="92"/>
      <c r="P358" s="239">
        <f>O358*H358</f>
        <v>0</v>
      </c>
      <c r="Q358" s="239">
        <v>0</v>
      </c>
      <c r="R358" s="239">
        <f>Q358*H358</f>
        <v>0</v>
      </c>
      <c r="S358" s="239">
        <v>0</v>
      </c>
      <c r="T358" s="240">
        <f>S358*H358</f>
        <v>0</v>
      </c>
      <c r="U358" s="39"/>
      <c r="V358" s="39"/>
      <c r="W358" s="39"/>
      <c r="X358" s="39"/>
      <c r="Y358" s="39"/>
      <c r="Z358" s="39"/>
      <c r="AA358" s="39"/>
      <c r="AB358" s="39"/>
      <c r="AC358" s="39"/>
      <c r="AD358" s="39"/>
      <c r="AE358" s="39"/>
      <c r="AR358" s="241" t="s">
        <v>100</v>
      </c>
      <c r="AT358" s="241" t="s">
        <v>265</v>
      </c>
      <c r="AU358" s="241" t="s">
        <v>87</v>
      </c>
      <c r="AY358" s="18" t="s">
        <v>216</v>
      </c>
      <c r="BE358" s="242">
        <f>IF(N358="základní",J358,0)</f>
        <v>0</v>
      </c>
      <c r="BF358" s="242">
        <f>IF(N358="snížená",J358,0)</f>
        <v>0</v>
      </c>
      <c r="BG358" s="242">
        <f>IF(N358="zákl. přenesená",J358,0)</f>
        <v>0</v>
      </c>
      <c r="BH358" s="242">
        <f>IF(N358="sníž. přenesená",J358,0)</f>
        <v>0</v>
      </c>
      <c r="BI358" s="242">
        <f>IF(N358="nulová",J358,0)</f>
        <v>0</v>
      </c>
      <c r="BJ358" s="18" t="s">
        <v>85</v>
      </c>
      <c r="BK358" s="242">
        <f>ROUND(I358*H358,2)</f>
        <v>0</v>
      </c>
      <c r="BL358" s="18" t="s">
        <v>100</v>
      </c>
      <c r="BM358" s="241" t="s">
        <v>2715</v>
      </c>
    </row>
    <row r="359" spans="1:47" s="2" customFormat="1" ht="12">
      <c r="A359" s="39"/>
      <c r="B359" s="40"/>
      <c r="C359" s="41"/>
      <c r="D359" s="288" t="s">
        <v>836</v>
      </c>
      <c r="E359" s="41"/>
      <c r="F359" s="289" t="s">
        <v>1588</v>
      </c>
      <c r="G359" s="41"/>
      <c r="H359" s="41"/>
      <c r="I359" s="290"/>
      <c r="J359" s="41"/>
      <c r="K359" s="41"/>
      <c r="L359" s="45"/>
      <c r="M359" s="291"/>
      <c r="N359" s="292"/>
      <c r="O359" s="92"/>
      <c r="P359" s="92"/>
      <c r="Q359" s="92"/>
      <c r="R359" s="92"/>
      <c r="S359" s="92"/>
      <c r="T359" s="93"/>
      <c r="U359" s="39"/>
      <c r="V359" s="39"/>
      <c r="W359" s="39"/>
      <c r="X359" s="39"/>
      <c r="Y359" s="39"/>
      <c r="Z359" s="39"/>
      <c r="AA359" s="39"/>
      <c r="AB359" s="39"/>
      <c r="AC359" s="39"/>
      <c r="AD359" s="39"/>
      <c r="AE359" s="39"/>
      <c r="AT359" s="18" t="s">
        <v>836</v>
      </c>
      <c r="AU359" s="18" t="s">
        <v>87</v>
      </c>
    </row>
    <row r="360" spans="1:51" s="14" customFormat="1" ht="12">
      <c r="A360" s="14"/>
      <c r="B360" s="254"/>
      <c r="C360" s="255"/>
      <c r="D360" s="245" t="s">
        <v>226</v>
      </c>
      <c r="E360" s="256" t="s">
        <v>1</v>
      </c>
      <c r="F360" s="257" t="s">
        <v>2716</v>
      </c>
      <c r="G360" s="255"/>
      <c r="H360" s="258">
        <v>75.342</v>
      </c>
      <c r="I360" s="259"/>
      <c r="J360" s="255"/>
      <c r="K360" s="255"/>
      <c r="L360" s="260"/>
      <c r="M360" s="261"/>
      <c r="N360" s="262"/>
      <c r="O360" s="262"/>
      <c r="P360" s="262"/>
      <c r="Q360" s="262"/>
      <c r="R360" s="262"/>
      <c r="S360" s="262"/>
      <c r="T360" s="263"/>
      <c r="U360" s="14"/>
      <c r="V360" s="14"/>
      <c r="W360" s="14"/>
      <c r="X360" s="14"/>
      <c r="Y360" s="14"/>
      <c r="Z360" s="14"/>
      <c r="AA360" s="14"/>
      <c r="AB360" s="14"/>
      <c r="AC360" s="14"/>
      <c r="AD360" s="14"/>
      <c r="AE360" s="14"/>
      <c r="AT360" s="264" t="s">
        <v>226</v>
      </c>
      <c r="AU360" s="264" t="s">
        <v>87</v>
      </c>
      <c r="AV360" s="14" t="s">
        <v>87</v>
      </c>
      <c r="AW360" s="14" t="s">
        <v>35</v>
      </c>
      <c r="AX360" s="14" t="s">
        <v>85</v>
      </c>
      <c r="AY360" s="264" t="s">
        <v>216</v>
      </c>
    </row>
    <row r="361" spans="1:65" s="2" customFormat="1" ht="44.25" customHeight="1">
      <c r="A361" s="39"/>
      <c r="B361" s="40"/>
      <c r="C361" s="276" t="s">
        <v>397</v>
      </c>
      <c r="D361" s="276" t="s">
        <v>265</v>
      </c>
      <c r="E361" s="277" t="s">
        <v>1589</v>
      </c>
      <c r="F361" s="278" t="s">
        <v>1590</v>
      </c>
      <c r="G361" s="279" t="s">
        <v>255</v>
      </c>
      <c r="H361" s="280">
        <v>602.736</v>
      </c>
      <c r="I361" s="281"/>
      <c r="J361" s="282">
        <f>ROUND(I361*H361,2)</f>
        <v>0</v>
      </c>
      <c r="K361" s="278" t="s">
        <v>1361</v>
      </c>
      <c r="L361" s="45"/>
      <c r="M361" s="283" t="s">
        <v>1</v>
      </c>
      <c r="N361" s="284" t="s">
        <v>43</v>
      </c>
      <c r="O361" s="92"/>
      <c r="P361" s="239">
        <f>O361*H361</f>
        <v>0</v>
      </c>
      <c r="Q361" s="239">
        <v>0</v>
      </c>
      <c r="R361" s="239">
        <f>Q361*H361</f>
        <v>0</v>
      </c>
      <c r="S361" s="239">
        <v>0</v>
      </c>
      <c r="T361" s="240">
        <f>S361*H361</f>
        <v>0</v>
      </c>
      <c r="U361" s="39"/>
      <c r="V361" s="39"/>
      <c r="W361" s="39"/>
      <c r="X361" s="39"/>
      <c r="Y361" s="39"/>
      <c r="Z361" s="39"/>
      <c r="AA361" s="39"/>
      <c r="AB361" s="39"/>
      <c r="AC361" s="39"/>
      <c r="AD361" s="39"/>
      <c r="AE361" s="39"/>
      <c r="AR361" s="241" t="s">
        <v>100</v>
      </c>
      <c r="AT361" s="241" t="s">
        <v>265</v>
      </c>
      <c r="AU361" s="241" t="s">
        <v>87</v>
      </c>
      <c r="AY361" s="18" t="s">
        <v>216</v>
      </c>
      <c r="BE361" s="242">
        <f>IF(N361="základní",J361,0)</f>
        <v>0</v>
      </c>
      <c r="BF361" s="242">
        <f>IF(N361="snížená",J361,0)</f>
        <v>0</v>
      </c>
      <c r="BG361" s="242">
        <f>IF(N361="zákl. přenesená",J361,0)</f>
        <v>0</v>
      </c>
      <c r="BH361" s="242">
        <f>IF(N361="sníž. přenesená",J361,0)</f>
        <v>0</v>
      </c>
      <c r="BI361" s="242">
        <f>IF(N361="nulová",J361,0)</f>
        <v>0</v>
      </c>
      <c r="BJ361" s="18" t="s">
        <v>85</v>
      </c>
      <c r="BK361" s="242">
        <f>ROUND(I361*H361,2)</f>
        <v>0</v>
      </c>
      <c r="BL361" s="18" t="s">
        <v>100</v>
      </c>
      <c r="BM361" s="241" t="s">
        <v>2717</v>
      </c>
    </row>
    <row r="362" spans="1:47" s="2" customFormat="1" ht="12">
      <c r="A362" s="39"/>
      <c r="B362" s="40"/>
      <c r="C362" s="41"/>
      <c r="D362" s="288" t="s">
        <v>836</v>
      </c>
      <c r="E362" s="41"/>
      <c r="F362" s="289" t="s">
        <v>1592</v>
      </c>
      <c r="G362" s="41"/>
      <c r="H362" s="41"/>
      <c r="I362" s="290"/>
      <c r="J362" s="41"/>
      <c r="K362" s="41"/>
      <c r="L362" s="45"/>
      <c r="M362" s="291"/>
      <c r="N362" s="292"/>
      <c r="O362" s="92"/>
      <c r="P362" s="92"/>
      <c r="Q362" s="92"/>
      <c r="R362" s="92"/>
      <c r="S362" s="92"/>
      <c r="T362" s="93"/>
      <c r="U362" s="39"/>
      <c r="V362" s="39"/>
      <c r="W362" s="39"/>
      <c r="X362" s="39"/>
      <c r="Y362" s="39"/>
      <c r="Z362" s="39"/>
      <c r="AA362" s="39"/>
      <c r="AB362" s="39"/>
      <c r="AC362" s="39"/>
      <c r="AD362" s="39"/>
      <c r="AE362" s="39"/>
      <c r="AT362" s="18" t="s">
        <v>836</v>
      </c>
      <c r="AU362" s="18" t="s">
        <v>87</v>
      </c>
    </row>
    <row r="363" spans="1:51" s="14" customFormat="1" ht="12">
      <c r="A363" s="14"/>
      <c r="B363" s="254"/>
      <c r="C363" s="255"/>
      <c r="D363" s="245" t="s">
        <v>226</v>
      </c>
      <c r="E363" s="256" t="s">
        <v>1</v>
      </c>
      <c r="F363" s="257" t="s">
        <v>2718</v>
      </c>
      <c r="G363" s="255"/>
      <c r="H363" s="258">
        <v>602.736</v>
      </c>
      <c r="I363" s="259"/>
      <c r="J363" s="255"/>
      <c r="K363" s="255"/>
      <c r="L363" s="260"/>
      <c r="M363" s="261"/>
      <c r="N363" s="262"/>
      <c r="O363" s="262"/>
      <c r="P363" s="262"/>
      <c r="Q363" s="262"/>
      <c r="R363" s="262"/>
      <c r="S363" s="262"/>
      <c r="T363" s="263"/>
      <c r="U363" s="14"/>
      <c r="V363" s="14"/>
      <c r="W363" s="14"/>
      <c r="X363" s="14"/>
      <c r="Y363" s="14"/>
      <c r="Z363" s="14"/>
      <c r="AA363" s="14"/>
      <c r="AB363" s="14"/>
      <c r="AC363" s="14"/>
      <c r="AD363" s="14"/>
      <c r="AE363" s="14"/>
      <c r="AT363" s="264" t="s">
        <v>226</v>
      </c>
      <c r="AU363" s="264" t="s">
        <v>87</v>
      </c>
      <c r="AV363" s="14" t="s">
        <v>87</v>
      </c>
      <c r="AW363" s="14" t="s">
        <v>35</v>
      </c>
      <c r="AX363" s="14" t="s">
        <v>78</v>
      </c>
      <c r="AY363" s="264" t="s">
        <v>216</v>
      </c>
    </row>
    <row r="364" spans="1:51" s="15" customFormat="1" ht="12">
      <c r="A364" s="15"/>
      <c r="B364" s="265"/>
      <c r="C364" s="266"/>
      <c r="D364" s="245" t="s">
        <v>226</v>
      </c>
      <c r="E364" s="267" t="s">
        <v>1</v>
      </c>
      <c r="F364" s="268" t="s">
        <v>229</v>
      </c>
      <c r="G364" s="266"/>
      <c r="H364" s="269">
        <v>602.736</v>
      </c>
      <c r="I364" s="270"/>
      <c r="J364" s="266"/>
      <c r="K364" s="266"/>
      <c r="L364" s="271"/>
      <c r="M364" s="272"/>
      <c r="N364" s="273"/>
      <c r="O364" s="273"/>
      <c r="P364" s="273"/>
      <c r="Q364" s="273"/>
      <c r="R364" s="273"/>
      <c r="S364" s="273"/>
      <c r="T364" s="274"/>
      <c r="U364" s="15"/>
      <c r="V364" s="15"/>
      <c r="W364" s="15"/>
      <c r="X364" s="15"/>
      <c r="Y364" s="15"/>
      <c r="Z364" s="15"/>
      <c r="AA364" s="15"/>
      <c r="AB364" s="15"/>
      <c r="AC364" s="15"/>
      <c r="AD364" s="15"/>
      <c r="AE364" s="15"/>
      <c r="AT364" s="275" t="s">
        <v>226</v>
      </c>
      <c r="AU364" s="275" t="s">
        <v>87</v>
      </c>
      <c r="AV364" s="15" t="s">
        <v>100</v>
      </c>
      <c r="AW364" s="15" t="s">
        <v>35</v>
      </c>
      <c r="AX364" s="15" t="s">
        <v>85</v>
      </c>
      <c r="AY364" s="275" t="s">
        <v>216</v>
      </c>
    </row>
    <row r="365" spans="1:65" s="2" customFormat="1" ht="24.15" customHeight="1">
      <c r="A365" s="39"/>
      <c r="B365" s="40"/>
      <c r="C365" s="276" t="s">
        <v>402</v>
      </c>
      <c r="D365" s="276" t="s">
        <v>265</v>
      </c>
      <c r="E365" s="277" t="s">
        <v>1594</v>
      </c>
      <c r="F365" s="278" t="s">
        <v>1595</v>
      </c>
      <c r="G365" s="279" t="s">
        <v>255</v>
      </c>
      <c r="H365" s="280">
        <v>150.684</v>
      </c>
      <c r="I365" s="281"/>
      <c r="J365" s="282">
        <f>ROUND(I365*H365,2)</f>
        <v>0</v>
      </c>
      <c r="K365" s="278" t="s">
        <v>1361</v>
      </c>
      <c r="L365" s="45"/>
      <c r="M365" s="283" t="s">
        <v>1</v>
      </c>
      <c r="N365" s="284" t="s">
        <v>43</v>
      </c>
      <c r="O365" s="92"/>
      <c r="P365" s="239">
        <f>O365*H365</f>
        <v>0</v>
      </c>
      <c r="Q365" s="239">
        <v>0</v>
      </c>
      <c r="R365" s="239">
        <f>Q365*H365</f>
        <v>0</v>
      </c>
      <c r="S365" s="239">
        <v>0</v>
      </c>
      <c r="T365" s="240">
        <f>S365*H365</f>
        <v>0</v>
      </c>
      <c r="U365" s="39"/>
      <c r="V365" s="39"/>
      <c r="W365" s="39"/>
      <c r="X365" s="39"/>
      <c r="Y365" s="39"/>
      <c r="Z365" s="39"/>
      <c r="AA365" s="39"/>
      <c r="AB365" s="39"/>
      <c r="AC365" s="39"/>
      <c r="AD365" s="39"/>
      <c r="AE365" s="39"/>
      <c r="AR365" s="241" t="s">
        <v>100</v>
      </c>
      <c r="AT365" s="241" t="s">
        <v>265</v>
      </c>
      <c r="AU365" s="241" t="s">
        <v>87</v>
      </c>
      <c r="AY365" s="18" t="s">
        <v>216</v>
      </c>
      <c r="BE365" s="242">
        <f>IF(N365="základní",J365,0)</f>
        <v>0</v>
      </c>
      <c r="BF365" s="242">
        <f>IF(N365="snížená",J365,0)</f>
        <v>0</v>
      </c>
      <c r="BG365" s="242">
        <f>IF(N365="zákl. přenesená",J365,0)</f>
        <v>0</v>
      </c>
      <c r="BH365" s="242">
        <f>IF(N365="sníž. přenesená",J365,0)</f>
        <v>0</v>
      </c>
      <c r="BI365" s="242">
        <f>IF(N365="nulová",J365,0)</f>
        <v>0</v>
      </c>
      <c r="BJ365" s="18" t="s">
        <v>85</v>
      </c>
      <c r="BK365" s="242">
        <f>ROUND(I365*H365,2)</f>
        <v>0</v>
      </c>
      <c r="BL365" s="18" t="s">
        <v>100</v>
      </c>
      <c r="BM365" s="241" t="s">
        <v>2719</v>
      </c>
    </row>
    <row r="366" spans="1:47" s="2" customFormat="1" ht="12">
      <c r="A366" s="39"/>
      <c r="B366" s="40"/>
      <c r="C366" s="41"/>
      <c r="D366" s="288" t="s">
        <v>836</v>
      </c>
      <c r="E366" s="41"/>
      <c r="F366" s="289" t="s">
        <v>1597</v>
      </c>
      <c r="G366" s="41"/>
      <c r="H366" s="41"/>
      <c r="I366" s="290"/>
      <c r="J366" s="41"/>
      <c r="K366" s="41"/>
      <c r="L366" s="45"/>
      <c r="M366" s="291"/>
      <c r="N366" s="292"/>
      <c r="O366" s="92"/>
      <c r="P366" s="92"/>
      <c r="Q366" s="92"/>
      <c r="R366" s="92"/>
      <c r="S366" s="92"/>
      <c r="T366" s="93"/>
      <c r="U366" s="39"/>
      <c r="V366" s="39"/>
      <c r="W366" s="39"/>
      <c r="X366" s="39"/>
      <c r="Y366" s="39"/>
      <c r="Z366" s="39"/>
      <c r="AA366" s="39"/>
      <c r="AB366" s="39"/>
      <c r="AC366" s="39"/>
      <c r="AD366" s="39"/>
      <c r="AE366" s="39"/>
      <c r="AT366" s="18" t="s">
        <v>836</v>
      </c>
      <c r="AU366" s="18" t="s">
        <v>87</v>
      </c>
    </row>
    <row r="367" spans="1:51" s="13" customFormat="1" ht="12">
      <c r="A367" s="13"/>
      <c r="B367" s="243"/>
      <c r="C367" s="244"/>
      <c r="D367" s="245" t="s">
        <v>226</v>
      </c>
      <c r="E367" s="246" t="s">
        <v>1</v>
      </c>
      <c r="F367" s="247" t="s">
        <v>2596</v>
      </c>
      <c r="G367" s="244"/>
      <c r="H367" s="246" t="s">
        <v>1</v>
      </c>
      <c r="I367" s="248"/>
      <c r="J367" s="244"/>
      <c r="K367" s="244"/>
      <c r="L367" s="249"/>
      <c r="M367" s="250"/>
      <c r="N367" s="251"/>
      <c r="O367" s="251"/>
      <c r="P367" s="251"/>
      <c r="Q367" s="251"/>
      <c r="R367" s="251"/>
      <c r="S367" s="251"/>
      <c r="T367" s="252"/>
      <c r="U367" s="13"/>
      <c r="V367" s="13"/>
      <c r="W367" s="13"/>
      <c r="X367" s="13"/>
      <c r="Y367" s="13"/>
      <c r="Z367" s="13"/>
      <c r="AA367" s="13"/>
      <c r="AB367" s="13"/>
      <c r="AC367" s="13"/>
      <c r="AD367" s="13"/>
      <c r="AE367" s="13"/>
      <c r="AT367" s="253" t="s">
        <v>226</v>
      </c>
      <c r="AU367" s="253" t="s">
        <v>87</v>
      </c>
      <c r="AV367" s="13" t="s">
        <v>85</v>
      </c>
      <c r="AW367" s="13" t="s">
        <v>35</v>
      </c>
      <c r="AX367" s="13" t="s">
        <v>78</v>
      </c>
      <c r="AY367" s="253" t="s">
        <v>216</v>
      </c>
    </row>
    <row r="368" spans="1:51" s="14" customFormat="1" ht="12">
      <c r="A368" s="14"/>
      <c r="B368" s="254"/>
      <c r="C368" s="255"/>
      <c r="D368" s="245" t="s">
        <v>226</v>
      </c>
      <c r="E368" s="256" t="s">
        <v>1</v>
      </c>
      <c r="F368" s="257" t="s">
        <v>2720</v>
      </c>
      <c r="G368" s="255"/>
      <c r="H368" s="258">
        <v>150.684</v>
      </c>
      <c r="I368" s="259"/>
      <c r="J368" s="255"/>
      <c r="K368" s="255"/>
      <c r="L368" s="260"/>
      <c r="M368" s="261"/>
      <c r="N368" s="262"/>
      <c r="O368" s="262"/>
      <c r="P368" s="262"/>
      <c r="Q368" s="262"/>
      <c r="R368" s="262"/>
      <c r="S368" s="262"/>
      <c r="T368" s="263"/>
      <c r="U368" s="14"/>
      <c r="V368" s="14"/>
      <c r="W368" s="14"/>
      <c r="X368" s="14"/>
      <c r="Y368" s="14"/>
      <c r="Z368" s="14"/>
      <c r="AA368" s="14"/>
      <c r="AB368" s="14"/>
      <c r="AC368" s="14"/>
      <c r="AD368" s="14"/>
      <c r="AE368" s="14"/>
      <c r="AT368" s="264" t="s">
        <v>226</v>
      </c>
      <c r="AU368" s="264" t="s">
        <v>87</v>
      </c>
      <c r="AV368" s="14" t="s">
        <v>87</v>
      </c>
      <c r="AW368" s="14" t="s">
        <v>35</v>
      </c>
      <c r="AX368" s="14" t="s">
        <v>78</v>
      </c>
      <c r="AY368" s="264" t="s">
        <v>216</v>
      </c>
    </row>
    <row r="369" spans="1:51" s="15" customFormat="1" ht="12">
      <c r="A369" s="15"/>
      <c r="B369" s="265"/>
      <c r="C369" s="266"/>
      <c r="D369" s="245" t="s">
        <v>226</v>
      </c>
      <c r="E369" s="267" t="s">
        <v>1</v>
      </c>
      <c r="F369" s="268" t="s">
        <v>229</v>
      </c>
      <c r="G369" s="266"/>
      <c r="H369" s="269">
        <v>150.684</v>
      </c>
      <c r="I369" s="270"/>
      <c r="J369" s="266"/>
      <c r="K369" s="266"/>
      <c r="L369" s="271"/>
      <c r="M369" s="272"/>
      <c r="N369" s="273"/>
      <c r="O369" s="273"/>
      <c r="P369" s="273"/>
      <c r="Q369" s="273"/>
      <c r="R369" s="273"/>
      <c r="S369" s="273"/>
      <c r="T369" s="274"/>
      <c r="U369" s="15"/>
      <c r="V369" s="15"/>
      <c r="W369" s="15"/>
      <c r="X369" s="15"/>
      <c r="Y369" s="15"/>
      <c r="Z369" s="15"/>
      <c r="AA369" s="15"/>
      <c r="AB369" s="15"/>
      <c r="AC369" s="15"/>
      <c r="AD369" s="15"/>
      <c r="AE369" s="15"/>
      <c r="AT369" s="275" t="s">
        <v>226</v>
      </c>
      <c r="AU369" s="275" t="s">
        <v>87</v>
      </c>
      <c r="AV369" s="15" t="s">
        <v>100</v>
      </c>
      <c r="AW369" s="15" t="s">
        <v>35</v>
      </c>
      <c r="AX369" s="15" t="s">
        <v>85</v>
      </c>
      <c r="AY369" s="275" t="s">
        <v>216</v>
      </c>
    </row>
    <row r="370" spans="1:65" s="2" customFormat="1" ht="44.25" customHeight="1">
      <c r="A370" s="39"/>
      <c r="B370" s="40"/>
      <c r="C370" s="276" t="s">
        <v>407</v>
      </c>
      <c r="D370" s="276" t="s">
        <v>265</v>
      </c>
      <c r="E370" s="277" t="s">
        <v>2721</v>
      </c>
      <c r="F370" s="278" t="s">
        <v>1604</v>
      </c>
      <c r="G370" s="279" t="s">
        <v>255</v>
      </c>
      <c r="H370" s="280">
        <v>8.813</v>
      </c>
      <c r="I370" s="281"/>
      <c r="J370" s="282">
        <f>ROUND(I370*H370,2)</f>
        <v>0</v>
      </c>
      <c r="K370" s="278" t="s">
        <v>1361</v>
      </c>
      <c r="L370" s="45"/>
      <c r="M370" s="283" t="s">
        <v>1</v>
      </c>
      <c r="N370" s="284" t="s">
        <v>43</v>
      </c>
      <c r="O370" s="92"/>
      <c r="P370" s="239">
        <f>O370*H370</f>
        <v>0</v>
      </c>
      <c r="Q370" s="239">
        <v>0</v>
      </c>
      <c r="R370" s="239">
        <f>Q370*H370</f>
        <v>0</v>
      </c>
      <c r="S370" s="239">
        <v>0</v>
      </c>
      <c r="T370" s="240">
        <f>S370*H370</f>
        <v>0</v>
      </c>
      <c r="U370" s="39"/>
      <c r="V370" s="39"/>
      <c r="W370" s="39"/>
      <c r="X370" s="39"/>
      <c r="Y370" s="39"/>
      <c r="Z370" s="39"/>
      <c r="AA370" s="39"/>
      <c r="AB370" s="39"/>
      <c r="AC370" s="39"/>
      <c r="AD370" s="39"/>
      <c r="AE370" s="39"/>
      <c r="AR370" s="241" t="s">
        <v>100</v>
      </c>
      <c r="AT370" s="241" t="s">
        <v>265</v>
      </c>
      <c r="AU370" s="241" t="s">
        <v>87</v>
      </c>
      <c r="AY370" s="18" t="s">
        <v>216</v>
      </c>
      <c r="BE370" s="242">
        <f>IF(N370="základní",J370,0)</f>
        <v>0</v>
      </c>
      <c r="BF370" s="242">
        <f>IF(N370="snížená",J370,0)</f>
        <v>0</v>
      </c>
      <c r="BG370" s="242">
        <f>IF(N370="zákl. přenesená",J370,0)</f>
        <v>0</v>
      </c>
      <c r="BH370" s="242">
        <f>IF(N370="sníž. přenesená",J370,0)</f>
        <v>0</v>
      </c>
      <c r="BI370" s="242">
        <f>IF(N370="nulová",J370,0)</f>
        <v>0</v>
      </c>
      <c r="BJ370" s="18" t="s">
        <v>85</v>
      </c>
      <c r="BK370" s="242">
        <f>ROUND(I370*H370,2)</f>
        <v>0</v>
      </c>
      <c r="BL370" s="18" t="s">
        <v>100</v>
      </c>
      <c r="BM370" s="241" t="s">
        <v>2722</v>
      </c>
    </row>
    <row r="371" spans="1:47" s="2" customFormat="1" ht="12">
      <c r="A371" s="39"/>
      <c r="B371" s="40"/>
      <c r="C371" s="41"/>
      <c r="D371" s="288" t="s">
        <v>836</v>
      </c>
      <c r="E371" s="41"/>
      <c r="F371" s="289" t="s">
        <v>2723</v>
      </c>
      <c r="G371" s="41"/>
      <c r="H371" s="41"/>
      <c r="I371" s="290"/>
      <c r="J371" s="41"/>
      <c r="K371" s="41"/>
      <c r="L371" s="45"/>
      <c r="M371" s="291"/>
      <c r="N371" s="292"/>
      <c r="O371" s="92"/>
      <c r="P371" s="92"/>
      <c r="Q371" s="92"/>
      <c r="R371" s="92"/>
      <c r="S371" s="92"/>
      <c r="T371" s="93"/>
      <c r="U371" s="39"/>
      <c r="V371" s="39"/>
      <c r="W371" s="39"/>
      <c r="X371" s="39"/>
      <c r="Y371" s="39"/>
      <c r="Z371" s="39"/>
      <c r="AA371" s="39"/>
      <c r="AB371" s="39"/>
      <c r="AC371" s="39"/>
      <c r="AD371" s="39"/>
      <c r="AE371" s="39"/>
      <c r="AT371" s="18" t="s">
        <v>836</v>
      </c>
      <c r="AU371" s="18" t="s">
        <v>87</v>
      </c>
    </row>
    <row r="372" spans="1:65" s="2" customFormat="1" ht="44.25" customHeight="1">
      <c r="A372" s="39"/>
      <c r="B372" s="40"/>
      <c r="C372" s="276" t="s">
        <v>411</v>
      </c>
      <c r="D372" s="276" t="s">
        <v>265</v>
      </c>
      <c r="E372" s="277" t="s">
        <v>2598</v>
      </c>
      <c r="F372" s="278" t="s">
        <v>1425</v>
      </c>
      <c r="G372" s="279" t="s">
        <v>255</v>
      </c>
      <c r="H372" s="280">
        <v>5.146</v>
      </c>
      <c r="I372" s="281"/>
      <c r="J372" s="282">
        <f>ROUND(I372*H372,2)</f>
        <v>0</v>
      </c>
      <c r="K372" s="278" t="s">
        <v>1361</v>
      </c>
      <c r="L372" s="45"/>
      <c r="M372" s="283" t="s">
        <v>1</v>
      </c>
      <c r="N372" s="284" t="s">
        <v>43</v>
      </c>
      <c r="O372" s="92"/>
      <c r="P372" s="239">
        <f>O372*H372</f>
        <v>0</v>
      </c>
      <c r="Q372" s="239">
        <v>0</v>
      </c>
      <c r="R372" s="239">
        <f>Q372*H372</f>
        <v>0</v>
      </c>
      <c r="S372" s="239">
        <v>0</v>
      </c>
      <c r="T372" s="240">
        <f>S372*H372</f>
        <v>0</v>
      </c>
      <c r="U372" s="39"/>
      <c r="V372" s="39"/>
      <c r="W372" s="39"/>
      <c r="X372" s="39"/>
      <c r="Y372" s="39"/>
      <c r="Z372" s="39"/>
      <c r="AA372" s="39"/>
      <c r="AB372" s="39"/>
      <c r="AC372" s="39"/>
      <c r="AD372" s="39"/>
      <c r="AE372" s="39"/>
      <c r="AR372" s="241" t="s">
        <v>100</v>
      </c>
      <c r="AT372" s="241" t="s">
        <v>265</v>
      </c>
      <c r="AU372" s="241" t="s">
        <v>87</v>
      </c>
      <c r="AY372" s="18" t="s">
        <v>216</v>
      </c>
      <c r="BE372" s="242">
        <f>IF(N372="základní",J372,0)</f>
        <v>0</v>
      </c>
      <c r="BF372" s="242">
        <f>IF(N372="snížená",J372,0)</f>
        <v>0</v>
      </c>
      <c r="BG372" s="242">
        <f>IF(N372="zákl. přenesená",J372,0)</f>
        <v>0</v>
      </c>
      <c r="BH372" s="242">
        <f>IF(N372="sníž. přenesená",J372,0)</f>
        <v>0</v>
      </c>
      <c r="BI372" s="242">
        <f>IF(N372="nulová",J372,0)</f>
        <v>0</v>
      </c>
      <c r="BJ372" s="18" t="s">
        <v>85</v>
      </c>
      <c r="BK372" s="242">
        <f>ROUND(I372*H372,2)</f>
        <v>0</v>
      </c>
      <c r="BL372" s="18" t="s">
        <v>100</v>
      </c>
      <c r="BM372" s="241" t="s">
        <v>2724</v>
      </c>
    </row>
    <row r="373" spans="1:47" s="2" customFormat="1" ht="12">
      <c r="A373" s="39"/>
      <c r="B373" s="40"/>
      <c r="C373" s="41"/>
      <c r="D373" s="288" t="s">
        <v>836</v>
      </c>
      <c r="E373" s="41"/>
      <c r="F373" s="289" t="s">
        <v>2600</v>
      </c>
      <c r="G373" s="41"/>
      <c r="H373" s="41"/>
      <c r="I373" s="290"/>
      <c r="J373" s="41"/>
      <c r="K373" s="41"/>
      <c r="L373" s="45"/>
      <c r="M373" s="291"/>
      <c r="N373" s="292"/>
      <c r="O373" s="92"/>
      <c r="P373" s="92"/>
      <c r="Q373" s="92"/>
      <c r="R373" s="92"/>
      <c r="S373" s="92"/>
      <c r="T373" s="93"/>
      <c r="U373" s="39"/>
      <c r="V373" s="39"/>
      <c r="W373" s="39"/>
      <c r="X373" s="39"/>
      <c r="Y373" s="39"/>
      <c r="Z373" s="39"/>
      <c r="AA373" s="39"/>
      <c r="AB373" s="39"/>
      <c r="AC373" s="39"/>
      <c r="AD373" s="39"/>
      <c r="AE373" s="39"/>
      <c r="AT373" s="18" t="s">
        <v>836</v>
      </c>
      <c r="AU373" s="18" t="s">
        <v>87</v>
      </c>
    </row>
    <row r="374" spans="1:51" s="13" customFormat="1" ht="12">
      <c r="A374" s="13"/>
      <c r="B374" s="243"/>
      <c r="C374" s="244"/>
      <c r="D374" s="245" t="s">
        <v>226</v>
      </c>
      <c r="E374" s="246" t="s">
        <v>1</v>
      </c>
      <c r="F374" s="247" t="s">
        <v>2601</v>
      </c>
      <c r="G374" s="244"/>
      <c r="H374" s="246" t="s">
        <v>1</v>
      </c>
      <c r="I374" s="248"/>
      <c r="J374" s="244"/>
      <c r="K374" s="244"/>
      <c r="L374" s="249"/>
      <c r="M374" s="250"/>
      <c r="N374" s="251"/>
      <c r="O374" s="251"/>
      <c r="P374" s="251"/>
      <c r="Q374" s="251"/>
      <c r="R374" s="251"/>
      <c r="S374" s="251"/>
      <c r="T374" s="252"/>
      <c r="U374" s="13"/>
      <c r="V374" s="13"/>
      <c r="W374" s="13"/>
      <c r="X374" s="13"/>
      <c r="Y374" s="13"/>
      <c r="Z374" s="13"/>
      <c r="AA374" s="13"/>
      <c r="AB374" s="13"/>
      <c r="AC374" s="13"/>
      <c r="AD374" s="13"/>
      <c r="AE374" s="13"/>
      <c r="AT374" s="253" t="s">
        <v>226</v>
      </c>
      <c r="AU374" s="253" t="s">
        <v>87</v>
      </c>
      <c r="AV374" s="13" t="s">
        <v>85</v>
      </c>
      <c r="AW374" s="13" t="s">
        <v>35</v>
      </c>
      <c r="AX374" s="13" t="s">
        <v>78</v>
      </c>
      <c r="AY374" s="253" t="s">
        <v>216</v>
      </c>
    </row>
    <row r="375" spans="1:51" s="14" customFormat="1" ht="12">
      <c r="A375" s="14"/>
      <c r="B375" s="254"/>
      <c r="C375" s="255"/>
      <c r="D375" s="245" t="s">
        <v>226</v>
      </c>
      <c r="E375" s="256" t="s">
        <v>1</v>
      </c>
      <c r="F375" s="257" t="s">
        <v>217</v>
      </c>
      <c r="G375" s="255"/>
      <c r="H375" s="258">
        <v>5</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226</v>
      </c>
      <c r="AU375" s="264" t="s">
        <v>87</v>
      </c>
      <c r="AV375" s="14" t="s">
        <v>87</v>
      </c>
      <c r="AW375" s="14" t="s">
        <v>35</v>
      </c>
      <c r="AX375" s="14" t="s">
        <v>78</v>
      </c>
      <c r="AY375" s="264" t="s">
        <v>216</v>
      </c>
    </row>
    <row r="376" spans="1:51" s="13" customFormat="1" ht="12">
      <c r="A376" s="13"/>
      <c r="B376" s="243"/>
      <c r="C376" s="244"/>
      <c r="D376" s="245" t="s">
        <v>226</v>
      </c>
      <c r="E376" s="246" t="s">
        <v>1</v>
      </c>
      <c r="F376" s="247" t="s">
        <v>2725</v>
      </c>
      <c r="G376" s="244"/>
      <c r="H376" s="246" t="s">
        <v>1</v>
      </c>
      <c r="I376" s="248"/>
      <c r="J376" s="244"/>
      <c r="K376" s="244"/>
      <c r="L376" s="249"/>
      <c r="M376" s="250"/>
      <c r="N376" s="251"/>
      <c r="O376" s="251"/>
      <c r="P376" s="251"/>
      <c r="Q376" s="251"/>
      <c r="R376" s="251"/>
      <c r="S376" s="251"/>
      <c r="T376" s="252"/>
      <c r="U376" s="13"/>
      <c r="V376" s="13"/>
      <c r="W376" s="13"/>
      <c r="X376" s="13"/>
      <c r="Y376" s="13"/>
      <c r="Z376" s="13"/>
      <c r="AA376" s="13"/>
      <c r="AB376" s="13"/>
      <c r="AC376" s="13"/>
      <c r="AD376" s="13"/>
      <c r="AE376" s="13"/>
      <c r="AT376" s="253" t="s">
        <v>226</v>
      </c>
      <c r="AU376" s="253" t="s">
        <v>87</v>
      </c>
      <c r="AV376" s="13" t="s">
        <v>85</v>
      </c>
      <c r="AW376" s="13" t="s">
        <v>35</v>
      </c>
      <c r="AX376" s="13" t="s">
        <v>78</v>
      </c>
      <c r="AY376" s="253" t="s">
        <v>216</v>
      </c>
    </row>
    <row r="377" spans="1:51" s="14" customFormat="1" ht="12">
      <c r="A377" s="14"/>
      <c r="B377" s="254"/>
      <c r="C377" s="255"/>
      <c r="D377" s="245" t="s">
        <v>226</v>
      </c>
      <c r="E377" s="256" t="s">
        <v>1</v>
      </c>
      <c r="F377" s="257" t="s">
        <v>2726</v>
      </c>
      <c r="G377" s="255"/>
      <c r="H377" s="258">
        <v>0.146</v>
      </c>
      <c r="I377" s="259"/>
      <c r="J377" s="255"/>
      <c r="K377" s="255"/>
      <c r="L377" s="260"/>
      <c r="M377" s="261"/>
      <c r="N377" s="262"/>
      <c r="O377" s="262"/>
      <c r="P377" s="262"/>
      <c r="Q377" s="262"/>
      <c r="R377" s="262"/>
      <c r="S377" s="262"/>
      <c r="T377" s="263"/>
      <c r="U377" s="14"/>
      <c r="V377" s="14"/>
      <c r="W377" s="14"/>
      <c r="X377" s="14"/>
      <c r="Y377" s="14"/>
      <c r="Z377" s="14"/>
      <c r="AA377" s="14"/>
      <c r="AB377" s="14"/>
      <c r="AC377" s="14"/>
      <c r="AD377" s="14"/>
      <c r="AE377" s="14"/>
      <c r="AT377" s="264" t="s">
        <v>226</v>
      </c>
      <c r="AU377" s="264" t="s">
        <v>87</v>
      </c>
      <c r="AV377" s="14" t="s">
        <v>87</v>
      </c>
      <c r="AW377" s="14" t="s">
        <v>35</v>
      </c>
      <c r="AX377" s="14" t="s">
        <v>78</v>
      </c>
      <c r="AY377" s="264" t="s">
        <v>216</v>
      </c>
    </row>
    <row r="378" spans="1:51" s="15" customFormat="1" ht="12">
      <c r="A378" s="15"/>
      <c r="B378" s="265"/>
      <c r="C378" s="266"/>
      <c r="D378" s="245" t="s">
        <v>226</v>
      </c>
      <c r="E378" s="267" t="s">
        <v>1</v>
      </c>
      <c r="F378" s="268" t="s">
        <v>229</v>
      </c>
      <c r="G378" s="266"/>
      <c r="H378" s="269">
        <v>5.146</v>
      </c>
      <c r="I378" s="270"/>
      <c r="J378" s="266"/>
      <c r="K378" s="266"/>
      <c r="L378" s="271"/>
      <c r="M378" s="272"/>
      <c r="N378" s="273"/>
      <c r="O378" s="273"/>
      <c r="P378" s="273"/>
      <c r="Q378" s="273"/>
      <c r="R378" s="273"/>
      <c r="S378" s="273"/>
      <c r="T378" s="274"/>
      <c r="U378" s="15"/>
      <c r="V378" s="15"/>
      <c r="W378" s="15"/>
      <c r="X378" s="15"/>
      <c r="Y378" s="15"/>
      <c r="Z378" s="15"/>
      <c r="AA378" s="15"/>
      <c r="AB378" s="15"/>
      <c r="AC378" s="15"/>
      <c r="AD378" s="15"/>
      <c r="AE378" s="15"/>
      <c r="AT378" s="275" t="s">
        <v>226</v>
      </c>
      <c r="AU378" s="275" t="s">
        <v>87</v>
      </c>
      <c r="AV378" s="15" t="s">
        <v>100</v>
      </c>
      <c r="AW378" s="15" t="s">
        <v>35</v>
      </c>
      <c r="AX378" s="15" t="s">
        <v>85</v>
      </c>
      <c r="AY378" s="275" t="s">
        <v>216</v>
      </c>
    </row>
    <row r="379" spans="1:63" s="12" customFormat="1" ht="22.8" customHeight="1">
      <c r="A379" s="12"/>
      <c r="B379" s="213"/>
      <c r="C379" s="214"/>
      <c r="D379" s="215" t="s">
        <v>77</v>
      </c>
      <c r="E379" s="227" t="s">
        <v>1612</v>
      </c>
      <c r="F379" s="227" t="s">
        <v>1613</v>
      </c>
      <c r="G379" s="214"/>
      <c r="H379" s="214"/>
      <c r="I379" s="217"/>
      <c r="J379" s="228">
        <f>BK379</f>
        <v>0</v>
      </c>
      <c r="K379" s="214"/>
      <c r="L379" s="219"/>
      <c r="M379" s="220"/>
      <c r="N379" s="221"/>
      <c r="O379" s="221"/>
      <c r="P379" s="222">
        <f>SUM(P380:P381)</f>
        <v>0</v>
      </c>
      <c r="Q379" s="221"/>
      <c r="R379" s="222">
        <f>SUM(R380:R381)</f>
        <v>0</v>
      </c>
      <c r="S379" s="221"/>
      <c r="T379" s="223">
        <f>SUM(T380:T381)</f>
        <v>0</v>
      </c>
      <c r="U379" s="12"/>
      <c r="V379" s="12"/>
      <c r="W379" s="12"/>
      <c r="X379" s="12"/>
      <c r="Y379" s="12"/>
      <c r="Z379" s="12"/>
      <c r="AA379" s="12"/>
      <c r="AB379" s="12"/>
      <c r="AC379" s="12"/>
      <c r="AD379" s="12"/>
      <c r="AE379" s="12"/>
      <c r="AR379" s="224" t="s">
        <v>85</v>
      </c>
      <c r="AT379" s="225" t="s">
        <v>77</v>
      </c>
      <c r="AU379" s="225" t="s">
        <v>85</v>
      </c>
      <c r="AY379" s="224" t="s">
        <v>216</v>
      </c>
      <c r="BK379" s="226">
        <f>SUM(BK380:BK381)</f>
        <v>0</v>
      </c>
    </row>
    <row r="380" spans="1:65" s="2" customFormat="1" ht="44.25" customHeight="1">
      <c r="A380" s="39"/>
      <c r="B380" s="40"/>
      <c r="C380" s="276" t="s">
        <v>416</v>
      </c>
      <c r="D380" s="276" t="s">
        <v>265</v>
      </c>
      <c r="E380" s="277" t="s">
        <v>2727</v>
      </c>
      <c r="F380" s="278" t="s">
        <v>2728</v>
      </c>
      <c r="G380" s="279" t="s">
        <v>255</v>
      </c>
      <c r="H380" s="280">
        <v>82.432</v>
      </c>
      <c r="I380" s="281"/>
      <c r="J380" s="282">
        <f>ROUND(I380*H380,2)</f>
        <v>0</v>
      </c>
      <c r="K380" s="278" t="s">
        <v>1361</v>
      </c>
      <c r="L380" s="45"/>
      <c r="M380" s="283" t="s">
        <v>1</v>
      </c>
      <c r="N380" s="284" t="s">
        <v>43</v>
      </c>
      <c r="O380" s="92"/>
      <c r="P380" s="239">
        <f>O380*H380</f>
        <v>0</v>
      </c>
      <c r="Q380" s="239">
        <v>0</v>
      </c>
      <c r="R380" s="239">
        <f>Q380*H380</f>
        <v>0</v>
      </c>
      <c r="S380" s="239">
        <v>0</v>
      </c>
      <c r="T380" s="240">
        <f>S380*H380</f>
        <v>0</v>
      </c>
      <c r="U380" s="39"/>
      <c r="V380" s="39"/>
      <c r="W380" s="39"/>
      <c r="X380" s="39"/>
      <c r="Y380" s="39"/>
      <c r="Z380" s="39"/>
      <c r="AA380" s="39"/>
      <c r="AB380" s="39"/>
      <c r="AC380" s="39"/>
      <c r="AD380" s="39"/>
      <c r="AE380" s="39"/>
      <c r="AR380" s="241" t="s">
        <v>100</v>
      </c>
      <c r="AT380" s="241" t="s">
        <v>265</v>
      </c>
      <c r="AU380" s="241" t="s">
        <v>87</v>
      </c>
      <c r="AY380" s="18" t="s">
        <v>216</v>
      </c>
      <c r="BE380" s="242">
        <f>IF(N380="základní",J380,0)</f>
        <v>0</v>
      </c>
      <c r="BF380" s="242">
        <f>IF(N380="snížená",J380,0)</f>
        <v>0</v>
      </c>
      <c r="BG380" s="242">
        <f>IF(N380="zákl. přenesená",J380,0)</f>
        <v>0</v>
      </c>
      <c r="BH380" s="242">
        <f>IF(N380="sníž. přenesená",J380,0)</f>
        <v>0</v>
      </c>
      <c r="BI380" s="242">
        <f>IF(N380="nulová",J380,0)</f>
        <v>0</v>
      </c>
      <c r="BJ380" s="18" t="s">
        <v>85</v>
      </c>
      <c r="BK380" s="242">
        <f>ROUND(I380*H380,2)</f>
        <v>0</v>
      </c>
      <c r="BL380" s="18" t="s">
        <v>100</v>
      </c>
      <c r="BM380" s="241" t="s">
        <v>2729</v>
      </c>
    </row>
    <row r="381" spans="1:47" s="2" customFormat="1" ht="12">
      <c r="A381" s="39"/>
      <c r="B381" s="40"/>
      <c r="C381" s="41"/>
      <c r="D381" s="288" t="s">
        <v>836</v>
      </c>
      <c r="E381" s="41"/>
      <c r="F381" s="289" t="s">
        <v>2730</v>
      </c>
      <c r="G381" s="41"/>
      <c r="H381" s="41"/>
      <c r="I381" s="290"/>
      <c r="J381" s="41"/>
      <c r="K381" s="41"/>
      <c r="L381" s="45"/>
      <c r="M381" s="291"/>
      <c r="N381" s="292"/>
      <c r="O381" s="92"/>
      <c r="P381" s="92"/>
      <c r="Q381" s="92"/>
      <c r="R381" s="92"/>
      <c r="S381" s="92"/>
      <c r="T381" s="93"/>
      <c r="U381" s="39"/>
      <c r="V381" s="39"/>
      <c r="W381" s="39"/>
      <c r="X381" s="39"/>
      <c r="Y381" s="39"/>
      <c r="Z381" s="39"/>
      <c r="AA381" s="39"/>
      <c r="AB381" s="39"/>
      <c r="AC381" s="39"/>
      <c r="AD381" s="39"/>
      <c r="AE381" s="39"/>
      <c r="AT381" s="18" t="s">
        <v>836</v>
      </c>
      <c r="AU381" s="18" t="s">
        <v>87</v>
      </c>
    </row>
    <row r="382" spans="1:63" s="12" customFormat="1" ht="25.9" customHeight="1">
      <c r="A382" s="12"/>
      <c r="B382" s="213"/>
      <c r="C382" s="214"/>
      <c r="D382" s="215" t="s">
        <v>77</v>
      </c>
      <c r="E382" s="216" t="s">
        <v>2026</v>
      </c>
      <c r="F382" s="216" t="s">
        <v>2027</v>
      </c>
      <c r="G382" s="214"/>
      <c r="H382" s="214"/>
      <c r="I382" s="217"/>
      <c r="J382" s="218">
        <f>BK382</f>
        <v>0</v>
      </c>
      <c r="K382" s="214"/>
      <c r="L382" s="219"/>
      <c r="M382" s="220"/>
      <c r="N382" s="221"/>
      <c r="O382" s="221"/>
      <c r="P382" s="222">
        <f>P383</f>
        <v>0</v>
      </c>
      <c r="Q382" s="221"/>
      <c r="R382" s="222">
        <f>R383</f>
        <v>0</v>
      </c>
      <c r="S382" s="221"/>
      <c r="T382" s="223">
        <f>T383</f>
        <v>0</v>
      </c>
      <c r="U382" s="12"/>
      <c r="V382" s="12"/>
      <c r="W382" s="12"/>
      <c r="X382" s="12"/>
      <c r="Y382" s="12"/>
      <c r="Z382" s="12"/>
      <c r="AA382" s="12"/>
      <c r="AB382" s="12"/>
      <c r="AC382" s="12"/>
      <c r="AD382" s="12"/>
      <c r="AE382" s="12"/>
      <c r="AR382" s="224" t="s">
        <v>87</v>
      </c>
      <c r="AT382" s="225" t="s">
        <v>77</v>
      </c>
      <c r="AU382" s="225" t="s">
        <v>78</v>
      </c>
      <c r="AY382" s="224" t="s">
        <v>216</v>
      </c>
      <c r="BK382" s="226">
        <f>BK383</f>
        <v>0</v>
      </c>
    </row>
    <row r="383" spans="1:63" s="12" customFormat="1" ht="22.8" customHeight="1">
      <c r="A383" s="12"/>
      <c r="B383" s="213"/>
      <c r="C383" s="214"/>
      <c r="D383" s="215" t="s">
        <v>77</v>
      </c>
      <c r="E383" s="227" t="s">
        <v>2606</v>
      </c>
      <c r="F383" s="227" t="s">
        <v>2607</v>
      </c>
      <c r="G383" s="214"/>
      <c r="H383" s="214"/>
      <c r="I383" s="217"/>
      <c r="J383" s="228">
        <f>BK383</f>
        <v>0</v>
      </c>
      <c r="K383" s="214"/>
      <c r="L383" s="219"/>
      <c r="M383" s="220"/>
      <c r="N383" s="221"/>
      <c r="O383" s="221"/>
      <c r="P383" s="222">
        <f>SUM(P384:P386)</f>
        <v>0</v>
      </c>
      <c r="Q383" s="221"/>
      <c r="R383" s="222">
        <f>SUM(R384:R386)</f>
        <v>0</v>
      </c>
      <c r="S383" s="221"/>
      <c r="T383" s="223">
        <f>SUM(T384:T386)</f>
        <v>0</v>
      </c>
      <c r="U383" s="12"/>
      <c r="V383" s="12"/>
      <c r="W383" s="12"/>
      <c r="X383" s="12"/>
      <c r="Y383" s="12"/>
      <c r="Z383" s="12"/>
      <c r="AA383" s="12"/>
      <c r="AB383" s="12"/>
      <c r="AC383" s="12"/>
      <c r="AD383" s="12"/>
      <c r="AE383" s="12"/>
      <c r="AR383" s="224" t="s">
        <v>87</v>
      </c>
      <c r="AT383" s="225" t="s">
        <v>77</v>
      </c>
      <c r="AU383" s="225" t="s">
        <v>85</v>
      </c>
      <c r="AY383" s="224" t="s">
        <v>216</v>
      </c>
      <c r="BK383" s="226">
        <f>SUM(BK384:BK386)</f>
        <v>0</v>
      </c>
    </row>
    <row r="384" spans="1:65" s="2" customFormat="1" ht="37.8" customHeight="1">
      <c r="A384" s="39"/>
      <c r="B384" s="40"/>
      <c r="C384" s="276" t="s">
        <v>420</v>
      </c>
      <c r="D384" s="276" t="s">
        <v>265</v>
      </c>
      <c r="E384" s="277" t="s">
        <v>2608</v>
      </c>
      <c r="F384" s="278" t="s">
        <v>2609</v>
      </c>
      <c r="G384" s="279" t="s">
        <v>222</v>
      </c>
      <c r="H384" s="280">
        <v>136</v>
      </c>
      <c r="I384" s="281"/>
      <c r="J384" s="282">
        <f>ROUND(I384*H384,2)</f>
        <v>0</v>
      </c>
      <c r="K384" s="278" t="s">
        <v>1</v>
      </c>
      <c r="L384" s="45"/>
      <c r="M384" s="283" t="s">
        <v>1</v>
      </c>
      <c r="N384" s="284" t="s">
        <v>43</v>
      </c>
      <c r="O384" s="92"/>
      <c r="P384" s="239">
        <f>O384*H384</f>
        <v>0</v>
      </c>
      <c r="Q384" s="239">
        <v>0</v>
      </c>
      <c r="R384" s="239">
        <f>Q384*H384</f>
        <v>0</v>
      </c>
      <c r="S384" s="239">
        <v>0</v>
      </c>
      <c r="T384" s="240">
        <f>S384*H384</f>
        <v>0</v>
      </c>
      <c r="U384" s="39"/>
      <c r="V384" s="39"/>
      <c r="W384" s="39"/>
      <c r="X384" s="39"/>
      <c r="Y384" s="39"/>
      <c r="Z384" s="39"/>
      <c r="AA384" s="39"/>
      <c r="AB384" s="39"/>
      <c r="AC384" s="39"/>
      <c r="AD384" s="39"/>
      <c r="AE384" s="39"/>
      <c r="AR384" s="241" t="s">
        <v>285</v>
      </c>
      <c r="AT384" s="241" t="s">
        <v>265</v>
      </c>
      <c r="AU384" s="241" t="s">
        <v>87</v>
      </c>
      <c r="AY384" s="18" t="s">
        <v>216</v>
      </c>
      <c r="BE384" s="242">
        <f>IF(N384="základní",J384,0)</f>
        <v>0</v>
      </c>
      <c r="BF384" s="242">
        <f>IF(N384="snížená",J384,0)</f>
        <v>0</v>
      </c>
      <c r="BG384" s="242">
        <f>IF(N384="zákl. přenesená",J384,0)</f>
        <v>0</v>
      </c>
      <c r="BH384" s="242">
        <f>IF(N384="sníž. přenesená",J384,0)</f>
        <v>0</v>
      </c>
      <c r="BI384" s="242">
        <f>IF(N384="nulová",J384,0)</f>
        <v>0</v>
      </c>
      <c r="BJ384" s="18" t="s">
        <v>85</v>
      </c>
      <c r="BK384" s="242">
        <f>ROUND(I384*H384,2)</f>
        <v>0</v>
      </c>
      <c r="BL384" s="18" t="s">
        <v>285</v>
      </c>
      <c r="BM384" s="241" t="s">
        <v>2731</v>
      </c>
    </row>
    <row r="385" spans="1:51" s="14" customFormat="1" ht="12">
      <c r="A385" s="14"/>
      <c r="B385" s="254"/>
      <c r="C385" s="255"/>
      <c r="D385" s="245" t="s">
        <v>226</v>
      </c>
      <c r="E385" s="256" t="s">
        <v>1</v>
      </c>
      <c r="F385" s="257" t="s">
        <v>2732</v>
      </c>
      <c r="G385" s="255"/>
      <c r="H385" s="258">
        <v>136</v>
      </c>
      <c r="I385" s="259"/>
      <c r="J385" s="255"/>
      <c r="K385" s="255"/>
      <c r="L385" s="260"/>
      <c r="M385" s="261"/>
      <c r="N385" s="262"/>
      <c r="O385" s="262"/>
      <c r="P385" s="262"/>
      <c r="Q385" s="262"/>
      <c r="R385" s="262"/>
      <c r="S385" s="262"/>
      <c r="T385" s="263"/>
      <c r="U385" s="14"/>
      <c r="V385" s="14"/>
      <c r="W385" s="14"/>
      <c r="X385" s="14"/>
      <c r="Y385" s="14"/>
      <c r="Z385" s="14"/>
      <c r="AA385" s="14"/>
      <c r="AB385" s="14"/>
      <c r="AC385" s="14"/>
      <c r="AD385" s="14"/>
      <c r="AE385" s="14"/>
      <c r="AT385" s="264" t="s">
        <v>226</v>
      </c>
      <c r="AU385" s="264" t="s">
        <v>87</v>
      </c>
      <c r="AV385" s="14" t="s">
        <v>87</v>
      </c>
      <c r="AW385" s="14" t="s">
        <v>35</v>
      </c>
      <c r="AX385" s="14" t="s">
        <v>78</v>
      </c>
      <c r="AY385" s="264" t="s">
        <v>216</v>
      </c>
    </row>
    <row r="386" spans="1:51" s="15" customFormat="1" ht="12">
      <c r="A386" s="15"/>
      <c r="B386" s="265"/>
      <c r="C386" s="266"/>
      <c r="D386" s="245" t="s">
        <v>226</v>
      </c>
      <c r="E386" s="267" t="s">
        <v>1</v>
      </c>
      <c r="F386" s="268" t="s">
        <v>229</v>
      </c>
      <c r="G386" s="266"/>
      <c r="H386" s="269">
        <v>136</v>
      </c>
      <c r="I386" s="270"/>
      <c r="J386" s="266"/>
      <c r="K386" s="266"/>
      <c r="L386" s="271"/>
      <c r="M386" s="285"/>
      <c r="N386" s="286"/>
      <c r="O386" s="286"/>
      <c r="P386" s="286"/>
      <c r="Q386" s="286"/>
      <c r="R386" s="286"/>
      <c r="S386" s="286"/>
      <c r="T386" s="287"/>
      <c r="U386" s="15"/>
      <c r="V386" s="15"/>
      <c r="W386" s="15"/>
      <c r="X386" s="15"/>
      <c r="Y386" s="15"/>
      <c r="Z386" s="15"/>
      <c r="AA386" s="15"/>
      <c r="AB386" s="15"/>
      <c r="AC386" s="15"/>
      <c r="AD386" s="15"/>
      <c r="AE386" s="15"/>
      <c r="AT386" s="275" t="s">
        <v>226</v>
      </c>
      <c r="AU386" s="275" t="s">
        <v>87</v>
      </c>
      <c r="AV386" s="15" t="s">
        <v>100</v>
      </c>
      <c r="AW386" s="15" t="s">
        <v>35</v>
      </c>
      <c r="AX386" s="15" t="s">
        <v>85</v>
      </c>
      <c r="AY386" s="275" t="s">
        <v>216</v>
      </c>
    </row>
    <row r="387" spans="1:31" s="2" customFormat="1" ht="6.95" customHeight="1">
      <c r="A387" s="39"/>
      <c r="B387" s="67"/>
      <c r="C387" s="68"/>
      <c r="D387" s="68"/>
      <c r="E387" s="68"/>
      <c r="F387" s="68"/>
      <c r="G387" s="68"/>
      <c r="H387" s="68"/>
      <c r="I387" s="68"/>
      <c r="J387" s="68"/>
      <c r="K387" s="68"/>
      <c r="L387" s="45"/>
      <c r="M387" s="39"/>
      <c r="O387" s="39"/>
      <c r="P387" s="39"/>
      <c r="Q387" s="39"/>
      <c r="R387" s="39"/>
      <c r="S387" s="39"/>
      <c r="T387" s="39"/>
      <c r="U387" s="39"/>
      <c r="V387" s="39"/>
      <c r="W387" s="39"/>
      <c r="X387" s="39"/>
      <c r="Y387" s="39"/>
      <c r="Z387" s="39"/>
      <c r="AA387" s="39"/>
      <c r="AB387" s="39"/>
      <c r="AC387" s="39"/>
      <c r="AD387" s="39"/>
      <c r="AE387" s="39"/>
    </row>
  </sheetData>
  <sheetProtection password="CC35" sheet="1" objects="1" scenarios="1" formatColumns="0" formatRows="0" autoFilter="0"/>
  <autoFilter ref="C134:K386"/>
  <mergeCells count="15">
    <mergeCell ref="E7:H7"/>
    <mergeCell ref="E11:H11"/>
    <mergeCell ref="E9:H9"/>
    <mergeCell ref="E13:H13"/>
    <mergeCell ref="E22:H22"/>
    <mergeCell ref="E31:H31"/>
    <mergeCell ref="E85:H85"/>
    <mergeCell ref="E89:H89"/>
    <mergeCell ref="E87:H87"/>
    <mergeCell ref="E91:H91"/>
    <mergeCell ref="E121:H121"/>
    <mergeCell ref="E125:H125"/>
    <mergeCell ref="E123:H123"/>
    <mergeCell ref="E127:H127"/>
    <mergeCell ref="L2:V2"/>
  </mergeCells>
  <hyperlinks>
    <hyperlink ref="F139" r:id="rId1" display="https://podminky.urs.cz/item/CS_URS_2022_02/162432511"/>
    <hyperlink ref="F145" r:id="rId2" display="https://podminky.urs.cz/item/CS_URS_2022_02/317321118"/>
    <hyperlink ref="F150" r:id="rId3" display="https://podminky.urs.cz/item/CS_URS_2022_02/317321191"/>
    <hyperlink ref="F154" r:id="rId4" display="https://podminky.urs.cz/item/CS_URS_2022_02/317353121"/>
    <hyperlink ref="F160" r:id="rId5" display="https://podminky.urs.cz/item/CS_URS_2022_02/317353221"/>
    <hyperlink ref="F162" r:id="rId6" display="https://podminky.urs.cz/item/CS_URS_2022_02/317361116"/>
    <hyperlink ref="F168" r:id="rId7" display="https://podminky.urs.cz/item/CS_URS_2022_02/451475121"/>
    <hyperlink ref="F174" r:id="rId8" display="https://podminky.urs.cz/item/CS_URS_2022_02/451475122"/>
    <hyperlink ref="F179" r:id="rId9" display="https://podminky.urs.cz/item/CS_URS_2022_02/628613233"/>
    <hyperlink ref="F194" r:id="rId10" display="https://podminky.urs.cz/item/CS_URS_2022_02/871265231"/>
    <hyperlink ref="F200" r:id="rId11" display="https://podminky.urs.cz/item/CS_URS_2022_02/911121211"/>
    <hyperlink ref="F207" r:id="rId12" display="https://podminky.urs.cz/item/CS_URS_2022_02/911121311"/>
    <hyperlink ref="F233" r:id="rId13" display="https://podminky.urs.cz/item/CS_URS_2022_02/936942211"/>
    <hyperlink ref="F238" r:id="rId14" display="https://podminky.urs.cz/item/CS_URS_2022_02/936945111"/>
    <hyperlink ref="F244" r:id="rId15" display="https://podminky.urs.cz/item/CS_URS_2022_02/941111121"/>
    <hyperlink ref="F251" r:id="rId16" display="https://podminky.urs.cz/item/CS_URS_2022_02/941111221"/>
    <hyperlink ref="F255" r:id="rId17" display="https://podminky.urs.cz/item/CS_URS_2022_02/941111821"/>
    <hyperlink ref="F259" r:id="rId18" display="https://podminky.urs.cz/item/CS_URS_2022_02/945412111"/>
    <hyperlink ref="F268" r:id="rId19" display="https://podminky.urs.cz/item/CS_URS_2022_02/963051111"/>
    <hyperlink ref="F273" r:id="rId20" display="https://podminky.urs.cz/item/CS_URS_2022_02/977151121"/>
    <hyperlink ref="F278" r:id="rId21" display="https://podminky.urs.cz/item/CS_URS_2022_02/985131211"/>
    <hyperlink ref="F290" r:id="rId22" display="https://podminky.urs.cz/item/CS_URS_2022_02/985132211"/>
    <hyperlink ref="F295" r:id="rId23" display="https://podminky.urs.cz/item/CS_URS_2022_02/985142111"/>
    <hyperlink ref="F309" r:id="rId24" display="https://podminky.urs.cz/item/CS_URS_2022_02/985223210"/>
    <hyperlink ref="F317" r:id="rId25" display="https://podminky.urs.cz/item/CS_URS_2022_02/985231111"/>
    <hyperlink ref="F331" r:id="rId26" display="https://podminky.urs.cz/item/CS_URS_2022_02/985233111"/>
    <hyperlink ref="F345" r:id="rId27" display="https://podminky.urs.cz/item/CS_URS_2022_02/985331215"/>
    <hyperlink ref="F351" r:id="rId28" display="https://podminky.urs.cz/item/CS_URS_2022_02/997013841"/>
    <hyperlink ref="F355" r:id="rId29" display="https://podminky.urs.cz/item/CS_URS_2022_02/997013861"/>
    <hyperlink ref="F359" r:id="rId30" display="https://podminky.urs.cz/item/CS_URS_2022_02/997211511"/>
    <hyperlink ref="F362" r:id="rId31" display="https://podminky.urs.cz/item/CS_URS_2022_02/997211519"/>
    <hyperlink ref="F366" r:id="rId32" display="https://podminky.urs.cz/item/CS_URS_2022_02/997211611"/>
    <hyperlink ref="F371" r:id="rId33" display="https://podminky.urs.cz/item/CS_URS_2022_02/997013862"/>
    <hyperlink ref="F373" r:id="rId34" display="https://podminky.urs.cz/item/CS_URS_2022_02/997013873"/>
    <hyperlink ref="F381" r:id="rId35" display="https://podminky.urs.cz/item/CS_URS_2022_02/99825222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6"/>
</worksheet>
</file>

<file path=xl/worksheets/sheet23.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184</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1347</v>
      </c>
      <c r="F9" s="1"/>
      <c r="G9" s="1"/>
      <c r="H9" s="1"/>
      <c r="L9" s="21"/>
    </row>
    <row r="10" spans="2:12" s="1" customFormat="1" ht="12" customHeight="1">
      <c r="B10" s="21"/>
      <c r="D10" s="152" t="s">
        <v>188</v>
      </c>
      <c r="L10" s="21"/>
    </row>
    <row r="11" spans="1:31" s="2" customFormat="1" ht="16.5" customHeight="1">
      <c r="A11" s="39"/>
      <c r="B11" s="45"/>
      <c r="C11" s="39"/>
      <c r="D11" s="39"/>
      <c r="E11" s="154" t="s">
        <v>2618</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825</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2733</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ROUND(J128,2)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ROUND((SUM(BE128:BE141)),2)</f>
        <v>0</v>
      </c>
      <c r="G37" s="39"/>
      <c r="H37" s="39"/>
      <c r="I37" s="166">
        <v>0.21</v>
      </c>
      <c r="J37" s="165">
        <f>ROUND(((SUM(BE128:BE141))*I37),2)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ROUND((SUM(BF128:BF141)),2)</f>
        <v>0</v>
      </c>
      <c r="G38" s="39"/>
      <c r="H38" s="39"/>
      <c r="I38" s="166">
        <v>0.15</v>
      </c>
      <c r="J38" s="165">
        <f>ROUND(((SUM(BF128:BF141))*I38),2)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ROUND((SUM(BG128:BG141)),2)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ROUND((SUM(BH128:BH141)),2)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ROUND((SUM(BI128:BI141)),2)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2618</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825</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A.3.5.2 - VRN</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J128</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1311</v>
      </c>
      <c r="E101" s="194"/>
      <c r="F101" s="194"/>
      <c r="G101" s="194"/>
      <c r="H101" s="194"/>
      <c r="I101" s="194"/>
      <c r="J101" s="195">
        <f>J129</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1652</v>
      </c>
      <c r="E102" s="199"/>
      <c r="F102" s="199"/>
      <c r="G102" s="199"/>
      <c r="H102" s="199"/>
      <c r="I102" s="199"/>
      <c r="J102" s="200">
        <f>J130</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1653</v>
      </c>
      <c r="E103" s="199"/>
      <c r="F103" s="199"/>
      <c r="G103" s="199"/>
      <c r="H103" s="199"/>
      <c r="I103" s="199"/>
      <c r="J103" s="200">
        <f>J134</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1654</v>
      </c>
      <c r="E104" s="199"/>
      <c r="F104" s="199"/>
      <c r="G104" s="199"/>
      <c r="H104" s="199"/>
      <c r="I104" s="199"/>
      <c r="J104" s="200">
        <f>J138</f>
        <v>0</v>
      </c>
      <c r="K104" s="133"/>
      <c r="L104" s="201"/>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201</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85" t="str">
        <f>E7</f>
        <v>Oprava úseku Nejdek - Nové Hamry oprava č.2</v>
      </c>
      <c r="F114" s="33"/>
      <c r="G114" s="33"/>
      <c r="H114" s="33"/>
      <c r="I114" s="41"/>
      <c r="J114" s="41"/>
      <c r="K114" s="41"/>
      <c r="L114" s="64"/>
      <c r="S114" s="39"/>
      <c r="T114" s="39"/>
      <c r="U114" s="39"/>
      <c r="V114" s="39"/>
      <c r="W114" s="39"/>
      <c r="X114" s="39"/>
      <c r="Y114" s="39"/>
      <c r="Z114" s="39"/>
      <c r="AA114" s="39"/>
      <c r="AB114" s="39"/>
      <c r="AC114" s="39"/>
      <c r="AD114" s="39"/>
      <c r="AE114" s="39"/>
    </row>
    <row r="115" spans="2:12" s="1" customFormat="1" ht="12" customHeight="1">
      <c r="B115" s="22"/>
      <c r="C115" s="33" t="s">
        <v>186</v>
      </c>
      <c r="D115" s="23"/>
      <c r="E115" s="23"/>
      <c r="F115" s="23"/>
      <c r="G115" s="23"/>
      <c r="H115" s="23"/>
      <c r="I115" s="23"/>
      <c r="J115" s="23"/>
      <c r="K115" s="23"/>
      <c r="L115" s="21"/>
    </row>
    <row r="116" spans="2:12" s="1" customFormat="1" ht="16.5" customHeight="1">
      <c r="B116" s="22"/>
      <c r="C116" s="23"/>
      <c r="D116" s="23"/>
      <c r="E116" s="185" t="s">
        <v>1347</v>
      </c>
      <c r="F116" s="23"/>
      <c r="G116" s="23"/>
      <c r="H116" s="23"/>
      <c r="I116" s="23"/>
      <c r="J116" s="23"/>
      <c r="K116" s="23"/>
      <c r="L116" s="21"/>
    </row>
    <row r="117" spans="2:12" s="1" customFormat="1" ht="12" customHeight="1">
      <c r="B117" s="22"/>
      <c r="C117" s="33" t="s">
        <v>188</v>
      </c>
      <c r="D117" s="23"/>
      <c r="E117" s="23"/>
      <c r="F117" s="23"/>
      <c r="G117" s="23"/>
      <c r="H117" s="23"/>
      <c r="I117" s="23"/>
      <c r="J117" s="23"/>
      <c r="K117" s="23"/>
      <c r="L117" s="21"/>
    </row>
    <row r="118" spans="1:31" s="2" customFormat="1" ht="16.5" customHeight="1">
      <c r="A118" s="39"/>
      <c r="B118" s="40"/>
      <c r="C118" s="41"/>
      <c r="D118" s="41"/>
      <c r="E118" s="186" t="s">
        <v>2618</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825</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E13</f>
        <v>A.3.5.2 - VRN</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F16</f>
        <v xml:space="preserve"> </v>
      </c>
      <c r="G122" s="41"/>
      <c r="H122" s="41"/>
      <c r="I122" s="33" t="s">
        <v>22</v>
      </c>
      <c r="J122" s="80" t="str">
        <f>IF(J16="","",J16)</f>
        <v>26. 9. 2022</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E19</f>
        <v>Správa železnic, státní organizace</v>
      </c>
      <c r="G124" s="41"/>
      <c r="H124" s="41"/>
      <c r="I124" s="33" t="s">
        <v>32</v>
      </c>
      <c r="J124" s="37" t="str">
        <f>E25</f>
        <v>Progi spol. s r.o.</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30</v>
      </c>
      <c r="D125" s="41"/>
      <c r="E125" s="41"/>
      <c r="F125" s="28" t="str">
        <f>IF(E22="","",E22)</f>
        <v>Vyplň údaj</v>
      </c>
      <c r="G125" s="41"/>
      <c r="H125" s="41"/>
      <c r="I125" s="33" t="s">
        <v>36</v>
      </c>
      <c r="J125" s="37" t="str">
        <f>E28</f>
        <v>Pavlína Liprtová</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202</v>
      </c>
      <c r="D127" s="205" t="s">
        <v>63</v>
      </c>
      <c r="E127" s="205" t="s">
        <v>59</v>
      </c>
      <c r="F127" s="205" t="s">
        <v>60</v>
      </c>
      <c r="G127" s="205" t="s">
        <v>203</v>
      </c>
      <c r="H127" s="205" t="s">
        <v>204</v>
      </c>
      <c r="I127" s="205" t="s">
        <v>205</v>
      </c>
      <c r="J127" s="205" t="s">
        <v>195</v>
      </c>
      <c r="K127" s="206" t="s">
        <v>206</v>
      </c>
      <c r="L127" s="207"/>
      <c r="M127" s="101" t="s">
        <v>1</v>
      </c>
      <c r="N127" s="102" t="s">
        <v>42</v>
      </c>
      <c r="O127" s="102" t="s">
        <v>207</v>
      </c>
      <c r="P127" s="102" t="s">
        <v>208</v>
      </c>
      <c r="Q127" s="102" t="s">
        <v>209</v>
      </c>
      <c r="R127" s="102" t="s">
        <v>210</v>
      </c>
      <c r="S127" s="102" t="s">
        <v>211</v>
      </c>
      <c r="T127" s="103" t="s">
        <v>212</v>
      </c>
      <c r="U127" s="202"/>
      <c r="V127" s="202"/>
      <c r="W127" s="202"/>
      <c r="X127" s="202"/>
      <c r="Y127" s="202"/>
      <c r="Z127" s="202"/>
      <c r="AA127" s="202"/>
      <c r="AB127" s="202"/>
      <c r="AC127" s="202"/>
      <c r="AD127" s="202"/>
      <c r="AE127" s="202"/>
    </row>
    <row r="128" spans="1:63" s="2" customFormat="1" ht="22.8" customHeight="1">
      <c r="A128" s="39"/>
      <c r="B128" s="40"/>
      <c r="C128" s="108" t="s">
        <v>213</v>
      </c>
      <c r="D128" s="41"/>
      <c r="E128" s="41"/>
      <c r="F128" s="41"/>
      <c r="G128" s="41"/>
      <c r="H128" s="41"/>
      <c r="I128" s="41"/>
      <c r="J128" s="208">
        <f>BK128</f>
        <v>0</v>
      </c>
      <c r="K128" s="41"/>
      <c r="L128" s="45"/>
      <c r="M128" s="104"/>
      <c r="N128" s="209"/>
      <c r="O128" s="105"/>
      <c r="P128" s="210">
        <f>P129</f>
        <v>0</v>
      </c>
      <c r="Q128" s="105"/>
      <c r="R128" s="210">
        <f>R129</f>
        <v>0</v>
      </c>
      <c r="S128" s="105"/>
      <c r="T128" s="211">
        <f>T129</f>
        <v>0</v>
      </c>
      <c r="U128" s="39"/>
      <c r="V128" s="39"/>
      <c r="W128" s="39"/>
      <c r="X128" s="39"/>
      <c r="Y128" s="39"/>
      <c r="Z128" s="39"/>
      <c r="AA128" s="39"/>
      <c r="AB128" s="39"/>
      <c r="AC128" s="39"/>
      <c r="AD128" s="39"/>
      <c r="AE128" s="39"/>
      <c r="AT128" s="18" t="s">
        <v>77</v>
      </c>
      <c r="AU128" s="18" t="s">
        <v>197</v>
      </c>
      <c r="BK128" s="212">
        <f>BK129</f>
        <v>0</v>
      </c>
    </row>
    <row r="129" spans="1:63" s="12" customFormat="1" ht="25.9" customHeight="1">
      <c r="A129" s="12"/>
      <c r="B129" s="213"/>
      <c r="C129" s="214"/>
      <c r="D129" s="215" t="s">
        <v>77</v>
      </c>
      <c r="E129" s="216" t="s">
        <v>156</v>
      </c>
      <c r="F129" s="216" t="s">
        <v>1312</v>
      </c>
      <c r="G129" s="214"/>
      <c r="H129" s="214"/>
      <c r="I129" s="217"/>
      <c r="J129" s="218">
        <f>BK129</f>
        <v>0</v>
      </c>
      <c r="K129" s="214"/>
      <c r="L129" s="219"/>
      <c r="M129" s="220"/>
      <c r="N129" s="221"/>
      <c r="O129" s="221"/>
      <c r="P129" s="222">
        <f>P130+P134+P138</f>
        <v>0</v>
      </c>
      <c r="Q129" s="221"/>
      <c r="R129" s="222">
        <f>R130+R134+R138</f>
        <v>0</v>
      </c>
      <c r="S129" s="221"/>
      <c r="T129" s="223">
        <f>T130+T134+T138</f>
        <v>0</v>
      </c>
      <c r="U129" s="12"/>
      <c r="V129" s="12"/>
      <c r="W129" s="12"/>
      <c r="X129" s="12"/>
      <c r="Y129" s="12"/>
      <c r="Z129" s="12"/>
      <c r="AA129" s="12"/>
      <c r="AB129" s="12"/>
      <c r="AC129" s="12"/>
      <c r="AD129" s="12"/>
      <c r="AE129" s="12"/>
      <c r="AR129" s="224" t="s">
        <v>217</v>
      </c>
      <c r="AT129" s="225" t="s">
        <v>77</v>
      </c>
      <c r="AU129" s="225" t="s">
        <v>78</v>
      </c>
      <c r="AY129" s="224" t="s">
        <v>216</v>
      </c>
      <c r="BK129" s="226">
        <f>BK130+BK134+BK138</f>
        <v>0</v>
      </c>
    </row>
    <row r="130" spans="1:63" s="12" customFormat="1" ht="22.8" customHeight="1">
      <c r="A130" s="12"/>
      <c r="B130" s="213"/>
      <c r="C130" s="214"/>
      <c r="D130" s="215" t="s">
        <v>77</v>
      </c>
      <c r="E130" s="227" t="s">
        <v>1655</v>
      </c>
      <c r="F130" s="227" t="s">
        <v>1656</v>
      </c>
      <c r="G130" s="214"/>
      <c r="H130" s="214"/>
      <c r="I130" s="217"/>
      <c r="J130" s="228">
        <f>BK130</f>
        <v>0</v>
      </c>
      <c r="K130" s="214"/>
      <c r="L130" s="219"/>
      <c r="M130" s="220"/>
      <c r="N130" s="221"/>
      <c r="O130" s="221"/>
      <c r="P130" s="222">
        <f>SUM(P131:P133)</f>
        <v>0</v>
      </c>
      <c r="Q130" s="221"/>
      <c r="R130" s="222">
        <f>SUM(R131:R133)</f>
        <v>0</v>
      </c>
      <c r="S130" s="221"/>
      <c r="T130" s="223">
        <f>SUM(T131:T133)</f>
        <v>0</v>
      </c>
      <c r="U130" s="12"/>
      <c r="V130" s="12"/>
      <c r="W130" s="12"/>
      <c r="X130" s="12"/>
      <c r="Y130" s="12"/>
      <c r="Z130" s="12"/>
      <c r="AA130" s="12"/>
      <c r="AB130" s="12"/>
      <c r="AC130" s="12"/>
      <c r="AD130" s="12"/>
      <c r="AE130" s="12"/>
      <c r="AR130" s="224" t="s">
        <v>217</v>
      </c>
      <c r="AT130" s="225" t="s">
        <v>77</v>
      </c>
      <c r="AU130" s="225" t="s">
        <v>85</v>
      </c>
      <c r="AY130" s="224" t="s">
        <v>216</v>
      </c>
      <c r="BK130" s="226">
        <f>SUM(BK131:BK133)</f>
        <v>0</v>
      </c>
    </row>
    <row r="131" spans="1:65" s="2" customFormat="1" ht="16.5" customHeight="1">
      <c r="A131" s="39"/>
      <c r="B131" s="40"/>
      <c r="C131" s="276" t="s">
        <v>85</v>
      </c>
      <c r="D131" s="276" t="s">
        <v>265</v>
      </c>
      <c r="E131" s="277" t="s">
        <v>1657</v>
      </c>
      <c r="F131" s="278" t="s">
        <v>1658</v>
      </c>
      <c r="G131" s="279" t="s">
        <v>1659</v>
      </c>
      <c r="H131" s="280">
        <v>1</v>
      </c>
      <c r="I131" s="281"/>
      <c r="J131" s="282">
        <f>ROUND(I131*H131,2)</f>
        <v>0</v>
      </c>
      <c r="K131" s="278" t="s">
        <v>1361</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100</v>
      </c>
      <c r="AT131" s="241" t="s">
        <v>265</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2734</v>
      </c>
    </row>
    <row r="132" spans="1:47" s="2" customFormat="1" ht="12">
      <c r="A132" s="39"/>
      <c r="B132" s="40"/>
      <c r="C132" s="41"/>
      <c r="D132" s="288" t="s">
        <v>836</v>
      </c>
      <c r="E132" s="41"/>
      <c r="F132" s="289" t="s">
        <v>2081</v>
      </c>
      <c r="G132" s="41"/>
      <c r="H132" s="41"/>
      <c r="I132" s="290"/>
      <c r="J132" s="41"/>
      <c r="K132" s="41"/>
      <c r="L132" s="45"/>
      <c r="M132" s="291"/>
      <c r="N132" s="292"/>
      <c r="O132" s="92"/>
      <c r="P132" s="92"/>
      <c r="Q132" s="92"/>
      <c r="R132" s="92"/>
      <c r="S132" s="92"/>
      <c r="T132" s="93"/>
      <c r="U132" s="39"/>
      <c r="V132" s="39"/>
      <c r="W132" s="39"/>
      <c r="X132" s="39"/>
      <c r="Y132" s="39"/>
      <c r="Z132" s="39"/>
      <c r="AA132" s="39"/>
      <c r="AB132" s="39"/>
      <c r="AC132" s="39"/>
      <c r="AD132" s="39"/>
      <c r="AE132" s="39"/>
      <c r="AT132" s="18" t="s">
        <v>836</v>
      </c>
      <c r="AU132" s="18" t="s">
        <v>87</v>
      </c>
    </row>
    <row r="133" spans="1:47" s="2" customFormat="1" ht="12">
      <c r="A133" s="39"/>
      <c r="B133" s="40"/>
      <c r="C133" s="41"/>
      <c r="D133" s="245" t="s">
        <v>938</v>
      </c>
      <c r="E133" s="41"/>
      <c r="F133" s="297" t="s">
        <v>2735</v>
      </c>
      <c r="G133" s="41"/>
      <c r="H133" s="41"/>
      <c r="I133" s="290"/>
      <c r="J133" s="41"/>
      <c r="K133" s="41"/>
      <c r="L133" s="45"/>
      <c r="M133" s="291"/>
      <c r="N133" s="292"/>
      <c r="O133" s="92"/>
      <c r="P133" s="92"/>
      <c r="Q133" s="92"/>
      <c r="R133" s="92"/>
      <c r="S133" s="92"/>
      <c r="T133" s="93"/>
      <c r="U133" s="39"/>
      <c r="V133" s="39"/>
      <c r="W133" s="39"/>
      <c r="X133" s="39"/>
      <c r="Y133" s="39"/>
      <c r="Z133" s="39"/>
      <c r="AA133" s="39"/>
      <c r="AB133" s="39"/>
      <c r="AC133" s="39"/>
      <c r="AD133" s="39"/>
      <c r="AE133" s="39"/>
      <c r="AT133" s="18" t="s">
        <v>938</v>
      </c>
      <c r="AU133" s="18" t="s">
        <v>87</v>
      </c>
    </row>
    <row r="134" spans="1:63" s="12" customFormat="1" ht="22.8" customHeight="1">
      <c r="A134" s="12"/>
      <c r="B134" s="213"/>
      <c r="C134" s="214"/>
      <c r="D134" s="215" t="s">
        <v>77</v>
      </c>
      <c r="E134" s="227" t="s">
        <v>1663</v>
      </c>
      <c r="F134" s="227" t="s">
        <v>1664</v>
      </c>
      <c r="G134" s="214"/>
      <c r="H134" s="214"/>
      <c r="I134" s="217"/>
      <c r="J134" s="228">
        <f>BK134</f>
        <v>0</v>
      </c>
      <c r="K134" s="214"/>
      <c r="L134" s="219"/>
      <c r="M134" s="220"/>
      <c r="N134" s="221"/>
      <c r="O134" s="221"/>
      <c r="P134" s="222">
        <f>SUM(P135:P137)</f>
        <v>0</v>
      </c>
      <c r="Q134" s="221"/>
      <c r="R134" s="222">
        <f>SUM(R135:R137)</f>
        <v>0</v>
      </c>
      <c r="S134" s="221"/>
      <c r="T134" s="223">
        <f>SUM(T135:T137)</f>
        <v>0</v>
      </c>
      <c r="U134" s="12"/>
      <c r="V134" s="12"/>
      <c r="W134" s="12"/>
      <c r="X134" s="12"/>
      <c r="Y134" s="12"/>
      <c r="Z134" s="12"/>
      <c r="AA134" s="12"/>
      <c r="AB134" s="12"/>
      <c r="AC134" s="12"/>
      <c r="AD134" s="12"/>
      <c r="AE134" s="12"/>
      <c r="AR134" s="224" t="s">
        <v>217</v>
      </c>
      <c r="AT134" s="225" t="s">
        <v>77</v>
      </c>
      <c r="AU134" s="225" t="s">
        <v>85</v>
      </c>
      <c r="AY134" s="224" t="s">
        <v>216</v>
      </c>
      <c r="BK134" s="226">
        <f>SUM(BK135:BK137)</f>
        <v>0</v>
      </c>
    </row>
    <row r="135" spans="1:65" s="2" customFormat="1" ht="16.5" customHeight="1">
      <c r="A135" s="39"/>
      <c r="B135" s="40"/>
      <c r="C135" s="276" t="s">
        <v>87</v>
      </c>
      <c r="D135" s="276" t="s">
        <v>265</v>
      </c>
      <c r="E135" s="277" t="s">
        <v>1665</v>
      </c>
      <c r="F135" s="278" t="s">
        <v>1664</v>
      </c>
      <c r="G135" s="279" t="s">
        <v>1659</v>
      </c>
      <c r="H135" s="280">
        <v>1</v>
      </c>
      <c r="I135" s="281"/>
      <c r="J135" s="282">
        <f>ROUND(I135*H135,2)</f>
        <v>0</v>
      </c>
      <c r="K135" s="278" t="s">
        <v>1361</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100</v>
      </c>
      <c r="AT135" s="241" t="s">
        <v>265</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2736</v>
      </c>
    </row>
    <row r="136" spans="1:47" s="2" customFormat="1" ht="12">
      <c r="A136" s="39"/>
      <c r="B136" s="40"/>
      <c r="C136" s="41"/>
      <c r="D136" s="288" t="s">
        <v>836</v>
      </c>
      <c r="E136" s="41"/>
      <c r="F136" s="289" t="s">
        <v>2084</v>
      </c>
      <c r="G136" s="41"/>
      <c r="H136" s="41"/>
      <c r="I136" s="290"/>
      <c r="J136" s="41"/>
      <c r="K136" s="41"/>
      <c r="L136" s="45"/>
      <c r="M136" s="291"/>
      <c r="N136" s="292"/>
      <c r="O136" s="92"/>
      <c r="P136" s="92"/>
      <c r="Q136" s="92"/>
      <c r="R136" s="92"/>
      <c r="S136" s="92"/>
      <c r="T136" s="93"/>
      <c r="U136" s="39"/>
      <c r="V136" s="39"/>
      <c r="W136" s="39"/>
      <c r="X136" s="39"/>
      <c r="Y136" s="39"/>
      <c r="Z136" s="39"/>
      <c r="AA136" s="39"/>
      <c r="AB136" s="39"/>
      <c r="AC136" s="39"/>
      <c r="AD136" s="39"/>
      <c r="AE136" s="39"/>
      <c r="AT136" s="18" t="s">
        <v>836</v>
      </c>
      <c r="AU136" s="18" t="s">
        <v>87</v>
      </c>
    </row>
    <row r="137" spans="1:47" s="2" customFormat="1" ht="12">
      <c r="A137" s="39"/>
      <c r="B137" s="40"/>
      <c r="C137" s="41"/>
      <c r="D137" s="245" t="s">
        <v>938</v>
      </c>
      <c r="E137" s="41"/>
      <c r="F137" s="297" t="s">
        <v>1667</v>
      </c>
      <c r="G137" s="41"/>
      <c r="H137" s="41"/>
      <c r="I137" s="290"/>
      <c r="J137" s="41"/>
      <c r="K137" s="41"/>
      <c r="L137" s="45"/>
      <c r="M137" s="291"/>
      <c r="N137" s="292"/>
      <c r="O137" s="92"/>
      <c r="P137" s="92"/>
      <c r="Q137" s="92"/>
      <c r="R137" s="92"/>
      <c r="S137" s="92"/>
      <c r="T137" s="93"/>
      <c r="U137" s="39"/>
      <c r="V137" s="39"/>
      <c r="W137" s="39"/>
      <c r="X137" s="39"/>
      <c r="Y137" s="39"/>
      <c r="Z137" s="39"/>
      <c r="AA137" s="39"/>
      <c r="AB137" s="39"/>
      <c r="AC137" s="39"/>
      <c r="AD137" s="39"/>
      <c r="AE137" s="39"/>
      <c r="AT137" s="18" t="s">
        <v>938</v>
      </c>
      <c r="AU137" s="18" t="s">
        <v>87</v>
      </c>
    </row>
    <row r="138" spans="1:63" s="12" customFormat="1" ht="22.8" customHeight="1">
      <c r="A138" s="12"/>
      <c r="B138" s="213"/>
      <c r="C138" s="214"/>
      <c r="D138" s="215" t="s">
        <v>77</v>
      </c>
      <c r="E138" s="227" t="s">
        <v>1668</v>
      </c>
      <c r="F138" s="227" t="s">
        <v>1669</v>
      </c>
      <c r="G138" s="214"/>
      <c r="H138" s="214"/>
      <c r="I138" s="217"/>
      <c r="J138" s="228">
        <f>BK138</f>
        <v>0</v>
      </c>
      <c r="K138" s="214"/>
      <c r="L138" s="219"/>
      <c r="M138" s="220"/>
      <c r="N138" s="221"/>
      <c r="O138" s="221"/>
      <c r="P138" s="222">
        <f>SUM(P139:P141)</f>
        <v>0</v>
      </c>
      <c r="Q138" s="221"/>
      <c r="R138" s="222">
        <f>SUM(R139:R141)</f>
        <v>0</v>
      </c>
      <c r="S138" s="221"/>
      <c r="T138" s="223">
        <f>SUM(T139:T141)</f>
        <v>0</v>
      </c>
      <c r="U138" s="12"/>
      <c r="V138" s="12"/>
      <c r="W138" s="12"/>
      <c r="X138" s="12"/>
      <c r="Y138" s="12"/>
      <c r="Z138" s="12"/>
      <c r="AA138" s="12"/>
      <c r="AB138" s="12"/>
      <c r="AC138" s="12"/>
      <c r="AD138" s="12"/>
      <c r="AE138" s="12"/>
      <c r="AR138" s="224" t="s">
        <v>217</v>
      </c>
      <c r="AT138" s="225" t="s">
        <v>77</v>
      </c>
      <c r="AU138" s="225" t="s">
        <v>85</v>
      </c>
      <c r="AY138" s="224" t="s">
        <v>216</v>
      </c>
      <c r="BK138" s="226">
        <f>SUM(BK139:BK141)</f>
        <v>0</v>
      </c>
    </row>
    <row r="139" spans="1:65" s="2" customFormat="1" ht="16.5" customHeight="1">
      <c r="A139" s="39"/>
      <c r="B139" s="40"/>
      <c r="C139" s="276" t="s">
        <v>95</v>
      </c>
      <c r="D139" s="276" t="s">
        <v>265</v>
      </c>
      <c r="E139" s="277" t="s">
        <v>1670</v>
      </c>
      <c r="F139" s="278" t="s">
        <v>1669</v>
      </c>
      <c r="G139" s="279" t="s">
        <v>1659</v>
      </c>
      <c r="H139" s="280">
        <v>1</v>
      </c>
      <c r="I139" s="281"/>
      <c r="J139" s="282">
        <f>ROUND(I139*H139,2)</f>
        <v>0</v>
      </c>
      <c r="K139" s="278" t="s">
        <v>1361</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1304</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1304</v>
      </c>
      <c r="BM139" s="241" t="s">
        <v>2737</v>
      </c>
    </row>
    <row r="140" spans="1:47" s="2" customFormat="1" ht="12">
      <c r="A140" s="39"/>
      <c r="B140" s="40"/>
      <c r="C140" s="41"/>
      <c r="D140" s="288" t="s">
        <v>836</v>
      </c>
      <c r="E140" s="41"/>
      <c r="F140" s="289" t="s">
        <v>1672</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47" s="2" customFormat="1" ht="12">
      <c r="A141" s="39"/>
      <c r="B141" s="40"/>
      <c r="C141" s="41"/>
      <c r="D141" s="245" t="s">
        <v>938</v>
      </c>
      <c r="E141" s="41"/>
      <c r="F141" s="297" t="s">
        <v>2738</v>
      </c>
      <c r="G141" s="41"/>
      <c r="H141" s="41"/>
      <c r="I141" s="290"/>
      <c r="J141" s="41"/>
      <c r="K141" s="41"/>
      <c r="L141" s="45"/>
      <c r="M141" s="293"/>
      <c r="N141" s="294"/>
      <c r="O141" s="295"/>
      <c r="P141" s="295"/>
      <c r="Q141" s="295"/>
      <c r="R141" s="295"/>
      <c r="S141" s="295"/>
      <c r="T141" s="296"/>
      <c r="U141" s="39"/>
      <c r="V141" s="39"/>
      <c r="W141" s="39"/>
      <c r="X141" s="39"/>
      <c r="Y141" s="39"/>
      <c r="Z141" s="39"/>
      <c r="AA141" s="39"/>
      <c r="AB141" s="39"/>
      <c r="AC141" s="39"/>
      <c r="AD141" s="39"/>
      <c r="AE141" s="39"/>
      <c r="AT141" s="18" t="s">
        <v>938</v>
      </c>
      <c r="AU141" s="18" t="s">
        <v>87</v>
      </c>
    </row>
    <row r="142" spans="1:31" s="2" customFormat="1" ht="6.95" customHeight="1">
      <c r="A142" s="39"/>
      <c r="B142" s="67"/>
      <c r="C142" s="68"/>
      <c r="D142" s="68"/>
      <c r="E142" s="68"/>
      <c r="F142" s="68"/>
      <c r="G142" s="68"/>
      <c r="H142" s="68"/>
      <c r="I142" s="68"/>
      <c r="J142" s="68"/>
      <c r="K142" s="68"/>
      <c r="L142" s="45"/>
      <c r="M142" s="39"/>
      <c r="O142" s="39"/>
      <c r="P142" s="39"/>
      <c r="Q142" s="39"/>
      <c r="R142" s="39"/>
      <c r="S142" s="39"/>
      <c r="T142" s="39"/>
      <c r="U142" s="39"/>
      <c r="V142" s="39"/>
      <c r="W142" s="39"/>
      <c r="X142" s="39"/>
      <c r="Y142" s="39"/>
      <c r="Z142" s="39"/>
      <c r="AA142" s="39"/>
      <c r="AB142" s="39"/>
      <c r="AC142" s="39"/>
      <c r="AD142" s="39"/>
      <c r="AE142" s="39"/>
    </row>
  </sheetData>
  <sheetProtection password="CC35" sheet="1" objects="1" scenarios="1" formatColumns="0" formatRows="0" autoFilter="0"/>
  <autoFilter ref="C127:K141"/>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hyperlinks>
    <hyperlink ref="F132" r:id="rId1" display="https://podminky.urs.cz/item/CS_URS_2022_02/013002000"/>
    <hyperlink ref="F136" r:id="rId2" display="https://podminky.urs.cz/item/CS_URS_2022_02/030001000"/>
    <hyperlink ref="F140" r:id="rId3" display="https://podminky.urs.cz/item/CS_URS_2022_02/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3.xml><?xml version="1.0" encoding="utf-8"?>
<worksheet xmlns="http://schemas.openxmlformats.org/spreadsheetml/2006/main" xmlns:r="http://schemas.openxmlformats.org/officeDocument/2006/relationships">
  <sheetPr>
    <pageSetUpPr fitToPage="1"/>
  </sheetPr>
  <dimension ref="A2:BM3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99</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551</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ROUND(J128,2)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ROUND((SUM(BE128:BE350)),2)</f>
        <v>0</v>
      </c>
      <c r="G37" s="39"/>
      <c r="H37" s="39"/>
      <c r="I37" s="166">
        <v>0.21</v>
      </c>
      <c r="J37" s="165">
        <f>ROUND(((SUM(BE128:BE350))*I37),2)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ROUND((SUM(BF128:BF350)),2)</f>
        <v>0</v>
      </c>
      <c r="G38" s="39"/>
      <c r="H38" s="39"/>
      <c r="I38" s="166">
        <v>0.15</v>
      </c>
      <c r="J38" s="165">
        <f>ROUND(((SUM(BF128:BF350))*I38),2)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ROUND((SUM(BG128:BG350)),2)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ROUND((SUM(BH128:BH350)),2)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ROUND((SUM(BI128:BI350)),2)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SO 10-11-01 - Nejdek (mimo) - METALIS, železniční spodek</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J128</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J129</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552</v>
      </c>
      <c r="E102" s="199"/>
      <c r="F102" s="199"/>
      <c r="G102" s="199"/>
      <c r="H102" s="199"/>
      <c r="I102" s="199"/>
      <c r="J102" s="200">
        <f>J130</f>
        <v>0</v>
      </c>
      <c r="K102" s="133"/>
      <c r="L102" s="201"/>
      <c r="S102" s="10"/>
      <c r="T102" s="10"/>
      <c r="U102" s="10"/>
      <c r="V102" s="10"/>
      <c r="W102" s="10"/>
      <c r="X102" s="10"/>
      <c r="Y102" s="10"/>
      <c r="Z102" s="10"/>
      <c r="AA102" s="10"/>
      <c r="AB102" s="10"/>
      <c r="AC102" s="10"/>
      <c r="AD102" s="10"/>
      <c r="AE102" s="10"/>
    </row>
    <row r="103" spans="1:31" s="10" customFormat="1" ht="14.85" customHeight="1">
      <c r="A103" s="10"/>
      <c r="B103" s="197"/>
      <c r="C103" s="133"/>
      <c r="D103" s="198" t="s">
        <v>553</v>
      </c>
      <c r="E103" s="199"/>
      <c r="F103" s="199"/>
      <c r="G103" s="199"/>
      <c r="H103" s="199"/>
      <c r="I103" s="199"/>
      <c r="J103" s="200">
        <f>J205</f>
        <v>0</v>
      </c>
      <c r="K103" s="133"/>
      <c r="L103" s="201"/>
      <c r="S103" s="10"/>
      <c r="T103" s="10"/>
      <c r="U103" s="10"/>
      <c r="V103" s="10"/>
      <c r="W103" s="10"/>
      <c r="X103" s="10"/>
      <c r="Y103" s="10"/>
      <c r="Z103" s="10"/>
      <c r="AA103" s="10"/>
      <c r="AB103" s="10"/>
      <c r="AC103" s="10"/>
      <c r="AD103" s="10"/>
      <c r="AE103" s="10"/>
    </row>
    <row r="104" spans="1:31" s="9" customFormat="1" ht="24.95" customHeight="1">
      <c r="A104" s="9"/>
      <c r="B104" s="191"/>
      <c r="C104" s="192"/>
      <c r="D104" s="193" t="s">
        <v>200</v>
      </c>
      <c r="E104" s="194"/>
      <c r="F104" s="194"/>
      <c r="G104" s="194"/>
      <c r="H104" s="194"/>
      <c r="I104" s="194"/>
      <c r="J104" s="195">
        <f>J289</f>
        <v>0</v>
      </c>
      <c r="K104" s="192"/>
      <c r="L104" s="196"/>
      <c r="S104" s="9"/>
      <c r="T104" s="9"/>
      <c r="U104" s="9"/>
      <c r="V104" s="9"/>
      <c r="W104" s="9"/>
      <c r="X104" s="9"/>
      <c r="Y104" s="9"/>
      <c r="Z104" s="9"/>
      <c r="AA104" s="9"/>
      <c r="AB104" s="9"/>
      <c r="AC104" s="9"/>
      <c r="AD104" s="9"/>
      <c r="AE104" s="9"/>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201</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85" t="str">
        <f>E7</f>
        <v>Oprava úseku Nejdek - Nové Hamry oprava č.2</v>
      </c>
      <c r="F114" s="33"/>
      <c r="G114" s="33"/>
      <c r="H114" s="33"/>
      <c r="I114" s="41"/>
      <c r="J114" s="41"/>
      <c r="K114" s="41"/>
      <c r="L114" s="64"/>
      <c r="S114" s="39"/>
      <c r="T114" s="39"/>
      <c r="U114" s="39"/>
      <c r="V114" s="39"/>
      <c r="W114" s="39"/>
      <c r="X114" s="39"/>
      <c r="Y114" s="39"/>
      <c r="Z114" s="39"/>
      <c r="AA114" s="39"/>
      <c r="AB114" s="39"/>
      <c r="AC114" s="39"/>
      <c r="AD114" s="39"/>
      <c r="AE114" s="39"/>
    </row>
    <row r="115" spans="2:12" s="1" customFormat="1" ht="12" customHeight="1">
      <c r="B115" s="22"/>
      <c r="C115" s="33" t="s">
        <v>186</v>
      </c>
      <c r="D115" s="23"/>
      <c r="E115" s="23"/>
      <c r="F115" s="23"/>
      <c r="G115" s="23"/>
      <c r="H115" s="23"/>
      <c r="I115" s="23"/>
      <c r="J115" s="23"/>
      <c r="K115" s="23"/>
      <c r="L115" s="21"/>
    </row>
    <row r="116" spans="2:12" s="1" customFormat="1" ht="16.5" customHeight="1">
      <c r="B116" s="22"/>
      <c r="C116" s="23"/>
      <c r="D116" s="23"/>
      <c r="E116" s="185" t="s">
        <v>187</v>
      </c>
      <c r="F116" s="23"/>
      <c r="G116" s="23"/>
      <c r="H116" s="23"/>
      <c r="I116" s="23"/>
      <c r="J116" s="23"/>
      <c r="K116" s="23"/>
      <c r="L116" s="21"/>
    </row>
    <row r="117" spans="2:12" s="1" customFormat="1" ht="12" customHeight="1">
      <c r="B117" s="22"/>
      <c r="C117" s="33" t="s">
        <v>188</v>
      </c>
      <c r="D117" s="23"/>
      <c r="E117" s="23"/>
      <c r="F117" s="23"/>
      <c r="G117" s="23"/>
      <c r="H117" s="23"/>
      <c r="I117" s="23"/>
      <c r="J117" s="23"/>
      <c r="K117" s="23"/>
      <c r="L117" s="21"/>
    </row>
    <row r="118" spans="1:31" s="2" customFormat="1" ht="16.5" customHeight="1">
      <c r="A118" s="39"/>
      <c r="B118" s="40"/>
      <c r="C118" s="41"/>
      <c r="D118" s="41"/>
      <c r="E118" s="186" t="s">
        <v>189</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190</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E13</f>
        <v>SO 10-11-01 - Nejdek (mimo) - METALIS, železniční spodek</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F16</f>
        <v xml:space="preserve"> </v>
      </c>
      <c r="G122" s="41"/>
      <c r="H122" s="41"/>
      <c r="I122" s="33" t="s">
        <v>22</v>
      </c>
      <c r="J122" s="80" t="str">
        <f>IF(J16="","",J16)</f>
        <v>26. 9. 2022</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E19</f>
        <v>Správa železnic, státní organizace</v>
      </c>
      <c r="G124" s="41"/>
      <c r="H124" s="41"/>
      <c r="I124" s="33" t="s">
        <v>32</v>
      </c>
      <c r="J124" s="37" t="str">
        <f>E25</f>
        <v>Progi spol. s r.o.</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30</v>
      </c>
      <c r="D125" s="41"/>
      <c r="E125" s="41"/>
      <c r="F125" s="28" t="str">
        <f>IF(E22="","",E22)</f>
        <v>Vyplň údaj</v>
      </c>
      <c r="G125" s="41"/>
      <c r="H125" s="41"/>
      <c r="I125" s="33" t="s">
        <v>36</v>
      </c>
      <c r="J125" s="37" t="str">
        <f>E28</f>
        <v>Pavlína Liprtová</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202</v>
      </c>
      <c r="D127" s="205" t="s">
        <v>63</v>
      </c>
      <c r="E127" s="205" t="s">
        <v>59</v>
      </c>
      <c r="F127" s="205" t="s">
        <v>60</v>
      </c>
      <c r="G127" s="205" t="s">
        <v>203</v>
      </c>
      <c r="H127" s="205" t="s">
        <v>204</v>
      </c>
      <c r="I127" s="205" t="s">
        <v>205</v>
      </c>
      <c r="J127" s="205" t="s">
        <v>195</v>
      </c>
      <c r="K127" s="206" t="s">
        <v>206</v>
      </c>
      <c r="L127" s="207"/>
      <c r="M127" s="101" t="s">
        <v>1</v>
      </c>
      <c r="N127" s="102" t="s">
        <v>42</v>
      </c>
      <c r="O127" s="102" t="s">
        <v>207</v>
      </c>
      <c r="P127" s="102" t="s">
        <v>208</v>
      </c>
      <c r="Q127" s="102" t="s">
        <v>209</v>
      </c>
      <c r="R127" s="102" t="s">
        <v>210</v>
      </c>
      <c r="S127" s="102" t="s">
        <v>211</v>
      </c>
      <c r="T127" s="103" t="s">
        <v>212</v>
      </c>
      <c r="U127" s="202"/>
      <c r="V127" s="202"/>
      <c r="W127" s="202"/>
      <c r="X127" s="202"/>
      <c r="Y127" s="202"/>
      <c r="Z127" s="202"/>
      <c r="AA127" s="202"/>
      <c r="AB127" s="202"/>
      <c r="AC127" s="202"/>
      <c r="AD127" s="202"/>
      <c r="AE127" s="202"/>
    </row>
    <row r="128" spans="1:63" s="2" customFormat="1" ht="22.8" customHeight="1">
      <c r="A128" s="39"/>
      <c r="B128" s="40"/>
      <c r="C128" s="108" t="s">
        <v>213</v>
      </c>
      <c r="D128" s="41"/>
      <c r="E128" s="41"/>
      <c r="F128" s="41"/>
      <c r="G128" s="41"/>
      <c r="H128" s="41"/>
      <c r="I128" s="41"/>
      <c r="J128" s="208">
        <f>BK128</f>
        <v>0</v>
      </c>
      <c r="K128" s="41"/>
      <c r="L128" s="45"/>
      <c r="M128" s="104"/>
      <c r="N128" s="209"/>
      <c r="O128" s="105"/>
      <c r="P128" s="210">
        <f>P129+P289</f>
        <v>0</v>
      </c>
      <c r="Q128" s="105"/>
      <c r="R128" s="210">
        <f>R129+R289</f>
        <v>669.4663739999999</v>
      </c>
      <c r="S128" s="105"/>
      <c r="T128" s="211">
        <f>T129+T289</f>
        <v>0</v>
      </c>
      <c r="U128" s="39"/>
      <c r="V128" s="39"/>
      <c r="W128" s="39"/>
      <c r="X128" s="39"/>
      <c r="Y128" s="39"/>
      <c r="Z128" s="39"/>
      <c r="AA128" s="39"/>
      <c r="AB128" s="39"/>
      <c r="AC128" s="39"/>
      <c r="AD128" s="39"/>
      <c r="AE128" s="39"/>
      <c r="AT128" s="18" t="s">
        <v>77</v>
      </c>
      <c r="AU128" s="18" t="s">
        <v>197</v>
      </c>
      <c r="BK128" s="212">
        <f>BK129+BK289</f>
        <v>0</v>
      </c>
    </row>
    <row r="129" spans="1:63" s="12" customFormat="1" ht="25.9" customHeight="1">
      <c r="A129" s="12"/>
      <c r="B129" s="213"/>
      <c r="C129" s="214"/>
      <c r="D129" s="215" t="s">
        <v>77</v>
      </c>
      <c r="E129" s="216" t="s">
        <v>214</v>
      </c>
      <c r="F129" s="216" t="s">
        <v>215</v>
      </c>
      <c r="G129" s="214"/>
      <c r="H129" s="214"/>
      <c r="I129" s="217"/>
      <c r="J129" s="218">
        <f>BK129</f>
        <v>0</v>
      </c>
      <c r="K129" s="214"/>
      <c r="L129" s="219"/>
      <c r="M129" s="220"/>
      <c r="N129" s="221"/>
      <c r="O129" s="221"/>
      <c r="P129" s="222">
        <f>P130</f>
        <v>0</v>
      </c>
      <c r="Q129" s="221"/>
      <c r="R129" s="222">
        <f>R130</f>
        <v>669.4663739999999</v>
      </c>
      <c r="S129" s="221"/>
      <c r="T129" s="223">
        <f>T130</f>
        <v>0</v>
      </c>
      <c r="U129" s="12"/>
      <c r="V129" s="12"/>
      <c r="W129" s="12"/>
      <c r="X129" s="12"/>
      <c r="Y129" s="12"/>
      <c r="Z129" s="12"/>
      <c r="AA129" s="12"/>
      <c r="AB129" s="12"/>
      <c r="AC129" s="12"/>
      <c r="AD129" s="12"/>
      <c r="AE129" s="12"/>
      <c r="AR129" s="224" t="s">
        <v>85</v>
      </c>
      <c r="AT129" s="225" t="s">
        <v>77</v>
      </c>
      <c r="AU129" s="225" t="s">
        <v>78</v>
      </c>
      <c r="AY129" s="224" t="s">
        <v>216</v>
      </c>
      <c r="BK129" s="226">
        <f>BK130</f>
        <v>0</v>
      </c>
    </row>
    <row r="130" spans="1:63" s="12" customFormat="1" ht="22.8" customHeight="1">
      <c r="A130" s="12"/>
      <c r="B130" s="213"/>
      <c r="C130" s="214"/>
      <c r="D130" s="215" t="s">
        <v>77</v>
      </c>
      <c r="E130" s="227" t="s">
        <v>219</v>
      </c>
      <c r="F130" s="227" t="s">
        <v>554</v>
      </c>
      <c r="G130" s="214"/>
      <c r="H130" s="214"/>
      <c r="I130" s="217"/>
      <c r="J130" s="228">
        <f>BK130</f>
        <v>0</v>
      </c>
      <c r="K130" s="214"/>
      <c r="L130" s="219"/>
      <c r="M130" s="220"/>
      <c r="N130" s="221"/>
      <c r="O130" s="221"/>
      <c r="P130" s="222">
        <f>P131+SUM(P132:P205)</f>
        <v>0</v>
      </c>
      <c r="Q130" s="221"/>
      <c r="R130" s="222">
        <f>R131+SUM(R132:R205)</f>
        <v>669.4663739999999</v>
      </c>
      <c r="S130" s="221"/>
      <c r="T130" s="223">
        <f>T131+SUM(T132:T205)</f>
        <v>0</v>
      </c>
      <c r="U130" s="12"/>
      <c r="V130" s="12"/>
      <c r="W130" s="12"/>
      <c r="X130" s="12"/>
      <c r="Y130" s="12"/>
      <c r="Z130" s="12"/>
      <c r="AA130" s="12"/>
      <c r="AB130" s="12"/>
      <c r="AC130" s="12"/>
      <c r="AD130" s="12"/>
      <c r="AE130" s="12"/>
      <c r="AR130" s="224" t="s">
        <v>95</v>
      </c>
      <c r="AT130" s="225" t="s">
        <v>77</v>
      </c>
      <c r="AU130" s="225" t="s">
        <v>85</v>
      </c>
      <c r="AY130" s="224" t="s">
        <v>216</v>
      </c>
      <c r="BK130" s="226">
        <f>BK131+SUM(BK132:BK205)</f>
        <v>0</v>
      </c>
    </row>
    <row r="131" spans="1:65" s="2" customFormat="1" ht="16.5" customHeight="1">
      <c r="A131" s="39"/>
      <c r="B131" s="40"/>
      <c r="C131" s="229" t="s">
        <v>85</v>
      </c>
      <c r="D131" s="229" t="s">
        <v>219</v>
      </c>
      <c r="E131" s="230" t="s">
        <v>555</v>
      </c>
      <c r="F131" s="231" t="s">
        <v>556</v>
      </c>
      <c r="G131" s="232" t="s">
        <v>232</v>
      </c>
      <c r="H131" s="233">
        <v>576</v>
      </c>
      <c r="I131" s="234"/>
      <c r="J131" s="235">
        <f>ROUND(I131*H131,2)</f>
        <v>0</v>
      </c>
      <c r="K131" s="231" t="s">
        <v>223</v>
      </c>
      <c r="L131" s="236"/>
      <c r="M131" s="237" t="s">
        <v>1</v>
      </c>
      <c r="N131" s="238"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224</v>
      </c>
      <c r="AT131" s="241" t="s">
        <v>219</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557</v>
      </c>
    </row>
    <row r="132" spans="1:51" s="13" customFormat="1" ht="12">
      <c r="A132" s="13"/>
      <c r="B132" s="243"/>
      <c r="C132" s="244"/>
      <c r="D132" s="245" t="s">
        <v>226</v>
      </c>
      <c r="E132" s="246" t="s">
        <v>1</v>
      </c>
      <c r="F132" s="247" t="s">
        <v>558</v>
      </c>
      <c r="G132" s="244"/>
      <c r="H132" s="246" t="s">
        <v>1</v>
      </c>
      <c r="I132" s="248"/>
      <c r="J132" s="244"/>
      <c r="K132" s="244"/>
      <c r="L132" s="249"/>
      <c r="M132" s="250"/>
      <c r="N132" s="251"/>
      <c r="O132" s="251"/>
      <c r="P132" s="251"/>
      <c r="Q132" s="251"/>
      <c r="R132" s="251"/>
      <c r="S132" s="251"/>
      <c r="T132" s="252"/>
      <c r="U132" s="13"/>
      <c r="V132" s="13"/>
      <c r="W132" s="13"/>
      <c r="X132" s="13"/>
      <c r="Y132" s="13"/>
      <c r="Z132" s="13"/>
      <c r="AA132" s="13"/>
      <c r="AB132" s="13"/>
      <c r="AC132" s="13"/>
      <c r="AD132" s="13"/>
      <c r="AE132" s="13"/>
      <c r="AT132" s="253" t="s">
        <v>226</v>
      </c>
      <c r="AU132" s="253" t="s">
        <v>87</v>
      </c>
      <c r="AV132" s="13" t="s">
        <v>85</v>
      </c>
      <c r="AW132" s="13" t="s">
        <v>35</v>
      </c>
      <c r="AX132" s="13" t="s">
        <v>78</v>
      </c>
      <c r="AY132" s="253" t="s">
        <v>216</v>
      </c>
    </row>
    <row r="133" spans="1:51" s="14" customFormat="1" ht="12">
      <c r="A133" s="14"/>
      <c r="B133" s="254"/>
      <c r="C133" s="255"/>
      <c r="D133" s="245" t="s">
        <v>226</v>
      </c>
      <c r="E133" s="256" t="s">
        <v>1</v>
      </c>
      <c r="F133" s="257" t="s">
        <v>559</v>
      </c>
      <c r="G133" s="255"/>
      <c r="H133" s="258">
        <v>576</v>
      </c>
      <c r="I133" s="259"/>
      <c r="J133" s="255"/>
      <c r="K133" s="255"/>
      <c r="L133" s="260"/>
      <c r="M133" s="261"/>
      <c r="N133" s="262"/>
      <c r="O133" s="262"/>
      <c r="P133" s="262"/>
      <c r="Q133" s="262"/>
      <c r="R133" s="262"/>
      <c r="S133" s="262"/>
      <c r="T133" s="263"/>
      <c r="U133" s="14"/>
      <c r="V133" s="14"/>
      <c r="W133" s="14"/>
      <c r="X133" s="14"/>
      <c r="Y133" s="14"/>
      <c r="Z133" s="14"/>
      <c r="AA133" s="14"/>
      <c r="AB133" s="14"/>
      <c r="AC133" s="14"/>
      <c r="AD133" s="14"/>
      <c r="AE133" s="14"/>
      <c r="AT133" s="264" t="s">
        <v>226</v>
      </c>
      <c r="AU133" s="264" t="s">
        <v>87</v>
      </c>
      <c r="AV133" s="14" t="s">
        <v>87</v>
      </c>
      <c r="AW133" s="14" t="s">
        <v>35</v>
      </c>
      <c r="AX133" s="14" t="s">
        <v>85</v>
      </c>
      <c r="AY133" s="264" t="s">
        <v>216</v>
      </c>
    </row>
    <row r="134" spans="1:51" s="13" customFormat="1" ht="12">
      <c r="A134" s="13"/>
      <c r="B134" s="243"/>
      <c r="C134" s="244"/>
      <c r="D134" s="245" t="s">
        <v>226</v>
      </c>
      <c r="E134" s="246" t="s">
        <v>1</v>
      </c>
      <c r="F134" s="247" t="s">
        <v>560</v>
      </c>
      <c r="G134" s="244"/>
      <c r="H134" s="246" t="s">
        <v>1</v>
      </c>
      <c r="I134" s="248"/>
      <c r="J134" s="244"/>
      <c r="K134" s="244"/>
      <c r="L134" s="249"/>
      <c r="M134" s="250"/>
      <c r="N134" s="251"/>
      <c r="O134" s="251"/>
      <c r="P134" s="251"/>
      <c r="Q134" s="251"/>
      <c r="R134" s="251"/>
      <c r="S134" s="251"/>
      <c r="T134" s="252"/>
      <c r="U134" s="13"/>
      <c r="V134" s="13"/>
      <c r="W134" s="13"/>
      <c r="X134" s="13"/>
      <c r="Y134" s="13"/>
      <c r="Z134" s="13"/>
      <c r="AA134" s="13"/>
      <c r="AB134" s="13"/>
      <c r="AC134" s="13"/>
      <c r="AD134" s="13"/>
      <c r="AE134" s="13"/>
      <c r="AT134" s="253" t="s">
        <v>226</v>
      </c>
      <c r="AU134" s="253" t="s">
        <v>87</v>
      </c>
      <c r="AV134" s="13" t="s">
        <v>85</v>
      </c>
      <c r="AW134" s="13" t="s">
        <v>35</v>
      </c>
      <c r="AX134" s="13" t="s">
        <v>78</v>
      </c>
      <c r="AY134" s="253" t="s">
        <v>216</v>
      </c>
    </row>
    <row r="135" spans="1:65" s="2" customFormat="1" ht="16.5" customHeight="1">
      <c r="A135" s="39"/>
      <c r="B135" s="40"/>
      <c r="C135" s="229" t="s">
        <v>87</v>
      </c>
      <c r="D135" s="229" t="s">
        <v>219</v>
      </c>
      <c r="E135" s="230" t="s">
        <v>561</v>
      </c>
      <c r="F135" s="231" t="s">
        <v>562</v>
      </c>
      <c r="G135" s="232" t="s">
        <v>232</v>
      </c>
      <c r="H135" s="233">
        <v>3126</v>
      </c>
      <c r="I135" s="234"/>
      <c r="J135" s="235">
        <f>ROUND(I135*H135,2)</f>
        <v>0</v>
      </c>
      <c r="K135" s="231" t="s">
        <v>223</v>
      </c>
      <c r="L135" s="236"/>
      <c r="M135" s="237" t="s">
        <v>1</v>
      </c>
      <c r="N135" s="238" t="s">
        <v>43</v>
      </c>
      <c r="O135" s="92"/>
      <c r="P135" s="239">
        <f>O135*H135</f>
        <v>0</v>
      </c>
      <c r="Q135" s="239">
        <v>0.044</v>
      </c>
      <c r="R135" s="239">
        <f>Q135*H135</f>
        <v>137.54399999999998</v>
      </c>
      <c r="S135" s="239">
        <v>0</v>
      </c>
      <c r="T135" s="240">
        <f>S135*H135</f>
        <v>0</v>
      </c>
      <c r="U135" s="39"/>
      <c r="V135" s="39"/>
      <c r="W135" s="39"/>
      <c r="X135" s="39"/>
      <c r="Y135" s="39"/>
      <c r="Z135" s="39"/>
      <c r="AA135" s="39"/>
      <c r="AB135" s="39"/>
      <c r="AC135" s="39"/>
      <c r="AD135" s="39"/>
      <c r="AE135" s="39"/>
      <c r="AR135" s="241" t="s">
        <v>224</v>
      </c>
      <c r="AT135" s="241" t="s">
        <v>219</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563</v>
      </c>
    </row>
    <row r="136" spans="1:51" s="14" customFormat="1" ht="12">
      <c r="A136" s="14"/>
      <c r="B136" s="254"/>
      <c r="C136" s="255"/>
      <c r="D136" s="245" t="s">
        <v>226</v>
      </c>
      <c r="E136" s="256" t="s">
        <v>1</v>
      </c>
      <c r="F136" s="257" t="s">
        <v>564</v>
      </c>
      <c r="G136" s="255"/>
      <c r="H136" s="258">
        <v>3126</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226</v>
      </c>
      <c r="AU136" s="264" t="s">
        <v>87</v>
      </c>
      <c r="AV136" s="14" t="s">
        <v>87</v>
      </c>
      <c r="AW136" s="14" t="s">
        <v>35</v>
      </c>
      <c r="AX136" s="14" t="s">
        <v>78</v>
      </c>
      <c r="AY136" s="264" t="s">
        <v>216</v>
      </c>
    </row>
    <row r="137" spans="1:51" s="15" customFormat="1" ht="12">
      <c r="A137" s="15"/>
      <c r="B137" s="265"/>
      <c r="C137" s="266"/>
      <c r="D137" s="245" t="s">
        <v>226</v>
      </c>
      <c r="E137" s="267" t="s">
        <v>1</v>
      </c>
      <c r="F137" s="268" t="s">
        <v>229</v>
      </c>
      <c r="G137" s="266"/>
      <c r="H137" s="269">
        <v>3126</v>
      </c>
      <c r="I137" s="270"/>
      <c r="J137" s="266"/>
      <c r="K137" s="266"/>
      <c r="L137" s="271"/>
      <c r="M137" s="272"/>
      <c r="N137" s="273"/>
      <c r="O137" s="273"/>
      <c r="P137" s="273"/>
      <c r="Q137" s="273"/>
      <c r="R137" s="273"/>
      <c r="S137" s="273"/>
      <c r="T137" s="274"/>
      <c r="U137" s="15"/>
      <c r="V137" s="15"/>
      <c r="W137" s="15"/>
      <c r="X137" s="15"/>
      <c r="Y137" s="15"/>
      <c r="Z137" s="15"/>
      <c r="AA137" s="15"/>
      <c r="AB137" s="15"/>
      <c r="AC137" s="15"/>
      <c r="AD137" s="15"/>
      <c r="AE137" s="15"/>
      <c r="AT137" s="275" t="s">
        <v>226</v>
      </c>
      <c r="AU137" s="275" t="s">
        <v>87</v>
      </c>
      <c r="AV137" s="15" t="s">
        <v>100</v>
      </c>
      <c r="AW137" s="15" t="s">
        <v>35</v>
      </c>
      <c r="AX137" s="15" t="s">
        <v>85</v>
      </c>
      <c r="AY137" s="275" t="s">
        <v>216</v>
      </c>
    </row>
    <row r="138" spans="1:65" s="2" customFormat="1" ht="16.5" customHeight="1">
      <c r="A138" s="39"/>
      <c r="B138" s="40"/>
      <c r="C138" s="229" t="s">
        <v>95</v>
      </c>
      <c r="D138" s="229" t="s">
        <v>219</v>
      </c>
      <c r="E138" s="230" t="s">
        <v>565</v>
      </c>
      <c r="F138" s="231" t="s">
        <v>566</v>
      </c>
      <c r="G138" s="232" t="s">
        <v>300</v>
      </c>
      <c r="H138" s="233">
        <v>77.9</v>
      </c>
      <c r="I138" s="234"/>
      <c r="J138" s="235">
        <f>ROUND(I138*H138,2)</f>
        <v>0</v>
      </c>
      <c r="K138" s="231" t="s">
        <v>223</v>
      </c>
      <c r="L138" s="236"/>
      <c r="M138" s="237" t="s">
        <v>1</v>
      </c>
      <c r="N138" s="238" t="s">
        <v>43</v>
      </c>
      <c r="O138" s="92"/>
      <c r="P138" s="239">
        <f>O138*H138</f>
        <v>0</v>
      </c>
      <c r="Q138" s="239">
        <v>2.234</v>
      </c>
      <c r="R138" s="239">
        <f>Q138*H138</f>
        <v>174.0286</v>
      </c>
      <c r="S138" s="239">
        <v>0</v>
      </c>
      <c r="T138" s="240">
        <f>S138*H138</f>
        <v>0</v>
      </c>
      <c r="U138" s="39"/>
      <c r="V138" s="39"/>
      <c r="W138" s="39"/>
      <c r="X138" s="39"/>
      <c r="Y138" s="39"/>
      <c r="Z138" s="39"/>
      <c r="AA138" s="39"/>
      <c r="AB138" s="39"/>
      <c r="AC138" s="39"/>
      <c r="AD138" s="39"/>
      <c r="AE138" s="39"/>
      <c r="AR138" s="241" t="s">
        <v>224</v>
      </c>
      <c r="AT138" s="241" t="s">
        <v>219</v>
      </c>
      <c r="AU138" s="241" t="s">
        <v>87</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567</v>
      </c>
    </row>
    <row r="139" spans="1:51" s="13" customFormat="1" ht="12">
      <c r="A139" s="13"/>
      <c r="B139" s="243"/>
      <c r="C139" s="244"/>
      <c r="D139" s="245" t="s">
        <v>226</v>
      </c>
      <c r="E139" s="246" t="s">
        <v>1</v>
      </c>
      <c r="F139" s="247" t="s">
        <v>568</v>
      </c>
      <c r="G139" s="244"/>
      <c r="H139" s="246" t="s">
        <v>1</v>
      </c>
      <c r="I139" s="248"/>
      <c r="J139" s="244"/>
      <c r="K139" s="244"/>
      <c r="L139" s="249"/>
      <c r="M139" s="250"/>
      <c r="N139" s="251"/>
      <c r="O139" s="251"/>
      <c r="P139" s="251"/>
      <c r="Q139" s="251"/>
      <c r="R139" s="251"/>
      <c r="S139" s="251"/>
      <c r="T139" s="252"/>
      <c r="U139" s="13"/>
      <c r="V139" s="13"/>
      <c r="W139" s="13"/>
      <c r="X139" s="13"/>
      <c r="Y139" s="13"/>
      <c r="Z139" s="13"/>
      <c r="AA139" s="13"/>
      <c r="AB139" s="13"/>
      <c r="AC139" s="13"/>
      <c r="AD139" s="13"/>
      <c r="AE139" s="13"/>
      <c r="AT139" s="253" t="s">
        <v>226</v>
      </c>
      <c r="AU139" s="253" t="s">
        <v>87</v>
      </c>
      <c r="AV139" s="13" t="s">
        <v>85</v>
      </c>
      <c r="AW139" s="13" t="s">
        <v>35</v>
      </c>
      <c r="AX139" s="13" t="s">
        <v>78</v>
      </c>
      <c r="AY139" s="253" t="s">
        <v>216</v>
      </c>
    </row>
    <row r="140" spans="1:51" s="14" customFormat="1" ht="12">
      <c r="A140" s="14"/>
      <c r="B140" s="254"/>
      <c r="C140" s="255"/>
      <c r="D140" s="245" t="s">
        <v>226</v>
      </c>
      <c r="E140" s="256" t="s">
        <v>1</v>
      </c>
      <c r="F140" s="257" t="s">
        <v>569</v>
      </c>
      <c r="G140" s="255"/>
      <c r="H140" s="258">
        <v>65.624</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226</v>
      </c>
      <c r="AU140" s="264" t="s">
        <v>87</v>
      </c>
      <c r="AV140" s="14" t="s">
        <v>87</v>
      </c>
      <c r="AW140" s="14" t="s">
        <v>35</v>
      </c>
      <c r="AX140" s="14" t="s">
        <v>78</v>
      </c>
      <c r="AY140" s="264" t="s">
        <v>216</v>
      </c>
    </row>
    <row r="141" spans="1:51" s="13" customFormat="1" ht="12">
      <c r="A141" s="13"/>
      <c r="B141" s="243"/>
      <c r="C141" s="244"/>
      <c r="D141" s="245" t="s">
        <v>226</v>
      </c>
      <c r="E141" s="246" t="s">
        <v>1</v>
      </c>
      <c r="F141" s="247" t="s">
        <v>570</v>
      </c>
      <c r="G141" s="244"/>
      <c r="H141" s="246" t="s">
        <v>1</v>
      </c>
      <c r="I141" s="248"/>
      <c r="J141" s="244"/>
      <c r="K141" s="244"/>
      <c r="L141" s="249"/>
      <c r="M141" s="250"/>
      <c r="N141" s="251"/>
      <c r="O141" s="251"/>
      <c r="P141" s="251"/>
      <c r="Q141" s="251"/>
      <c r="R141" s="251"/>
      <c r="S141" s="251"/>
      <c r="T141" s="252"/>
      <c r="U141" s="13"/>
      <c r="V141" s="13"/>
      <c r="W141" s="13"/>
      <c r="X141" s="13"/>
      <c r="Y141" s="13"/>
      <c r="Z141" s="13"/>
      <c r="AA141" s="13"/>
      <c r="AB141" s="13"/>
      <c r="AC141" s="13"/>
      <c r="AD141" s="13"/>
      <c r="AE141" s="13"/>
      <c r="AT141" s="253" t="s">
        <v>226</v>
      </c>
      <c r="AU141" s="253" t="s">
        <v>87</v>
      </c>
      <c r="AV141" s="13" t="s">
        <v>85</v>
      </c>
      <c r="AW141" s="13" t="s">
        <v>35</v>
      </c>
      <c r="AX141" s="13" t="s">
        <v>78</v>
      </c>
      <c r="AY141" s="253" t="s">
        <v>216</v>
      </c>
    </row>
    <row r="142" spans="1:51" s="14" customFormat="1" ht="12">
      <c r="A142" s="14"/>
      <c r="B142" s="254"/>
      <c r="C142" s="255"/>
      <c r="D142" s="245" t="s">
        <v>226</v>
      </c>
      <c r="E142" s="256" t="s">
        <v>1</v>
      </c>
      <c r="F142" s="257" t="s">
        <v>571</v>
      </c>
      <c r="G142" s="255"/>
      <c r="H142" s="258">
        <v>12.276</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226</v>
      </c>
      <c r="AU142" s="264" t="s">
        <v>87</v>
      </c>
      <c r="AV142" s="14" t="s">
        <v>87</v>
      </c>
      <c r="AW142" s="14" t="s">
        <v>35</v>
      </c>
      <c r="AX142" s="14" t="s">
        <v>78</v>
      </c>
      <c r="AY142" s="264" t="s">
        <v>216</v>
      </c>
    </row>
    <row r="143" spans="1:51" s="15" customFormat="1" ht="12">
      <c r="A143" s="15"/>
      <c r="B143" s="265"/>
      <c r="C143" s="266"/>
      <c r="D143" s="245" t="s">
        <v>226</v>
      </c>
      <c r="E143" s="267" t="s">
        <v>1</v>
      </c>
      <c r="F143" s="268" t="s">
        <v>229</v>
      </c>
      <c r="G143" s="266"/>
      <c r="H143" s="269">
        <v>77.89999999999999</v>
      </c>
      <c r="I143" s="270"/>
      <c r="J143" s="266"/>
      <c r="K143" s="266"/>
      <c r="L143" s="271"/>
      <c r="M143" s="272"/>
      <c r="N143" s="273"/>
      <c r="O143" s="273"/>
      <c r="P143" s="273"/>
      <c r="Q143" s="273"/>
      <c r="R143" s="273"/>
      <c r="S143" s="273"/>
      <c r="T143" s="274"/>
      <c r="U143" s="15"/>
      <c r="V143" s="15"/>
      <c r="W143" s="15"/>
      <c r="X143" s="15"/>
      <c r="Y143" s="15"/>
      <c r="Z143" s="15"/>
      <c r="AA143" s="15"/>
      <c r="AB143" s="15"/>
      <c r="AC143" s="15"/>
      <c r="AD143" s="15"/>
      <c r="AE143" s="15"/>
      <c r="AT143" s="275" t="s">
        <v>226</v>
      </c>
      <c r="AU143" s="275" t="s">
        <v>87</v>
      </c>
      <c r="AV143" s="15" t="s">
        <v>100</v>
      </c>
      <c r="AW143" s="15" t="s">
        <v>35</v>
      </c>
      <c r="AX143" s="15" t="s">
        <v>85</v>
      </c>
      <c r="AY143" s="275" t="s">
        <v>216</v>
      </c>
    </row>
    <row r="144" spans="1:65" s="2" customFormat="1" ht="24.15" customHeight="1">
      <c r="A144" s="39"/>
      <c r="B144" s="40"/>
      <c r="C144" s="229" t="s">
        <v>100</v>
      </c>
      <c r="D144" s="229" t="s">
        <v>219</v>
      </c>
      <c r="E144" s="230" t="s">
        <v>572</v>
      </c>
      <c r="F144" s="231" t="s">
        <v>573</v>
      </c>
      <c r="G144" s="232" t="s">
        <v>300</v>
      </c>
      <c r="H144" s="233">
        <v>28.188</v>
      </c>
      <c r="I144" s="234"/>
      <c r="J144" s="235">
        <f>ROUND(I144*H144,2)</f>
        <v>0</v>
      </c>
      <c r="K144" s="231" t="s">
        <v>223</v>
      </c>
      <c r="L144" s="236"/>
      <c r="M144" s="237" t="s">
        <v>1</v>
      </c>
      <c r="N144" s="238" t="s">
        <v>43</v>
      </c>
      <c r="O144" s="92"/>
      <c r="P144" s="239">
        <f>O144*H144</f>
        <v>0</v>
      </c>
      <c r="Q144" s="239">
        <v>2.429</v>
      </c>
      <c r="R144" s="239">
        <f>Q144*H144</f>
        <v>68.46865199999999</v>
      </c>
      <c r="S144" s="239">
        <v>0</v>
      </c>
      <c r="T144" s="240">
        <f>S144*H144</f>
        <v>0</v>
      </c>
      <c r="U144" s="39"/>
      <c r="V144" s="39"/>
      <c r="W144" s="39"/>
      <c r="X144" s="39"/>
      <c r="Y144" s="39"/>
      <c r="Z144" s="39"/>
      <c r="AA144" s="39"/>
      <c r="AB144" s="39"/>
      <c r="AC144" s="39"/>
      <c r="AD144" s="39"/>
      <c r="AE144" s="39"/>
      <c r="AR144" s="241" t="s">
        <v>224</v>
      </c>
      <c r="AT144" s="241" t="s">
        <v>219</v>
      </c>
      <c r="AU144" s="241" t="s">
        <v>87</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574</v>
      </c>
    </row>
    <row r="145" spans="1:51" s="13" customFormat="1" ht="12">
      <c r="A145" s="13"/>
      <c r="B145" s="243"/>
      <c r="C145" s="244"/>
      <c r="D145" s="245" t="s">
        <v>226</v>
      </c>
      <c r="E145" s="246" t="s">
        <v>1</v>
      </c>
      <c r="F145" s="247" t="s">
        <v>575</v>
      </c>
      <c r="G145" s="244"/>
      <c r="H145" s="246" t="s">
        <v>1</v>
      </c>
      <c r="I145" s="248"/>
      <c r="J145" s="244"/>
      <c r="K145" s="244"/>
      <c r="L145" s="249"/>
      <c r="M145" s="250"/>
      <c r="N145" s="251"/>
      <c r="O145" s="251"/>
      <c r="P145" s="251"/>
      <c r="Q145" s="251"/>
      <c r="R145" s="251"/>
      <c r="S145" s="251"/>
      <c r="T145" s="252"/>
      <c r="U145" s="13"/>
      <c r="V145" s="13"/>
      <c r="W145" s="13"/>
      <c r="X145" s="13"/>
      <c r="Y145" s="13"/>
      <c r="Z145" s="13"/>
      <c r="AA145" s="13"/>
      <c r="AB145" s="13"/>
      <c r="AC145" s="13"/>
      <c r="AD145" s="13"/>
      <c r="AE145" s="13"/>
      <c r="AT145" s="253" t="s">
        <v>226</v>
      </c>
      <c r="AU145" s="253" t="s">
        <v>87</v>
      </c>
      <c r="AV145" s="13" t="s">
        <v>85</v>
      </c>
      <c r="AW145" s="13" t="s">
        <v>35</v>
      </c>
      <c r="AX145" s="13" t="s">
        <v>78</v>
      </c>
      <c r="AY145" s="253" t="s">
        <v>216</v>
      </c>
    </row>
    <row r="146" spans="1:51" s="14" customFormat="1" ht="12">
      <c r="A146" s="14"/>
      <c r="B146" s="254"/>
      <c r="C146" s="255"/>
      <c r="D146" s="245" t="s">
        <v>226</v>
      </c>
      <c r="E146" s="256" t="s">
        <v>1</v>
      </c>
      <c r="F146" s="257" t="s">
        <v>576</v>
      </c>
      <c r="G146" s="255"/>
      <c r="H146" s="258">
        <v>0.288</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226</v>
      </c>
      <c r="AU146" s="264" t="s">
        <v>87</v>
      </c>
      <c r="AV146" s="14" t="s">
        <v>87</v>
      </c>
      <c r="AW146" s="14" t="s">
        <v>35</v>
      </c>
      <c r="AX146" s="14" t="s">
        <v>78</v>
      </c>
      <c r="AY146" s="264" t="s">
        <v>216</v>
      </c>
    </row>
    <row r="147" spans="1:51" s="13" customFormat="1" ht="12">
      <c r="A147" s="13"/>
      <c r="B147" s="243"/>
      <c r="C147" s="244"/>
      <c r="D147" s="245" t="s">
        <v>226</v>
      </c>
      <c r="E147" s="246" t="s">
        <v>1</v>
      </c>
      <c r="F147" s="247" t="s">
        <v>577</v>
      </c>
      <c r="G147" s="244"/>
      <c r="H147" s="246" t="s">
        <v>1</v>
      </c>
      <c r="I147" s="248"/>
      <c r="J147" s="244"/>
      <c r="K147" s="244"/>
      <c r="L147" s="249"/>
      <c r="M147" s="250"/>
      <c r="N147" s="251"/>
      <c r="O147" s="251"/>
      <c r="P147" s="251"/>
      <c r="Q147" s="251"/>
      <c r="R147" s="251"/>
      <c r="S147" s="251"/>
      <c r="T147" s="252"/>
      <c r="U147" s="13"/>
      <c r="V147" s="13"/>
      <c r="W147" s="13"/>
      <c r="X147" s="13"/>
      <c r="Y147" s="13"/>
      <c r="Z147" s="13"/>
      <c r="AA147" s="13"/>
      <c r="AB147" s="13"/>
      <c r="AC147" s="13"/>
      <c r="AD147" s="13"/>
      <c r="AE147" s="13"/>
      <c r="AT147" s="253" t="s">
        <v>226</v>
      </c>
      <c r="AU147" s="253" t="s">
        <v>87</v>
      </c>
      <c r="AV147" s="13" t="s">
        <v>85</v>
      </c>
      <c r="AW147" s="13" t="s">
        <v>35</v>
      </c>
      <c r="AX147" s="13" t="s">
        <v>78</v>
      </c>
      <c r="AY147" s="253" t="s">
        <v>216</v>
      </c>
    </row>
    <row r="148" spans="1:51" s="14" customFormat="1" ht="12">
      <c r="A148" s="14"/>
      <c r="B148" s="254"/>
      <c r="C148" s="255"/>
      <c r="D148" s="245" t="s">
        <v>226</v>
      </c>
      <c r="E148" s="256" t="s">
        <v>1</v>
      </c>
      <c r="F148" s="257" t="s">
        <v>578</v>
      </c>
      <c r="G148" s="255"/>
      <c r="H148" s="258">
        <v>27.9</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226</v>
      </c>
      <c r="AU148" s="264" t="s">
        <v>87</v>
      </c>
      <c r="AV148" s="14" t="s">
        <v>87</v>
      </c>
      <c r="AW148" s="14" t="s">
        <v>35</v>
      </c>
      <c r="AX148" s="14" t="s">
        <v>78</v>
      </c>
      <c r="AY148" s="264" t="s">
        <v>216</v>
      </c>
    </row>
    <row r="149" spans="1:51" s="15" customFormat="1" ht="12">
      <c r="A149" s="15"/>
      <c r="B149" s="265"/>
      <c r="C149" s="266"/>
      <c r="D149" s="245" t="s">
        <v>226</v>
      </c>
      <c r="E149" s="267" t="s">
        <v>1</v>
      </c>
      <c r="F149" s="268" t="s">
        <v>229</v>
      </c>
      <c r="G149" s="266"/>
      <c r="H149" s="269">
        <v>28.188</v>
      </c>
      <c r="I149" s="270"/>
      <c r="J149" s="266"/>
      <c r="K149" s="266"/>
      <c r="L149" s="271"/>
      <c r="M149" s="272"/>
      <c r="N149" s="273"/>
      <c r="O149" s="273"/>
      <c r="P149" s="273"/>
      <c r="Q149" s="273"/>
      <c r="R149" s="273"/>
      <c r="S149" s="273"/>
      <c r="T149" s="274"/>
      <c r="U149" s="15"/>
      <c r="V149" s="15"/>
      <c r="W149" s="15"/>
      <c r="X149" s="15"/>
      <c r="Y149" s="15"/>
      <c r="Z149" s="15"/>
      <c r="AA149" s="15"/>
      <c r="AB149" s="15"/>
      <c r="AC149" s="15"/>
      <c r="AD149" s="15"/>
      <c r="AE149" s="15"/>
      <c r="AT149" s="275" t="s">
        <v>226</v>
      </c>
      <c r="AU149" s="275" t="s">
        <v>87</v>
      </c>
      <c r="AV149" s="15" t="s">
        <v>100</v>
      </c>
      <c r="AW149" s="15" t="s">
        <v>35</v>
      </c>
      <c r="AX149" s="15" t="s">
        <v>85</v>
      </c>
      <c r="AY149" s="275" t="s">
        <v>216</v>
      </c>
    </row>
    <row r="150" spans="1:65" s="2" customFormat="1" ht="21.75" customHeight="1">
      <c r="A150" s="39"/>
      <c r="B150" s="40"/>
      <c r="C150" s="229" t="s">
        <v>217</v>
      </c>
      <c r="D150" s="229" t="s">
        <v>219</v>
      </c>
      <c r="E150" s="230" t="s">
        <v>579</v>
      </c>
      <c r="F150" s="231" t="s">
        <v>580</v>
      </c>
      <c r="G150" s="232" t="s">
        <v>300</v>
      </c>
      <c r="H150" s="233">
        <v>2.22</v>
      </c>
      <c r="I150" s="234"/>
      <c r="J150" s="235">
        <f>ROUND(I150*H150,2)</f>
        <v>0</v>
      </c>
      <c r="K150" s="231" t="s">
        <v>223</v>
      </c>
      <c r="L150" s="236"/>
      <c r="M150" s="237" t="s">
        <v>1</v>
      </c>
      <c r="N150" s="238" t="s">
        <v>43</v>
      </c>
      <c r="O150" s="92"/>
      <c r="P150" s="239">
        <f>O150*H150</f>
        <v>0</v>
      </c>
      <c r="Q150" s="239">
        <v>2.429</v>
      </c>
      <c r="R150" s="239">
        <f>Q150*H150</f>
        <v>5.39238</v>
      </c>
      <c r="S150" s="239">
        <v>0</v>
      </c>
      <c r="T150" s="240">
        <f>S150*H150</f>
        <v>0</v>
      </c>
      <c r="U150" s="39"/>
      <c r="V150" s="39"/>
      <c r="W150" s="39"/>
      <c r="X150" s="39"/>
      <c r="Y150" s="39"/>
      <c r="Z150" s="39"/>
      <c r="AA150" s="39"/>
      <c r="AB150" s="39"/>
      <c r="AC150" s="39"/>
      <c r="AD150" s="39"/>
      <c r="AE150" s="39"/>
      <c r="AR150" s="241" t="s">
        <v>224</v>
      </c>
      <c r="AT150" s="241" t="s">
        <v>219</v>
      </c>
      <c r="AU150" s="241" t="s">
        <v>87</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581</v>
      </c>
    </row>
    <row r="151" spans="1:51" s="14" customFormat="1" ht="12">
      <c r="A151" s="14"/>
      <c r="B151" s="254"/>
      <c r="C151" s="255"/>
      <c r="D151" s="245" t="s">
        <v>226</v>
      </c>
      <c r="E151" s="256" t="s">
        <v>1</v>
      </c>
      <c r="F151" s="257" t="s">
        <v>582</v>
      </c>
      <c r="G151" s="255"/>
      <c r="H151" s="258">
        <v>2.22</v>
      </c>
      <c r="I151" s="259"/>
      <c r="J151" s="255"/>
      <c r="K151" s="255"/>
      <c r="L151" s="260"/>
      <c r="M151" s="261"/>
      <c r="N151" s="262"/>
      <c r="O151" s="262"/>
      <c r="P151" s="262"/>
      <c r="Q151" s="262"/>
      <c r="R151" s="262"/>
      <c r="S151" s="262"/>
      <c r="T151" s="263"/>
      <c r="U151" s="14"/>
      <c r="V151" s="14"/>
      <c r="W151" s="14"/>
      <c r="X151" s="14"/>
      <c r="Y151" s="14"/>
      <c r="Z151" s="14"/>
      <c r="AA151" s="14"/>
      <c r="AB151" s="14"/>
      <c r="AC151" s="14"/>
      <c r="AD151" s="14"/>
      <c r="AE151" s="14"/>
      <c r="AT151" s="264" t="s">
        <v>226</v>
      </c>
      <c r="AU151" s="264" t="s">
        <v>87</v>
      </c>
      <c r="AV151" s="14" t="s">
        <v>87</v>
      </c>
      <c r="AW151" s="14" t="s">
        <v>35</v>
      </c>
      <c r="AX151" s="14" t="s">
        <v>85</v>
      </c>
      <c r="AY151" s="264" t="s">
        <v>216</v>
      </c>
    </row>
    <row r="152" spans="1:65" s="2" customFormat="1" ht="16.5" customHeight="1">
      <c r="A152" s="39"/>
      <c r="B152" s="40"/>
      <c r="C152" s="229" t="s">
        <v>241</v>
      </c>
      <c r="D152" s="229" t="s">
        <v>219</v>
      </c>
      <c r="E152" s="230" t="s">
        <v>260</v>
      </c>
      <c r="F152" s="231" t="s">
        <v>261</v>
      </c>
      <c r="G152" s="232" t="s">
        <v>255</v>
      </c>
      <c r="H152" s="233">
        <v>111.56</v>
      </c>
      <c r="I152" s="234"/>
      <c r="J152" s="235">
        <f>ROUND(I152*H152,2)</f>
        <v>0</v>
      </c>
      <c r="K152" s="231" t="s">
        <v>223</v>
      </c>
      <c r="L152" s="236"/>
      <c r="M152" s="237" t="s">
        <v>1</v>
      </c>
      <c r="N152" s="238" t="s">
        <v>43</v>
      </c>
      <c r="O152" s="92"/>
      <c r="P152" s="239">
        <f>O152*H152</f>
        <v>0</v>
      </c>
      <c r="Q152" s="239">
        <v>1</v>
      </c>
      <c r="R152" s="239">
        <f>Q152*H152</f>
        <v>111.56</v>
      </c>
      <c r="S152" s="239">
        <v>0</v>
      </c>
      <c r="T152" s="240">
        <f>S152*H152</f>
        <v>0</v>
      </c>
      <c r="U152" s="39"/>
      <c r="V152" s="39"/>
      <c r="W152" s="39"/>
      <c r="X152" s="39"/>
      <c r="Y152" s="39"/>
      <c r="Z152" s="39"/>
      <c r="AA152" s="39"/>
      <c r="AB152" s="39"/>
      <c r="AC152" s="39"/>
      <c r="AD152" s="39"/>
      <c r="AE152" s="39"/>
      <c r="AR152" s="241" t="s">
        <v>224</v>
      </c>
      <c r="AT152" s="241" t="s">
        <v>219</v>
      </c>
      <c r="AU152" s="241" t="s">
        <v>87</v>
      </c>
      <c r="AY152" s="18" t="s">
        <v>216</v>
      </c>
      <c r="BE152" s="242">
        <f>IF(N152="základní",J152,0)</f>
        <v>0</v>
      </c>
      <c r="BF152" s="242">
        <f>IF(N152="snížená",J152,0)</f>
        <v>0</v>
      </c>
      <c r="BG152" s="242">
        <f>IF(N152="zákl. přenesená",J152,0)</f>
        <v>0</v>
      </c>
      <c r="BH152" s="242">
        <f>IF(N152="sníž. přenesená",J152,0)</f>
        <v>0</v>
      </c>
      <c r="BI152" s="242">
        <f>IF(N152="nulová",J152,0)</f>
        <v>0</v>
      </c>
      <c r="BJ152" s="18" t="s">
        <v>85</v>
      </c>
      <c r="BK152" s="242">
        <f>ROUND(I152*H152,2)</f>
        <v>0</v>
      </c>
      <c r="BL152" s="18" t="s">
        <v>100</v>
      </c>
      <c r="BM152" s="241" t="s">
        <v>583</v>
      </c>
    </row>
    <row r="153" spans="1:51" s="13" customFormat="1" ht="12">
      <c r="A153" s="13"/>
      <c r="B153" s="243"/>
      <c r="C153" s="244"/>
      <c r="D153" s="245" t="s">
        <v>226</v>
      </c>
      <c r="E153" s="246" t="s">
        <v>1</v>
      </c>
      <c r="F153" s="247" t="s">
        <v>584</v>
      </c>
      <c r="G153" s="244"/>
      <c r="H153" s="246" t="s">
        <v>1</v>
      </c>
      <c r="I153" s="248"/>
      <c r="J153" s="244"/>
      <c r="K153" s="244"/>
      <c r="L153" s="249"/>
      <c r="M153" s="250"/>
      <c r="N153" s="251"/>
      <c r="O153" s="251"/>
      <c r="P153" s="251"/>
      <c r="Q153" s="251"/>
      <c r="R153" s="251"/>
      <c r="S153" s="251"/>
      <c r="T153" s="252"/>
      <c r="U153" s="13"/>
      <c r="V153" s="13"/>
      <c r="W153" s="13"/>
      <c r="X153" s="13"/>
      <c r="Y153" s="13"/>
      <c r="Z153" s="13"/>
      <c r="AA153" s="13"/>
      <c r="AB153" s="13"/>
      <c r="AC153" s="13"/>
      <c r="AD153" s="13"/>
      <c r="AE153" s="13"/>
      <c r="AT153" s="253" t="s">
        <v>226</v>
      </c>
      <c r="AU153" s="253" t="s">
        <v>87</v>
      </c>
      <c r="AV153" s="13" t="s">
        <v>85</v>
      </c>
      <c r="AW153" s="13" t="s">
        <v>35</v>
      </c>
      <c r="AX153" s="13" t="s">
        <v>78</v>
      </c>
      <c r="AY153" s="253" t="s">
        <v>216</v>
      </c>
    </row>
    <row r="154" spans="1:51" s="14" customFormat="1" ht="12">
      <c r="A154" s="14"/>
      <c r="B154" s="254"/>
      <c r="C154" s="255"/>
      <c r="D154" s="245" t="s">
        <v>226</v>
      </c>
      <c r="E154" s="256" t="s">
        <v>1</v>
      </c>
      <c r="F154" s="257" t="s">
        <v>585</v>
      </c>
      <c r="G154" s="255"/>
      <c r="H154" s="258">
        <v>111.56</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226</v>
      </c>
      <c r="AU154" s="264" t="s">
        <v>87</v>
      </c>
      <c r="AV154" s="14" t="s">
        <v>87</v>
      </c>
      <c r="AW154" s="14" t="s">
        <v>35</v>
      </c>
      <c r="AX154" s="14" t="s">
        <v>78</v>
      </c>
      <c r="AY154" s="264" t="s">
        <v>216</v>
      </c>
    </row>
    <row r="155" spans="1:51" s="15" customFormat="1" ht="12">
      <c r="A155" s="15"/>
      <c r="B155" s="265"/>
      <c r="C155" s="266"/>
      <c r="D155" s="245" t="s">
        <v>226</v>
      </c>
      <c r="E155" s="267" t="s">
        <v>1</v>
      </c>
      <c r="F155" s="268" t="s">
        <v>229</v>
      </c>
      <c r="G155" s="266"/>
      <c r="H155" s="269">
        <v>111.56</v>
      </c>
      <c r="I155" s="270"/>
      <c r="J155" s="266"/>
      <c r="K155" s="266"/>
      <c r="L155" s="271"/>
      <c r="M155" s="272"/>
      <c r="N155" s="273"/>
      <c r="O155" s="273"/>
      <c r="P155" s="273"/>
      <c r="Q155" s="273"/>
      <c r="R155" s="273"/>
      <c r="S155" s="273"/>
      <c r="T155" s="274"/>
      <c r="U155" s="15"/>
      <c r="V155" s="15"/>
      <c r="W155" s="15"/>
      <c r="X155" s="15"/>
      <c r="Y155" s="15"/>
      <c r="Z155" s="15"/>
      <c r="AA155" s="15"/>
      <c r="AB155" s="15"/>
      <c r="AC155" s="15"/>
      <c r="AD155" s="15"/>
      <c r="AE155" s="15"/>
      <c r="AT155" s="275" t="s">
        <v>226</v>
      </c>
      <c r="AU155" s="275" t="s">
        <v>87</v>
      </c>
      <c r="AV155" s="15" t="s">
        <v>100</v>
      </c>
      <c r="AW155" s="15" t="s">
        <v>35</v>
      </c>
      <c r="AX155" s="15" t="s">
        <v>85</v>
      </c>
      <c r="AY155" s="275" t="s">
        <v>216</v>
      </c>
    </row>
    <row r="156" spans="1:65" s="2" customFormat="1" ht="16.5" customHeight="1">
      <c r="A156" s="39"/>
      <c r="B156" s="40"/>
      <c r="C156" s="229" t="s">
        <v>245</v>
      </c>
      <c r="D156" s="229" t="s">
        <v>219</v>
      </c>
      <c r="E156" s="230" t="s">
        <v>586</v>
      </c>
      <c r="F156" s="231" t="s">
        <v>587</v>
      </c>
      <c r="G156" s="232" t="s">
        <v>255</v>
      </c>
      <c r="H156" s="233">
        <v>12.266</v>
      </c>
      <c r="I156" s="234"/>
      <c r="J156" s="235">
        <f>ROUND(I156*H156,2)</f>
        <v>0</v>
      </c>
      <c r="K156" s="231" t="s">
        <v>223</v>
      </c>
      <c r="L156" s="236"/>
      <c r="M156" s="237" t="s">
        <v>1</v>
      </c>
      <c r="N156" s="238" t="s">
        <v>43</v>
      </c>
      <c r="O156" s="92"/>
      <c r="P156" s="239">
        <f>O156*H156</f>
        <v>0</v>
      </c>
      <c r="Q156" s="239">
        <v>1</v>
      </c>
      <c r="R156" s="239">
        <f>Q156*H156</f>
        <v>12.266</v>
      </c>
      <c r="S156" s="239">
        <v>0</v>
      </c>
      <c r="T156" s="240">
        <f>S156*H156</f>
        <v>0</v>
      </c>
      <c r="U156" s="39"/>
      <c r="V156" s="39"/>
      <c r="W156" s="39"/>
      <c r="X156" s="39"/>
      <c r="Y156" s="39"/>
      <c r="Z156" s="39"/>
      <c r="AA156" s="39"/>
      <c r="AB156" s="39"/>
      <c r="AC156" s="39"/>
      <c r="AD156" s="39"/>
      <c r="AE156" s="39"/>
      <c r="AR156" s="241" t="s">
        <v>224</v>
      </c>
      <c r="AT156" s="241" t="s">
        <v>219</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588</v>
      </c>
    </row>
    <row r="157" spans="1:51" s="13" customFormat="1" ht="12">
      <c r="A157" s="13"/>
      <c r="B157" s="243"/>
      <c r="C157" s="244"/>
      <c r="D157" s="245" t="s">
        <v>226</v>
      </c>
      <c r="E157" s="246" t="s">
        <v>1</v>
      </c>
      <c r="F157" s="247" t="s">
        <v>589</v>
      </c>
      <c r="G157" s="244"/>
      <c r="H157" s="246" t="s">
        <v>1</v>
      </c>
      <c r="I157" s="248"/>
      <c r="J157" s="244"/>
      <c r="K157" s="244"/>
      <c r="L157" s="249"/>
      <c r="M157" s="250"/>
      <c r="N157" s="251"/>
      <c r="O157" s="251"/>
      <c r="P157" s="251"/>
      <c r="Q157" s="251"/>
      <c r="R157" s="251"/>
      <c r="S157" s="251"/>
      <c r="T157" s="252"/>
      <c r="U157" s="13"/>
      <c r="V157" s="13"/>
      <c r="W157" s="13"/>
      <c r="X157" s="13"/>
      <c r="Y157" s="13"/>
      <c r="Z157" s="13"/>
      <c r="AA157" s="13"/>
      <c r="AB157" s="13"/>
      <c r="AC157" s="13"/>
      <c r="AD157" s="13"/>
      <c r="AE157" s="13"/>
      <c r="AT157" s="253" t="s">
        <v>226</v>
      </c>
      <c r="AU157" s="253" t="s">
        <v>87</v>
      </c>
      <c r="AV157" s="13" t="s">
        <v>85</v>
      </c>
      <c r="AW157" s="13" t="s">
        <v>35</v>
      </c>
      <c r="AX157" s="13" t="s">
        <v>78</v>
      </c>
      <c r="AY157" s="253" t="s">
        <v>216</v>
      </c>
    </row>
    <row r="158" spans="1:51" s="14" customFormat="1" ht="12">
      <c r="A158" s="14"/>
      <c r="B158" s="254"/>
      <c r="C158" s="255"/>
      <c r="D158" s="245" t="s">
        <v>226</v>
      </c>
      <c r="E158" s="256" t="s">
        <v>1</v>
      </c>
      <c r="F158" s="257" t="s">
        <v>590</v>
      </c>
      <c r="G158" s="255"/>
      <c r="H158" s="258">
        <v>0.383</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226</v>
      </c>
      <c r="AU158" s="264" t="s">
        <v>87</v>
      </c>
      <c r="AV158" s="14" t="s">
        <v>87</v>
      </c>
      <c r="AW158" s="14" t="s">
        <v>35</v>
      </c>
      <c r="AX158" s="14" t="s">
        <v>78</v>
      </c>
      <c r="AY158" s="264" t="s">
        <v>216</v>
      </c>
    </row>
    <row r="159" spans="1:51" s="13" customFormat="1" ht="12">
      <c r="A159" s="13"/>
      <c r="B159" s="243"/>
      <c r="C159" s="244"/>
      <c r="D159" s="245" t="s">
        <v>226</v>
      </c>
      <c r="E159" s="246" t="s">
        <v>1</v>
      </c>
      <c r="F159" s="247" t="s">
        <v>591</v>
      </c>
      <c r="G159" s="244"/>
      <c r="H159" s="246" t="s">
        <v>1</v>
      </c>
      <c r="I159" s="248"/>
      <c r="J159" s="244"/>
      <c r="K159" s="244"/>
      <c r="L159" s="249"/>
      <c r="M159" s="250"/>
      <c r="N159" s="251"/>
      <c r="O159" s="251"/>
      <c r="P159" s="251"/>
      <c r="Q159" s="251"/>
      <c r="R159" s="251"/>
      <c r="S159" s="251"/>
      <c r="T159" s="252"/>
      <c r="U159" s="13"/>
      <c r="V159" s="13"/>
      <c r="W159" s="13"/>
      <c r="X159" s="13"/>
      <c r="Y159" s="13"/>
      <c r="Z159" s="13"/>
      <c r="AA159" s="13"/>
      <c r="AB159" s="13"/>
      <c r="AC159" s="13"/>
      <c r="AD159" s="13"/>
      <c r="AE159" s="13"/>
      <c r="AT159" s="253" t="s">
        <v>226</v>
      </c>
      <c r="AU159" s="253" t="s">
        <v>87</v>
      </c>
      <c r="AV159" s="13" t="s">
        <v>85</v>
      </c>
      <c r="AW159" s="13" t="s">
        <v>35</v>
      </c>
      <c r="AX159" s="13" t="s">
        <v>78</v>
      </c>
      <c r="AY159" s="253" t="s">
        <v>216</v>
      </c>
    </row>
    <row r="160" spans="1:51" s="14" customFormat="1" ht="12">
      <c r="A160" s="14"/>
      <c r="B160" s="254"/>
      <c r="C160" s="255"/>
      <c r="D160" s="245" t="s">
        <v>226</v>
      </c>
      <c r="E160" s="256" t="s">
        <v>1</v>
      </c>
      <c r="F160" s="257" t="s">
        <v>592</v>
      </c>
      <c r="G160" s="255"/>
      <c r="H160" s="258">
        <v>8.568</v>
      </c>
      <c r="I160" s="259"/>
      <c r="J160" s="255"/>
      <c r="K160" s="255"/>
      <c r="L160" s="260"/>
      <c r="M160" s="261"/>
      <c r="N160" s="262"/>
      <c r="O160" s="262"/>
      <c r="P160" s="262"/>
      <c r="Q160" s="262"/>
      <c r="R160" s="262"/>
      <c r="S160" s="262"/>
      <c r="T160" s="263"/>
      <c r="U160" s="14"/>
      <c r="V160" s="14"/>
      <c r="W160" s="14"/>
      <c r="X160" s="14"/>
      <c r="Y160" s="14"/>
      <c r="Z160" s="14"/>
      <c r="AA160" s="14"/>
      <c r="AB160" s="14"/>
      <c r="AC160" s="14"/>
      <c r="AD160" s="14"/>
      <c r="AE160" s="14"/>
      <c r="AT160" s="264" t="s">
        <v>226</v>
      </c>
      <c r="AU160" s="264" t="s">
        <v>87</v>
      </c>
      <c r="AV160" s="14" t="s">
        <v>87</v>
      </c>
      <c r="AW160" s="14" t="s">
        <v>35</v>
      </c>
      <c r="AX160" s="14" t="s">
        <v>78</v>
      </c>
      <c r="AY160" s="264" t="s">
        <v>216</v>
      </c>
    </row>
    <row r="161" spans="1:51" s="13" customFormat="1" ht="12">
      <c r="A161" s="13"/>
      <c r="B161" s="243"/>
      <c r="C161" s="244"/>
      <c r="D161" s="245" t="s">
        <v>226</v>
      </c>
      <c r="E161" s="246" t="s">
        <v>1</v>
      </c>
      <c r="F161" s="247" t="s">
        <v>593</v>
      </c>
      <c r="G161" s="244"/>
      <c r="H161" s="246" t="s">
        <v>1</v>
      </c>
      <c r="I161" s="248"/>
      <c r="J161" s="244"/>
      <c r="K161" s="244"/>
      <c r="L161" s="249"/>
      <c r="M161" s="250"/>
      <c r="N161" s="251"/>
      <c r="O161" s="251"/>
      <c r="P161" s="251"/>
      <c r="Q161" s="251"/>
      <c r="R161" s="251"/>
      <c r="S161" s="251"/>
      <c r="T161" s="252"/>
      <c r="U161" s="13"/>
      <c r="V161" s="13"/>
      <c r="W161" s="13"/>
      <c r="X161" s="13"/>
      <c r="Y161" s="13"/>
      <c r="Z161" s="13"/>
      <c r="AA161" s="13"/>
      <c r="AB161" s="13"/>
      <c r="AC161" s="13"/>
      <c r="AD161" s="13"/>
      <c r="AE161" s="13"/>
      <c r="AT161" s="253" t="s">
        <v>226</v>
      </c>
      <c r="AU161" s="253" t="s">
        <v>87</v>
      </c>
      <c r="AV161" s="13" t="s">
        <v>85</v>
      </c>
      <c r="AW161" s="13" t="s">
        <v>35</v>
      </c>
      <c r="AX161" s="13" t="s">
        <v>78</v>
      </c>
      <c r="AY161" s="253" t="s">
        <v>216</v>
      </c>
    </row>
    <row r="162" spans="1:51" s="14" customFormat="1" ht="12">
      <c r="A162" s="14"/>
      <c r="B162" s="254"/>
      <c r="C162" s="255"/>
      <c r="D162" s="245" t="s">
        <v>226</v>
      </c>
      <c r="E162" s="256" t="s">
        <v>1</v>
      </c>
      <c r="F162" s="257" t="s">
        <v>594</v>
      </c>
      <c r="G162" s="255"/>
      <c r="H162" s="258">
        <v>0.255</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87</v>
      </c>
      <c r="AV162" s="14" t="s">
        <v>87</v>
      </c>
      <c r="AW162" s="14" t="s">
        <v>35</v>
      </c>
      <c r="AX162" s="14" t="s">
        <v>78</v>
      </c>
      <c r="AY162" s="264" t="s">
        <v>216</v>
      </c>
    </row>
    <row r="163" spans="1:51" s="13" customFormat="1" ht="12">
      <c r="A163" s="13"/>
      <c r="B163" s="243"/>
      <c r="C163" s="244"/>
      <c r="D163" s="245" t="s">
        <v>226</v>
      </c>
      <c r="E163" s="246" t="s">
        <v>1</v>
      </c>
      <c r="F163" s="247" t="s">
        <v>595</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596</v>
      </c>
      <c r="G164" s="255"/>
      <c r="H164" s="258">
        <v>3.06</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5" customFormat="1" ht="12">
      <c r="A165" s="15"/>
      <c r="B165" s="265"/>
      <c r="C165" s="266"/>
      <c r="D165" s="245" t="s">
        <v>226</v>
      </c>
      <c r="E165" s="267" t="s">
        <v>1</v>
      </c>
      <c r="F165" s="268" t="s">
        <v>229</v>
      </c>
      <c r="G165" s="266"/>
      <c r="H165" s="269">
        <v>12.266000000000002</v>
      </c>
      <c r="I165" s="270"/>
      <c r="J165" s="266"/>
      <c r="K165" s="266"/>
      <c r="L165" s="271"/>
      <c r="M165" s="272"/>
      <c r="N165" s="273"/>
      <c r="O165" s="273"/>
      <c r="P165" s="273"/>
      <c r="Q165" s="273"/>
      <c r="R165" s="273"/>
      <c r="S165" s="273"/>
      <c r="T165" s="274"/>
      <c r="U165" s="15"/>
      <c r="V165" s="15"/>
      <c r="W165" s="15"/>
      <c r="X165" s="15"/>
      <c r="Y165" s="15"/>
      <c r="Z165" s="15"/>
      <c r="AA165" s="15"/>
      <c r="AB165" s="15"/>
      <c r="AC165" s="15"/>
      <c r="AD165" s="15"/>
      <c r="AE165" s="15"/>
      <c r="AT165" s="275" t="s">
        <v>226</v>
      </c>
      <c r="AU165" s="275" t="s">
        <v>87</v>
      </c>
      <c r="AV165" s="15" t="s">
        <v>100</v>
      </c>
      <c r="AW165" s="15" t="s">
        <v>35</v>
      </c>
      <c r="AX165" s="15" t="s">
        <v>85</v>
      </c>
      <c r="AY165" s="275" t="s">
        <v>216</v>
      </c>
    </row>
    <row r="166" spans="1:65" s="2" customFormat="1" ht="16.5" customHeight="1">
      <c r="A166" s="39"/>
      <c r="B166" s="40"/>
      <c r="C166" s="229" t="s">
        <v>455</v>
      </c>
      <c r="D166" s="229" t="s">
        <v>219</v>
      </c>
      <c r="E166" s="230" t="s">
        <v>597</v>
      </c>
      <c r="F166" s="231" t="s">
        <v>598</v>
      </c>
      <c r="G166" s="232" t="s">
        <v>255</v>
      </c>
      <c r="H166" s="233">
        <v>31.731</v>
      </c>
      <c r="I166" s="234"/>
      <c r="J166" s="235">
        <f>ROUND(I166*H166,2)</f>
        <v>0</v>
      </c>
      <c r="K166" s="231" t="s">
        <v>223</v>
      </c>
      <c r="L166" s="236"/>
      <c r="M166" s="237" t="s">
        <v>1</v>
      </c>
      <c r="N166" s="238" t="s">
        <v>43</v>
      </c>
      <c r="O166" s="92"/>
      <c r="P166" s="239">
        <f>O166*H166</f>
        <v>0</v>
      </c>
      <c r="Q166" s="239">
        <v>1</v>
      </c>
      <c r="R166" s="239">
        <f>Q166*H166</f>
        <v>31.731</v>
      </c>
      <c r="S166" s="239">
        <v>0</v>
      </c>
      <c r="T166" s="240">
        <f>S166*H166</f>
        <v>0</v>
      </c>
      <c r="U166" s="39"/>
      <c r="V166" s="39"/>
      <c r="W166" s="39"/>
      <c r="X166" s="39"/>
      <c r="Y166" s="39"/>
      <c r="Z166" s="39"/>
      <c r="AA166" s="39"/>
      <c r="AB166" s="39"/>
      <c r="AC166" s="39"/>
      <c r="AD166" s="39"/>
      <c r="AE166" s="39"/>
      <c r="AR166" s="241" t="s">
        <v>224</v>
      </c>
      <c r="AT166" s="241" t="s">
        <v>219</v>
      </c>
      <c r="AU166" s="241" t="s">
        <v>87</v>
      </c>
      <c r="AY166" s="18" t="s">
        <v>216</v>
      </c>
      <c r="BE166" s="242">
        <f>IF(N166="základní",J166,0)</f>
        <v>0</v>
      </c>
      <c r="BF166" s="242">
        <f>IF(N166="snížená",J166,0)</f>
        <v>0</v>
      </c>
      <c r="BG166" s="242">
        <f>IF(N166="zákl. přenesená",J166,0)</f>
        <v>0</v>
      </c>
      <c r="BH166" s="242">
        <f>IF(N166="sníž. přenesená",J166,0)</f>
        <v>0</v>
      </c>
      <c r="BI166" s="242">
        <f>IF(N166="nulová",J166,0)</f>
        <v>0</v>
      </c>
      <c r="BJ166" s="18" t="s">
        <v>85</v>
      </c>
      <c r="BK166" s="242">
        <f>ROUND(I166*H166,2)</f>
        <v>0</v>
      </c>
      <c r="BL166" s="18" t="s">
        <v>100</v>
      </c>
      <c r="BM166" s="241" t="s">
        <v>599</v>
      </c>
    </row>
    <row r="167" spans="1:51" s="13" customFormat="1" ht="12">
      <c r="A167" s="13"/>
      <c r="B167" s="243"/>
      <c r="C167" s="244"/>
      <c r="D167" s="245" t="s">
        <v>226</v>
      </c>
      <c r="E167" s="246" t="s">
        <v>1</v>
      </c>
      <c r="F167" s="247" t="s">
        <v>600</v>
      </c>
      <c r="G167" s="244"/>
      <c r="H167" s="246" t="s">
        <v>1</v>
      </c>
      <c r="I167" s="248"/>
      <c r="J167" s="244"/>
      <c r="K167" s="244"/>
      <c r="L167" s="249"/>
      <c r="M167" s="250"/>
      <c r="N167" s="251"/>
      <c r="O167" s="251"/>
      <c r="P167" s="251"/>
      <c r="Q167" s="251"/>
      <c r="R167" s="251"/>
      <c r="S167" s="251"/>
      <c r="T167" s="252"/>
      <c r="U167" s="13"/>
      <c r="V167" s="13"/>
      <c r="W167" s="13"/>
      <c r="X167" s="13"/>
      <c r="Y167" s="13"/>
      <c r="Z167" s="13"/>
      <c r="AA167" s="13"/>
      <c r="AB167" s="13"/>
      <c r="AC167" s="13"/>
      <c r="AD167" s="13"/>
      <c r="AE167" s="13"/>
      <c r="AT167" s="253" t="s">
        <v>226</v>
      </c>
      <c r="AU167" s="253" t="s">
        <v>87</v>
      </c>
      <c r="AV167" s="13" t="s">
        <v>85</v>
      </c>
      <c r="AW167" s="13" t="s">
        <v>35</v>
      </c>
      <c r="AX167" s="13" t="s">
        <v>78</v>
      </c>
      <c r="AY167" s="253" t="s">
        <v>216</v>
      </c>
    </row>
    <row r="168" spans="1:51" s="14" customFormat="1" ht="12">
      <c r="A168" s="14"/>
      <c r="B168" s="254"/>
      <c r="C168" s="255"/>
      <c r="D168" s="245" t="s">
        <v>226</v>
      </c>
      <c r="E168" s="256" t="s">
        <v>1</v>
      </c>
      <c r="F168" s="257" t="s">
        <v>601</v>
      </c>
      <c r="G168" s="255"/>
      <c r="H168" s="258">
        <v>2.268</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226</v>
      </c>
      <c r="AU168" s="264" t="s">
        <v>87</v>
      </c>
      <c r="AV168" s="14" t="s">
        <v>87</v>
      </c>
      <c r="AW168" s="14" t="s">
        <v>35</v>
      </c>
      <c r="AX168" s="14" t="s">
        <v>78</v>
      </c>
      <c r="AY168" s="264" t="s">
        <v>216</v>
      </c>
    </row>
    <row r="169" spans="1:51" s="13" customFormat="1" ht="12">
      <c r="A169" s="13"/>
      <c r="B169" s="243"/>
      <c r="C169" s="244"/>
      <c r="D169" s="245" t="s">
        <v>226</v>
      </c>
      <c r="E169" s="246" t="s">
        <v>1</v>
      </c>
      <c r="F169" s="247" t="s">
        <v>602</v>
      </c>
      <c r="G169" s="244"/>
      <c r="H169" s="246" t="s">
        <v>1</v>
      </c>
      <c r="I169" s="248"/>
      <c r="J169" s="244"/>
      <c r="K169" s="244"/>
      <c r="L169" s="249"/>
      <c r="M169" s="250"/>
      <c r="N169" s="251"/>
      <c r="O169" s="251"/>
      <c r="P169" s="251"/>
      <c r="Q169" s="251"/>
      <c r="R169" s="251"/>
      <c r="S169" s="251"/>
      <c r="T169" s="252"/>
      <c r="U169" s="13"/>
      <c r="V169" s="13"/>
      <c r="W169" s="13"/>
      <c r="X169" s="13"/>
      <c r="Y169" s="13"/>
      <c r="Z169" s="13"/>
      <c r="AA169" s="13"/>
      <c r="AB169" s="13"/>
      <c r="AC169" s="13"/>
      <c r="AD169" s="13"/>
      <c r="AE169" s="13"/>
      <c r="AT169" s="253" t="s">
        <v>226</v>
      </c>
      <c r="AU169" s="253" t="s">
        <v>87</v>
      </c>
      <c r="AV169" s="13" t="s">
        <v>85</v>
      </c>
      <c r="AW169" s="13" t="s">
        <v>35</v>
      </c>
      <c r="AX169" s="13" t="s">
        <v>78</v>
      </c>
      <c r="AY169" s="253" t="s">
        <v>216</v>
      </c>
    </row>
    <row r="170" spans="1:51" s="14" customFormat="1" ht="12">
      <c r="A170" s="14"/>
      <c r="B170" s="254"/>
      <c r="C170" s="255"/>
      <c r="D170" s="245" t="s">
        <v>226</v>
      </c>
      <c r="E170" s="256" t="s">
        <v>1</v>
      </c>
      <c r="F170" s="257" t="s">
        <v>603</v>
      </c>
      <c r="G170" s="255"/>
      <c r="H170" s="258">
        <v>29.463</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226</v>
      </c>
      <c r="AU170" s="264" t="s">
        <v>87</v>
      </c>
      <c r="AV170" s="14" t="s">
        <v>87</v>
      </c>
      <c r="AW170" s="14" t="s">
        <v>35</v>
      </c>
      <c r="AX170" s="14" t="s">
        <v>78</v>
      </c>
      <c r="AY170" s="264" t="s">
        <v>216</v>
      </c>
    </row>
    <row r="171" spans="1:51" s="15" customFormat="1" ht="12">
      <c r="A171" s="15"/>
      <c r="B171" s="265"/>
      <c r="C171" s="266"/>
      <c r="D171" s="245" t="s">
        <v>226</v>
      </c>
      <c r="E171" s="267" t="s">
        <v>1</v>
      </c>
      <c r="F171" s="268" t="s">
        <v>229</v>
      </c>
      <c r="G171" s="266"/>
      <c r="H171" s="269">
        <v>31.731</v>
      </c>
      <c r="I171" s="270"/>
      <c r="J171" s="266"/>
      <c r="K171" s="266"/>
      <c r="L171" s="271"/>
      <c r="M171" s="272"/>
      <c r="N171" s="273"/>
      <c r="O171" s="273"/>
      <c r="P171" s="273"/>
      <c r="Q171" s="273"/>
      <c r="R171" s="273"/>
      <c r="S171" s="273"/>
      <c r="T171" s="274"/>
      <c r="U171" s="15"/>
      <c r="V171" s="15"/>
      <c r="W171" s="15"/>
      <c r="X171" s="15"/>
      <c r="Y171" s="15"/>
      <c r="Z171" s="15"/>
      <c r="AA171" s="15"/>
      <c r="AB171" s="15"/>
      <c r="AC171" s="15"/>
      <c r="AD171" s="15"/>
      <c r="AE171" s="15"/>
      <c r="AT171" s="275" t="s">
        <v>226</v>
      </c>
      <c r="AU171" s="275" t="s">
        <v>87</v>
      </c>
      <c r="AV171" s="15" t="s">
        <v>100</v>
      </c>
      <c r="AW171" s="15" t="s">
        <v>35</v>
      </c>
      <c r="AX171" s="15" t="s">
        <v>85</v>
      </c>
      <c r="AY171" s="275" t="s">
        <v>216</v>
      </c>
    </row>
    <row r="172" spans="1:65" s="2" customFormat="1" ht="16.5" customHeight="1">
      <c r="A172" s="39"/>
      <c r="B172" s="40"/>
      <c r="C172" s="229" t="s">
        <v>252</v>
      </c>
      <c r="D172" s="229" t="s">
        <v>219</v>
      </c>
      <c r="E172" s="230" t="s">
        <v>604</v>
      </c>
      <c r="F172" s="231" t="s">
        <v>605</v>
      </c>
      <c r="G172" s="232" t="s">
        <v>255</v>
      </c>
      <c r="H172" s="233">
        <v>28.05</v>
      </c>
      <c r="I172" s="234"/>
      <c r="J172" s="235">
        <f>ROUND(I172*H172,2)</f>
        <v>0</v>
      </c>
      <c r="K172" s="231" t="s">
        <v>223</v>
      </c>
      <c r="L172" s="236"/>
      <c r="M172" s="237" t="s">
        <v>1</v>
      </c>
      <c r="N172" s="238" t="s">
        <v>43</v>
      </c>
      <c r="O172" s="92"/>
      <c r="P172" s="239">
        <f>O172*H172</f>
        <v>0</v>
      </c>
      <c r="Q172" s="239">
        <v>1</v>
      </c>
      <c r="R172" s="239">
        <f>Q172*H172</f>
        <v>28.05</v>
      </c>
      <c r="S172" s="239">
        <v>0</v>
      </c>
      <c r="T172" s="240">
        <f>S172*H172</f>
        <v>0</v>
      </c>
      <c r="U172" s="39"/>
      <c r="V172" s="39"/>
      <c r="W172" s="39"/>
      <c r="X172" s="39"/>
      <c r="Y172" s="39"/>
      <c r="Z172" s="39"/>
      <c r="AA172" s="39"/>
      <c r="AB172" s="39"/>
      <c r="AC172" s="39"/>
      <c r="AD172" s="39"/>
      <c r="AE172" s="39"/>
      <c r="AR172" s="241" t="s">
        <v>224</v>
      </c>
      <c r="AT172" s="241" t="s">
        <v>219</v>
      </c>
      <c r="AU172" s="241" t="s">
        <v>87</v>
      </c>
      <c r="AY172" s="18" t="s">
        <v>216</v>
      </c>
      <c r="BE172" s="242">
        <f>IF(N172="základní",J172,0)</f>
        <v>0</v>
      </c>
      <c r="BF172" s="242">
        <f>IF(N172="snížená",J172,0)</f>
        <v>0</v>
      </c>
      <c r="BG172" s="242">
        <f>IF(N172="zákl. přenesená",J172,0)</f>
        <v>0</v>
      </c>
      <c r="BH172" s="242">
        <f>IF(N172="sníž. přenesená",J172,0)</f>
        <v>0</v>
      </c>
      <c r="BI172" s="242">
        <f>IF(N172="nulová",J172,0)</f>
        <v>0</v>
      </c>
      <c r="BJ172" s="18" t="s">
        <v>85</v>
      </c>
      <c r="BK172" s="242">
        <f>ROUND(I172*H172,2)</f>
        <v>0</v>
      </c>
      <c r="BL172" s="18" t="s">
        <v>100</v>
      </c>
      <c r="BM172" s="241" t="s">
        <v>606</v>
      </c>
    </row>
    <row r="173" spans="1:51" s="13" customFormat="1" ht="12">
      <c r="A173" s="13"/>
      <c r="B173" s="243"/>
      <c r="C173" s="244"/>
      <c r="D173" s="245" t="s">
        <v>226</v>
      </c>
      <c r="E173" s="246" t="s">
        <v>1</v>
      </c>
      <c r="F173" s="247" t="s">
        <v>607</v>
      </c>
      <c r="G173" s="244"/>
      <c r="H173" s="246" t="s">
        <v>1</v>
      </c>
      <c r="I173" s="248"/>
      <c r="J173" s="244"/>
      <c r="K173" s="244"/>
      <c r="L173" s="249"/>
      <c r="M173" s="250"/>
      <c r="N173" s="251"/>
      <c r="O173" s="251"/>
      <c r="P173" s="251"/>
      <c r="Q173" s="251"/>
      <c r="R173" s="251"/>
      <c r="S173" s="251"/>
      <c r="T173" s="252"/>
      <c r="U173" s="13"/>
      <c r="V173" s="13"/>
      <c r="W173" s="13"/>
      <c r="X173" s="13"/>
      <c r="Y173" s="13"/>
      <c r="Z173" s="13"/>
      <c r="AA173" s="13"/>
      <c r="AB173" s="13"/>
      <c r="AC173" s="13"/>
      <c r="AD173" s="13"/>
      <c r="AE173" s="13"/>
      <c r="AT173" s="253" t="s">
        <v>226</v>
      </c>
      <c r="AU173" s="253" t="s">
        <v>87</v>
      </c>
      <c r="AV173" s="13" t="s">
        <v>85</v>
      </c>
      <c r="AW173" s="13" t="s">
        <v>35</v>
      </c>
      <c r="AX173" s="13" t="s">
        <v>78</v>
      </c>
      <c r="AY173" s="253" t="s">
        <v>216</v>
      </c>
    </row>
    <row r="174" spans="1:51" s="14" customFormat="1" ht="12">
      <c r="A174" s="14"/>
      <c r="B174" s="254"/>
      <c r="C174" s="255"/>
      <c r="D174" s="245" t="s">
        <v>226</v>
      </c>
      <c r="E174" s="256" t="s">
        <v>1</v>
      </c>
      <c r="F174" s="257" t="s">
        <v>608</v>
      </c>
      <c r="G174" s="255"/>
      <c r="H174" s="258">
        <v>28.05</v>
      </c>
      <c r="I174" s="259"/>
      <c r="J174" s="255"/>
      <c r="K174" s="255"/>
      <c r="L174" s="260"/>
      <c r="M174" s="261"/>
      <c r="N174" s="262"/>
      <c r="O174" s="262"/>
      <c r="P174" s="262"/>
      <c r="Q174" s="262"/>
      <c r="R174" s="262"/>
      <c r="S174" s="262"/>
      <c r="T174" s="263"/>
      <c r="U174" s="14"/>
      <c r="V174" s="14"/>
      <c r="W174" s="14"/>
      <c r="X174" s="14"/>
      <c r="Y174" s="14"/>
      <c r="Z174" s="14"/>
      <c r="AA174" s="14"/>
      <c r="AB174" s="14"/>
      <c r="AC174" s="14"/>
      <c r="AD174" s="14"/>
      <c r="AE174" s="14"/>
      <c r="AT174" s="264" t="s">
        <v>226</v>
      </c>
      <c r="AU174" s="264" t="s">
        <v>87</v>
      </c>
      <c r="AV174" s="14" t="s">
        <v>87</v>
      </c>
      <c r="AW174" s="14" t="s">
        <v>35</v>
      </c>
      <c r="AX174" s="14" t="s">
        <v>78</v>
      </c>
      <c r="AY174" s="264" t="s">
        <v>216</v>
      </c>
    </row>
    <row r="175" spans="1:51" s="15" customFormat="1" ht="12">
      <c r="A175" s="15"/>
      <c r="B175" s="265"/>
      <c r="C175" s="266"/>
      <c r="D175" s="245" t="s">
        <v>226</v>
      </c>
      <c r="E175" s="267" t="s">
        <v>1</v>
      </c>
      <c r="F175" s="268" t="s">
        <v>229</v>
      </c>
      <c r="G175" s="266"/>
      <c r="H175" s="269">
        <v>28.05</v>
      </c>
      <c r="I175" s="270"/>
      <c r="J175" s="266"/>
      <c r="K175" s="266"/>
      <c r="L175" s="271"/>
      <c r="M175" s="272"/>
      <c r="N175" s="273"/>
      <c r="O175" s="273"/>
      <c r="P175" s="273"/>
      <c r="Q175" s="273"/>
      <c r="R175" s="273"/>
      <c r="S175" s="273"/>
      <c r="T175" s="274"/>
      <c r="U175" s="15"/>
      <c r="V175" s="15"/>
      <c r="W175" s="15"/>
      <c r="X175" s="15"/>
      <c r="Y175" s="15"/>
      <c r="Z175" s="15"/>
      <c r="AA175" s="15"/>
      <c r="AB175" s="15"/>
      <c r="AC175" s="15"/>
      <c r="AD175" s="15"/>
      <c r="AE175" s="15"/>
      <c r="AT175" s="275" t="s">
        <v>226</v>
      </c>
      <c r="AU175" s="275" t="s">
        <v>87</v>
      </c>
      <c r="AV175" s="15" t="s">
        <v>100</v>
      </c>
      <c r="AW175" s="15" t="s">
        <v>35</v>
      </c>
      <c r="AX175" s="15" t="s">
        <v>85</v>
      </c>
      <c r="AY175" s="275" t="s">
        <v>216</v>
      </c>
    </row>
    <row r="176" spans="1:65" s="2" customFormat="1" ht="16.5" customHeight="1">
      <c r="A176" s="39"/>
      <c r="B176" s="40"/>
      <c r="C176" s="229" t="s">
        <v>259</v>
      </c>
      <c r="D176" s="229" t="s">
        <v>219</v>
      </c>
      <c r="E176" s="230" t="s">
        <v>609</v>
      </c>
      <c r="F176" s="231" t="s">
        <v>610</v>
      </c>
      <c r="G176" s="232" t="s">
        <v>255</v>
      </c>
      <c r="H176" s="233">
        <v>8.84</v>
      </c>
      <c r="I176" s="234"/>
      <c r="J176" s="235">
        <f>ROUND(I176*H176,2)</f>
        <v>0</v>
      </c>
      <c r="K176" s="231" t="s">
        <v>223</v>
      </c>
      <c r="L176" s="236"/>
      <c r="M176" s="237" t="s">
        <v>1</v>
      </c>
      <c r="N176" s="238" t="s">
        <v>43</v>
      </c>
      <c r="O176" s="92"/>
      <c r="P176" s="239">
        <f>O176*H176</f>
        <v>0</v>
      </c>
      <c r="Q176" s="239">
        <v>1</v>
      </c>
      <c r="R176" s="239">
        <f>Q176*H176</f>
        <v>8.84</v>
      </c>
      <c r="S176" s="239">
        <v>0</v>
      </c>
      <c r="T176" s="240">
        <f>S176*H176</f>
        <v>0</v>
      </c>
      <c r="U176" s="39"/>
      <c r="V176" s="39"/>
      <c r="W176" s="39"/>
      <c r="X176" s="39"/>
      <c r="Y176" s="39"/>
      <c r="Z176" s="39"/>
      <c r="AA176" s="39"/>
      <c r="AB176" s="39"/>
      <c r="AC176" s="39"/>
      <c r="AD176" s="39"/>
      <c r="AE176" s="39"/>
      <c r="AR176" s="241" t="s">
        <v>224</v>
      </c>
      <c r="AT176" s="241" t="s">
        <v>219</v>
      </c>
      <c r="AU176" s="241" t="s">
        <v>87</v>
      </c>
      <c r="AY176" s="18" t="s">
        <v>216</v>
      </c>
      <c r="BE176" s="242">
        <f>IF(N176="základní",J176,0)</f>
        <v>0</v>
      </c>
      <c r="BF176" s="242">
        <f>IF(N176="snížená",J176,0)</f>
        <v>0</v>
      </c>
      <c r="BG176" s="242">
        <f>IF(N176="zákl. přenesená",J176,0)</f>
        <v>0</v>
      </c>
      <c r="BH176" s="242">
        <f>IF(N176="sníž. přenesená",J176,0)</f>
        <v>0</v>
      </c>
      <c r="BI176" s="242">
        <f>IF(N176="nulová",J176,0)</f>
        <v>0</v>
      </c>
      <c r="BJ176" s="18" t="s">
        <v>85</v>
      </c>
      <c r="BK176" s="242">
        <f>ROUND(I176*H176,2)</f>
        <v>0</v>
      </c>
      <c r="BL176" s="18" t="s">
        <v>100</v>
      </c>
      <c r="BM176" s="241" t="s">
        <v>611</v>
      </c>
    </row>
    <row r="177" spans="1:51" s="13" customFormat="1" ht="12">
      <c r="A177" s="13"/>
      <c r="B177" s="243"/>
      <c r="C177" s="244"/>
      <c r="D177" s="245" t="s">
        <v>226</v>
      </c>
      <c r="E177" s="246" t="s">
        <v>1</v>
      </c>
      <c r="F177" s="247" t="s">
        <v>612</v>
      </c>
      <c r="G177" s="244"/>
      <c r="H177" s="246" t="s">
        <v>1</v>
      </c>
      <c r="I177" s="248"/>
      <c r="J177" s="244"/>
      <c r="K177" s="244"/>
      <c r="L177" s="249"/>
      <c r="M177" s="250"/>
      <c r="N177" s="251"/>
      <c r="O177" s="251"/>
      <c r="P177" s="251"/>
      <c r="Q177" s="251"/>
      <c r="R177" s="251"/>
      <c r="S177" s="251"/>
      <c r="T177" s="252"/>
      <c r="U177" s="13"/>
      <c r="V177" s="13"/>
      <c r="W177" s="13"/>
      <c r="X177" s="13"/>
      <c r="Y177" s="13"/>
      <c r="Z177" s="13"/>
      <c r="AA177" s="13"/>
      <c r="AB177" s="13"/>
      <c r="AC177" s="13"/>
      <c r="AD177" s="13"/>
      <c r="AE177" s="13"/>
      <c r="AT177" s="253" t="s">
        <v>226</v>
      </c>
      <c r="AU177" s="253" t="s">
        <v>87</v>
      </c>
      <c r="AV177" s="13" t="s">
        <v>85</v>
      </c>
      <c r="AW177" s="13" t="s">
        <v>35</v>
      </c>
      <c r="AX177" s="13" t="s">
        <v>78</v>
      </c>
      <c r="AY177" s="253" t="s">
        <v>216</v>
      </c>
    </row>
    <row r="178" spans="1:51" s="14" customFormat="1" ht="12">
      <c r="A178" s="14"/>
      <c r="B178" s="254"/>
      <c r="C178" s="255"/>
      <c r="D178" s="245" t="s">
        <v>226</v>
      </c>
      <c r="E178" s="256" t="s">
        <v>1</v>
      </c>
      <c r="F178" s="257" t="s">
        <v>613</v>
      </c>
      <c r="G178" s="255"/>
      <c r="H178" s="258">
        <v>7.14</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226</v>
      </c>
      <c r="AU178" s="264" t="s">
        <v>87</v>
      </c>
      <c r="AV178" s="14" t="s">
        <v>87</v>
      </c>
      <c r="AW178" s="14" t="s">
        <v>35</v>
      </c>
      <c r="AX178" s="14" t="s">
        <v>78</v>
      </c>
      <c r="AY178" s="264" t="s">
        <v>216</v>
      </c>
    </row>
    <row r="179" spans="1:51" s="13" customFormat="1" ht="12">
      <c r="A179" s="13"/>
      <c r="B179" s="243"/>
      <c r="C179" s="244"/>
      <c r="D179" s="245" t="s">
        <v>226</v>
      </c>
      <c r="E179" s="246" t="s">
        <v>1</v>
      </c>
      <c r="F179" s="247" t="s">
        <v>614</v>
      </c>
      <c r="G179" s="244"/>
      <c r="H179" s="246" t="s">
        <v>1</v>
      </c>
      <c r="I179" s="248"/>
      <c r="J179" s="244"/>
      <c r="K179" s="244"/>
      <c r="L179" s="249"/>
      <c r="M179" s="250"/>
      <c r="N179" s="251"/>
      <c r="O179" s="251"/>
      <c r="P179" s="251"/>
      <c r="Q179" s="251"/>
      <c r="R179" s="251"/>
      <c r="S179" s="251"/>
      <c r="T179" s="252"/>
      <c r="U179" s="13"/>
      <c r="V179" s="13"/>
      <c r="W179" s="13"/>
      <c r="X179" s="13"/>
      <c r="Y179" s="13"/>
      <c r="Z179" s="13"/>
      <c r="AA179" s="13"/>
      <c r="AB179" s="13"/>
      <c r="AC179" s="13"/>
      <c r="AD179" s="13"/>
      <c r="AE179" s="13"/>
      <c r="AT179" s="253" t="s">
        <v>226</v>
      </c>
      <c r="AU179" s="253" t="s">
        <v>87</v>
      </c>
      <c r="AV179" s="13" t="s">
        <v>85</v>
      </c>
      <c r="AW179" s="13" t="s">
        <v>35</v>
      </c>
      <c r="AX179" s="13" t="s">
        <v>78</v>
      </c>
      <c r="AY179" s="253" t="s">
        <v>216</v>
      </c>
    </row>
    <row r="180" spans="1:51" s="14" customFormat="1" ht="12">
      <c r="A180" s="14"/>
      <c r="B180" s="254"/>
      <c r="C180" s="255"/>
      <c r="D180" s="245" t="s">
        <v>226</v>
      </c>
      <c r="E180" s="256" t="s">
        <v>1</v>
      </c>
      <c r="F180" s="257" t="s">
        <v>615</v>
      </c>
      <c r="G180" s="255"/>
      <c r="H180" s="258">
        <v>1.7</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226</v>
      </c>
      <c r="AU180" s="264" t="s">
        <v>87</v>
      </c>
      <c r="AV180" s="14" t="s">
        <v>87</v>
      </c>
      <c r="AW180" s="14" t="s">
        <v>35</v>
      </c>
      <c r="AX180" s="14" t="s">
        <v>78</v>
      </c>
      <c r="AY180" s="264" t="s">
        <v>216</v>
      </c>
    </row>
    <row r="181" spans="1:51" s="15" customFormat="1" ht="12">
      <c r="A181" s="15"/>
      <c r="B181" s="265"/>
      <c r="C181" s="266"/>
      <c r="D181" s="245" t="s">
        <v>226</v>
      </c>
      <c r="E181" s="267" t="s">
        <v>1</v>
      </c>
      <c r="F181" s="268" t="s">
        <v>229</v>
      </c>
      <c r="G181" s="266"/>
      <c r="H181" s="269">
        <v>8.84</v>
      </c>
      <c r="I181" s="270"/>
      <c r="J181" s="266"/>
      <c r="K181" s="266"/>
      <c r="L181" s="271"/>
      <c r="M181" s="272"/>
      <c r="N181" s="273"/>
      <c r="O181" s="273"/>
      <c r="P181" s="273"/>
      <c r="Q181" s="273"/>
      <c r="R181" s="273"/>
      <c r="S181" s="273"/>
      <c r="T181" s="274"/>
      <c r="U181" s="15"/>
      <c r="V181" s="15"/>
      <c r="W181" s="15"/>
      <c r="X181" s="15"/>
      <c r="Y181" s="15"/>
      <c r="Z181" s="15"/>
      <c r="AA181" s="15"/>
      <c r="AB181" s="15"/>
      <c r="AC181" s="15"/>
      <c r="AD181" s="15"/>
      <c r="AE181" s="15"/>
      <c r="AT181" s="275" t="s">
        <v>226</v>
      </c>
      <c r="AU181" s="275" t="s">
        <v>87</v>
      </c>
      <c r="AV181" s="15" t="s">
        <v>100</v>
      </c>
      <c r="AW181" s="15" t="s">
        <v>35</v>
      </c>
      <c r="AX181" s="15" t="s">
        <v>85</v>
      </c>
      <c r="AY181" s="275" t="s">
        <v>216</v>
      </c>
    </row>
    <row r="182" spans="1:65" s="2" customFormat="1" ht="16.5" customHeight="1">
      <c r="A182" s="39"/>
      <c r="B182" s="40"/>
      <c r="C182" s="229" t="s">
        <v>264</v>
      </c>
      <c r="D182" s="229" t="s">
        <v>219</v>
      </c>
      <c r="E182" s="230" t="s">
        <v>616</v>
      </c>
      <c r="F182" s="231" t="s">
        <v>617</v>
      </c>
      <c r="G182" s="232" t="s">
        <v>232</v>
      </c>
      <c r="H182" s="233">
        <v>1</v>
      </c>
      <c r="I182" s="234"/>
      <c r="J182" s="235">
        <f>ROUND(I182*H182,2)</f>
        <v>0</v>
      </c>
      <c r="K182" s="231" t="s">
        <v>1</v>
      </c>
      <c r="L182" s="236"/>
      <c r="M182" s="237" t="s">
        <v>1</v>
      </c>
      <c r="N182" s="238" t="s">
        <v>43</v>
      </c>
      <c r="O182" s="92"/>
      <c r="P182" s="239">
        <f>O182*H182</f>
        <v>0</v>
      </c>
      <c r="Q182" s="239">
        <v>0</v>
      </c>
      <c r="R182" s="239">
        <f>Q182*H182</f>
        <v>0</v>
      </c>
      <c r="S182" s="239">
        <v>0</v>
      </c>
      <c r="T182" s="240">
        <f>S182*H182</f>
        <v>0</v>
      </c>
      <c r="U182" s="39"/>
      <c r="V182" s="39"/>
      <c r="W182" s="39"/>
      <c r="X182" s="39"/>
      <c r="Y182" s="39"/>
      <c r="Z182" s="39"/>
      <c r="AA182" s="39"/>
      <c r="AB182" s="39"/>
      <c r="AC182" s="39"/>
      <c r="AD182" s="39"/>
      <c r="AE182" s="39"/>
      <c r="AR182" s="241" t="s">
        <v>224</v>
      </c>
      <c r="AT182" s="241" t="s">
        <v>219</v>
      </c>
      <c r="AU182" s="241" t="s">
        <v>87</v>
      </c>
      <c r="AY182" s="18" t="s">
        <v>216</v>
      </c>
      <c r="BE182" s="242">
        <f>IF(N182="základní",J182,0)</f>
        <v>0</v>
      </c>
      <c r="BF182" s="242">
        <f>IF(N182="snížená",J182,0)</f>
        <v>0</v>
      </c>
      <c r="BG182" s="242">
        <f>IF(N182="zákl. přenesená",J182,0)</f>
        <v>0</v>
      </c>
      <c r="BH182" s="242">
        <f>IF(N182="sníž. přenesená",J182,0)</f>
        <v>0</v>
      </c>
      <c r="BI182" s="242">
        <f>IF(N182="nulová",J182,0)</f>
        <v>0</v>
      </c>
      <c r="BJ182" s="18" t="s">
        <v>85</v>
      </c>
      <c r="BK182" s="242">
        <f>ROUND(I182*H182,2)</f>
        <v>0</v>
      </c>
      <c r="BL182" s="18" t="s">
        <v>100</v>
      </c>
      <c r="BM182" s="241" t="s">
        <v>618</v>
      </c>
    </row>
    <row r="183" spans="1:65" s="2" customFormat="1" ht="16.5" customHeight="1">
      <c r="A183" s="39"/>
      <c r="B183" s="40"/>
      <c r="C183" s="229" t="s">
        <v>270</v>
      </c>
      <c r="D183" s="229" t="s">
        <v>219</v>
      </c>
      <c r="E183" s="230" t="s">
        <v>619</v>
      </c>
      <c r="F183" s="231" t="s">
        <v>620</v>
      </c>
      <c r="G183" s="232" t="s">
        <v>232</v>
      </c>
      <c r="H183" s="233">
        <v>1</v>
      </c>
      <c r="I183" s="234"/>
      <c r="J183" s="235">
        <f>ROUND(I183*H183,2)</f>
        <v>0</v>
      </c>
      <c r="K183" s="231" t="s">
        <v>1</v>
      </c>
      <c r="L183" s="236"/>
      <c r="M183" s="237" t="s">
        <v>1</v>
      </c>
      <c r="N183" s="238" t="s">
        <v>43</v>
      </c>
      <c r="O183" s="92"/>
      <c r="P183" s="239">
        <f>O183*H183</f>
        <v>0</v>
      </c>
      <c r="Q183" s="239">
        <v>0</v>
      </c>
      <c r="R183" s="239">
        <f>Q183*H183</f>
        <v>0</v>
      </c>
      <c r="S183" s="239">
        <v>0</v>
      </c>
      <c r="T183" s="240">
        <f>S183*H183</f>
        <v>0</v>
      </c>
      <c r="U183" s="39"/>
      <c r="V183" s="39"/>
      <c r="W183" s="39"/>
      <c r="X183" s="39"/>
      <c r="Y183" s="39"/>
      <c r="Z183" s="39"/>
      <c r="AA183" s="39"/>
      <c r="AB183" s="39"/>
      <c r="AC183" s="39"/>
      <c r="AD183" s="39"/>
      <c r="AE183" s="39"/>
      <c r="AR183" s="241" t="s">
        <v>224</v>
      </c>
      <c r="AT183" s="241" t="s">
        <v>219</v>
      </c>
      <c r="AU183" s="241" t="s">
        <v>87</v>
      </c>
      <c r="AY183" s="18" t="s">
        <v>216</v>
      </c>
      <c r="BE183" s="242">
        <f>IF(N183="základní",J183,0)</f>
        <v>0</v>
      </c>
      <c r="BF183" s="242">
        <f>IF(N183="snížená",J183,0)</f>
        <v>0</v>
      </c>
      <c r="BG183" s="242">
        <f>IF(N183="zákl. přenesená",J183,0)</f>
        <v>0</v>
      </c>
      <c r="BH183" s="242">
        <f>IF(N183="sníž. přenesená",J183,0)</f>
        <v>0</v>
      </c>
      <c r="BI183" s="242">
        <f>IF(N183="nulová",J183,0)</f>
        <v>0</v>
      </c>
      <c r="BJ183" s="18" t="s">
        <v>85</v>
      </c>
      <c r="BK183" s="242">
        <f>ROUND(I183*H183,2)</f>
        <v>0</v>
      </c>
      <c r="BL183" s="18" t="s">
        <v>100</v>
      </c>
      <c r="BM183" s="241" t="s">
        <v>621</v>
      </c>
    </row>
    <row r="184" spans="1:65" s="2" customFormat="1" ht="24.15" customHeight="1">
      <c r="A184" s="39"/>
      <c r="B184" s="40"/>
      <c r="C184" s="229" t="s">
        <v>274</v>
      </c>
      <c r="D184" s="229" t="s">
        <v>219</v>
      </c>
      <c r="E184" s="230" t="s">
        <v>622</v>
      </c>
      <c r="F184" s="231" t="s">
        <v>623</v>
      </c>
      <c r="G184" s="232" t="s">
        <v>232</v>
      </c>
      <c r="H184" s="233">
        <v>2</v>
      </c>
      <c r="I184" s="234"/>
      <c r="J184" s="235">
        <f>ROUND(I184*H184,2)</f>
        <v>0</v>
      </c>
      <c r="K184" s="231" t="s">
        <v>223</v>
      </c>
      <c r="L184" s="236"/>
      <c r="M184" s="237" t="s">
        <v>1</v>
      </c>
      <c r="N184" s="238" t="s">
        <v>43</v>
      </c>
      <c r="O184" s="92"/>
      <c r="P184" s="239">
        <f>O184*H184</f>
        <v>0</v>
      </c>
      <c r="Q184" s="239">
        <v>0.0032</v>
      </c>
      <c r="R184" s="239">
        <f>Q184*H184</f>
        <v>0.0064</v>
      </c>
      <c r="S184" s="239">
        <v>0</v>
      </c>
      <c r="T184" s="240">
        <f>S184*H184</f>
        <v>0</v>
      </c>
      <c r="U184" s="39"/>
      <c r="V184" s="39"/>
      <c r="W184" s="39"/>
      <c r="X184" s="39"/>
      <c r="Y184" s="39"/>
      <c r="Z184" s="39"/>
      <c r="AA184" s="39"/>
      <c r="AB184" s="39"/>
      <c r="AC184" s="39"/>
      <c r="AD184" s="39"/>
      <c r="AE184" s="39"/>
      <c r="AR184" s="241" t="s">
        <v>224</v>
      </c>
      <c r="AT184" s="241" t="s">
        <v>219</v>
      </c>
      <c r="AU184" s="241" t="s">
        <v>87</v>
      </c>
      <c r="AY184" s="18" t="s">
        <v>216</v>
      </c>
      <c r="BE184" s="242">
        <f>IF(N184="základní",J184,0)</f>
        <v>0</v>
      </c>
      <c r="BF184" s="242">
        <f>IF(N184="snížená",J184,0)</f>
        <v>0</v>
      </c>
      <c r="BG184" s="242">
        <f>IF(N184="zákl. přenesená",J184,0)</f>
        <v>0</v>
      </c>
      <c r="BH184" s="242">
        <f>IF(N184="sníž. přenesená",J184,0)</f>
        <v>0</v>
      </c>
      <c r="BI184" s="242">
        <f>IF(N184="nulová",J184,0)</f>
        <v>0</v>
      </c>
      <c r="BJ184" s="18" t="s">
        <v>85</v>
      </c>
      <c r="BK184" s="242">
        <f>ROUND(I184*H184,2)</f>
        <v>0</v>
      </c>
      <c r="BL184" s="18" t="s">
        <v>100</v>
      </c>
      <c r="BM184" s="241" t="s">
        <v>624</v>
      </c>
    </row>
    <row r="185" spans="1:65" s="2" customFormat="1" ht="16.5" customHeight="1">
      <c r="A185" s="39"/>
      <c r="B185" s="40"/>
      <c r="C185" s="229" t="s">
        <v>278</v>
      </c>
      <c r="D185" s="229" t="s">
        <v>219</v>
      </c>
      <c r="E185" s="230" t="s">
        <v>625</v>
      </c>
      <c r="F185" s="231" t="s">
        <v>626</v>
      </c>
      <c r="G185" s="232" t="s">
        <v>222</v>
      </c>
      <c r="H185" s="233">
        <v>9.8</v>
      </c>
      <c r="I185" s="234"/>
      <c r="J185" s="235">
        <f>ROUND(I185*H185,2)</f>
        <v>0</v>
      </c>
      <c r="K185" s="231" t="s">
        <v>223</v>
      </c>
      <c r="L185" s="236"/>
      <c r="M185" s="237" t="s">
        <v>1</v>
      </c>
      <c r="N185" s="238" t="s">
        <v>43</v>
      </c>
      <c r="O185" s="92"/>
      <c r="P185" s="239">
        <f>O185*H185</f>
        <v>0</v>
      </c>
      <c r="Q185" s="239">
        <v>0.01823</v>
      </c>
      <c r="R185" s="239">
        <f>Q185*H185</f>
        <v>0.178654</v>
      </c>
      <c r="S185" s="239">
        <v>0</v>
      </c>
      <c r="T185" s="240">
        <f>S185*H185</f>
        <v>0</v>
      </c>
      <c r="U185" s="39"/>
      <c r="V185" s="39"/>
      <c r="W185" s="39"/>
      <c r="X185" s="39"/>
      <c r="Y185" s="39"/>
      <c r="Z185" s="39"/>
      <c r="AA185" s="39"/>
      <c r="AB185" s="39"/>
      <c r="AC185" s="39"/>
      <c r="AD185" s="39"/>
      <c r="AE185" s="39"/>
      <c r="AR185" s="241" t="s">
        <v>224</v>
      </c>
      <c r="AT185" s="241" t="s">
        <v>219</v>
      </c>
      <c r="AU185" s="241" t="s">
        <v>87</v>
      </c>
      <c r="AY185" s="18" t="s">
        <v>216</v>
      </c>
      <c r="BE185" s="242">
        <f>IF(N185="základní",J185,0)</f>
        <v>0</v>
      </c>
      <c r="BF185" s="242">
        <f>IF(N185="snížená",J185,0)</f>
        <v>0</v>
      </c>
      <c r="BG185" s="242">
        <f>IF(N185="zákl. přenesená",J185,0)</f>
        <v>0</v>
      </c>
      <c r="BH185" s="242">
        <f>IF(N185="sníž. přenesená",J185,0)</f>
        <v>0</v>
      </c>
      <c r="BI185" s="242">
        <f>IF(N185="nulová",J185,0)</f>
        <v>0</v>
      </c>
      <c r="BJ185" s="18" t="s">
        <v>85</v>
      </c>
      <c r="BK185" s="242">
        <f>ROUND(I185*H185,2)</f>
        <v>0</v>
      </c>
      <c r="BL185" s="18" t="s">
        <v>100</v>
      </c>
      <c r="BM185" s="241" t="s">
        <v>627</v>
      </c>
    </row>
    <row r="186" spans="1:51" s="13" customFormat="1" ht="12">
      <c r="A186" s="13"/>
      <c r="B186" s="243"/>
      <c r="C186" s="244"/>
      <c r="D186" s="245" t="s">
        <v>226</v>
      </c>
      <c r="E186" s="246" t="s">
        <v>1</v>
      </c>
      <c r="F186" s="247" t="s">
        <v>628</v>
      </c>
      <c r="G186" s="244"/>
      <c r="H186" s="246" t="s">
        <v>1</v>
      </c>
      <c r="I186" s="248"/>
      <c r="J186" s="244"/>
      <c r="K186" s="244"/>
      <c r="L186" s="249"/>
      <c r="M186" s="250"/>
      <c r="N186" s="251"/>
      <c r="O186" s="251"/>
      <c r="P186" s="251"/>
      <c r="Q186" s="251"/>
      <c r="R186" s="251"/>
      <c r="S186" s="251"/>
      <c r="T186" s="252"/>
      <c r="U186" s="13"/>
      <c r="V186" s="13"/>
      <c r="W186" s="13"/>
      <c r="X186" s="13"/>
      <c r="Y186" s="13"/>
      <c r="Z186" s="13"/>
      <c r="AA186" s="13"/>
      <c r="AB186" s="13"/>
      <c r="AC186" s="13"/>
      <c r="AD186" s="13"/>
      <c r="AE186" s="13"/>
      <c r="AT186" s="253" t="s">
        <v>226</v>
      </c>
      <c r="AU186" s="253" t="s">
        <v>87</v>
      </c>
      <c r="AV186" s="13" t="s">
        <v>85</v>
      </c>
      <c r="AW186" s="13" t="s">
        <v>35</v>
      </c>
      <c r="AX186" s="13" t="s">
        <v>78</v>
      </c>
      <c r="AY186" s="253" t="s">
        <v>216</v>
      </c>
    </row>
    <row r="187" spans="1:51" s="14" customFormat="1" ht="12">
      <c r="A187" s="14"/>
      <c r="B187" s="254"/>
      <c r="C187" s="255"/>
      <c r="D187" s="245" t="s">
        <v>226</v>
      </c>
      <c r="E187" s="256" t="s">
        <v>1</v>
      </c>
      <c r="F187" s="257" t="s">
        <v>629</v>
      </c>
      <c r="G187" s="255"/>
      <c r="H187" s="258">
        <v>0.5</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226</v>
      </c>
      <c r="AU187" s="264" t="s">
        <v>87</v>
      </c>
      <c r="AV187" s="14" t="s">
        <v>87</v>
      </c>
      <c r="AW187" s="14" t="s">
        <v>35</v>
      </c>
      <c r="AX187" s="14" t="s">
        <v>78</v>
      </c>
      <c r="AY187" s="264" t="s">
        <v>216</v>
      </c>
    </row>
    <row r="188" spans="1:51" s="13" customFormat="1" ht="12">
      <c r="A188" s="13"/>
      <c r="B188" s="243"/>
      <c r="C188" s="244"/>
      <c r="D188" s="245" t="s">
        <v>226</v>
      </c>
      <c r="E188" s="246" t="s">
        <v>1</v>
      </c>
      <c r="F188" s="247" t="s">
        <v>630</v>
      </c>
      <c r="G188" s="244"/>
      <c r="H188" s="246" t="s">
        <v>1</v>
      </c>
      <c r="I188" s="248"/>
      <c r="J188" s="244"/>
      <c r="K188" s="244"/>
      <c r="L188" s="249"/>
      <c r="M188" s="250"/>
      <c r="N188" s="251"/>
      <c r="O188" s="251"/>
      <c r="P188" s="251"/>
      <c r="Q188" s="251"/>
      <c r="R188" s="251"/>
      <c r="S188" s="251"/>
      <c r="T188" s="252"/>
      <c r="U188" s="13"/>
      <c r="V188" s="13"/>
      <c r="W188" s="13"/>
      <c r="X188" s="13"/>
      <c r="Y188" s="13"/>
      <c r="Z188" s="13"/>
      <c r="AA188" s="13"/>
      <c r="AB188" s="13"/>
      <c r="AC188" s="13"/>
      <c r="AD188" s="13"/>
      <c r="AE188" s="13"/>
      <c r="AT188" s="253" t="s">
        <v>226</v>
      </c>
      <c r="AU188" s="253" t="s">
        <v>87</v>
      </c>
      <c r="AV188" s="13" t="s">
        <v>85</v>
      </c>
      <c r="AW188" s="13" t="s">
        <v>35</v>
      </c>
      <c r="AX188" s="13" t="s">
        <v>78</v>
      </c>
      <c r="AY188" s="253" t="s">
        <v>216</v>
      </c>
    </row>
    <row r="189" spans="1:51" s="14" customFormat="1" ht="12">
      <c r="A189" s="14"/>
      <c r="B189" s="254"/>
      <c r="C189" s="255"/>
      <c r="D189" s="245" t="s">
        <v>226</v>
      </c>
      <c r="E189" s="256" t="s">
        <v>1</v>
      </c>
      <c r="F189" s="257" t="s">
        <v>631</v>
      </c>
      <c r="G189" s="255"/>
      <c r="H189" s="258">
        <v>9.3</v>
      </c>
      <c r="I189" s="259"/>
      <c r="J189" s="255"/>
      <c r="K189" s="255"/>
      <c r="L189" s="260"/>
      <c r="M189" s="261"/>
      <c r="N189" s="262"/>
      <c r="O189" s="262"/>
      <c r="P189" s="262"/>
      <c r="Q189" s="262"/>
      <c r="R189" s="262"/>
      <c r="S189" s="262"/>
      <c r="T189" s="263"/>
      <c r="U189" s="14"/>
      <c r="V189" s="14"/>
      <c r="W189" s="14"/>
      <c r="X189" s="14"/>
      <c r="Y189" s="14"/>
      <c r="Z189" s="14"/>
      <c r="AA189" s="14"/>
      <c r="AB189" s="14"/>
      <c r="AC189" s="14"/>
      <c r="AD189" s="14"/>
      <c r="AE189" s="14"/>
      <c r="AT189" s="264" t="s">
        <v>226</v>
      </c>
      <c r="AU189" s="264" t="s">
        <v>87</v>
      </c>
      <c r="AV189" s="14" t="s">
        <v>87</v>
      </c>
      <c r="AW189" s="14" t="s">
        <v>35</v>
      </c>
      <c r="AX189" s="14" t="s">
        <v>78</v>
      </c>
      <c r="AY189" s="264" t="s">
        <v>216</v>
      </c>
    </row>
    <row r="190" spans="1:51" s="15" customFormat="1" ht="12">
      <c r="A190" s="15"/>
      <c r="B190" s="265"/>
      <c r="C190" s="266"/>
      <c r="D190" s="245" t="s">
        <v>226</v>
      </c>
      <c r="E190" s="267" t="s">
        <v>1</v>
      </c>
      <c r="F190" s="268" t="s">
        <v>229</v>
      </c>
      <c r="G190" s="266"/>
      <c r="H190" s="269">
        <v>9.8</v>
      </c>
      <c r="I190" s="270"/>
      <c r="J190" s="266"/>
      <c r="K190" s="266"/>
      <c r="L190" s="271"/>
      <c r="M190" s="272"/>
      <c r="N190" s="273"/>
      <c r="O190" s="273"/>
      <c r="P190" s="273"/>
      <c r="Q190" s="273"/>
      <c r="R190" s="273"/>
      <c r="S190" s="273"/>
      <c r="T190" s="274"/>
      <c r="U190" s="15"/>
      <c r="V190" s="15"/>
      <c r="W190" s="15"/>
      <c r="X190" s="15"/>
      <c r="Y190" s="15"/>
      <c r="Z190" s="15"/>
      <c r="AA190" s="15"/>
      <c r="AB190" s="15"/>
      <c r="AC190" s="15"/>
      <c r="AD190" s="15"/>
      <c r="AE190" s="15"/>
      <c r="AT190" s="275" t="s">
        <v>226</v>
      </c>
      <c r="AU190" s="275" t="s">
        <v>87</v>
      </c>
      <c r="AV190" s="15" t="s">
        <v>100</v>
      </c>
      <c r="AW190" s="15" t="s">
        <v>35</v>
      </c>
      <c r="AX190" s="15" t="s">
        <v>85</v>
      </c>
      <c r="AY190" s="275" t="s">
        <v>216</v>
      </c>
    </row>
    <row r="191" spans="1:65" s="2" customFormat="1" ht="16.5" customHeight="1">
      <c r="A191" s="39"/>
      <c r="B191" s="40"/>
      <c r="C191" s="229" t="s">
        <v>8</v>
      </c>
      <c r="D191" s="229" t="s">
        <v>219</v>
      </c>
      <c r="E191" s="230" t="s">
        <v>632</v>
      </c>
      <c r="F191" s="231" t="s">
        <v>633</v>
      </c>
      <c r="G191" s="232" t="s">
        <v>222</v>
      </c>
      <c r="H191" s="233">
        <v>21</v>
      </c>
      <c r="I191" s="234"/>
      <c r="J191" s="235">
        <f>ROUND(I191*H191,2)</f>
        <v>0</v>
      </c>
      <c r="K191" s="231" t="s">
        <v>223</v>
      </c>
      <c r="L191" s="236"/>
      <c r="M191" s="237" t="s">
        <v>1</v>
      </c>
      <c r="N191" s="238" t="s">
        <v>43</v>
      </c>
      <c r="O191" s="92"/>
      <c r="P191" s="239">
        <f>O191*H191</f>
        <v>0</v>
      </c>
      <c r="Q191" s="239">
        <v>0.01094</v>
      </c>
      <c r="R191" s="239">
        <f>Q191*H191</f>
        <v>0.22974</v>
      </c>
      <c r="S191" s="239">
        <v>0</v>
      </c>
      <c r="T191" s="240">
        <f>S191*H191</f>
        <v>0</v>
      </c>
      <c r="U191" s="39"/>
      <c r="V191" s="39"/>
      <c r="W191" s="39"/>
      <c r="X191" s="39"/>
      <c r="Y191" s="39"/>
      <c r="Z191" s="39"/>
      <c r="AA191" s="39"/>
      <c r="AB191" s="39"/>
      <c r="AC191" s="39"/>
      <c r="AD191" s="39"/>
      <c r="AE191" s="39"/>
      <c r="AR191" s="241" t="s">
        <v>224</v>
      </c>
      <c r="AT191" s="241" t="s">
        <v>219</v>
      </c>
      <c r="AU191" s="241" t="s">
        <v>87</v>
      </c>
      <c r="AY191" s="18" t="s">
        <v>216</v>
      </c>
      <c r="BE191" s="242">
        <f>IF(N191="základní",J191,0)</f>
        <v>0</v>
      </c>
      <c r="BF191" s="242">
        <f>IF(N191="snížená",J191,0)</f>
        <v>0</v>
      </c>
      <c r="BG191" s="242">
        <f>IF(N191="zákl. přenesená",J191,0)</f>
        <v>0</v>
      </c>
      <c r="BH191" s="242">
        <f>IF(N191="sníž. přenesená",J191,0)</f>
        <v>0</v>
      </c>
      <c r="BI191" s="242">
        <f>IF(N191="nulová",J191,0)</f>
        <v>0</v>
      </c>
      <c r="BJ191" s="18" t="s">
        <v>85</v>
      </c>
      <c r="BK191" s="242">
        <f>ROUND(I191*H191,2)</f>
        <v>0</v>
      </c>
      <c r="BL191" s="18" t="s">
        <v>100</v>
      </c>
      <c r="BM191" s="241" t="s">
        <v>634</v>
      </c>
    </row>
    <row r="192" spans="1:65" s="2" customFormat="1" ht="16.5" customHeight="1">
      <c r="A192" s="39"/>
      <c r="B192" s="40"/>
      <c r="C192" s="229" t="s">
        <v>285</v>
      </c>
      <c r="D192" s="229" t="s">
        <v>219</v>
      </c>
      <c r="E192" s="230" t="s">
        <v>635</v>
      </c>
      <c r="F192" s="231" t="s">
        <v>636</v>
      </c>
      <c r="G192" s="232" t="s">
        <v>300</v>
      </c>
      <c r="H192" s="233">
        <v>0.07</v>
      </c>
      <c r="I192" s="234"/>
      <c r="J192" s="235">
        <f>ROUND(I192*H192,2)</f>
        <v>0</v>
      </c>
      <c r="K192" s="231" t="s">
        <v>1</v>
      </c>
      <c r="L192" s="236"/>
      <c r="M192" s="237" t="s">
        <v>1</v>
      </c>
      <c r="N192" s="238" t="s">
        <v>43</v>
      </c>
      <c r="O192" s="92"/>
      <c r="P192" s="239">
        <f>O192*H192</f>
        <v>0</v>
      </c>
      <c r="Q192" s="239">
        <v>2.34</v>
      </c>
      <c r="R192" s="239">
        <f>Q192*H192</f>
        <v>0.1638</v>
      </c>
      <c r="S192" s="239">
        <v>0</v>
      </c>
      <c r="T192" s="240">
        <f>S192*H192</f>
        <v>0</v>
      </c>
      <c r="U192" s="39"/>
      <c r="V192" s="39"/>
      <c r="W192" s="39"/>
      <c r="X192" s="39"/>
      <c r="Y192" s="39"/>
      <c r="Z192" s="39"/>
      <c r="AA192" s="39"/>
      <c r="AB192" s="39"/>
      <c r="AC192" s="39"/>
      <c r="AD192" s="39"/>
      <c r="AE192" s="39"/>
      <c r="AR192" s="241" t="s">
        <v>224</v>
      </c>
      <c r="AT192" s="241" t="s">
        <v>219</v>
      </c>
      <c r="AU192" s="241" t="s">
        <v>87</v>
      </c>
      <c r="AY192" s="18" t="s">
        <v>216</v>
      </c>
      <c r="BE192" s="242">
        <f>IF(N192="základní",J192,0)</f>
        <v>0</v>
      </c>
      <c r="BF192" s="242">
        <f>IF(N192="snížená",J192,0)</f>
        <v>0</v>
      </c>
      <c r="BG192" s="242">
        <f>IF(N192="zákl. přenesená",J192,0)</f>
        <v>0</v>
      </c>
      <c r="BH192" s="242">
        <f>IF(N192="sníž. přenesená",J192,0)</f>
        <v>0</v>
      </c>
      <c r="BI192" s="242">
        <f>IF(N192="nulová",J192,0)</f>
        <v>0</v>
      </c>
      <c r="BJ192" s="18" t="s">
        <v>85</v>
      </c>
      <c r="BK192" s="242">
        <f>ROUND(I192*H192,2)</f>
        <v>0</v>
      </c>
      <c r="BL192" s="18" t="s">
        <v>100</v>
      </c>
      <c r="BM192" s="241" t="s">
        <v>637</v>
      </c>
    </row>
    <row r="193" spans="1:51" s="13" customFormat="1" ht="12">
      <c r="A193" s="13"/>
      <c r="B193" s="243"/>
      <c r="C193" s="244"/>
      <c r="D193" s="245" t="s">
        <v>226</v>
      </c>
      <c r="E193" s="246" t="s">
        <v>1</v>
      </c>
      <c r="F193" s="247" t="s">
        <v>638</v>
      </c>
      <c r="G193" s="244"/>
      <c r="H193" s="246" t="s">
        <v>1</v>
      </c>
      <c r="I193" s="248"/>
      <c r="J193" s="244"/>
      <c r="K193" s="244"/>
      <c r="L193" s="249"/>
      <c r="M193" s="250"/>
      <c r="N193" s="251"/>
      <c r="O193" s="251"/>
      <c r="P193" s="251"/>
      <c r="Q193" s="251"/>
      <c r="R193" s="251"/>
      <c r="S193" s="251"/>
      <c r="T193" s="252"/>
      <c r="U193" s="13"/>
      <c r="V193" s="13"/>
      <c r="W193" s="13"/>
      <c r="X193" s="13"/>
      <c r="Y193" s="13"/>
      <c r="Z193" s="13"/>
      <c r="AA193" s="13"/>
      <c r="AB193" s="13"/>
      <c r="AC193" s="13"/>
      <c r="AD193" s="13"/>
      <c r="AE193" s="13"/>
      <c r="AT193" s="253" t="s">
        <v>226</v>
      </c>
      <c r="AU193" s="253" t="s">
        <v>87</v>
      </c>
      <c r="AV193" s="13" t="s">
        <v>85</v>
      </c>
      <c r="AW193" s="13" t="s">
        <v>35</v>
      </c>
      <c r="AX193" s="13" t="s">
        <v>78</v>
      </c>
      <c r="AY193" s="253" t="s">
        <v>216</v>
      </c>
    </row>
    <row r="194" spans="1:51" s="14" customFormat="1" ht="12">
      <c r="A194" s="14"/>
      <c r="B194" s="254"/>
      <c r="C194" s="255"/>
      <c r="D194" s="245" t="s">
        <v>226</v>
      </c>
      <c r="E194" s="256" t="s">
        <v>1</v>
      </c>
      <c r="F194" s="257" t="s">
        <v>639</v>
      </c>
      <c r="G194" s="255"/>
      <c r="H194" s="258">
        <v>0.07</v>
      </c>
      <c r="I194" s="259"/>
      <c r="J194" s="255"/>
      <c r="K194" s="255"/>
      <c r="L194" s="260"/>
      <c r="M194" s="261"/>
      <c r="N194" s="262"/>
      <c r="O194" s="262"/>
      <c r="P194" s="262"/>
      <c r="Q194" s="262"/>
      <c r="R194" s="262"/>
      <c r="S194" s="262"/>
      <c r="T194" s="263"/>
      <c r="U194" s="14"/>
      <c r="V194" s="14"/>
      <c r="W194" s="14"/>
      <c r="X194" s="14"/>
      <c r="Y194" s="14"/>
      <c r="Z194" s="14"/>
      <c r="AA194" s="14"/>
      <c r="AB194" s="14"/>
      <c r="AC194" s="14"/>
      <c r="AD194" s="14"/>
      <c r="AE194" s="14"/>
      <c r="AT194" s="264" t="s">
        <v>226</v>
      </c>
      <c r="AU194" s="264" t="s">
        <v>87</v>
      </c>
      <c r="AV194" s="14" t="s">
        <v>87</v>
      </c>
      <c r="AW194" s="14" t="s">
        <v>35</v>
      </c>
      <c r="AX194" s="14" t="s">
        <v>78</v>
      </c>
      <c r="AY194" s="264" t="s">
        <v>216</v>
      </c>
    </row>
    <row r="195" spans="1:51" s="15" customFormat="1" ht="12">
      <c r="A195" s="15"/>
      <c r="B195" s="265"/>
      <c r="C195" s="266"/>
      <c r="D195" s="245" t="s">
        <v>226</v>
      </c>
      <c r="E195" s="267" t="s">
        <v>1</v>
      </c>
      <c r="F195" s="268" t="s">
        <v>229</v>
      </c>
      <c r="G195" s="266"/>
      <c r="H195" s="269">
        <v>0.07</v>
      </c>
      <c r="I195" s="270"/>
      <c r="J195" s="266"/>
      <c r="K195" s="266"/>
      <c r="L195" s="271"/>
      <c r="M195" s="272"/>
      <c r="N195" s="273"/>
      <c r="O195" s="273"/>
      <c r="P195" s="273"/>
      <c r="Q195" s="273"/>
      <c r="R195" s="273"/>
      <c r="S195" s="273"/>
      <c r="T195" s="274"/>
      <c r="U195" s="15"/>
      <c r="V195" s="15"/>
      <c r="W195" s="15"/>
      <c r="X195" s="15"/>
      <c r="Y195" s="15"/>
      <c r="Z195" s="15"/>
      <c r="AA195" s="15"/>
      <c r="AB195" s="15"/>
      <c r="AC195" s="15"/>
      <c r="AD195" s="15"/>
      <c r="AE195" s="15"/>
      <c r="AT195" s="275" t="s">
        <v>226</v>
      </c>
      <c r="AU195" s="275" t="s">
        <v>87</v>
      </c>
      <c r="AV195" s="15" t="s">
        <v>100</v>
      </c>
      <c r="AW195" s="15" t="s">
        <v>35</v>
      </c>
      <c r="AX195" s="15" t="s">
        <v>85</v>
      </c>
      <c r="AY195" s="275" t="s">
        <v>216</v>
      </c>
    </row>
    <row r="196" spans="1:65" s="2" customFormat="1" ht="16.5" customHeight="1">
      <c r="A196" s="39"/>
      <c r="B196" s="40"/>
      <c r="C196" s="229" t="s">
        <v>289</v>
      </c>
      <c r="D196" s="229" t="s">
        <v>219</v>
      </c>
      <c r="E196" s="230" t="s">
        <v>640</v>
      </c>
      <c r="F196" s="231" t="s">
        <v>641</v>
      </c>
      <c r="G196" s="232" t="s">
        <v>268</v>
      </c>
      <c r="H196" s="233">
        <v>126</v>
      </c>
      <c r="I196" s="234"/>
      <c r="J196" s="235">
        <f>ROUND(I196*H196,2)</f>
        <v>0</v>
      </c>
      <c r="K196" s="231" t="s">
        <v>223</v>
      </c>
      <c r="L196" s="236"/>
      <c r="M196" s="237" t="s">
        <v>1</v>
      </c>
      <c r="N196" s="238" t="s">
        <v>43</v>
      </c>
      <c r="O196" s="92"/>
      <c r="P196" s="239">
        <f>O196*H196</f>
        <v>0</v>
      </c>
      <c r="Q196" s="239">
        <v>0</v>
      </c>
      <c r="R196" s="239">
        <f>Q196*H196</f>
        <v>0</v>
      </c>
      <c r="S196" s="239">
        <v>0</v>
      </c>
      <c r="T196" s="240">
        <f>S196*H196</f>
        <v>0</v>
      </c>
      <c r="U196" s="39"/>
      <c r="V196" s="39"/>
      <c r="W196" s="39"/>
      <c r="X196" s="39"/>
      <c r="Y196" s="39"/>
      <c r="Z196" s="39"/>
      <c r="AA196" s="39"/>
      <c r="AB196" s="39"/>
      <c r="AC196" s="39"/>
      <c r="AD196" s="39"/>
      <c r="AE196" s="39"/>
      <c r="AR196" s="241" t="s">
        <v>224</v>
      </c>
      <c r="AT196" s="241" t="s">
        <v>219</v>
      </c>
      <c r="AU196" s="241" t="s">
        <v>87</v>
      </c>
      <c r="AY196" s="18" t="s">
        <v>216</v>
      </c>
      <c r="BE196" s="242">
        <f>IF(N196="základní",J196,0)</f>
        <v>0</v>
      </c>
      <c r="BF196" s="242">
        <f>IF(N196="snížená",J196,0)</f>
        <v>0</v>
      </c>
      <c r="BG196" s="242">
        <f>IF(N196="zákl. přenesená",J196,0)</f>
        <v>0</v>
      </c>
      <c r="BH196" s="242">
        <f>IF(N196="sníž. přenesená",J196,0)</f>
        <v>0</v>
      </c>
      <c r="BI196" s="242">
        <f>IF(N196="nulová",J196,0)</f>
        <v>0</v>
      </c>
      <c r="BJ196" s="18" t="s">
        <v>85</v>
      </c>
      <c r="BK196" s="242">
        <f>ROUND(I196*H196,2)</f>
        <v>0</v>
      </c>
      <c r="BL196" s="18" t="s">
        <v>100</v>
      </c>
      <c r="BM196" s="241" t="s">
        <v>642</v>
      </c>
    </row>
    <row r="197" spans="1:51" s="13" customFormat="1" ht="12">
      <c r="A197" s="13"/>
      <c r="B197" s="243"/>
      <c r="C197" s="244"/>
      <c r="D197" s="245" t="s">
        <v>226</v>
      </c>
      <c r="E197" s="246" t="s">
        <v>1</v>
      </c>
      <c r="F197" s="247" t="s">
        <v>643</v>
      </c>
      <c r="G197" s="244"/>
      <c r="H197" s="246" t="s">
        <v>1</v>
      </c>
      <c r="I197" s="248"/>
      <c r="J197" s="244"/>
      <c r="K197" s="244"/>
      <c r="L197" s="249"/>
      <c r="M197" s="250"/>
      <c r="N197" s="251"/>
      <c r="O197" s="251"/>
      <c r="P197" s="251"/>
      <c r="Q197" s="251"/>
      <c r="R197" s="251"/>
      <c r="S197" s="251"/>
      <c r="T197" s="252"/>
      <c r="U197" s="13"/>
      <c r="V197" s="13"/>
      <c r="W197" s="13"/>
      <c r="X197" s="13"/>
      <c r="Y197" s="13"/>
      <c r="Z197" s="13"/>
      <c r="AA197" s="13"/>
      <c r="AB197" s="13"/>
      <c r="AC197" s="13"/>
      <c r="AD197" s="13"/>
      <c r="AE197" s="13"/>
      <c r="AT197" s="253" t="s">
        <v>226</v>
      </c>
      <c r="AU197" s="253" t="s">
        <v>87</v>
      </c>
      <c r="AV197" s="13" t="s">
        <v>85</v>
      </c>
      <c r="AW197" s="13" t="s">
        <v>35</v>
      </c>
      <c r="AX197" s="13" t="s">
        <v>78</v>
      </c>
      <c r="AY197" s="253" t="s">
        <v>216</v>
      </c>
    </row>
    <row r="198" spans="1:51" s="14" customFormat="1" ht="12">
      <c r="A198" s="14"/>
      <c r="B198" s="254"/>
      <c r="C198" s="255"/>
      <c r="D198" s="245" t="s">
        <v>226</v>
      </c>
      <c r="E198" s="256" t="s">
        <v>1</v>
      </c>
      <c r="F198" s="257" t="s">
        <v>644</v>
      </c>
      <c r="G198" s="255"/>
      <c r="H198" s="258">
        <v>120</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226</v>
      </c>
      <c r="AU198" s="264" t="s">
        <v>87</v>
      </c>
      <c r="AV198" s="14" t="s">
        <v>87</v>
      </c>
      <c r="AW198" s="14" t="s">
        <v>35</v>
      </c>
      <c r="AX198" s="14" t="s">
        <v>78</v>
      </c>
      <c r="AY198" s="264" t="s">
        <v>216</v>
      </c>
    </row>
    <row r="199" spans="1:51" s="13" customFormat="1" ht="12">
      <c r="A199" s="13"/>
      <c r="B199" s="243"/>
      <c r="C199" s="244"/>
      <c r="D199" s="245" t="s">
        <v>226</v>
      </c>
      <c r="E199" s="246" t="s">
        <v>1</v>
      </c>
      <c r="F199" s="247" t="s">
        <v>645</v>
      </c>
      <c r="G199" s="244"/>
      <c r="H199" s="246" t="s">
        <v>1</v>
      </c>
      <c r="I199" s="248"/>
      <c r="J199" s="244"/>
      <c r="K199" s="244"/>
      <c r="L199" s="249"/>
      <c r="M199" s="250"/>
      <c r="N199" s="251"/>
      <c r="O199" s="251"/>
      <c r="P199" s="251"/>
      <c r="Q199" s="251"/>
      <c r="R199" s="251"/>
      <c r="S199" s="251"/>
      <c r="T199" s="252"/>
      <c r="U199" s="13"/>
      <c r="V199" s="13"/>
      <c r="W199" s="13"/>
      <c r="X199" s="13"/>
      <c r="Y199" s="13"/>
      <c r="Z199" s="13"/>
      <c r="AA199" s="13"/>
      <c r="AB199" s="13"/>
      <c r="AC199" s="13"/>
      <c r="AD199" s="13"/>
      <c r="AE199" s="13"/>
      <c r="AT199" s="253" t="s">
        <v>226</v>
      </c>
      <c r="AU199" s="253" t="s">
        <v>87</v>
      </c>
      <c r="AV199" s="13" t="s">
        <v>85</v>
      </c>
      <c r="AW199" s="13" t="s">
        <v>35</v>
      </c>
      <c r="AX199" s="13" t="s">
        <v>78</v>
      </c>
      <c r="AY199" s="253" t="s">
        <v>216</v>
      </c>
    </row>
    <row r="200" spans="1:51" s="14" customFormat="1" ht="12">
      <c r="A200" s="14"/>
      <c r="B200" s="254"/>
      <c r="C200" s="255"/>
      <c r="D200" s="245" t="s">
        <v>226</v>
      </c>
      <c r="E200" s="256" t="s">
        <v>1</v>
      </c>
      <c r="F200" s="257" t="s">
        <v>241</v>
      </c>
      <c r="G200" s="255"/>
      <c r="H200" s="258">
        <v>6</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226</v>
      </c>
      <c r="AU200" s="264" t="s">
        <v>87</v>
      </c>
      <c r="AV200" s="14" t="s">
        <v>87</v>
      </c>
      <c r="AW200" s="14" t="s">
        <v>35</v>
      </c>
      <c r="AX200" s="14" t="s">
        <v>78</v>
      </c>
      <c r="AY200" s="264" t="s">
        <v>216</v>
      </c>
    </row>
    <row r="201" spans="1:51" s="15" customFormat="1" ht="12">
      <c r="A201" s="15"/>
      <c r="B201" s="265"/>
      <c r="C201" s="266"/>
      <c r="D201" s="245" t="s">
        <v>226</v>
      </c>
      <c r="E201" s="267" t="s">
        <v>1</v>
      </c>
      <c r="F201" s="268" t="s">
        <v>229</v>
      </c>
      <c r="G201" s="266"/>
      <c r="H201" s="269">
        <v>126</v>
      </c>
      <c r="I201" s="270"/>
      <c r="J201" s="266"/>
      <c r="K201" s="266"/>
      <c r="L201" s="271"/>
      <c r="M201" s="272"/>
      <c r="N201" s="273"/>
      <c r="O201" s="273"/>
      <c r="P201" s="273"/>
      <c r="Q201" s="273"/>
      <c r="R201" s="273"/>
      <c r="S201" s="273"/>
      <c r="T201" s="274"/>
      <c r="U201" s="15"/>
      <c r="V201" s="15"/>
      <c r="W201" s="15"/>
      <c r="X201" s="15"/>
      <c r="Y201" s="15"/>
      <c r="Z201" s="15"/>
      <c r="AA201" s="15"/>
      <c r="AB201" s="15"/>
      <c r="AC201" s="15"/>
      <c r="AD201" s="15"/>
      <c r="AE201" s="15"/>
      <c r="AT201" s="275" t="s">
        <v>226</v>
      </c>
      <c r="AU201" s="275" t="s">
        <v>87</v>
      </c>
      <c r="AV201" s="15" t="s">
        <v>100</v>
      </c>
      <c r="AW201" s="15" t="s">
        <v>35</v>
      </c>
      <c r="AX201" s="15" t="s">
        <v>85</v>
      </c>
      <c r="AY201" s="275" t="s">
        <v>216</v>
      </c>
    </row>
    <row r="202" spans="1:65" s="2" customFormat="1" ht="16.5" customHeight="1">
      <c r="A202" s="39"/>
      <c r="B202" s="40"/>
      <c r="C202" s="229" t="s">
        <v>297</v>
      </c>
      <c r="D202" s="229" t="s">
        <v>219</v>
      </c>
      <c r="E202" s="230" t="s">
        <v>646</v>
      </c>
      <c r="F202" s="231" t="s">
        <v>647</v>
      </c>
      <c r="G202" s="232" t="s">
        <v>268</v>
      </c>
      <c r="H202" s="233">
        <v>17.2</v>
      </c>
      <c r="I202" s="234"/>
      <c r="J202" s="235">
        <f>ROUND(I202*H202,2)</f>
        <v>0</v>
      </c>
      <c r="K202" s="231" t="s">
        <v>648</v>
      </c>
      <c r="L202" s="236"/>
      <c r="M202" s="237" t="s">
        <v>1</v>
      </c>
      <c r="N202" s="238" t="s">
        <v>43</v>
      </c>
      <c r="O202" s="92"/>
      <c r="P202" s="239">
        <f>O202*H202</f>
        <v>0</v>
      </c>
      <c r="Q202" s="239">
        <v>0.00309</v>
      </c>
      <c r="R202" s="239">
        <f>Q202*H202</f>
        <v>0.053147999999999994</v>
      </c>
      <c r="S202" s="239">
        <v>0</v>
      </c>
      <c r="T202" s="240">
        <f>S202*H202</f>
        <v>0</v>
      </c>
      <c r="U202" s="39"/>
      <c r="V202" s="39"/>
      <c r="W202" s="39"/>
      <c r="X202" s="39"/>
      <c r="Y202" s="39"/>
      <c r="Z202" s="39"/>
      <c r="AA202" s="39"/>
      <c r="AB202" s="39"/>
      <c r="AC202" s="39"/>
      <c r="AD202" s="39"/>
      <c r="AE202" s="39"/>
      <c r="AR202" s="241" t="s">
        <v>224</v>
      </c>
      <c r="AT202" s="241" t="s">
        <v>219</v>
      </c>
      <c r="AU202" s="241" t="s">
        <v>87</v>
      </c>
      <c r="AY202" s="18" t="s">
        <v>216</v>
      </c>
      <c r="BE202" s="242">
        <f>IF(N202="základní",J202,0)</f>
        <v>0</v>
      </c>
      <c r="BF202" s="242">
        <f>IF(N202="snížená",J202,0)</f>
        <v>0</v>
      </c>
      <c r="BG202" s="242">
        <f>IF(N202="zákl. přenesená",J202,0)</f>
        <v>0</v>
      </c>
      <c r="BH202" s="242">
        <f>IF(N202="sníž. přenesená",J202,0)</f>
        <v>0</v>
      </c>
      <c r="BI202" s="242">
        <f>IF(N202="nulová",J202,0)</f>
        <v>0</v>
      </c>
      <c r="BJ202" s="18" t="s">
        <v>85</v>
      </c>
      <c r="BK202" s="242">
        <f>ROUND(I202*H202,2)</f>
        <v>0</v>
      </c>
      <c r="BL202" s="18" t="s">
        <v>100</v>
      </c>
      <c r="BM202" s="241" t="s">
        <v>649</v>
      </c>
    </row>
    <row r="203" spans="1:65" s="2" customFormat="1" ht="16.5" customHeight="1">
      <c r="A203" s="39"/>
      <c r="B203" s="40"/>
      <c r="C203" s="229" t="s">
        <v>303</v>
      </c>
      <c r="D203" s="229" t="s">
        <v>219</v>
      </c>
      <c r="E203" s="230" t="s">
        <v>650</v>
      </c>
      <c r="F203" s="231" t="s">
        <v>651</v>
      </c>
      <c r="G203" s="232" t="s">
        <v>232</v>
      </c>
      <c r="H203" s="233">
        <v>186</v>
      </c>
      <c r="I203" s="234"/>
      <c r="J203" s="235">
        <f>ROUND(I203*H203,2)</f>
        <v>0</v>
      </c>
      <c r="K203" s="231" t="s">
        <v>223</v>
      </c>
      <c r="L203" s="236"/>
      <c r="M203" s="237" t="s">
        <v>1</v>
      </c>
      <c r="N203" s="238" t="s">
        <v>43</v>
      </c>
      <c r="O203" s="92"/>
      <c r="P203" s="239">
        <f>O203*H203</f>
        <v>0</v>
      </c>
      <c r="Q203" s="239">
        <v>0.39</v>
      </c>
      <c r="R203" s="239">
        <f>Q203*H203</f>
        <v>72.54</v>
      </c>
      <c r="S203" s="239">
        <v>0</v>
      </c>
      <c r="T203" s="240">
        <f>S203*H203</f>
        <v>0</v>
      </c>
      <c r="U203" s="39"/>
      <c r="V203" s="39"/>
      <c r="W203" s="39"/>
      <c r="X203" s="39"/>
      <c r="Y203" s="39"/>
      <c r="Z203" s="39"/>
      <c r="AA203" s="39"/>
      <c r="AB203" s="39"/>
      <c r="AC203" s="39"/>
      <c r="AD203" s="39"/>
      <c r="AE203" s="39"/>
      <c r="AR203" s="241" t="s">
        <v>224</v>
      </c>
      <c r="AT203" s="241" t="s">
        <v>219</v>
      </c>
      <c r="AU203" s="241" t="s">
        <v>87</v>
      </c>
      <c r="AY203" s="18" t="s">
        <v>216</v>
      </c>
      <c r="BE203" s="242">
        <f>IF(N203="základní",J203,0)</f>
        <v>0</v>
      </c>
      <c r="BF203" s="242">
        <f>IF(N203="snížená",J203,0)</f>
        <v>0</v>
      </c>
      <c r="BG203" s="242">
        <f>IF(N203="zákl. přenesená",J203,0)</f>
        <v>0</v>
      </c>
      <c r="BH203" s="242">
        <f>IF(N203="sníž. přenesená",J203,0)</f>
        <v>0</v>
      </c>
      <c r="BI203" s="242">
        <f>IF(N203="nulová",J203,0)</f>
        <v>0</v>
      </c>
      <c r="BJ203" s="18" t="s">
        <v>85</v>
      </c>
      <c r="BK203" s="242">
        <f>ROUND(I203*H203,2)</f>
        <v>0</v>
      </c>
      <c r="BL203" s="18" t="s">
        <v>100</v>
      </c>
      <c r="BM203" s="241" t="s">
        <v>652</v>
      </c>
    </row>
    <row r="204" spans="1:65" s="2" customFormat="1" ht="16.5" customHeight="1">
      <c r="A204" s="39"/>
      <c r="B204" s="40"/>
      <c r="C204" s="229" t="s">
        <v>311</v>
      </c>
      <c r="D204" s="229" t="s">
        <v>219</v>
      </c>
      <c r="E204" s="230" t="s">
        <v>653</v>
      </c>
      <c r="F204" s="231" t="s">
        <v>654</v>
      </c>
      <c r="G204" s="232" t="s">
        <v>232</v>
      </c>
      <c r="H204" s="233">
        <v>558</v>
      </c>
      <c r="I204" s="234"/>
      <c r="J204" s="235">
        <f>ROUND(I204*H204,2)</f>
        <v>0</v>
      </c>
      <c r="K204" s="231" t="s">
        <v>223</v>
      </c>
      <c r="L204" s="236"/>
      <c r="M204" s="237" t="s">
        <v>1</v>
      </c>
      <c r="N204" s="238" t="s">
        <v>43</v>
      </c>
      <c r="O204" s="92"/>
      <c r="P204" s="239">
        <f>O204*H204</f>
        <v>0</v>
      </c>
      <c r="Q204" s="239">
        <v>0.033</v>
      </c>
      <c r="R204" s="239">
        <f>Q204*H204</f>
        <v>18.414</v>
      </c>
      <c r="S204" s="239">
        <v>0</v>
      </c>
      <c r="T204" s="240">
        <f>S204*H204</f>
        <v>0</v>
      </c>
      <c r="U204" s="39"/>
      <c r="V204" s="39"/>
      <c r="W204" s="39"/>
      <c r="X204" s="39"/>
      <c r="Y204" s="39"/>
      <c r="Z204" s="39"/>
      <c r="AA204" s="39"/>
      <c r="AB204" s="39"/>
      <c r="AC204" s="39"/>
      <c r="AD204" s="39"/>
      <c r="AE204" s="39"/>
      <c r="AR204" s="241" t="s">
        <v>224</v>
      </c>
      <c r="AT204" s="241" t="s">
        <v>219</v>
      </c>
      <c r="AU204" s="241" t="s">
        <v>87</v>
      </c>
      <c r="AY204" s="18" t="s">
        <v>216</v>
      </c>
      <c r="BE204" s="242">
        <f>IF(N204="základní",J204,0)</f>
        <v>0</v>
      </c>
      <c r="BF204" s="242">
        <f>IF(N204="snížená",J204,0)</f>
        <v>0</v>
      </c>
      <c r="BG204" s="242">
        <f>IF(N204="zákl. přenesená",J204,0)</f>
        <v>0</v>
      </c>
      <c r="BH204" s="242">
        <f>IF(N204="sníž. přenesená",J204,0)</f>
        <v>0</v>
      </c>
      <c r="BI204" s="242">
        <f>IF(N204="nulová",J204,0)</f>
        <v>0</v>
      </c>
      <c r="BJ204" s="18" t="s">
        <v>85</v>
      </c>
      <c r="BK204" s="242">
        <f>ROUND(I204*H204,2)</f>
        <v>0</v>
      </c>
      <c r="BL204" s="18" t="s">
        <v>100</v>
      </c>
      <c r="BM204" s="241" t="s">
        <v>655</v>
      </c>
    </row>
    <row r="205" spans="1:63" s="12" customFormat="1" ht="20.85" customHeight="1">
      <c r="A205" s="12"/>
      <c r="B205" s="213"/>
      <c r="C205" s="214"/>
      <c r="D205" s="215" t="s">
        <v>77</v>
      </c>
      <c r="E205" s="227" t="s">
        <v>217</v>
      </c>
      <c r="F205" s="227" t="s">
        <v>218</v>
      </c>
      <c r="G205" s="214"/>
      <c r="H205" s="214"/>
      <c r="I205" s="217"/>
      <c r="J205" s="228">
        <f>BK205</f>
        <v>0</v>
      </c>
      <c r="K205" s="214"/>
      <c r="L205" s="219"/>
      <c r="M205" s="220"/>
      <c r="N205" s="221"/>
      <c r="O205" s="221"/>
      <c r="P205" s="222">
        <f>SUM(P206:P288)</f>
        <v>0</v>
      </c>
      <c r="Q205" s="221"/>
      <c r="R205" s="222">
        <f>SUM(R206:R288)</f>
        <v>0</v>
      </c>
      <c r="S205" s="221"/>
      <c r="T205" s="223">
        <f>SUM(T206:T288)</f>
        <v>0</v>
      </c>
      <c r="U205" s="12"/>
      <c r="V205" s="12"/>
      <c r="W205" s="12"/>
      <c r="X205" s="12"/>
      <c r="Y205" s="12"/>
      <c r="Z205" s="12"/>
      <c r="AA205" s="12"/>
      <c r="AB205" s="12"/>
      <c r="AC205" s="12"/>
      <c r="AD205" s="12"/>
      <c r="AE205" s="12"/>
      <c r="AR205" s="224" t="s">
        <v>85</v>
      </c>
      <c r="AT205" s="225" t="s">
        <v>77</v>
      </c>
      <c r="AU205" s="225" t="s">
        <v>87</v>
      </c>
      <c r="AY205" s="224" t="s">
        <v>216</v>
      </c>
      <c r="BK205" s="226">
        <f>SUM(BK206:BK288)</f>
        <v>0</v>
      </c>
    </row>
    <row r="206" spans="1:65" s="2" customFormat="1" ht="76.35" customHeight="1">
      <c r="A206" s="39"/>
      <c r="B206" s="40"/>
      <c r="C206" s="276" t="s">
        <v>7</v>
      </c>
      <c r="D206" s="276" t="s">
        <v>265</v>
      </c>
      <c r="E206" s="277" t="s">
        <v>656</v>
      </c>
      <c r="F206" s="278" t="s">
        <v>657</v>
      </c>
      <c r="G206" s="279" t="s">
        <v>268</v>
      </c>
      <c r="H206" s="280">
        <v>1</v>
      </c>
      <c r="I206" s="281"/>
      <c r="J206" s="282">
        <f>ROUND(I206*H206,2)</f>
        <v>0</v>
      </c>
      <c r="K206" s="278" t="s">
        <v>223</v>
      </c>
      <c r="L206" s="45"/>
      <c r="M206" s="283" t="s">
        <v>1</v>
      </c>
      <c r="N206" s="284" t="s">
        <v>43</v>
      </c>
      <c r="O206" s="92"/>
      <c r="P206" s="239">
        <f>O206*H206</f>
        <v>0</v>
      </c>
      <c r="Q206" s="239">
        <v>0</v>
      </c>
      <c r="R206" s="239">
        <f>Q206*H206</f>
        <v>0</v>
      </c>
      <c r="S206" s="239">
        <v>0</v>
      </c>
      <c r="T206" s="240">
        <f>S206*H206</f>
        <v>0</v>
      </c>
      <c r="U206" s="39"/>
      <c r="V206" s="39"/>
      <c r="W206" s="39"/>
      <c r="X206" s="39"/>
      <c r="Y206" s="39"/>
      <c r="Z206" s="39"/>
      <c r="AA206" s="39"/>
      <c r="AB206" s="39"/>
      <c r="AC206" s="39"/>
      <c r="AD206" s="39"/>
      <c r="AE206" s="39"/>
      <c r="AR206" s="241" t="s">
        <v>100</v>
      </c>
      <c r="AT206" s="241" t="s">
        <v>265</v>
      </c>
      <c r="AU206" s="241" t="s">
        <v>95</v>
      </c>
      <c r="AY206" s="18" t="s">
        <v>216</v>
      </c>
      <c r="BE206" s="242">
        <f>IF(N206="základní",J206,0)</f>
        <v>0</v>
      </c>
      <c r="BF206" s="242">
        <f>IF(N206="snížená",J206,0)</f>
        <v>0</v>
      </c>
      <c r="BG206" s="242">
        <f>IF(N206="zákl. přenesená",J206,0)</f>
        <v>0</v>
      </c>
      <c r="BH206" s="242">
        <f>IF(N206="sníž. přenesená",J206,0)</f>
        <v>0</v>
      </c>
      <c r="BI206" s="242">
        <f>IF(N206="nulová",J206,0)</f>
        <v>0</v>
      </c>
      <c r="BJ206" s="18" t="s">
        <v>85</v>
      </c>
      <c r="BK206" s="242">
        <f>ROUND(I206*H206,2)</f>
        <v>0</v>
      </c>
      <c r="BL206" s="18" t="s">
        <v>100</v>
      </c>
      <c r="BM206" s="241" t="s">
        <v>658</v>
      </c>
    </row>
    <row r="207" spans="1:51" s="14" customFormat="1" ht="12">
      <c r="A207" s="14"/>
      <c r="B207" s="254"/>
      <c r="C207" s="255"/>
      <c r="D207" s="245" t="s">
        <v>226</v>
      </c>
      <c r="E207" s="256" t="s">
        <v>1</v>
      </c>
      <c r="F207" s="257" t="s">
        <v>659</v>
      </c>
      <c r="G207" s="255"/>
      <c r="H207" s="258">
        <v>1</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226</v>
      </c>
      <c r="AU207" s="264" t="s">
        <v>95</v>
      </c>
      <c r="AV207" s="14" t="s">
        <v>87</v>
      </c>
      <c r="AW207" s="14" t="s">
        <v>35</v>
      </c>
      <c r="AX207" s="14" t="s">
        <v>78</v>
      </c>
      <c r="AY207" s="264" t="s">
        <v>216</v>
      </c>
    </row>
    <row r="208" spans="1:51" s="15" customFormat="1" ht="12">
      <c r="A208" s="15"/>
      <c r="B208" s="265"/>
      <c r="C208" s="266"/>
      <c r="D208" s="245" t="s">
        <v>226</v>
      </c>
      <c r="E208" s="267" t="s">
        <v>1</v>
      </c>
      <c r="F208" s="268" t="s">
        <v>229</v>
      </c>
      <c r="G208" s="266"/>
      <c r="H208" s="269">
        <v>1</v>
      </c>
      <c r="I208" s="270"/>
      <c r="J208" s="266"/>
      <c r="K208" s="266"/>
      <c r="L208" s="271"/>
      <c r="M208" s="272"/>
      <c r="N208" s="273"/>
      <c r="O208" s="273"/>
      <c r="P208" s="273"/>
      <c r="Q208" s="273"/>
      <c r="R208" s="273"/>
      <c r="S208" s="273"/>
      <c r="T208" s="274"/>
      <c r="U208" s="15"/>
      <c r="V208" s="15"/>
      <c r="W208" s="15"/>
      <c r="X208" s="15"/>
      <c r="Y208" s="15"/>
      <c r="Z208" s="15"/>
      <c r="AA208" s="15"/>
      <c r="AB208" s="15"/>
      <c r="AC208" s="15"/>
      <c r="AD208" s="15"/>
      <c r="AE208" s="15"/>
      <c r="AT208" s="275" t="s">
        <v>226</v>
      </c>
      <c r="AU208" s="275" t="s">
        <v>95</v>
      </c>
      <c r="AV208" s="15" t="s">
        <v>100</v>
      </c>
      <c r="AW208" s="15" t="s">
        <v>35</v>
      </c>
      <c r="AX208" s="15" t="s">
        <v>85</v>
      </c>
      <c r="AY208" s="275" t="s">
        <v>216</v>
      </c>
    </row>
    <row r="209" spans="1:65" s="2" customFormat="1" ht="78" customHeight="1">
      <c r="A209" s="39"/>
      <c r="B209" s="40"/>
      <c r="C209" s="276" t="s">
        <v>323</v>
      </c>
      <c r="D209" s="276" t="s">
        <v>265</v>
      </c>
      <c r="E209" s="277" t="s">
        <v>660</v>
      </c>
      <c r="F209" s="278" t="s">
        <v>661</v>
      </c>
      <c r="G209" s="279" t="s">
        <v>268</v>
      </c>
      <c r="H209" s="280">
        <v>138.857</v>
      </c>
      <c r="I209" s="281"/>
      <c r="J209" s="282">
        <f>ROUND(I209*H209,2)</f>
        <v>0</v>
      </c>
      <c r="K209" s="278" t="s">
        <v>223</v>
      </c>
      <c r="L209" s="45"/>
      <c r="M209" s="283" t="s">
        <v>1</v>
      </c>
      <c r="N209" s="284" t="s">
        <v>43</v>
      </c>
      <c r="O209" s="92"/>
      <c r="P209" s="239">
        <f>O209*H209</f>
        <v>0</v>
      </c>
      <c r="Q209" s="239">
        <v>0</v>
      </c>
      <c r="R209" s="239">
        <f>Q209*H209</f>
        <v>0</v>
      </c>
      <c r="S209" s="239">
        <v>0</v>
      </c>
      <c r="T209" s="240">
        <f>S209*H209</f>
        <v>0</v>
      </c>
      <c r="U209" s="39"/>
      <c r="V209" s="39"/>
      <c r="W209" s="39"/>
      <c r="X209" s="39"/>
      <c r="Y209" s="39"/>
      <c r="Z209" s="39"/>
      <c r="AA209" s="39"/>
      <c r="AB209" s="39"/>
      <c r="AC209" s="39"/>
      <c r="AD209" s="39"/>
      <c r="AE209" s="39"/>
      <c r="AR209" s="241" t="s">
        <v>100</v>
      </c>
      <c r="AT209" s="241" t="s">
        <v>265</v>
      </c>
      <c r="AU209" s="241" t="s">
        <v>95</v>
      </c>
      <c r="AY209" s="18" t="s">
        <v>216</v>
      </c>
      <c r="BE209" s="242">
        <f>IF(N209="základní",J209,0)</f>
        <v>0</v>
      </c>
      <c r="BF209" s="242">
        <f>IF(N209="snížená",J209,0)</f>
        <v>0</v>
      </c>
      <c r="BG209" s="242">
        <f>IF(N209="zákl. přenesená",J209,0)</f>
        <v>0</v>
      </c>
      <c r="BH209" s="242">
        <f>IF(N209="sníž. přenesená",J209,0)</f>
        <v>0</v>
      </c>
      <c r="BI209" s="242">
        <f>IF(N209="nulová",J209,0)</f>
        <v>0</v>
      </c>
      <c r="BJ209" s="18" t="s">
        <v>85</v>
      </c>
      <c r="BK209" s="242">
        <f>ROUND(I209*H209,2)</f>
        <v>0</v>
      </c>
      <c r="BL209" s="18" t="s">
        <v>100</v>
      </c>
      <c r="BM209" s="241" t="s">
        <v>662</v>
      </c>
    </row>
    <row r="210" spans="1:51" s="13" customFormat="1" ht="12">
      <c r="A210" s="13"/>
      <c r="B210" s="243"/>
      <c r="C210" s="244"/>
      <c r="D210" s="245" t="s">
        <v>226</v>
      </c>
      <c r="E210" s="246" t="s">
        <v>1</v>
      </c>
      <c r="F210" s="247" t="s">
        <v>663</v>
      </c>
      <c r="G210" s="244"/>
      <c r="H210" s="246" t="s">
        <v>1</v>
      </c>
      <c r="I210" s="248"/>
      <c r="J210" s="244"/>
      <c r="K210" s="244"/>
      <c r="L210" s="249"/>
      <c r="M210" s="250"/>
      <c r="N210" s="251"/>
      <c r="O210" s="251"/>
      <c r="P210" s="251"/>
      <c r="Q210" s="251"/>
      <c r="R210" s="251"/>
      <c r="S210" s="251"/>
      <c r="T210" s="252"/>
      <c r="U210" s="13"/>
      <c r="V210" s="13"/>
      <c r="W210" s="13"/>
      <c r="X210" s="13"/>
      <c r="Y210" s="13"/>
      <c r="Z210" s="13"/>
      <c r="AA210" s="13"/>
      <c r="AB210" s="13"/>
      <c r="AC210" s="13"/>
      <c r="AD210" s="13"/>
      <c r="AE210" s="13"/>
      <c r="AT210" s="253" t="s">
        <v>226</v>
      </c>
      <c r="AU210" s="253" t="s">
        <v>95</v>
      </c>
      <c r="AV210" s="13" t="s">
        <v>85</v>
      </c>
      <c r="AW210" s="13" t="s">
        <v>35</v>
      </c>
      <c r="AX210" s="13" t="s">
        <v>78</v>
      </c>
      <c r="AY210" s="253" t="s">
        <v>216</v>
      </c>
    </row>
    <row r="211" spans="1:51" s="14" customFormat="1" ht="12">
      <c r="A211" s="14"/>
      <c r="B211" s="254"/>
      <c r="C211" s="255"/>
      <c r="D211" s="245" t="s">
        <v>226</v>
      </c>
      <c r="E211" s="256" t="s">
        <v>1</v>
      </c>
      <c r="F211" s="257" t="s">
        <v>664</v>
      </c>
      <c r="G211" s="255"/>
      <c r="H211" s="258">
        <v>23.315</v>
      </c>
      <c r="I211" s="259"/>
      <c r="J211" s="255"/>
      <c r="K211" s="255"/>
      <c r="L211" s="260"/>
      <c r="M211" s="261"/>
      <c r="N211" s="262"/>
      <c r="O211" s="262"/>
      <c r="P211" s="262"/>
      <c r="Q211" s="262"/>
      <c r="R211" s="262"/>
      <c r="S211" s="262"/>
      <c r="T211" s="263"/>
      <c r="U211" s="14"/>
      <c r="V211" s="14"/>
      <c r="W211" s="14"/>
      <c r="X211" s="14"/>
      <c r="Y211" s="14"/>
      <c r="Z211" s="14"/>
      <c r="AA211" s="14"/>
      <c r="AB211" s="14"/>
      <c r="AC211" s="14"/>
      <c r="AD211" s="14"/>
      <c r="AE211" s="14"/>
      <c r="AT211" s="264" t="s">
        <v>226</v>
      </c>
      <c r="AU211" s="264" t="s">
        <v>95</v>
      </c>
      <c r="AV211" s="14" t="s">
        <v>87</v>
      </c>
      <c r="AW211" s="14" t="s">
        <v>35</v>
      </c>
      <c r="AX211" s="14" t="s">
        <v>78</v>
      </c>
      <c r="AY211" s="264" t="s">
        <v>216</v>
      </c>
    </row>
    <row r="212" spans="1:51" s="14" customFormat="1" ht="12">
      <c r="A212" s="14"/>
      <c r="B212" s="254"/>
      <c r="C212" s="255"/>
      <c r="D212" s="245" t="s">
        <v>226</v>
      </c>
      <c r="E212" s="256" t="s">
        <v>1</v>
      </c>
      <c r="F212" s="257" t="s">
        <v>665</v>
      </c>
      <c r="G212" s="255"/>
      <c r="H212" s="258">
        <v>112.626</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226</v>
      </c>
      <c r="AU212" s="264" t="s">
        <v>95</v>
      </c>
      <c r="AV212" s="14" t="s">
        <v>87</v>
      </c>
      <c r="AW212" s="14" t="s">
        <v>35</v>
      </c>
      <c r="AX212" s="14" t="s">
        <v>78</v>
      </c>
      <c r="AY212" s="264" t="s">
        <v>216</v>
      </c>
    </row>
    <row r="213" spans="1:51" s="13" customFormat="1" ht="12">
      <c r="A213" s="13"/>
      <c r="B213" s="243"/>
      <c r="C213" s="244"/>
      <c r="D213" s="245" t="s">
        <v>226</v>
      </c>
      <c r="E213" s="246" t="s">
        <v>1</v>
      </c>
      <c r="F213" s="247" t="s">
        <v>666</v>
      </c>
      <c r="G213" s="244"/>
      <c r="H213" s="246" t="s">
        <v>1</v>
      </c>
      <c r="I213" s="248"/>
      <c r="J213" s="244"/>
      <c r="K213" s="244"/>
      <c r="L213" s="249"/>
      <c r="M213" s="250"/>
      <c r="N213" s="251"/>
      <c r="O213" s="251"/>
      <c r="P213" s="251"/>
      <c r="Q213" s="251"/>
      <c r="R213" s="251"/>
      <c r="S213" s="251"/>
      <c r="T213" s="252"/>
      <c r="U213" s="13"/>
      <c r="V213" s="13"/>
      <c r="W213" s="13"/>
      <c r="X213" s="13"/>
      <c r="Y213" s="13"/>
      <c r="Z213" s="13"/>
      <c r="AA213" s="13"/>
      <c r="AB213" s="13"/>
      <c r="AC213" s="13"/>
      <c r="AD213" s="13"/>
      <c r="AE213" s="13"/>
      <c r="AT213" s="253" t="s">
        <v>226</v>
      </c>
      <c r="AU213" s="253" t="s">
        <v>95</v>
      </c>
      <c r="AV213" s="13" t="s">
        <v>85</v>
      </c>
      <c r="AW213" s="13" t="s">
        <v>35</v>
      </c>
      <c r="AX213" s="13" t="s">
        <v>78</v>
      </c>
      <c r="AY213" s="253" t="s">
        <v>216</v>
      </c>
    </row>
    <row r="214" spans="1:51" s="14" customFormat="1" ht="12">
      <c r="A214" s="14"/>
      <c r="B214" s="254"/>
      <c r="C214" s="255"/>
      <c r="D214" s="245" t="s">
        <v>226</v>
      </c>
      <c r="E214" s="256" t="s">
        <v>1</v>
      </c>
      <c r="F214" s="257" t="s">
        <v>667</v>
      </c>
      <c r="G214" s="255"/>
      <c r="H214" s="258">
        <v>2.916</v>
      </c>
      <c r="I214" s="259"/>
      <c r="J214" s="255"/>
      <c r="K214" s="255"/>
      <c r="L214" s="260"/>
      <c r="M214" s="261"/>
      <c r="N214" s="262"/>
      <c r="O214" s="262"/>
      <c r="P214" s="262"/>
      <c r="Q214" s="262"/>
      <c r="R214" s="262"/>
      <c r="S214" s="262"/>
      <c r="T214" s="263"/>
      <c r="U214" s="14"/>
      <c r="V214" s="14"/>
      <c r="W214" s="14"/>
      <c r="X214" s="14"/>
      <c r="Y214" s="14"/>
      <c r="Z214" s="14"/>
      <c r="AA214" s="14"/>
      <c r="AB214" s="14"/>
      <c r="AC214" s="14"/>
      <c r="AD214" s="14"/>
      <c r="AE214" s="14"/>
      <c r="AT214" s="264" t="s">
        <v>226</v>
      </c>
      <c r="AU214" s="264" t="s">
        <v>95</v>
      </c>
      <c r="AV214" s="14" t="s">
        <v>87</v>
      </c>
      <c r="AW214" s="14" t="s">
        <v>35</v>
      </c>
      <c r="AX214" s="14" t="s">
        <v>78</v>
      </c>
      <c r="AY214" s="264" t="s">
        <v>216</v>
      </c>
    </row>
    <row r="215" spans="1:51" s="15" customFormat="1" ht="12">
      <c r="A215" s="15"/>
      <c r="B215" s="265"/>
      <c r="C215" s="266"/>
      <c r="D215" s="245" t="s">
        <v>226</v>
      </c>
      <c r="E215" s="267" t="s">
        <v>1</v>
      </c>
      <c r="F215" s="268" t="s">
        <v>229</v>
      </c>
      <c r="G215" s="266"/>
      <c r="H215" s="269">
        <v>138.857</v>
      </c>
      <c r="I215" s="270"/>
      <c r="J215" s="266"/>
      <c r="K215" s="266"/>
      <c r="L215" s="271"/>
      <c r="M215" s="272"/>
      <c r="N215" s="273"/>
      <c r="O215" s="273"/>
      <c r="P215" s="273"/>
      <c r="Q215" s="273"/>
      <c r="R215" s="273"/>
      <c r="S215" s="273"/>
      <c r="T215" s="274"/>
      <c r="U215" s="15"/>
      <c r="V215" s="15"/>
      <c r="W215" s="15"/>
      <c r="X215" s="15"/>
      <c r="Y215" s="15"/>
      <c r="Z215" s="15"/>
      <c r="AA215" s="15"/>
      <c r="AB215" s="15"/>
      <c r="AC215" s="15"/>
      <c r="AD215" s="15"/>
      <c r="AE215" s="15"/>
      <c r="AT215" s="275" t="s">
        <v>226</v>
      </c>
      <c r="AU215" s="275" t="s">
        <v>95</v>
      </c>
      <c r="AV215" s="15" t="s">
        <v>100</v>
      </c>
      <c r="AW215" s="15" t="s">
        <v>35</v>
      </c>
      <c r="AX215" s="15" t="s">
        <v>85</v>
      </c>
      <c r="AY215" s="275" t="s">
        <v>216</v>
      </c>
    </row>
    <row r="216" spans="1:65" s="2" customFormat="1" ht="78" customHeight="1">
      <c r="A216" s="39"/>
      <c r="B216" s="40"/>
      <c r="C216" s="276" t="s">
        <v>328</v>
      </c>
      <c r="D216" s="276" t="s">
        <v>265</v>
      </c>
      <c r="E216" s="277" t="s">
        <v>668</v>
      </c>
      <c r="F216" s="278" t="s">
        <v>669</v>
      </c>
      <c r="G216" s="279" t="s">
        <v>300</v>
      </c>
      <c r="H216" s="280">
        <v>153.66</v>
      </c>
      <c r="I216" s="281"/>
      <c r="J216" s="282">
        <f>ROUND(I216*H216,2)</f>
        <v>0</v>
      </c>
      <c r="K216" s="278" t="s">
        <v>223</v>
      </c>
      <c r="L216" s="45"/>
      <c r="M216" s="283" t="s">
        <v>1</v>
      </c>
      <c r="N216" s="284" t="s">
        <v>43</v>
      </c>
      <c r="O216" s="92"/>
      <c r="P216" s="239">
        <f>O216*H216</f>
        <v>0</v>
      </c>
      <c r="Q216" s="239">
        <v>0</v>
      </c>
      <c r="R216" s="239">
        <f>Q216*H216</f>
        <v>0</v>
      </c>
      <c r="S216" s="239">
        <v>0</v>
      </c>
      <c r="T216" s="240">
        <f>S216*H216</f>
        <v>0</v>
      </c>
      <c r="U216" s="39"/>
      <c r="V216" s="39"/>
      <c r="W216" s="39"/>
      <c r="X216" s="39"/>
      <c r="Y216" s="39"/>
      <c r="Z216" s="39"/>
      <c r="AA216" s="39"/>
      <c r="AB216" s="39"/>
      <c r="AC216" s="39"/>
      <c r="AD216" s="39"/>
      <c r="AE216" s="39"/>
      <c r="AR216" s="241" t="s">
        <v>100</v>
      </c>
      <c r="AT216" s="241" t="s">
        <v>265</v>
      </c>
      <c r="AU216" s="241" t="s">
        <v>95</v>
      </c>
      <c r="AY216" s="18" t="s">
        <v>216</v>
      </c>
      <c r="BE216" s="242">
        <f>IF(N216="základní",J216,0)</f>
        <v>0</v>
      </c>
      <c r="BF216" s="242">
        <f>IF(N216="snížená",J216,0)</f>
        <v>0</v>
      </c>
      <c r="BG216" s="242">
        <f>IF(N216="zákl. přenesená",J216,0)</f>
        <v>0</v>
      </c>
      <c r="BH216" s="242">
        <f>IF(N216="sníž. přenesená",J216,0)</f>
        <v>0</v>
      </c>
      <c r="BI216" s="242">
        <f>IF(N216="nulová",J216,0)</f>
        <v>0</v>
      </c>
      <c r="BJ216" s="18" t="s">
        <v>85</v>
      </c>
      <c r="BK216" s="242">
        <f>ROUND(I216*H216,2)</f>
        <v>0</v>
      </c>
      <c r="BL216" s="18" t="s">
        <v>100</v>
      </c>
      <c r="BM216" s="241" t="s">
        <v>670</v>
      </c>
    </row>
    <row r="217" spans="1:51" s="13" customFormat="1" ht="12">
      <c r="A217" s="13"/>
      <c r="B217" s="243"/>
      <c r="C217" s="244"/>
      <c r="D217" s="245" t="s">
        <v>226</v>
      </c>
      <c r="E217" s="246" t="s">
        <v>1</v>
      </c>
      <c r="F217" s="247" t="s">
        <v>671</v>
      </c>
      <c r="G217" s="244"/>
      <c r="H217" s="246" t="s">
        <v>1</v>
      </c>
      <c r="I217" s="248"/>
      <c r="J217" s="244"/>
      <c r="K217" s="244"/>
      <c r="L217" s="249"/>
      <c r="M217" s="250"/>
      <c r="N217" s="251"/>
      <c r="O217" s="251"/>
      <c r="P217" s="251"/>
      <c r="Q217" s="251"/>
      <c r="R217" s="251"/>
      <c r="S217" s="251"/>
      <c r="T217" s="252"/>
      <c r="U217" s="13"/>
      <c r="V217" s="13"/>
      <c r="W217" s="13"/>
      <c r="X217" s="13"/>
      <c r="Y217" s="13"/>
      <c r="Z217" s="13"/>
      <c r="AA217" s="13"/>
      <c r="AB217" s="13"/>
      <c r="AC217" s="13"/>
      <c r="AD217" s="13"/>
      <c r="AE217" s="13"/>
      <c r="AT217" s="253" t="s">
        <v>226</v>
      </c>
      <c r="AU217" s="253" t="s">
        <v>95</v>
      </c>
      <c r="AV217" s="13" t="s">
        <v>85</v>
      </c>
      <c r="AW217" s="13" t="s">
        <v>35</v>
      </c>
      <c r="AX217" s="13" t="s">
        <v>78</v>
      </c>
      <c r="AY217" s="253" t="s">
        <v>216</v>
      </c>
    </row>
    <row r="218" spans="1:51" s="14" customFormat="1" ht="12">
      <c r="A218" s="14"/>
      <c r="B218" s="254"/>
      <c r="C218" s="255"/>
      <c r="D218" s="245" t="s">
        <v>226</v>
      </c>
      <c r="E218" s="256" t="s">
        <v>1</v>
      </c>
      <c r="F218" s="257" t="s">
        <v>672</v>
      </c>
      <c r="G218" s="255"/>
      <c r="H218" s="258">
        <v>6.66</v>
      </c>
      <c r="I218" s="259"/>
      <c r="J218" s="255"/>
      <c r="K218" s="255"/>
      <c r="L218" s="260"/>
      <c r="M218" s="261"/>
      <c r="N218" s="262"/>
      <c r="O218" s="262"/>
      <c r="P218" s="262"/>
      <c r="Q218" s="262"/>
      <c r="R218" s="262"/>
      <c r="S218" s="262"/>
      <c r="T218" s="263"/>
      <c r="U218" s="14"/>
      <c r="V218" s="14"/>
      <c r="W218" s="14"/>
      <c r="X218" s="14"/>
      <c r="Y218" s="14"/>
      <c r="Z218" s="14"/>
      <c r="AA218" s="14"/>
      <c r="AB218" s="14"/>
      <c r="AC218" s="14"/>
      <c r="AD218" s="14"/>
      <c r="AE218" s="14"/>
      <c r="AT218" s="264" t="s">
        <v>226</v>
      </c>
      <c r="AU218" s="264" t="s">
        <v>95</v>
      </c>
      <c r="AV218" s="14" t="s">
        <v>87</v>
      </c>
      <c r="AW218" s="14" t="s">
        <v>35</v>
      </c>
      <c r="AX218" s="14" t="s">
        <v>78</v>
      </c>
      <c r="AY218" s="264" t="s">
        <v>216</v>
      </c>
    </row>
    <row r="219" spans="1:51" s="13" customFormat="1" ht="12">
      <c r="A219" s="13"/>
      <c r="B219" s="243"/>
      <c r="C219" s="244"/>
      <c r="D219" s="245" t="s">
        <v>226</v>
      </c>
      <c r="E219" s="246" t="s">
        <v>1</v>
      </c>
      <c r="F219" s="247" t="s">
        <v>673</v>
      </c>
      <c r="G219" s="244"/>
      <c r="H219" s="246" t="s">
        <v>1</v>
      </c>
      <c r="I219" s="248"/>
      <c r="J219" s="244"/>
      <c r="K219" s="244"/>
      <c r="L219" s="249"/>
      <c r="M219" s="250"/>
      <c r="N219" s="251"/>
      <c r="O219" s="251"/>
      <c r="P219" s="251"/>
      <c r="Q219" s="251"/>
      <c r="R219" s="251"/>
      <c r="S219" s="251"/>
      <c r="T219" s="252"/>
      <c r="U219" s="13"/>
      <c r="V219" s="13"/>
      <c r="W219" s="13"/>
      <c r="X219" s="13"/>
      <c r="Y219" s="13"/>
      <c r="Z219" s="13"/>
      <c r="AA219" s="13"/>
      <c r="AB219" s="13"/>
      <c r="AC219" s="13"/>
      <c r="AD219" s="13"/>
      <c r="AE219" s="13"/>
      <c r="AT219" s="253" t="s">
        <v>226</v>
      </c>
      <c r="AU219" s="253" t="s">
        <v>95</v>
      </c>
      <c r="AV219" s="13" t="s">
        <v>85</v>
      </c>
      <c r="AW219" s="13" t="s">
        <v>35</v>
      </c>
      <c r="AX219" s="13" t="s">
        <v>78</v>
      </c>
      <c r="AY219" s="253" t="s">
        <v>216</v>
      </c>
    </row>
    <row r="220" spans="1:51" s="14" customFormat="1" ht="12">
      <c r="A220" s="14"/>
      <c r="B220" s="254"/>
      <c r="C220" s="255"/>
      <c r="D220" s="245" t="s">
        <v>226</v>
      </c>
      <c r="E220" s="256" t="s">
        <v>1</v>
      </c>
      <c r="F220" s="257" t="s">
        <v>674</v>
      </c>
      <c r="G220" s="255"/>
      <c r="H220" s="258">
        <v>147</v>
      </c>
      <c r="I220" s="259"/>
      <c r="J220" s="255"/>
      <c r="K220" s="255"/>
      <c r="L220" s="260"/>
      <c r="M220" s="261"/>
      <c r="N220" s="262"/>
      <c r="O220" s="262"/>
      <c r="P220" s="262"/>
      <c r="Q220" s="262"/>
      <c r="R220" s="262"/>
      <c r="S220" s="262"/>
      <c r="T220" s="263"/>
      <c r="U220" s="14"/>
      <c r="V220" s="14"/>
      <c r="W220" s="14"/>
      <c r="X220" s="14"/>
      <c r="Y220" s="14"/>
      <c r="Z220" s="14"/>
      <c r="AA220" s="14"/>
      <c r="AB220" s="14"/>
      <c r="AC220" s="14"/>
      <c r="AD220" s="14"/>
      <c r="AE220" s="14"/>
      <c r="AT220" s="264" t="s">
        <v>226</v>
      </c>
      <c r="AU220" s="264" t="s">
        <v>95</v>
      </c>
      <c r="AV220" s="14" t="s">
        <v>87</v>
      </c>
      <c r="AW220" s="14" t="s">
        <v>35</v>
      </c>
      <c r="AX220" s="14" t="s">
        <v>78</v>
      </c>
      <c r="AY220" s="264" t="s">
        <v>216</v>
      </c>
    </row>
    <row r="221" spans="1:51" s="15" customFormat="1" ht="12">
      <c r="A221" s="15"/>
      <c r="B221" s="265"/>
      <c r="C221" s="266"/>
      <c r="D221" s="245" t="s">
        <v>226</v>
      </c>
      <c r="E221" s="267" t="s">
        <v>1</v>
      </c>
      <c r="F221" s="268" t="s">
        <v>229</v>
      </c>
      <c r="G221" s="266"/>
      <c r="H221" s="269">
        <v>153.66</v>
      </c>
      <c r="I221" s="270"/>
      <c r="J221" s="266"/>
      <c r="K221" s="266"/>
      <c r="L221" s="271"/>
      <c r="M221" s="272"/>
      <c r="N221" s="273"/>
      <c r="O221" s="273"/>
      <c r="P221" s="273"/>
      <c r="Q221" s="273"/>
      <c r="R221" s="273"/>
      <c r="S221" s="273"/>
      <c r="T221" s="274"/>
      <c r="U221" s="15"/>
      <c r="V221" s="15"/>
      <c r="W221" s="15"/>
      <c r="X221" s="15"/>
      <c r="Y221" s="15"/>
      <c r="Z221" s="15"/>
      <c r="AA221" s="15"/>
      <c r="AB221" s="15"/>
      <c r="AC221" s="15"/>
      <c r="AD221" s="15"/>
      <c r="AE221" s="15"/>
      <c r="AT221" s="275" t="s">
        <v>226</v>
      </c>
      <c r="AU221" s="275" t="s">
        <v>95</v>
      </c>
      <c r="AV221" s="15" t="s">
        <v>100</v>
      </c>
      <c r="AW221" s="15" t="s">
        <v>35</v>
      </c>
      <c r="AX221" s="15" t="s">
        <v>85</v>
      </c>
      <c r="AY221" s="275" t="s">
        <v>216</v>
      </c>
    </row>
    <row r="222" spans="1:65" s="2" customFormat="1" ht="76.35" customHeight="1">
      <c r="A222" s="39"/>
      <c r="B222" s="40"/>
      <c r="C222" s="276" t="s">
        <v>334</v>
      </c>
      <c r="D222" s="276" t="s">
        <v>265</v>
      </c>
      <c r="E222" s="277" t="s">
        <v>675</v>
      </c>
      <c r="F222" s="278" t="s">
        <v>676</v>
      </c>
      <c r="G222" s="279" t="s">
        <v>268</v>
      </c>
      <c r="H222" s="280">
        <v>14</v>
      </c>
      <c r="I222" s="281"/>
      <c r="J222" s="282">
        <f>ROUND(I222*H222,2)</f>
        <v>0</v>
      </c>
      <c r="K222" s="278" t="s">
        <v>223</v>
      </c>
      <c r="L222" s="45"/>
      <c r="M222" s="283" t="s">
        <v>1</v>
      </c>
      <c r="N222" s="284" t="s">
        <v>43</v>
      </c>
      <c r="O222" s="92"/>
      <c r="P222" s="239">
        <f>O222*H222</f>
        <v>0</v>
      </c>
      <c r="Q222" s="239">
        <v>0</v>
      </c>
      <c r="R222" s="239">
        <f>Q222*H222</f>
        <v>0</v>
      </c>
      <c r="S222" s="239">
        <v>0</v>
      </c>
      <c r="T222" s="240">
        <f>S222*H222</f>
        <v>0</v>
      </c>
      <c r="U222" s="39"/>
      <c r="V222" s="39"/>
      <c r="W222" s="39"/>
      <c r="X222" s="39"/>
      <c r="Y222" s="39"/>
      <c r="Z222" s="39"/>
      <c r="AA222" s="39"/>
      <c r="AB222" s="39"/>
      <c r="AC222" s="39"/>
      <c r="AD222" s="39"/>
      <c r="AE222" s="39"/>
      <c r="AR222" s="241" t="s">
        <v>100</v>
      </c>
      <c r="AT222" s="241" t="s">
        <v>265</v>
      </c>
      <c r="AU222" s="241" t="s">
        <v>95</v>
      </c>
      <c r="AY222" s="18" t="s">
        <v>216</v>
      </c>
      <c r="BE222" s="242">
        <f>IF(N222="základní",J222,0)</f>
        <v>0</v>
      </c>
      <c r="BF222" s="242">
        <f>IF(N222="snížená",J222,0)</f>
        <v>0</v>
      </c>
      <c r="BG222" s="242">
        <f>IF(N222="zákl. přenesená",J222,0)</f>
        <v>0</v>
      </c>
      <c r="BH222" s="242">
        <f>IF(N222="sníž. přenesená",J222,0)</f>
        <v>0</v>
      </c>
      <c r="BI222" s="242">
        <f>IF(N222="nulová",J222,0)</f>
        <v>0</v>
      </c>
      <c r="BJ222" s="18" t="s">
        <v>85</v>
      </c>
      <c r="BK222" s="242">
        <f>ROUND(I222*H222,2)</f>
        <v>0</v>
      </c>
      <c r="BL222" s="18" t="s">
        <v>100</v>
      </c>
      <c r="BM222" s="241" t="s">
        <v>677</v>
      </c>
    </row>
    <row r="223" spans="1:65" s="2" customFormat="1" ht="90" customHeight="1">
      <c r="A223" s="39"/>
      <c r="B223" s="40"/>
      <c r="C223" s="276" t="s">
        <v>338</v>
      </c>
      <c r="D223" s="276" t="s">
        <v>265</v>
      </c>
      <c r="E223" s="277" t="s">
        <v>678</v>
      </c>
      <c r="F223" s="278" t="s">
        <v>679</v>
      </c>
      <c r="G223" s="279" t="s">
        <v>222</v>
      </c>
      <c r="H223" s="280">
        <v>937.48</v>
      </c>
      <c r="I223" s="281"/>
      <c r="J223" s="282">
        <f>ROUND(I223*H223,2)</f>
        <v>0</v>
      </c>
      <c r="K223" s="278" t="s">
        <v>223</v>
      </c>
      <c r="L223" s="45"/>
      <c r="M223" s="283" t="s">
        <v>1</v>
      </c>
      <c r="N223" s="284" t="s">
        <v>43</v>
      </c>
      <c r="O223" s="92"/>
      <c r="P223" s="239">
        <f>O223*H223</f>
        <v>0</v>
      </c>
      <c r="Q223" s="239">
        <v>0</v>
      </c>
      <c r="R223" s="239">
        <f>Q223*H223</f>
        <v>0</v>
      </c>
      <c r="S223" s="239">
        <v>0</v>
      </c>
      <c r="T223" s="240">
        <f>S223*H223</f>
        <v>0</v>
      </c>
      <c r="U223" s="39"/>
      <c r="V223" s="39"/>
      <c r="W223" s="39"/>
      <c r="X223" s="39"/>
      <c r="Y223" s="39"/>
      <c r="Z223" s="39"/>
      <c r="AA223" s="39"/>
      <c r="AB223" s="39"/>
      <c r="AC223" s="39"/>
      <c r="AD223" s="39"/>
      <c r="AE223" s="39"/>
      <c r="AR223" s="241" t="s">
        <v>100</v>
      </c>
      <c r="AT223" s="241" t="s">
        <v>265</v>
      </c>
      <c r="AU223" s="241" t="s">
        <v>95</v>
      </c>
      <c r="AY223" s="18" t="s">
        <v>216</v>
      </c>
      <c r="BE223" s="242">
        <f>IF(N223="základní",J223,0)</f>
        <v>0</v>
      </c>
      <c r="BF223" s="242">
        <f>IF(N223="snížená",J223,0)</f>
        <v>0</v>
      </c>
      <c r="BG223" s="242">
        <f>IF(N223="zákl. přenesená",J223,0)</f>
        <v>0</v>
      </c>
      <c r="BH223" s="242">
        <f>IF(N223="sníž. přenesená",J223,0)</f>
        <v>0</v>
      </c>
      <c r="BI223" s="242">
        <f>IF(N223="nulová",J223,0)</f>
        <v>0</v>
      </c>
      <c r="BJ223" s="18" t="s">
        <v>85</v>
      </c>
      <c r="BK223" s="242">
        <f>ROUND(I223*H223,2)</f>
        <v>0</v>
      </c>
      <c r="BL223" s="18" t="s">
        <v>100</v>
      </c>
      <c r="BM223" s="241" t="s">
        <v>680</v>
      </c>
    </row>
    <row r="224" spans="1:51" s="14" customFormat="1" ht="12">
      <c r="A224" s="14"/>
      <c r="B224" s="254"/>
      <c r="C224" s="255"/>
      <c r="D224" s="245" t="s">
        <v>226</v>
      </c>
      <c r="E224" s="256" t="s">
        <v>1</v>
      </c>
      <c r="F224" s="257" t="s">
        <v>681</v>
      </c>
      <c r="G224" s="255"/>
      <c r="H224" s="258">
        <v>937.48</v>
      </c>
      <c r="I224" s="259"/>
      <c r="J224" s="255"/>
      <c r="K224" s="255"/>
      <c r="L224" s="260"/>
      <c r="M224" s="261"/>
      <c r="N224" s="262"/>
      <c r="O224" s="262"/>
      <c r="P224" s="262"/>
      <c r="Q224" s="262"/>
      <c r="R224" s="262"/>
      <c r="S224" s="262"/>
      <c r="T224" s="263"/>
      <c r="U224" s="14"/>
      <c r="V224" s="14"/>
      <c r="W224" s="14"/>
      <c r="X224" s="14"/>
      <c r="Y224" s="14"/>
      <c r="Z224" s="14"/>
      <c r="AA224" s="14"/>
      <c r="AB224" s="14"/>
      <c r="AC224" s="14"/>
      <c r="AD224" s="14"/>
      <c r="AE224" s="14"/>
      <c r="AT224" s="264" t="s">
        <v>226</v>
      </c>
      <c r="AU224" s="264" t="s">
        <v>95</v>
      </c>
      <c r="AV224" s="14" t="s">
        <v>87</v>
      </c>
      <c r="AW224" s="14" t="s">
        <v>35</v>
      </c>
      <c r="AX224" s="14" t="s">
        <v>78</v>
      </c>
      <c r="AY224" s="264" t="s">
        <v>216</v>
      </c>
    </row>
    <row r="225" spans="1:51" s="15" customFormat="1" ht="12">
      <c r="A225" s="15"/>
      <c r="B225" s="265"/>
      <c r="C225" s="266"/>
      <c r="D225" s="245" t="s">
        <v>226</v>
      </c>
      <c r="E225" s="267" t="s">
        <v>1</v>
      </c>
      <c r="F225" s="268" t="s">
        <v>229</v>
      </c>
      <c r="G225" s="266"/>
      <c r="H225" s="269">
        <v>937.48</v>
      </c>
      <c r="I225" s="270"/>
      <c r="J225" s="266"/>
      <c r="K225" s="266"/>
      <c r="L225" s="271"/>
      <c r="M225" s="272"/>
      <c r="N225" s="273"/>
      <c r="O225" s="273"/>
      <c r="P225" s="273"/>
      <c r="Q225" s="273"/>
      <c r="R225" s="273"/>
      <c r="S225" s="273"/>
      <c r="T225" s="274"/>
      <c r="U225" s="15"/>
      <c r="V225" s="15"/>
      <c r="W225" s="15"/>
      <c r="X225" s="15"/>
      <c r="Y225" s="15"/>
      <c r="Z225" s="15"/>
      <c r="AA225" s="15"/>
      <c r="AB225" s="15"/>
      <c r="AC225" s="15"/>
      <c r="AD225" s="15"/>
      <c r="AE225" s="15"/>
      <c r="AT225" s="275" t="s">
        <v>226</v>
      </c>
      <c r="AU225" s="275" t="s">
        <v>95</v>
      </c>
      <c r="AV225" s="15" t="s">
        <v>100</v>
      </c>
      <c r="AW225" s="15" t="s">
        <v>35</v>
      </c>
      <c r="AX225" s="15" t="s">
        <v>85</v>
      </c>
      <c r="AY225" s="275" t="s">
        <v>216</v>
      </c>
    </row>
    <row r="226" spans="1:65" s="2" customFormat="1" ht="101.25" customHeight="1">
      <c r="A226" s="39"/>
      <c r="B226" s="40"/>
      <c r="C226" s="276" t="s">
        <v>310</v>
      </c>
      <c r="D226" s="276" t="s">
        <v>265</v>
      </c>
      <c r="E226" s="277" t="s">
        <v>682</v>
      </c>
      <c r="F226" s="278" t="s">
        <v>683</v>
      </c>
      <c r="G226" s="279" t="s">
        <v>222</v>
      </c>
      <c r="H226" s="280">
        <v>186</v>
      </c>
      <c r="I226" s="281"/>
      <c r="J226" s="282">
        <f>ROUND(I226*H226,2)</f>
        <v>0</v>
      </c>
      <c r="K226" s="278" t="s">
        <v>223</v>
      </c>
      <c r="L226" s="45"/>
      <c r="M226" s="283" t="s">
        <v>1</v>
      </c>
      <c r="N226" s="284" t="s">
        <v>43</v>
      </c>
      <c r="O226" s="92"/>
      <c r="P226" s="239">
        <f>O226*H226</f>
        <v>0</v>
      </c>
      <c r="Q226" s="239">
        <v>0</v>
      </c>
      <c r="R226" s="239">
        <f>Q226*H226</f>
        <v>0</v>
      </c>
      <c r="S226" s="239">
        <v>0</v>
      </c>
      <c r="T226" s="240">
        <f>S226*H226</f>
        <v>0</v>
      </c>
      <c r="U226" s="39"/>
      <c r="V226" s="39"/>
      <c r="W226" s="39"/>
      <c r="X226" s="39"/>
      <c r="Y226" s="39"/>
      <c r="Z226" s="39"/>
      <c r="AA226" s="39"/>
      <c r="AB226" s="39"/>
      <c r="AC226" s="39"/>
      <c r="AD226" s="39"/>
      <c r="AE226" s="39"/>
      <c r="AR226" s="241" t="s">
        <v>100</v>
      </c>
      <c r="AT226" s="241" t="s">
        <v>265</v>
      </c>
      <c r="AU226" s="241" t="s">
        <v>95</v>
      </c>
      <c r="AY226" s="18" t="s">
        <v>216</v>
      </c>
      <c r="BE226" s="242">
        <f>IF(N226="základní",J226,0)</f>
        <v>0</v>
      </c>
      <c r="BF226" s="242">
        <f>IF(N226="snížená",J226,0)</f>
        <v>0</v>
      </c>
      <c r="BG226" s="242">
        <f>IF(N226="zákl. přenesená",J226,0)</f>
        <v>0</v>
      </c>
      <c r="BH226" s="242">
        <f>IF(N226="sníž. přenesená",J226,0)</f>
        <v>0</v>
      </c>
      <c r="BI226" s="242">
        <f>IF(N226="nulová",J226,0)</f>
        <v>0</v>
      </c>
      <c r="BJ226" s="18" t="s">
        <v>85</v>
      </c>
      <c r="BK226" s="242">
        <f>ROUND(I226*H226,2)</f>
        <v>0</v>
      </c>
      <c r="BL226" s="18" t="s">
        <v>100</v>
      </c>
      <c r="BM226" s="241" t="s">
        <v>684</v>
      </c>
    </row>
    <row r="227" spans="1:51" s="13" customFormat="1" ht="12">
      <c r="A227" s="13"/>
      <c r="B227" s="243"/>
      <c r="C227" s="244"/>
      <c r="D227" s="245" t="s">
        <v>226</v>
      </c>
      <c r="E227" s="246" t="s">
        <v>1</v>
      </c>
      <c r="F227" s="247" t="s">
        <v>685</v>
      </c>
      <c r="G227" s="244"/>
      <c r="H227" s="246" t="s">
        <v>1</v>
      </c>
      <c r="I227" s="248"/>
      <c r="J227" s="244"/>
      <c r="K227" s="244"/>
      <c r="L227" s="249"/>
      <c r="M227" s="250"/>
      <c r="N227" s="251"/>
      <c r="O227" s="251"/>
      <c r="P227" s="251"/>
      <c r="Q227" s="251"/>
      <c r="R227" s="251"/>
      <c r="S227" s="251"/>
      <c r="T227" s="252"/>
      <c r="U227" s="13"/>
      <c r="V227" s="13"/>
      <c r="W227" s="13"/>
      <c r="X227" s="13"/>
      <c r="Y227" s="13"/>
      <c r="Z227" s="13"/>
      <c r="AA227" s="13"/>
      <c r="AB227" s="13"/>
      <c r="AC227" s="13"/>
      <c r="AD227" s="13"/>
      <c r="AE227" s="13"/>
      <c r="AT227" s="253" t="s">
        <v>226</v>
      </c>
      <c r="AU227" s="253" t="s">
        <v>95</v>
      </c>
      <c r="AV227" s="13" t="s">
        <v>85</v>
      </c>
      <c r="AW227" s="13" t="s">
        <v>35</v>
      </c>
      <c r="AX227" s="13" t="s">
        <v>78</v>
      </c>
      <c r="AY227" s="253" t="s">
        <v>216</v>
      </c>
    </row>
    <row r="228" spans="1:51" s="14" customFormat="1" ht="12">
      <c r="A228" s="14"/>
      <c r="B228" s="254"/>
      <c r="C228" s="255"/>
      <c r="D228" s="245" t="s">
        <v>226</v>
      </c>
      <c r="E228" s="256" t="s">
        <v>1</v>
      </c>
      <c r="F228" s="257" t="s">
        <v>686</v>
      </c>
      <c r="G228" s="255"/>
      <c r="H228" s="258">
        <v>186</v>
      </c>
      <c r="I228" s="259"/>
      <c r="J228" s="255"/>
      <c r="K228" s="255"/>
      <c r="L228" s="260"/>
      <c r="M228" s="261"/>
      <c r="N228" s="262"/>
      <c r="O228" s="262"/>
      <c r="P228" s="262"/>
      <c r="Q228" s="262"/>
      <c r="R228" s="262"/>
      <c r="S228" s="262"/>
      <c r="T228" s="263"/>
      <c r="U228" s="14"/>
      <c r="V228" s="14"/>
      <c r="W228" s="14"/>
      <c r="X228" s="14"/>
      <c r="Y228" s="14"/>
      <c r="Z228" s="14"/>
      <c r="AA228" s="14"/>
      <c r="AB228" s="14"/>
      <c r="AC228" s="14"/>
      <c r="AD228" s="14"/>
      <c r="AE228" s="14"/>
      <c r="AT228" s="264" t="s">
        <v>226</v>
      </c>
      <c r="AU228" s="264" t="s">
        <v>95</v>
      </c>
      <c r="AV228" s="14" t="s">
        <v>87</v>
      </c>
      <c r="AW228" s="14" t="s">
        <v>35</v>
      </c>
      <c r="AX228" s="14" t="s">
        <v>78</v>
      </c>
      <c r="AY228" s="264" t="s">
        <v>216</v>
      </c>
    </row>
    <row r="229" spans="1:51" s="15" customFormat="1" ht="12">
      <c r="A229" s="15"/>
      <c r="B229" s="265"/>
      <c r="C229" s="266"/>
      <c r="D229" s="245" t="s">
        <v>226</v>
      </c>
      <c r="E229" s="267" t="s">
        <v>1</v>
      </c>
      <c r="F229" s="268" t="s">
        <v>229</v>
      </c>
      <c r="G229" s="266"/>
      <c r="H229" s="269">
        <v>186</v>
      </c>
      <c r="I229" s="270"/>
      <c r="J229" s="266"/>
      <c r="K229" s="266"/>
      <c r="L229" s="271"/>
      <c r="M229" s="272"/>
      <c r="N229" s="273"/>
      <c r="O229" s="273"/>
      <c r="P229" s="273"/>
      <c r="Q229" s="273"/>
      <c r="R229" s="273"/>
      <c r="S229" s="273"/>
      <c r="T229" s="274"/>
      <c r="U229" s="15"/>
      <c r="V229" s="15"/>
      <c r="W229" s="15"/>
      <c r="X229" s="15"/>
      <c r="Y229" s="15"/>
      <c r="Z229" s="15"/>
      <c r="AA229" s="15"/>
      <c r="AB229" s="15"/>
      <c r="AC229" s="15"/>
      <c r="AD229" s="15"/>
      <c r="AE229" s="15"/>
      <c r="AT229" s="275" t="s">
        <v>226</v>
      </c>
      <c r="AU229" s="275" t="s">
        <v>95</v>
      </c>
      <c r="AV229" s="15" t="s">
        <v>100</v>
      </c>
      <c r="AW229" s="15" t="s">
        <v>35</v>
      </c>
      <c r="AX229" s="15" t="s">
        <v>85</v>
      </c>
      <c r="AY229" s="275" t="s">
        <v>216</v>
      </c>
    </row>
    <row r="230" spans="1:65" s="2" customFormat="1" ht="90" customHeight="1">
      <c r="A230" s="39"/>
      <c r="B230" s="40"/>
      <c r="C230" s="276" t="s">
        <v>345</v>
      </c>
      <c r="D230" s="276" t="s">
        <v>265</v>
      </c>
      <c r="E230" s="277" t="s">
        <v>687</v>
      </c>
      <c r="F230" s="278" t="s">
        <v>688</v>
      </c>
      <c r="G230" s="279" t="s">
        <v>222</v>
      </c>
      <c r="H230" s="280">
        <v>2</v>
      </c>
      <c r="I230" s="281"/>
      <c r="J230" s="282">
        <f>ROUND(I230*H230,2)</f>
        <v>0</v>
      </c>
      <c r="K230" s="278" t="s">
        <v>223</v>
      </c>
      <c r="L230" s="45"/>
      <c r="M230" s="283" t="s">
        <v>1</v>
      </c>
      <c r="N230" s="284" t="s">
        <v>43</v>
      </c>
      <c r="O230" s="92"/>
      <c r="P230" s="239">
        <f>O230*H230</f>
        <v>0</v>
      </c>
      <c r="Q230" s="239">
        <v>0</v>
      </c>
      <c r="R230" s="239">
        <f>Q230*H230</f>
        <v>0</v>
      </c>
      <c r="S230" s="239">
        <v>0</v>
      </c>
      <c r="T230" s="240">
        <f>S230*H230</f>
        <v>0</v>
      </c>
      <c r="U230" s="39"/>
      <c r="V230" s="39"/>
      <c r="W230" s="39"/>
      <c r="X230" s="39"/>
      <c r="Y230" s="39"/>
      <c r="Z230" s="39"/>
      <c r="AA230" s="39"/>
      <c r="AB230" s="39"/>
      <c r="AC230" s="39"/>
      <c r="AD230" s="39"/>
      <c r="AE230" s="39"/>
      <c r="AR230" s="241" t="s">
        <v>100</v>
      </c>
      <c r="AT230" s="241" t="s">
        <v>265</v>
      </c>
      <c r="AU230" s="241" t="s">
        <v>95</v>
      </c>
      <c r="AY230" s="18" t="s">
        <v>216</v>
      </c>
      <c r="BE230" s="242">
        <f>IF(N230="základní",J230,0)</f>
        <v>0</v>
      </c>
      <c r="BF230" s="242">
        <f>IF(N230="snížená",J230,0)</f>
        <v>0</v>
      </c>
      <c r="BG230" s="242">
        <f>IF(N230="zákl. přenesená",J230,0)</f>
        <v>0</v>
      </c>
      <c r="BH230" s="242">
        <f>IF(N230="sníž. přenesená",J230,0)</f>
        <v>0</v>
      </c>
      <c r="BI230" s="242">
        <f>IF(N230="nulová",J230,0)</f>
        <v>0</v>
      </c>
      <c r="BJ230" s="18" t="s">
        <v>85</v>
      </c>
      <c r="BK230" s="242">
        <f>ROUND(I230*H230,2)</f>
        <v>0</v>
      </c>
      <c r="BL230" s="18" t="s">
        <v>100</v>
      </c>
      <c r="BM230" s="241" t="s">
        <v>689</v>
      </c>
    </row>
    <row r="231" spans="1:65" s="2" customFormat="1" ht="78" customHeight="1">
      <c r="A231" s="39"/>
      <c r="B231" s="40"/>
      <c r="C231" s="276" t="s">
        <v>349</v>
      </c>
      <c r="D231" s="276" t="s">
        <v>265</v>
      </c>
      <c r="E231" s="277" t="s">
        <v>690</v>
      </c>
      <c r="F231" s="278" t="s">
        <v>691</v>
      </c>
      <c r="G231" s="279" t="s">
        <v>222</v>
      </c>
      <c r="H231" s="280">
        <v>25.5</v>
      </c>
      <c r="I231" s="281"/>
      <c r="J231" s="282">
        <f>ROUND(I231*H231,2)</f>
        <v>0</v>
      </c>
      <c r="K231" s="278" t="s">
        <v>223</v>
      </c>
      <c r="L231" s="45"/>
      <c r="M231" s="283" t="s">
        <v>1</v>
      </c>
      <c r="N231" s="284" t="s">
        <v>43</v>
      </c>
      <c r="O231" s="92"/>
      <c r="P231" s="239">
        <f>O231*H231</f>
        <v>0</v>
      </c>
      <c r="Q231" s="239">
        <v>0</v>
      </c>
      <c r="R231" s="239">
        <f>Q231*H231</f>
        <v>0</v>
      </c>
      <c r="S231" s="239">
        <v>0</v>
      </c>
      <c r="T231" s="240">
        <f>S231*H231</f>
        <v>0</v>
      </c>
      <c r="U231" s="39"/>
      <c r="V231" s="39"/>
      <c r="W231" s="39"/>
      <c r="X231" s="39"/>
      <c r="Y231" s="39"/>
      <c r="Z231" s="39"/>
      <c r="AA231" s="39"/>
      <c r="AB231" s="39"/>
      <c r="AC231" s="39"/>
      <c r="AD231" s="39"/>
      <c r="AE231" s="39"/>
      <c r="AR231" s="241" t="s">
        <v>100</v>
      </c>
      <c r="AT231" s="241" t="s">
        <v>265</v>
      </c>
      <c r="AU231" s="241" t="s">
        <v>95</v>
      </c>
      <c r="AY231" s="18" t="s">
        <v>216</v>
      </c>
      <c r="BE231" s="242">
        <f>IF(N231="základní",J231,0)</f>
        <v>0</v>
      </c>
      <c r="BF231" s="242">
        <f>IF(N231="snížená",J231,0)</f>
        <v>0</v>
      </c>
      <c r="BG231" s="242">
        <f>IF(N231="zákl. přenesená",J231,0)</f>
        <v>0</v>
      </c>
      <c r="BH231" s="242">
        <f>IF(N231="sníž. přenesená",J231,0)</f>
        <v>0</v>
      </c>
      <c r="BI231" s="242">
        <f>IF(N231="nulová",J231,0)</f>
        <v>0</v>
      </c>
      <c r="BJ231" s="18" t="s">
        <v>85</v>
      </c>
      <c r="BK231" s="242">
        <f>ROUND(I231*H231,2)</f>
        <v>0</v>
      </c>
      <c r="BL231" s="18" t="s">
        <v>100</v>
      </c>
      <c r="BM231" s="241" t="s">
        <v>692</v>
      </c>
    </row>
    <row r="232" spans="1:65" s="2" customFormat="1" ht="24.15" customHeight="1">
      <c r="A232" s="39"/>
      <c r="B232" s="40"/>
      <c r="C232" s="276" t="s">
        <v>353</v>
      </c>
      <c r="D232" s="276" t="s">
        <v>265</v>
      </c>
      <c r="E232" s="277" t="s">
        <v>693</v>
      </c>
      <c r="F232" s="278" t="s">
        <v>694</v>
      </c>
      <c r="G232" s="279" t="s">
        <v>268</v>
      </c>
      <c r="H232" s="280">
        <v>5.4</v>
      </c>
      <c r="I232" s="281"/>
      <c r="J232" s="282">
        <f>ROUND(I232*H232,2)</f>
        <v>0</v>
      </c>
      <c r="K232" s="278" t="s">
        <v>1</v>
      </c>
      <c r="L232" s="45"/>
      <c r="M232" s="283" t="s">
        <v>1</v>
      </c>
      <c r="N232" s="284" t="s">
        <v>43</v>
      </c>
      <c r="O232" s="92"/>
      <c r="P232" s="239">
        <f>O232*H232</f>
        <v>0</v>
      </c>
      <c r="Q232" s="239">
        <v>0</v>
      </c>
      <c r="R232" s="239">
        <f>Q232*H232</f>
        <v>0</v>
      </c>
      <c r="S232" s="239">
        <v>0</v>
      </c>
      <c r="T232" s="240">
        <f>S232*H232</f>
        <v>0</v>
      </c>
      <c r="U232" s="39"/>
      <c r="V232" s="39"/>
      <c r="W232" s="39"/>
      <c r="X232" s="39"/>
      <c r="Y232" s="39"/>
      <c r="Z232" s="39"/>
      <c r="AA232" s="39"/>
      <c r="AB232" s="39"/>
      <c r="AC232" s="39"/>
      <c r="AD232" s="39"/>
      <c r="AE232" s="39"/>
      <c r="AR232" s="241" t="s">
        <v>100</v>
      </c>
      <c r="AT232" s="241" t="s">
        <v>265</v>
      </c>
      <c r="AU232" s="241" t="s">
        <v>95</v>
      </c>
      <c r="AY232" s="18" t="s">
        <v>216</v>
      </c>
      <c r="BE232" s="242">
        <f>IF(N232="základní",J232,0)</f>
        <v>0</v>
      </c>
      <c r="BF232" s="242">
        <f>IF(N232="snížená",J232,0)</f>
        <v>0</v>
      </c>
      <c r="BG232" s="242">
        <f>IF(N232="zákl. přenesená",J232,0)</f>
        <v>0</v>
      </c>
      <c r="BH232" s="242">
        <f>IF(N232="sníž. přenesená",J232,0)</f>
        <v>0</v>
      </c>
      <c r="BI232" s="242">
        <f>IF(N232="nulová",J232,0)</f>
        <v>0</v>
      </c>
      <c r="BJ232" s="18" t="s">
        <v>85</v>
      </c>
      <c r="BK232" s="242">
        <f>ROUND(I232*H232,2)</f>
        <v>0</v>
      </c>
      <c r="BL232" s="18" t="s">
        <v>100</v>
      </c>
      <c r="BM232" s="241" t="s">
        <v>695</v>
      </c>
    </row>
    <row r="233" spans="1:65" s="2" customFormat="1" ht="76.35" customHeight="1">
      <c r="A233" s="39"/>
      <c r="B233" s="40"/>
      <c r="C233" s="276" t="s">
        <v>317</v>
      </c>
      <c r="D233" s="276" t="s">
        <v>265</v>
      </c>
      <c r="E233" s="277" t="s">
        <v>696</v>
      </c>
      <c r="F233" s="278" t="s">
        <v>697</v>
      </c>
      <c r="G233" s="279" t="s">
        <v>698</v>
      </c>
      <c r="H233" s="280">
        <v>1</v>
      </c>
      <c r="I233" s="281"/>
      <c r="J233" s="282">
        <f>ROUND(I233*H233,2)</f>
        <v>0</v>
      </c>
      <c r="K233" s="278" t="s">
        <v>223</v>
      </c>
      <c r="L233" s="45"/>
      <c r="M233" s="283" t="s">
        <v>1</v>
      </c>
      <c r="N233" s="284" t="s">
        <v>43</v>
      </c>
      <c r="O233" s="92"/>
      <c r="P233" s="239">
        <f>O233*H233</f>
        <v>0</v>
      </c>
      <c r="Q233" s="239">
        <v>0</v>
      </c>
      <c r="R233" s="239">
        <f>Q233*H233</f>
        <v>0</v>
      </c>
      <c r="S233" s="239">
        <v>0</v>
      </c>
      <c r="T233" s="240">
        <f>S233*H233</f>
        <v>0</v>
      </c>
      <c r="U233" s="39"/>
      <c r="V233" s="39"/>
      <c r="W233" s="39"/>
      <c r="X233" s="39"/>
      <c r="Y233" s="39"/>
      <c r="Z233" s="39"/>
      <c r="AA233" s="39"/>
      <c r="AB233" s="39"/>
      <c r="AC233" s="39"/>
      <c r="AD233" s="39"/>
      <c r="AE233" s="39"/>
      <c r="AR233" s="241" t="s">
        <v>100</v>
      </c>
      <c r="AT233" s="241" t="s">
        <v>265</v>
      </c>
      <c r="AU233" s="241" t="s">
        <v>95</v>
      </c>
      <c r="AY233" s="18" t="s">
        <v>216</v>
      </c>
      <c r="BE233" s="242">
        <f>IF(N233="základní",J233,0)</f>
        <v>0</v>
      </c>
      <c r="BF233" s="242">
        <f>IF(N233="snížená",J233,0)</f>
        <v>0</v>
      </c>
      <c r="BG233" s="242">
        <f>IF(N233="zákl. přenesená",J233,0)</f>
        <v>0</v>
      </c>
      <c r="BH233" s="242">
        <f>IF(N233="sníž. přenesená",J233,0)</f>
        <v>0</v>
      </c>
      <c r="BI233" s="242">
        <f>IF(N233="nulová",J233,0)</f>
        <v>0</v>
      </c>
      <c r="BJ233" s="18" t="s">
        <v>85</v>
      </c>
      <c r="BK233" s="242">
        <f>ROUND(I233*H233,2)</f>
        <v>0</v>
      </c>
      <c r="BL233" s="18" t="s">
        <v>100</v>
      </c>
      <c r="BM233" s="241" t="s">
        <v>699</v>
      </c>
    </row>
    <row r="234" spans="1:65" s="2" customFormat="1" ht="90" customHeight="1">
      <c r="A234" s="39"/>
      <c r="B234" s="40"/>
      <c r="C234" s="276" t="s">
        <v>361</v>
      </c>
      <c r="D234" s="276" t="s">
        <v>265</v>
      </c>
      <c r="E234" s="277" t="s">
        <v>700</v>
      </c>
      <c r="F234" s="278" t="s">
        <v>701</v>
      </c>
      <c r="G234" s="279" t="s">
        <v>222</v>
      </c>
      <c r="H234" s="280">
        <v>2</v>
      </c>
      <c r="I234" s="281"/>
      <c r="J234" s="282">
        <f>ROUND(I234*H234,2)</f>
        <v>0</v>
      </c>
      <c r="K234" s="278" t="s">
        <v>223</v>
      </c>
      <c r="L234" s="45"/>
      <c r="M234" s="283" t="s">
        <v>1</v>
      </c>
      <c r="N234" s="284" t="s">
        <v>43</v>
      </c>
      <c r="O234" s="92"/>
      <c r="P234" s="239">
        <f>O234*H234</f>
        <v>0</v>
      </c>
      <c r="Q234" s="239">
        <v>0</v>
      </c>
      <c r="R234" s="239">
        <f>Q234*H234</f>
        <v>0</v>
      </c>
      <c r="S234" s="239">
        <v>0</v>
      </c>
      <c r="T234" s="240">
        <f>S234*H234</f>
        <v>0</v>
      </c>
      <c r="U234" s="39"/>
      <c r="V234" s="39"/>
      <c r="W234" s="39"/>
      <c r="X234" s="39"/>
      <c r="Y234" s="39"/>
      <c r="Z234" s="39"/>
      <c r="AA234" s="39"/>
      <c r="AB234" s="39"/>
      <c r="AC234" s="39"/>
      <c r="AD234" s="39"/>
      <c r="AE234" s="39"/>
      <c r="AR234" s="241" t="s">
        <v>100</v>
      </c>
      <c r="AT234" s="241" t="s">
        <v>265</v>
      </c>
      <c r="AU234" s="241" t="s">
        <v>95</v>
      </c>
      <c r="AY234" s="18" t="s">
        <v>216</v>
      </c>
      <c r="BE234" s="242">
        <f>IF(N234="základní",J234,0)</f>
        <v>0</v>
      </c>
      <c r="BF234" s="242">
        <f>IF(N234="snížená",J234,0)</f>
        <v>0</v>
      </c>
      <c r="BG234" s="242">
        <f>IF(N234="zákl. přenesená",J234,0)</f>
        <v>0</v>
      </c>
      <c r="BH234" s="242">
        <f>IF(N234="sníž. přenesená",J234,0)</f>
        <v>0</v>
      </c>
      <c r="BI234" s="242">
        <f>IF(N234="nulová",J234,0)</f>
        <v>0</v>
      </c>
      <c r="BJ234" s="18" t="s">
        <v>85</v>
      </c>
      <c r="BK234" s="242">
        <f>ROUND(I234*H234,2)</f>
        <v>0</v>
      </c>
      <c r="BL234" s="18" t="s">
        <v>100</v>
      </c>
      <c r="BM234" s="241" t="s">
        <v>702</v>
      </c>
    </row>
    <row r="235" spans="1:65" s="2" customFormat="1" ht="90" customHeight="1">
      <c r="A235" s="39"/>
      <c r="B235" s="40"/>
      <c r="C235" s="276" t="s">
        <v>365</v>
      </c>
      <c r="D235" s="276" t="s">
        <v>265</v>
      </c>
      <c r="E235" s="277" t="s">
        <v>703</v>
      </c>
      <c r="F235" s="278" t="s">
        <v>704</v>
      </c>
      <c r="G235" s="279" t="s">
        <v>222</v>
      </c>
      <c r="H235" s="280">
        <v>30.8</v>
      </c>
      <c r="I235" s="281"/>
      <c r="J235" s="282">
        <f>ROUND(I235*H235,2)</f>
        <v>0</v>
      </c>
      <c r="K235" s="278" t="s">
        <v>223</v>
      </c>
      <c r="L235" s="45"/>
      <c r="M235" s="283" t="s">
        <v>1</v>
      </c>
      <c r="N235" s="284" t="s">
        <v>43</v>
      </c>
      <c r="O235" s="92"/>
      <c r="P235" s="239">
        <f>O235*H235</f>
        <v>0</v>
      </c>
      <c r="Q235" s="239">
        <v>0</v>
      </c>
      <c r="R235" s="239">
        <f>Q235*H235</f>
        <v>0</v>
      </c>
      <c r="S235" s="239">
        <v>0</v>
      </c>
      <c r="T235" s="240">
        <f>S235*H235</f>
        <v>0</v>
      </c>
      <c r="U235" s="39"/>
      <c r="V235" s="39"/>
      <c r="W235" s="39"/>
      <c r="X235" s="39"/>
      <c r="Y235" s="39"/>
      <c r="Z235" s="39"/>
      <c r="AA235" s="39"/>
      <c r="AB235" s="39"/>
      <c r="AC235" s="39"/>
      <c r="AD235" s="39"/>
      <c r="AE235" s="39"/>
      <c r="AR235" s="241" t="s">
        <v>100</v>
      </c>
      <c r="AT235" s="241" t="s">
        <v>265</v>
      </c>
      <c r="AU235" s="241" t="s">
        <v>95</v>
      </c>
      <c r="AY235" s="18" t="s">
        <v>216</v>
      </c>
      <c r="BE235" s="242">
        <f>IF(N235="základní",J235,0)</f>
        <v>0</v>
      </c>
      <c r="BF235" s="242">
        <f>IF(N235="snížená",J235,0)</f>
        <v>0</v>
      </c>
      <c r="BG235" s="242">
        <f>IF(N235="zákl. přenesená",J235,0)</f>
        <v>0</v>
      </c>
      <c r="BH235" s="242">
        <f>IF(N235="sníž. přenesená",J235,0)</f>
        <v>0</v>
      </c>
      <c r="BI235" s="242">
        <f>IF(N235="nulová",J235,0)</f>
        <v>0</v>
      </c>
      <c r="BJ235" s="18" t="s">
        <v>85</v>
      </c>
      <c r="BK235" s="242">
        <f>ROUND(I235*H235,2)</f>
        <v>0</v>
      </c>
      <c r="BL235" s="18" t="s">
        <v>100</v>
      </c>
      <c r="BM235" s="241" t="s">
        <v>705</v>
      </c>
    </row>
    <row r="236" spans="1:51" s="13" customFormat="1" ht="12">
      <c r="A236" s="13"/>
      <c r="B236" s="243"/>
      <c r="C236" s="244"/>
      <c r="D236" s="245" t="s">
        <v>226</v>
      </c>
      <c r="E236" s="246" t="s">
        <v>1</v>
      </c>
      <c r="F236" s="247" t="s">
        <v>706</v>
      </c>
      <c r="G236" s="244"/>
      <c r="H236" s="246" t="s">
        <v>1</v>
      </c>
      <c r="I236" s="248"/>
      <c r="J236" s="244"/>
      <c r="K236" s="244"/>
      <c r="L236" s="249"/>
      <c r="M236" s="250"/>
      <c r="N236" s="251"/>
      <c r="O236" s="251"/>
      <c r="P236" s="251"/>
      <c r="Q236" s="251"/>
      <c r="R236" s="251"/>
      <c r="S236" s="251"/>
      <c r="T236" s="252"/>
      <c r="U236" s="13"/>
      <c r="V236" s="13"/>
      <c r="W236" s="13"/>
      <c r="X236" s="13"/>
      <c r="Y236" s="13"/>
      <c r="Z236" s="13"/>
      <c r="AA236" s="13"/>
      <c r="AB236" s="13"/>
      <c r="AC236" s="13"/>
      <c r="AD236" s="13"/>
      <c r="AE236" s="13"/>
      <c r="AT236" s="253" t="s">
        <v>226</v>
      </c>
      <c r="AU236" s="253" t="s">
        <v>95</v>
      </c>
      <c r="AV236" s="13" t="s">
        <v>85</v>
      </c>
      <c r="AW236" s="13" t="s">
        <v>35</v>
      </c>
      <c r="AX236" s="13" t="s">
        <v>78</v>
      </c>
      <c r="AY236" s="253" t="s">
        <v>216</v>
      </c>
    </row>
    <row r="237" spans="1:51" s="14" customFormat="1" ht="12">
      <c r="A237" s="14"/>
      <c r="B237" s="254"/>
      <c r="C237" s="255"/>
      <c r="D237" s="245" t="s">
        <v>226</v>
      </c>
      <c r="E237" s="256" t="s">
        <v>1</v>
      </c>
      <c r="F237" s="257" t="s">
        <v>629</v>
      </c>
      <c r="G237" s="255"/>
      <c r="H237" s="258">
        <v>0.5</v>
      </c>
      <c r="I237" s="259"/>
      <c r="J237" s="255"/>
      <c r="K237" s="255"/>
      <c r="L237" s="260"/>
      <c r="M237" s="261"/>
      <c r="N237" s="262"/>
      <c r="O237" s="262"/>
      <c r="P237" s="262"/>
      <c r="Q237" s="262"/>
      <c r="R237" s="262"/>
      <c r="S237" s="262"/>
      <c r="T237" s="263"/>
      <c r="U237" s="14"/>
      <c r="V237" s="14"/>
      <c r="W237" s="14"/>
      <c r="X237" s="14"/>
      <c r="Y237" s="14"/>
      <c r="Z237" s="14"/>
      <c r="AA237" s="14"/>
      <c r="AB237" s="14"/>
      <c r="AC237" s="14"/>
      <c r="AD237" s="14"/>
      <c r="AE237" s="14"/>
      <c r="AT237" s="264" t="s">
        <v>226</v>
      </c>
      <c r="AU237" s="264" t="s">
        <v>95</v>
      </c>
      <c r="AV237" s="14" t="s">
        <v>87</v>
      </c>
      <c r="AW237" s="14" t="s">
        <v>35</v>
      </c>
      <c r="AX237" s="14" t="s">
        <v>78</v>
      </c>
      <c r="AY237" s="264" t="s">
        <v>216</v>
      </c>
    </row>
    <row r="238" spans="1:51" s="13" customFormat="1" ht="12">
      <c r="A238" s="13"/>
      <c r="B238" s="243"/>
      <c r="C238" s="244"/>
      <c r="D238" s="245" t="s">
        <v>226</v>
      </c>
      <c r="E238" s="246" t="s">
        <v>1</v>
      </c>
      <c r="F238" s="247" t="s">
        <v>630</v>
      </c>
      <c r="G238" s="244"/>
      <c r="H238" s="246" t="s">
        <v>1</v>
      </c>
      <c r="I238" s="248"/>
      <c r="J238" s="244"/>
      <c r="K238" s="244"/>
      <c r="L238" s="249"/>
      <c r="M238" s="250"/>
      <c r="N238" s="251"/>
      <c r="O238" s="251"/>
      <c r="P238" s="251"/>
      <c r="Q238" s="251"/>
      <c r="R238" s="251"/>
      <c r="S238" s="251"/>
      <c r="T238" s="252"/>
      <c r="U238" s="13"/>
      <c r="V238" s="13"/>
      <c r="W238" s="13"/>
      <c r="X238" s="13"/>
      <c r="Y238" s="13"/>
      <c r="Z238" s="13"/>
      <c r="AA238" s="13"/>
      <c r="AB238" s="13"/>
      <c r="AC238" s="13"/>
      <c r="AD238" s="13"/>
      <c r="AE238" s="13"/>
      <c r="AT238" s="253" t="s">
        <v>226</v>
      </c>
      <c r="AU238" s="253" t="s">
        <v>95</v>
      </c>
      <c r="AV238" s="13" t="s">
        <v>85</v>
      </c>
      <c r="AW238" s="13" t="s">
        <v>35</v>
      </c>
      <c r="AX238" s="13" t="s">
        <v>78</v>
      </c>
      <c r="AY238" s="253" t="s">
        <v>216</v>
      </c>
    </row>
    <row r="239" spans="1:51" s="14" customFormat="1" ht="12">
      <c r="A239" s="14"/>
      <c r="B239" s="254"/>
      <c r="C239" s="255"/>
      <c r="D239" s="245" t="s">
        <v>226</v>
      </c>
      <c r="E239" s="256" t="s">
        <v>1</v>
      </c>
      <c r="F239" s="257" t="s">
        <v>631</v>
      </c>
      <c r="G239" s="255"/>
      <c r="H239" s="258">
        <v>9.3</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226</v>
      </c>
      <c r="AU239" s="264" t="s">
        <v>95</v>
      </c>
      <c r="AV239" s="14" t="s">
        <v>87</v>
      </c>
      <c r="AW239" s="14" t="s">
        <v>35</v>
      </c>
      <c r="AX239" s="14" t="s">
        <v>78</v>
      </c>
      <c r="AY239" s="264" t="s">
        <v>216</v>
      </c>
    </row>
    <row r="240" spans="1:51" s="13" customFormat="1" ht="12">
      <c r="A240" s="13"/>
      <c r="B240" s="243"/>
      <c r="C240" s="244"/>
      <c r="D240" s="245" t="s">
        <v>226</v>
      </c>
      <c r="E240" s="246" t="s">
        <v>1</v>
      </c>
      <c r="F240" s="247" t="s">
        <v>707</v>
      </c>
      <c r="G240" s="244"/>
      <c r="H240" s="246" t="s">
        <v>1</v>
      </c>
      <c r="I240" s="248"/>
      <c r="J240" s="244"/>
      <c r="K240" s="244"/>
      <c r="L240" s="249"/>
      <c r="M240" s="250"/>
      <c r="N240" s="251"/>
      <c r="O240" s="251"/>
      <c r="P240" s="251"/>
      <c r="Q240" s="251"/>
      <c r="R240" s="251"/>
      <c r="S240" s="251"/>
      <c r="T240" s="252"/>
      <c r="U240" s="13"/>
      <c r="V240" s="13"/>
      <c r="W240" s="13"/>
      <c r="X240" s="13"/>
      <c r="Y240" s="13"/>
      <c r="Z240" s="13"/>
      <c r="AA240" s="13"/>
      <c r="AB240" s="13"/>
      <c r="AC240" s="13"/>
      <c r="AD240" s="13"/>
      <c r="AE240" s="13"/>
      <c r="AT240" s="253" t="s">
        <v>226</v>
      </c>
      <c r="AU240" s="253" t="s">
        <v>95</v>
      </c>
      <c r="AV240" s="13" t="s">
        <v>85</v>
      </c>
      <c r="AW240" s="13" t="s">
        <v>35</v>
      </c>
      <c r="AX240" s="13" t="s">
        <v>78</v>
      </c>
      <c r="AY240" s="253" t="s">
        <v>216</v>
      </c>
    </row>
    <row r="241" spans="1:51" s="14" customFormat="1" ht="12">
      <c r="A241" s="14"/>
      <c r="B241" s="254"/>
      <c r="C241" s="255"/>
      <c r="D241" s="245" t="s">
        <v>226</v>
      </c>
      <c r="E241" s="256" t="s">
        <v>1</v>
      </c>
      <c r="F241" s="257" t="s">
        <v>7</v>
      </c>
      <c r="G241" s="255"/>
      <c r="H241" s="258">
        <v>21</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226</v>
      </c>
      <c r="AU241" s="264" t="s">
        <v>95</v>
      </c>
      <c r="AV241" s="14" t="s">
        <v>87</v>
      </c>
      <c r="AW241" s="14" t="s">
        <v>35</v>
      </c>
      <c r="AX241" s="14" t="s">
        <v>78</v>
      </c>
      <c r="AY241" s="264" t="s">
        <v>216</v>
      </c>
    </row>
    <row r="242" spans="1:51" s="15" customFormat="1" ht="12">
      <c r="A242" s="15"/>
      <c r="B242" s="265"/>
      <c r="C242" s="266"/>
      <c r="D242" s="245" t="s">
        <v>226</v>
      </c>
      <c r="E242" s="267" t="s">
        <v>1</v>
      </c>
      <c r="F242" s="268" t="s">
        <v>229</v>
      </c>
      <c r="G242" s="266"/>
      <c r="H242" s="269">
        <v>30.8</v>
      </c>
      <c r="I242" s="270"/>
      <c r="J242" s="266"/>
      <c r="K242" s="266"/>
      <c r="L242" s="271"/>
      <c r="M242" s="272"/>
      <c r="N242" s="273"/>
      <c r="O242" s="273"/>
      <c r="P242" s="273"/>
      <c r="Q242" s="273"/>
      <c r="R242" s="273"/>
      <c r="S242" s="273"/>
      <c r="T242" s="274"/>
      <c r="U242" s="15"/>
      <c r="V242" s="15"/>
      <c r="W242" s="15"/>
      <c r="X242" s="15"/>
      <c r="Y242" s="15"/>
      <c r="Z242" s="15"/>
      <c r="AA242" s="15"/>
      <c r="AB242" s="15"/>
      <c r="AC242" s="15"/>
      <c r="AD242" s="15"/>
      <c r="AE242" s="15"/>
      <c r="AT242" s="275" t="s">
        <v>226</v>
      </c>
      <c r="AU242" s="275" t="s">
        <v>95</v>
      </c>
      <c r="AV242" s="15" t="s">
        <v>100</v>
      </c>
      <c r="AW242" s="15" t="s">
        <v>35</v>
      </c>
      <c r="AX242" s="15" t="s">
        <v>85</v>
      </c>
      <c r="AY242" s="275" t="s">
        <v>216</v>
      </c>
    </row>
    <row r="243" spans="1:65" s="2" customFormat="1" ht="90" customHeight="1">
      <c r="A243" s="39"/>
      <c r="B243" s="40"/>
      <c r="C243" s="276" t="s">
        <v>369</v>
      </c>
      <c r="D243" s="276" t="s">
        <v>265</v>
      </c>
      <c r="E243" s="277" t="s">
        <v>708</v>
      </c>
      <c r="F243" s="278" t="s">
        <v>709</v>
      </c>
      <c r="G243" s="279" t="s">
        <v>222</v>
      </c>
      <c r="H243" s="280">
        <v>33</v>
      </c>
      <c r="I243" s="281"/>
      <c r="J243" s="282">
        <f>ROUND(I243*H243,2)</f>
        <v>0</v>
      </c>
      <c r="K243" s="278" t="s">
        <v>223</v>
      </c>
      <c r="L243" s="45"/>
      <c r="M243" s="283" t="s">
        <v>1</v>
      </c>
      <c r="N243" s="284" t="s">
        <v>43</v>
      </c>
      <c r="O243" s="92"/>
      <c r="P243" s="239">
        <f>O243*H243</f>
        <v>0</v>
      </c>
      <c r="Q243" s="239">
        <v>0</v>
      </c>
      <c r="R243" s="239">
        <f>Q243*H243</f>
        <v>0</v>
      </c>
      <c r="S243" s="239">
        <v>0</v>
      </c>
      <c r="T243" s="240">
        <f>S243*H243</f>
        <v>0</v>
      </c>
      <c r="U243" s="39"/>
      <c r="V243" s="39"/>
      <c r="W243" s="39"/>
      <c r="X243" s="39"/>
      <c r="Y243" s="39"/>
      <c r="Z243" s="39"/>
      <c r="AA243" s="39"/>
      <c r="AB243" s="39"/>
      <c r="AC243" s="39"/>
      <c r="AD243" s="39"/>
      <c r="AE243" s="39"/>
      <c r="AR243" s="241" t="s">
        <v>100</v>
      </c>
      <c r="AT243" s="241" t="s">
        <v>265</v>
      </c>
      <c r="AU243" s="241" t="s">
        <v>95</v>
      </c>
      <c r="AY243" s="18" t="s">
        <v>216</v>
      </c>
      <c r="BE243" s="242">
        <f>IF(N243="základní",J243,0)</f>
        <v>0</v>
      </c>
      <c r="BF243" s="242">
        <f>IF(N243="snížená",J243,0)</f>
        <v>0</v>
      </c>
      <c r="BG243" s="242">
        <f>IF(N243="zákl. přenesená",J243,0)</f>
        <v>0</v>
      </c>
      <c r="BH243" s="242">
        <f>IF(N243="sníž. přenesená",J243,0)</f>
        <v>0</v>
      </c>
      <c r="BI243" s="242">
        <f>IF(N243="nulová",J243,0)</f>
        <v>0</v>
      </c>
      <c r="BJ243" s="18" t="s">
        <v>85</v>
      </c>
      <c r="BK243" s="242">
        <f>ROUND(I243*H243,2)</f>
        <v>0</v>
      </c>
      <c r="BL243" s="18" t="s">
        <v>100</v>
      </c>
      <c r="BM243" s="241" t="s">
        <v>710</v>
      </c>
    </row>
    <row r="244" spans="1:51" s="13" customFormat="1" ht="12">
      <c r="A244" s="13"/>
      <c r="B244" s="243"/>
      <c r="C244" s="244"/>
      <c r="D244" s="245" t="s">
        <v>226</v>
      </c>
      <c r="E244" s="246" t="s">
        <v>1</v>
      </c>
      <c r="F244" s="247" t="s">
        <v>711</v>
      </c>
      <c r="G244" s="244"/>
      <c r="H244" s="246" t="s">
        <v>1</v>
      </c>
      <c r="I244" s="248"/>
      <c r="J244" s="244"/>
      <c r="K244" s="244"/>
      <c r="L244" s="249"/>
      <c r="M244" s="250"/>
      <c r="N244" s="251"/>
      <c r="O244" s="251"/>
      <c r="P244" s="251"/>
      <c r="Q244" s="251"/>
      <c r="R244" s="251"/>
      <c r="S244" s="251"/>
      <c r="T244" s="252"/>
      <c r="U244" s="13"/>
      <c r="V244" s="13"/>
      <c r="W244" s="13"/>
      <c r="X244" s="13"/>
      <c r="Y244" s="13"/>
      <c r="Z244" s="13"/>
      <c r="AA244" s="13"/>
      <c r="AB244" s="13"/>
      <c r="AC244" s="13"/>
      <c r="AD244" s="13"/>
      <c r="AE244" s="13"/>
      <c r="AT244" s="253" t="s">
        <v>226</v>
      </c>
      <c r="AU244" s="253" t="s">
        <v>95</v>
      </c>
      <c r="AV244" s="13" t="s">
        <v>85</v>
      </c>
      <c r="AW244" s="13" t="s">
        <v>35</v>
      </c>
      <c r="AX244" s="13" t="s">
        <v>78</v>
      </c>
      <c r="AY244" s="253" t="s">
        <v>216</v>
      </c>
    </row>
    <row r="245" spans="1:51" s="14" customFormat="1" ht="12">
      <c r="A245" s="14"/>
      <c r="B245" s="254"/>
      <c r="C245" s="255"/>
      <c r="D245" s="245" t="s">
        <v>226</v>
      </c>
      <c r="E245" s="256" t="s">
        <v>1</v>
      </c>
      <c r="F245" s="257" t="s">
        <v>369</v>
      </c>
      <c r="G245" s="255"/>
      <c r="H245" s="258">
        <v>33</v>
      </c>
      <c r="I245" s="259"/>
      <c r="J245" s="255"/>
      <c r="K245" s="255"/>
      <c r="L245" s="260"/>
      <c r="M245" s="261"/>
      <c r="N245" s="262"/>
      <c r="O245" s="262"/>
      <c r="P245" s="262"/>
      <c r="Q245" s="262"/>
      <c r="R245" s="262"/>
      <c r="S245" s="262"/>
      <c r="T245" s="263"/>
      <c r="U245" s="14"/>
      <c r="V245" s="14"/>
      <c r="W245" s="14"/>
      <c r="X245" s="14"/>
      <c r="Y245" s="14"/>
      <c r="Z245" s="14"/>
      <c r="AA245" s="14"/>
      <c r="AB245" s="14"/>
      <c r="AC245" s="14"/>
      <c r="AD245" s="14"/>
      <c r="AE245" s="14"/>
      <c r="AT245" s="264" t="s">
        <v>226</v>
      </c>
      <c r="AU245" s="264" t="s">
        <v>95</v>
      </c>
      <c r="AV245" s="14" t="s">
        <v>87</v>
      </c>
      <c r="AW245" s="14" t="s">
        <v>35</v>
      </c>
      <c r="AX245" s="14" t="s">
        <v>78</v>
      </c>
      <c r="AY245" s="264" t="s">
        <v>216</v>
      </c>
    </row>
    <row r="246" spans="1:51" s="15" customFormat="1" ht="12">
      <c r="A246" s="15"/>
      <c r="B246" s="265"/>
      <c r="C246" s="266"/>
      <c r="D246" s="245" t="s">
        <v>226</v>
      </c>
      <c r="E246" s="267" t="s">
        <v>1</v>
      </c>
      <c r="F246" s="268" t="s">
        <v>229</v>
      </c>
      <c r="G246" s="266"/>
      <c r="H246" s="269">
        <v>33</v>
      </c>
      <c r="I246" s="270"/>
      <c r="J246" s="266"/>
      <c r="K246" s="266"/>
      <c r="L246" s="271"/>
      <c r="M246" s="272"/>
      <c r="N246" s="273"/>
      <c r="O246" s="273"/>
      <c r="P246" s="273"/>
      <c r="Q246" s="273"/>
      <c r="R246" s="273"/>
      <c r="S246" s="273"/>
      <c r="T246" s="274"/>
      <c r="U246" s="15"/>
      <c r="V246" s="15"/>
      <c r="W246" s="15"/>
      <c r="X246" s="15"/>
      <c r="Y246" s="15"/>
      <c r="Z246" s="15"/>
      <c r="AA246" s="15"/>
      <c r="AB246" s="15"/>
      <c r="AC246" s="15"/>
      <c r="AD246" s="15"/>
      <c r="AE246" s="15"/>
      <c r="AT246" s="275" t="s">
        <v>226</v>
      </c>
      <c r="AU246" s="275" t="s">
        <v>95</v>
      </c>
      <c r="AV246" s="15" t="s">
        <v>100</v>
      </c>
      <c r="AW246" s="15" t="s">
        <v>35</v>
      </c>
      <c r="AX246" s="15" t="s">
        <v>85</v>
      </c>
      <c r="AY246" s="275" t="s">
        <v>216</v>
      </c>
    </row>
    <row r="247" spans="1:65" s="2" customFormat="1" ht="90" customHeight="1">
      <c r="A247" s="39"/>
      <c r="B247" s="40"/>
      <c r="C247" s="276" t="s">
        <v>373</v>
      </c>
      <c r="D247" s="276" t="s">
        <v>265</v>
      </c>
      <c r="E247" s="277" t="s">
        <v>712</v>
      </c>
      <c r="F247" s="278" t="s">
        <v>713</v>
      </c>
      <c r="G247" s="279" t="s">
        <v>300</v>
      </c>
      <c r="H247" s="280">
        <v>101.8</v>
      </c>
      <c r="I247" s="281"/>
      <c r="J247" s="282">
        <f>ROUND(I247*H247,2)</f>
        <v>0</v>
      </c>
      <c r="K247" s="278" t="s">
        <v>223</v>
      </c>
      <c r="L247" s="45"/>
      <c r="M247" s="283" t="s">
        <v>1</v>
      </c>
      <c r="N247" s="284" t="s">
        <v>43</v>
      </c>
      <c r="O247" s="92"/>
      <c r="P247" s="239">
        <f>O247*H247</f>
        <v>0</v>
      </c>
      <c r="Q247" s="239">
        <v>0</v>
      </c>
      <c r="R247" s="239">
        <f>Q247*H247</f>
        <v>0</v>
      </c>
      <c r="S247" s="239">
        <v>0</v>
      </c>
      <c r="T247" s="240">
        <f>S247*H247</f>
        <v>0</v>
      </c>
      <c r="U247" s="39"/>
      <c r="V247" s="39"/>
      <c r="W247" s="39"/>
      <c r="X247" s="39"/>
      <c r="Y247" s="39"/>
      <c r="Z247" s="39"/>
      <c r="AA247" s="39"/>
      <c r="AB247" s="39"/>
      <c r="AC247" s="39"/>
      <c r="AD247" s="39"/>
      <c r="AE247" s="39"/>
      <c r="AR247" s="241" t="s">
        <v>100</v>
      </c>
      <c r="AT247" s="241" t="s">
        <v>265</v>
      </c>
      <c r="AU247" s="241" t="s">
        <v>95</v>
      </c>
      <c r="AY247" s="18" t="s">
        <v>216</v>
      </c>
      <c r="BE247" s="242">
        <f>IF(N247="základní",J247,0)</f>
        <v>0</v>
      </c>
      <c r="BF247" s="242">
        <f>IF(N247="snížená",J247,0)</f>
        <v>0</v>
      </c>
      <c r="BG247" s="242">
        <f>IF(N247="zákl. přenesená",J247,0)</f>
        <v>0</v>
      </c>
      <c r="BH247" s="242">
        <f>IF(N247="sníž. přenesená",J247,0)</f>
        <v>0</v>
      </c>
      <c r="BI247" s="242">
        <f>IF(N247="nulová",J247,0)</f>
        <v>0</v>
      </c>
      <c r="BJ247" s="18" t="s">
        <v>85</v>
      </c>
      <c r="BK247" s="242">
        <f>ROUND(I247*H247,2)</f>
        <v>0</v>
      </c>
      <c r="BL247" s="18" t="s">
        <v>100</v>
      </c>
      <c r="BM247" s="241" t="s">
        <v>714</v>
      </c>
    </row>
    <row r="248" spans="1:51" s="14" customFormat="1" ht="12">
      <c r="A248" s="14"/>
      <c r="B248" s="254"/>
      <c r="C248" s="255"/>
      <c r="D248" s="245" t="s">
        <v>226</v>
      </c>
      <c r="E248" s="256" t="s">
        <v>1</v>
      </c>
      <c r="F248" s="257" t="s">
        <v>715</v>
      </c>
      <c r="G248" s="255"/>
      <c r="H248" s="258">
        <v>99</v>
      </c>
      <c r="I248" s="259"/>
      <c r="J248" s="255"/>
      <c r="K248" s="255"/>
      <c r="L248" s="260"/>
      <c r="M248" s="261"/>
      <c r="N248" s="262"/>
      <c r="O248" s="262"/>
      <c r="P248" s="262"/>
      <c r="Q248" s="262"/>
      <c r="R248" s="262"/>
      <c r="S248" s="262"/>
      <c r="T248" s="263"/>
      <c r="U248" s="14"/>
      <c r="V248" s="14"/>
      <c r="W248" s="14"/>
      <c r="X248" s="14"/>
      <c r="Y248" s="14"/>
      <c r="Z248" s="14"/>
      <c r="AA248" s="14"/>
      <c r="AB248" s="14"/>
      <c r="AC248" s="14"/>
      <c r="AD248" s="14"/>
      <c r="AE248" s="14"/>
      <c r="AT248" s="264" t="s">
        <v>226</v>
      </c>
      <c r="AU248" s="264" t="s">
        <v>95</v>
      </c>
      <c r="AV248" s="14" t="s">
        <v>87</v>
      </c>
      <c r="AW248" s="14" t="s">
        <v>35</v>
      </c>
      <c r="AX248" s="14" t="s">
        <v>78</v>
      </c>
      <c r="AY248" s="264" t="s">
        <v>216</v>
      </c>
    </row>
    <row r="249" spans="1:51" s="13" customFormat="1" ht="12">
      <c r="A249" s="13"/>
      <c r="B249" s="243"/>
      <c r="C249" s="244"/>
      <c r="D249" s="245" t="s">
        <v>226</v>
      </c>
      <c r="E249" s="246" t="s">
        <v>1</v>
      </c>
      <c r="F249" s="247" t="s">
        <v>716</v>
      </c>
      <c r="G249" s="244"/>
      <c r="H249" s="246" t="s">
        <v>1</v>
      </c>
      <c r="I249" s="248"/>
      <c r="J249" s="244"/>
      <c r="K249" s="244"/>
      <c r="L249" s="249"/>
      <c r="M249" s="250"/>
      <c r="N249" s="251"/>
      <c r="O249" s="251"/>
      <c r="P249" s="251"/>
      <c r="Q249" s="251"/>
      <c r="R249" s="251"/>
      <c r="S249" s="251"/>
      <c r="T249" s="252"/>
      <c r="U249" s="13"/>
      <c r="V249" s="13"/>
      <c r="W249" s="13"/>
      <c r="X249" s="13"/>
      <c r="Y249" s="13"/>
      <c r="Z249" s="13"/>
      <c r="AA249" s="13"/>
      <c r="AB249" s="13"/>
      <c r="AC249" s="13"/>
      <c r="AD249" s="13"/>
      <c r="AE249" s="13"/>
      <c r="AT249" s="253" t="s">
        <v>226</v>
      </c>
      <c r="AU249" s="253" t="s">
        <v>95</v>
      </c>
      <c r="AV249" s="13" t="s">
        <v>85</v>
      </c>
      <c r="AW249" s="13" t="s">
        <v>35</v>
      </c>
      <c r="AX249" s="13" t="s">
        <v>78</v>
      </c>
      <c r="AY249" s="253" t="s">
        <v>216</v>
      </c>
    </row>
    <row r="250" spans="1:51" s="14" customFormat="1" ht="12">
      <c r="A250" s="14"/>
      <c r="B250" s="254"/>
      <c r="C250" s="255"/>
      <c r="D250" s="245" t="s">
        <v>226</v>
      </c>
      <c r="E250" s="256" t="s">
        <v>1</v>
      </c>
      <c r="F250" s="257" t="s">
        <v>717</v>
      </c>
      <c r="G250" s="255"/>
      <c r="H250" s="258">
        <v>2.8</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226</v>
      </c>
      <c r="AU250" s="264" t="s">
        <v>95</v>
      </c>
      <c r="AV250" s="14" t="s">
        <v>87</v>
      </c>
      <c r="AW250" s="14" t="s">
        <v>35</v>
      </c>
      <c r="AX250" s="14" t="s">
        <v>78</v>
      </c>
      <c r="AY250" s="264" t="s">
        <v>216</v>
      </c>
    </row>
    <row r="251" spans="1:51" s="15" customFormat="1" ht="12">
      <c r="A251" s="15"/>
      <c r="B251" s="265"/>
      <c r="C251" s="266"/>
      <c r="D251" s="245" t="s">
        <v>226</v>
      </c>
      <c r="E251" s="267" t="s">
        <v>1</v>
      </c>
      <c r="F251" s="268" t="s">
        <v>229</v>
      </c>
      <c r="G251" s="266"/>
      <c r="H251" s="269">
        <v>101.8</v>
      </c>
      <c r="I251" s="270"/>
      <c r="J251" s="266"/>
      <c r="K251" s="266"/>
      <c r="L251" s="271"/>
      <c r="M251" s="272"/>
      <c r="N251" s="273"/>
      <c r="O251" s="273"/>
      <c r="P251" s="273"/>
      <c r="Q251" s="273"/>
      <c r="R251" s="273"/>
      <c r="S251" s="273"/>
      <c r="T251" s="274"/>
      <c r="U251" s="15"/>
      <c r="V251" s="15"/>
      <c r="W251" s="15"/>
      <c r="X251" s="15"/>
      <c r="Y251" s="15"/>
      <c r="Z251" s="15"/>
      <c r="AA251" s="15"/>
      <c r="AB251" s="15"/>
      <c r="AC251" s="15"/>
      <c r="AD251" s="15"/>
      <c r="AE251" s="15"/>
      <c r="AT251" s="275" t="s">
        <v>226</v>
      </c>
      <c r="AU251" s="275" t="s">
        <v>95</v>
      </c>
      <c r="AV251" s="15" t="s">
        <v>100</v>
      </c>
      <c r="AW251" s="15" t="s">
        <v>35</v>
      </c>
      <c r="AX251" s="15" t="s">
        <v>85</v>
      </c>
      <c r="AY251" s="275" t="s">
        <v>216</v>
      </c>
    </row>
    <row r="252" spans="1:65" s="2" customFormat="1" ht="90" customHeight="1">
      <c r="A252" s="39"/>
      <c r="B252" s="40"/>
      <c r="C252" s="276" t="s">
        <v>377</v>
      </c>
      <c r="D252" s="276" t="s">
        <v>265</v>
      </c>
      <c r="E252" s="277" t="s">
        <v>718</v>
      </c>
      <c r="F252" s="278" t="s">
        <v>719</v>
      </c>
      <c r="G252" s="279" t="s">
        <v>222</v>
      </c>
      <c r="H252" s="280">
        <v>9</v>
      </c>
      <c r="I252" s="281"/>
      <c r="J252" s="282">
        <f>ROUND(I252*H252,2)</f>
        <v>0</v>
      </c>
      <c r="K252" s="278" t="s">
        <v>223</v>
      </c>
      <c r="L252" s="45"/>
      <c r="M252" s="283" t="s">
        <v>1</v>
      </c>
      <c r="N252" s="284" t="s">
        <v>43</v>
      </c>
      <c r="O252" s="92"/>
      <c r="P252" s="239">
        <f>O252*H252</f>
        <v>0</v>
      </c>
      <c r="Q252" s="239">
        <v>0</v>
      </c>
      <c r="R252" s="239">
        <f>Q252*H252</f>
        <v>0</v>
      </c>
      <c r="S252" s="239">
        <v>0</v>
      </c>
      <c r="T252" s="240">
        <f>S252*H252</f>
        <v>0</v>
      </c>
      <c r="U252" s="39"/>
      <c r="V252" s="39"/>
      <c r="W252" s="39"/>
      <c r="X252" s="39"/>
      <c r="Y252" s="39"/>
      <c r="Z252" s="39"/>
      <c r="AA252" s="39"/>
      <c r="AB252" s="39"/>
      <c r="AC252" s="39"/>
      <c r="AD252" s="39"/>
      <c r="AE252" s="39"/>
      <c r="AR252" s="241" t="s">
        <v>100</v>
      </c>
      <c r="AT252" s="241" t="s">
        <v>265</v>
      </c>
      <c r="AU252" s="241" t="s">
        <v>95</v>
      </c>
      <c r="AY252" s="18" t="s">
        <v>216</v>
      </c>
      <c r="BE252" s="242">
        <f>IF(N252="základní",J252,0)</f>
        <v>0</v>
      </c>
      <c r="BF252" s="242">
        <f>IF(N252="snížená",J252,0)</f>
        <v>0</v>
      </c>
      <c r="BG252" s="242">
        <f>IF(N252="zákl. přenesená",J252,0)</f>
        <v>0</v>
      </c>
      <c r="BH252" s="242">
        <f>IF(N252="sníž. přenesená",J252,0)</f>
        <v>0</v>
      </c>
      <c r="BI252" s="242">
        <f>IF(N252="nulová",J252,0)</f>
        <v>0</v>
      </c>
      <c r="BJ252" s="18" t="s">
        <v>85</v>
      </c>
      <c r="BK252" s="242">
        <f>ROUND(I252*H252,2)</f>
        <v>0</v>
      </c>
      <c r="BL252" s="18" t="s">
        <v>100</v>
      </c>
      <c r="BM252" s="241" t="s">
        <v>720</v>
      </c>
    </row>
    <row r="253" spans="1:51" s="14" customFormat="1" ht="12">
      <c r="A253" s="14"/>
      <c r="B253" s="254"/>
      <c r="C253" s="255"/>
      <c r="D253" s="245" t="s">
        <v>226</v>
      </c>
      <c r="E253" s="256" t="s">
        <v>1</v>
      </c>
      <c r="F253" s="257" t="s">
        <v>721</v>
      </c>
      <c r="G253" s="255"/>
      <c r="H253" s="258">
        <v>9</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226</v>
      </c>
      <c r="AU253" s="264" t="s">
        <v>95</v>
      </c>
      <c r="AV253" s="14" t="s">
        <v>87</v>
      </c>
      <c r="AW253" s="14" t="s">
        <v>35</v>
      </c>
      <c r="AX253" s="14" t="s">
        <v>78</v>
      </c>
      <c r="AY253" s="264" t="s">
        <v>216</v>
      </c>
    </row>
    <row r="254" spans="1:51" s="15" customFormat="1" ht="12">
      <c r="A254" s="15"/>
      <c r="B254" s="265"/>
      <c r="C254" s="266"/>
      <c r="D254" s="245" t="s">
        <v>226</v>
      </c>
      <c r="E254" s="267" t="s">
        <v>1</v>
      </c>
      <c r="F254" s="268" t="s">
        <v>229</v>
      </c>
      <c r="G254" s="266"/>
      <c r="H254" s="269">
        <v>9</v>
      </c>
      <c r="I254" s="270"/>
      <c r="J254" s="266"/>
      <c r="K254" s="266"/>
      <c r="L254" s="271"/>
      <c r="M254" s="272"/>
      <c r="N254" s="273"/>
      <c r="O254" s="273"/>
      <c r="P254" s="273"/>
      <c r="Q254" s="273"/>
      <c r="R254" s="273"/>
      <c r="S254" s="273"/>
      <c r="T254" s="274"/>
      <c r="U254" s="15"/>
      <c r="V254" s="15"/>
      <c r="W254" s="15"/>
      <c r="X254" s="15"/>
      <c r="Y254" s="15"/>
      <c r="Z254" s="15"/>
      <c r="AA254" s="15"/>
      <c r="AB254" s="15"/>
      <c r="AC254" s="15"/>
      <c r="AD254" s="15"/>
      <c r="AE254" s="15"/>
      <c r="AT254" s="275" t="s">
        <v>226</v>
      </c>
      <c r="AU254" s="275" t="s">
        <v>95</v>
      </c>
      <c r="AV254" s="15" t="s">
        <v>100</v>
      </c>
      <c r="AW254" s="15" t="s">
        <v>35</v>
      </c>
      <c r="AX254" s="15" t="s">
        <v>85</v>
      </c>
      <c r="AY254" s="275" t="s">
        <v>216</v>
      </c>
    </row>
    <row r="255" spans="1:65" s="2" customFormat="1" ht="66.75" customHeight="1">
      <c r="A255" s="39"/>
      <c r="B255" s="40"/>
      <c r="C255" s="276" t="s">
        <v>382</v>
      </c>
      <c r="D255" s="276" t="s">
        <v>265</v>
      </c>
      <c r="E255" s="277" t="s">
        <v>722</v>
      </c>
      <c r="F255" s="278" t="s">
        <v>723</v>
      </c>
      <c r="G255" s="279" t="s">
        <v>268</v>
      </c>
      <c r="H255" s="280">
        <v>13</v>
      </c>
      <c r="I255" s="281"/>
      <c r="J255" s="282">
        <f>ROUND(I255*H255,2)</f>
        <v>0</v>
      </c>
      <c r="K255" s="278" t="s">
        <v>223</v>
      </c>
      <c r="L255" s="45"/>
      <c r="M255" s="283" t="s">
        <v>1</v>
      </c>
      <c r="N255" s="284" t="s">
        <v>43</v>
      </c>
      <c r="O255" s="92"/>
      <c r="P255" s="239">
        <f>O255*H255</f>
        <v>0</v>
      </c>
      <c r="Q255" s="239">
        <v>0</v>
      </c>
      <c r="R255" s="239">
        <f>Q255*H255</f>
        <v>0</v>
      </c>
      <c r="S255" s="239">
        <v>0</v>
      </c>
      <c r="T255" s="240">
        <f>S255*H255</f>
        <v>0</v>
      </c>
      <c r="U255" s="39"/>
      <c r="V255" s="39"/>
      <c r="W255" s="39"/>
      <c r="X255" s="39"/>
      <c r="Y255" s="39"/>
      <c r="Z255" s="39"/>
      <c r="AA255" s="39"/>
      <c r="AB255" s="39"/>
      <c r="AC255" s="39"/>
      <c r="AD255" s="39"/>
      <c r="AE255" s="39"/>
      <c r="AR255" s="241" t="s">
        <v>100</v>
      </c>
      <c r="AT255" s="241" t="s">
        <v>265</v>
      </c>
      <c r="AU255" s="241" t="s">
        <v>95</v>
      </c>
      <c r="AY255" s="18" t="s">
        <v>216</v>
      </c>
      <c r="BE255" s="242">
        <f>IF(N255="základní",J255,0)</f>
        <v>0</v>
      </c>
      <c r="BF255" s="242">
        <f>IF(N255="snížená",J255,0)</f>
        <v>0</v>
      </c>
      <c r="BG255" s="242">
        <f>IF(N255="zákl. přenesená",J255,0)</f>
        <v>0</v>
      </c>
      <c r="BH255" s="242">
        <f>IF(N255="sníž. přenesená",J255,0)</f>
        <v>0</v>
      </c>
      <c r="BI255" s="242">
        <f>IF(N255="nulová",J255,0)</f>
        <v>0</v>
      </c>
      <c r="BJ255" s="18" t="s">
        <v>85</v>
      </c>
      <c r="BK255" s="242">
        <f>ROUND(I255*H255,2)</f>
        <v>0</v>
      </c>
      <c r="BL255" s="18" t="s">
        <v>100</v>
      </c>
      <c r="BM255" s="241" t="s">
        <v>724</v>
      </c>
    </row>
    <row r="256" spans="1:51" s="14" customFormat="1" ht="12">
      <c r="A256" s="14"/>
      <c r="B256" s="254"/>
      <c r="C256" s="255"/>
      <c r="D256" s="245" t="s">
        <v>226</v>
      </c>
      <c r="E256" s="256" t="s">
        <v>1</v>
      </c>
      <c r="F256" s="257" t="s">
        <v>274</v>
      </c>
      <c r="G256" s="255"/>
      <c r="H256" s="258">
        <v>13</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226</v>
      </c>
      <c r="AU256" s="264" t="s">
        <v>95</v>
      </c>
      <c r="AV256" s="14" t="s">
        <v>87</v>
      </c>
      <c r="AW256" s="14" t="s">
        <v>35</v>
      </c>
      <c r="AX256" s="14" t="s">
        <v>85</v>
      </c>
      <c r="AY256" s="264" t="s">
        <v>216</v>
      </c>
    </row>
    <row r="257" spans="1:65" s="2" customFormat="1" ht="66.75" customHeight="1">
      <c r="A257" s="39"/>
      <c r="B257" s="40"/>
      <c r="C257" s="276" t="s">
        <v>387</v>
      </c>
      <c r="D257" s="276" t="s">
        <v>265</v>
      </c>
      <c r="E257" s="277" t="s">
        <v>725</v>
      </c>
      <c r="F257" s="278" t="s">
        <v>726</v>
      </c>
      <c r="G257" s="279" t="s">
        <v>268</v>
      </c>
      <c r="H257" s="280">
        <v>1</v>
      </c>
      <c r="I257" s="281"/>
      <c r="J257" s="282">
        <f>ROUND(I257*H257,2)</f>
        <v>0</v>
      </c>
      <c r="K257" s="278" t="s">
        <v>223</v>
      </c>
      <c r="L257" s="45"/>
      <c r="M257" s="283" t="s">
        <v>1</v>
      </c>
      <c r="N257" s="284" t="s">
        <v>43</v>
      </c>
      <c r="O257" s="92"/>
      <c r="P257" s="239">
        <f>O257*H257</f>
        <v>0</v>
      </c>
      <c r="Q257" s="239">
        <v>0</v>
      </c>
      <c r="R257" s="239">
        <f>Q257*H257</f>
        <v>0</v>
      </c>
      <c r="S257" s="239">
        <v>0</v>
      </c>
      <c r="T257" s="240">
        <f>S257*H257</f>
        <v>0</v>
      </c>
      <c r="U257" s="39"/>
      <c r="V257" s="39"/>
      <c r="W257" s="39"/>
      <c r="X257" s="39"/>
      <c r="Y257" s="39"/>
      <c r="Z257" s="39"/>
      <c r="AA257" s="39"/>
      <c r="AB257" s="39"/>
      <c r="AC257" s="39"/>
      <c r="AD257" s="39"/>
      <c r="AE257" s="39"/>
      <c r="AR257" s="241" t="s">
        <v>100</v>
      </c>
      <c r="AT257" s="241" t="s">
        <v>265</v>
      </c>
      <c r="AU257" s="241" t="s">
        <v>95</v>
      </c>
      <c r="AY257" s="18" t="s">
        <v>216</v>
      </c>
      <c r="BE257" s="242">
        <f>IF(N257="základní",J257,0)</f>
        <v>0</v>
      </c>
      <c r="BF257" s="242">
        <f>IF(N257="snížená",J257,0)</f>
        <v>0</v>
      </c>
      <c r="BG257" s="242">
        <f>IF(N257="zákl. přenesená",J257,0)</f>
        <v>0</v>
      </c>
      <c r="BH257" s="242">
        <f>IF(N257="sníž. přenesená",J257,0)</f>
        <v>0</v>
      </c>
      <c r="BI257" s="242">
        <f>IF(N257="nulová",J257,0)</f>
        <v>0</v>
      </c>
      <c r="BJ257" s="18" t="s">
        <v>85</v>
      </c>
      <c r="BK257" s="242">
        <f>ROUND(I257*H257,2)</f>
        <v>0</v>
      </c>
      <c r="BL257" s="18" t="s">
        <v>100</v>
      </c>
      <c r="BM257" s="241" t="s">
        <v>727</v>
      </c>
    </row>
    <row r="258" spans="1:51" s="13" customFormat="1" ht="12">
      <c r="A258" s="13"/>
      <c r="B258" s="243"/>
      <c r="C258" s="244"/>
      <c r="D258" s="245" t="s">
        <v>226</v>
      </c>
      <c r="E258" s="246" t="s">
        <v>1</v>
      </c>
      <c r="F258" s="247" t="s">
        <v>728</v>
      </c>
      <c r="G258" s="244"/>
      <c r="H258" s="246" t="s">
        <v>1</v>
      </c>
      <c r="I258" s="248"/>
      <c r="J258" s="244"/>
      <c r="K258" s="244"/>
      <c r="L258" s="249"/>
      <c r="M258" s="250"/>
      <c r="N258" s="251"/>
      <c r="O258" s="251"/>
      <c r="P258" s="251"/>
      <c r="Q258" s="251"/>
      <c r="R258" s="251"/>
      <c r="S258" s="251"/>
      <c r="T258" s="252"/>
      <c r="U258" s="13"/>
      <c r="V258" s="13"/>
      <c r="W258" s="13"/>
      <c r="X258" s="13"/>
      <c r="Y258" s="13"/>
      <c r="Z258" s="13"/>
      <c r="AA258" s="13"/>
      <c r="AB258" s="13"/>
      <c r="AC258" s="13"/>
      <c r="AD258" s="13"/>
      <c r="AE258" s="13"/>
      <c r="AT258" s="253" t="s">
        <v>226</v>
      </c>
      <c r="AU258" s="253" t="s">
        <v>95</v>
      </c>
      <c r="AV258" s="13" t="s">
        <v>85</v>
      </c>
      <c r="AW258" s="13" t="s">
        <v>35</v>
      </c>
      <c r="AX258" s="13" t="s">
        <v>78</v>
      </c>
      <c r="AY258" s="253" t="s">
        <v>216</v>
      </c>
    </row>
    <row r="259" spans="1:51" s="14" customFormat="1" ht="12">
      <c r="A259" s="14"/>
      <c r="B259" s="254"/>
      <c r="C259" s="255"/>
      <c r="D259" s="245" t="s">
        <v>226</v>
      </c>
      <c r="E259" s="256" t="s">
        <v>1</v>
      </c>
      <c r="F259" s="257" t="s">
        <v>729</v>
      </c>
      <c r="G259" s="255"/>
      <c r="H259" s="258">
        <v>1</v>
      </c>
      <c r="I259" s="259"/>
      <c r="J259" s="255"/>
      <c r="K259" s="255"/>
      <c r="L259" s="260"/>
      <c r="M259" s="261"/>
      <c r="N259" s="262"/>
      <c r="O259" s="262"/>
      <c r="P259" s="262"/>
      <c r="Q259" s="262"/>
      <c r="R259" s="262"/>
      <c r="S259" s="262"/>
      <c r="T259" s="263"/>
      <c r="U259" s="14"/>
      <c r="V259" s="14"/>
      <c r="W259" s="14"/>
      <c r="X259" s="14"/>
      <c r="Y259" s="14"/>
      <c r="Z259" s="14"/>
      <c r="AA259" s="14"/>
      <c r="AB259" s="14"/>
      <c r="AC259" s="14"/>
      <c r="AD259" s="14"/>
      <c r="AE259" s="14"/>
      <c r="AT259" s="264" t="s">
        <v>226</v>
      </c>
      <c r="AU259" s="264" t="s">
        <v>95</v>
      </c>
      <c r="AV259" s="14" t="s">
        <v>87</v>
      </c>
      <c r="AW259" s="14" t="s">
        <v>35</v>
      </c>
      <c r="AX259" s="14" t="s">
        <v>78</v>
      </c>
      <c r="AY259" s="264" t="s">
        <v>216</v>
      </c>
    </row>
    <row r="260" spans="1:51" s="15" customFormat="1" ht="12">
      <c r="A260" s="15"/>
      <c r="B260" s="265"/>
      <c r="C260" s="266"/>
      <c r="D260" s="245" t="s">
        <v>226</v>
      </c>
      <c r="E260" s="267" t="s">
        <v>1</v>
      </c>
      <c r="F260" s="268" t="s">
        <v>229</v>
      </c>
      <c r="G260" s="266"/>
      <c r="H260" s="269">
        <v>1</v>
      </c>
      <c r="I260" s="270"/>
      <c r="J260" s="266"/>
      <c r="K260" s="266"/>
      <c r="L260" s="271"/>
      <c r="M260" s="272"/>
      <c r="N260" s="273"/>
      <c r="O260" s="273"/>
      <c r="P260" s="273"/>
      <c r="Q260" s="273"/>
      <c r="R260" s="273"/>
      <c r="S260" s="273"/>
      <c r="T260" s="274"/>
      <c r="U260" s="15"/>
      <c r="V260" s="15"/>
      <c r="W260" s="15"/>
      <c r="X260" s="15"/>
      <c r="Y260" s="15"/>
      <c r="Z260" s="15"/>
      <c r="AA260" s="15"/>
      <c r="AB260" s="15"/>
      <c r="AC260" s="15"/>
      <c r="AD260" s="15"/>
      <c r="AE260" s="15"/>
      <c r="AT260" s="275" t="s">
        <v>226</v>
      </c>
      <c r="AU260" s="275" t="s">
        <v>95</v>
      </c>
      <c r="AV260" s="15" t="s">
        <v>100</v>
      </c>
      <c r="AW260" s="15" t="s">
        <v>35</v>
      </c>
      <c r="AX260" s="15" t="s">
        <v>85</v>
      </c>
      <c r="AY260" s="275" t="s">
        <v>216</v>
      </c>
    </row>
    <row r="261" spans="1:65" s="2" customFormat="1" ht="55.5" customHeight="1">
      <c r="A261" s="39"/>
      <c r="B261" s="40"/>
      <c r="C261" s="276" t="s">
        <v>392</v>
      </c>
      <c r="D261" s="276" t="s">
        <v>265</v>
      </c>
      <c r="E261" s="277" t="s">
        <v>730</v>
      </c>
      <c r="F261" s="278" t="s">
        <v>731</v>
      </c>
      <c r="G261" s="279" t="s">
        <v>300</v>
      </c>
      <c r="H261" s="280">
        <v>365.784</v>
      </c>
      <c r="I261" s="281"/>
      <c r="J261" s="282">
        <f>ROUND(I261*H261,2)</f>
        <v>0</v>
      </c>
      <c r="K261" s="278" t="s">
        <v>223</v>
      </c>
      <c r="L261" s="45"/>
      <c r="M261" s="283" t="s">
        <v>1</v>
      </c>
      <c r="N261" s="284" t="s">
        <v>43</v>
      </c>
      <c r="O261" s="92"/>
      <c r="P261" s="239">
        <f>O261*H261</f>
        <v>0</v>
      </c>
      <c r="Q261" s="239">
        <v>0</v>
      </c>
      <c r="R261" s="239">
        <f>Q261*H261</f>
        <v>0</v>
      </c>
      <c r="S261" s="239">
        <v>0</v>
      </c>
      <c r="T261" s="240">
        <f>S261*H261</f>
        <v>0</v>
      </c>
      <c r="U261" s="39"/>
      <c r="V261" s="39"/>
      <c r="W261" s="39"/>
      <c r="X261" s="39"/>
      <c r="Y261" s="39"/>
      <c r="Z261" s="39"/>
      <c r="AA261" s="39"/>
      <c r="AB261" s="39"/>
      <c r="AC261" s="39"/>
      <c r="AD261" s="39"/>
      <c r="AE261" s="39"/>
      <c r="AR261" s="241" t="s">
        <v>100</v>
      </c>
      <c r="AT261" s="241" t="s">
        <v>265</v>
      </c>
      <c r="AU261" s="241" t="s">
        <v>95</v>
      </c>
      <c r="AY261" s="18" t="s">
        <v>216</v>
      </c>
      <c r="BE261" s="242">
        <f>IF(N261="základní",J261,0)</f>
        <v>0</v>
      </c>
      <c r="BF261" s="242">
        <f>IF(N261="snížená",J261,0)</f>
        <v>0</v>
      </c>
      <c r="BG261" s="242">
        <f>IF(N261="zákl. přenesená",J261,0)</f>
        <v>0</v>
      </c>
      <c r="BH261" s="242">
        <f>IF(N261="sníž. přenesená",J261,0)</f>
        <v>0</v>
      </c>
      <c r="BI261" s="242">
        <f>IF(N261="nulová",J261,0)</f>
        <v>0</v>
      </c>
      <c r="BJ261" s="18" t="s">
        <v>85</v>
      </c>
      <c r="BK261" s="242">
        <f>ROUND(I261*H261,2)</f>
        <v>0</v>
      </c>
      <c r="BL261" s="18" t="s">
        <v>100</v>
      </c>
      <c r="BM261" s="241" t="s">
        <v>732</v>
      </c>
    </row>
    <row r="262" spans="1:51" s="13" customFormat="1" ht="12">
      <c r="A262" s="13"/>
      <c r="B262" s="243"/>
      <c r="C262" s="244"/>
      <c r="D262" s="245" t="s">
        <v>226</v>
      </c>
      <c r="E262" s="246" t="s">
        <v>1</v>
      </c>
      <c r="F262" s="247" t="s">
        <v>733</v>
      </c>
      <c r="G262" s="244"/>
      <c r="H262" s="246" t="s">
        <v>1</v>
      </c>
      <c r="I262" s="248"/>
      <c r="J262" s="244"/>
      <c r="K262" s="244"/>
      <c r="L262" s="249"/>
      <c r="M262" s="250"/>
      <c r="N262" s="251"/>
      <c r="O262" s="251"/>
      <c r="P262" s="251"/>
      <c r="Q262" s="251"/>
      <c r="R262" s="251"/>
      <c r="S262" s="251"/>
      <c r="T262" s="252"/>
      <c r="U262" s="13"/>
      <c r="V262" s="13"/>
      <c r="W262" s="13"/>
      <c r="X262" s="13"/>
      <c r="Y262" s="13"/>
      <c r="Z262" s="13"/>
      <c r="AA262" s="13"/>
      <c r="AB262" s="13"/>
      <c r="AC262" s="13"/>
      <c r="AD262" s="13"/>
      <c r="AE262" s="13"/>
      <c r="AT262" s="253" t="s">
        <v>226</v>
      </c>
      <c r="AU262" s="253" t="s">
        <v>95</v>
      </c>
      <c r="AV262" s="13" t="s">
        <v>85</v>
      </c>
      <c r="AW262" s="13" t="s">
        <v>35</v>
      </c>
      <c r="AX262" s="13" t="s">
        <v>78</v>
      </c>
      <c r="AY262" s="253" t="s">
        <v>216</v>
      </c>
    </row>
    <row r="263" spans="1:51" s="14" customFormat="1" ht="12">
      <c r="A263" s="14"/>
      <c r="B263" s="254"/>
      <c r="C263" s="255"/>
      <c r="D263" s="245" t="s">
        <v>226</v>
      </c>
      <c r="E263" s="256" t="s">
        <v>1</v>
      </c>
      <c r="F263" s="257" t="s">
        <v>734</v>
      </c>
      <c r="G263" s="255"/>
      <c r="H263" s="258">
        <v>153.536</v>
      </c>
      <c r="I263" s="259"/>
      <c r="J263" s="255"/>
      <c r="K263" s="255"/>
      <c r="L263" s="260"/>
      <c r="M263" s="261"/>
      <c r="N263" s="262"/>
      <c r="O263" s="262"/>
      <c r="P263" s="262"/>
      <c r="Q263" s="262"/>
      <c r="R263" s="262"/>
      <c r="S263" s="262"/>
      <c r="T263" s="263"/>
      <c r="U263" s="14"/>
      <c r="V263" s="14"/>
      <c r="W263" s="14"/>
      <c r="X263" s="14"/>
      <c r="Y263" s="14"/>
      <c r="Z263" s="14"/>
      <c r="AA263" s="14"/>
      <c r="AB263" s="14"/>
      <c r="AC263" s="14"/>
      <c r="AD263" s="14"/>
      <c r="AE263" s="14"/>
      <c r="AT263" s="264" t="s">
        <v>226</v>
      </c>
      <c r="AU263" s="264" t="s">
        <v>95</v>
      </c>
      <c r="AV263" s="14" t="s">
        <v>87</v>
      </c>
      <c r="AW263" s="14" t="s">
        <v>35</v>
      </c>
      <c r="AX263" s="14" t="s">
        <v>78</v>
      </c>
      <c r="AY263" s="264" t="s">
        <v>216</v>
      </c>
    </row>
    <row r="264" spans="1:51" s="14" customFormat="1" ht="12">
      <c r="A264" s="14"/>
      <c r="B264" s="254"/>
      <c r="C264" s="255"/>
      <c r="D264" s="245" t="s">
        <v>226</v>
      </c>
      <c r="E264" s="256" t="s">
        <v>1</v>
      </c>
      <c r="F264" s="257" t="s">
        <v>735</v>
      </c>
      <c r="G264" s="255"/>
      <c r="H264" s="258">
        <v>57.398</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226</v>
      </c>
      <c r="AU264" s="264" t="s">
        <v>95</v>
      </c>
      <c r="AV264" s="14" t="s">
        <v>87</v>
      </c>
      <c r="AW264" s="14" t="s">
        <v>35</v>
      </c>
      <c r="AX264" s="14" t="s">
        <v>78</v>
      </c>
      <c r="AY264" s="264" t="s">
        <v>216</v>
      </c>
    </row>
    <row r="265" spans="1:51" s="13" customFormat="1" ht="12">
      <c r="A265" s="13"/>
      <c r="B265" s="243"/>
      <c r="C265" s="244"/>
      <c r="D265" s="245" t="s">
        <v>226</v>
      </c>
      <c r="E265" s="246" t="s">
        <v>1</v>
      </c>
      <c r="F265" s="247" t="s">
        <v>736</v>
      </c>
      <c r="G265" s="244"/>
      <c r="H265" s="246" t="s">
        <v>1</v>
      </c>
      <c r="I265" s="248"/>
      <c r="J265" s="244"/>
      <c r="K265" s="244"/>
      <c r="L265" s="249"/>
      <c r="M265" s="250"/>
      <c r="N265" s="251"/>
      <c r="O265" s="251"/>
      <c r="P265" s="251"/>
      <c r="Q265" s="251"/>
      <c r="R265" s="251"/>
      <c r="S265" s="251"/>
      <c r="T265" s="252"/>
      <c r="U265" s="13"/>
      <c r="V265" s="13"/>
      <c r="W265" s="13"/>
      <c r="X265" s="13"/>
      <c r="Y265" s="13"/>
      <c r="Z265" s="13"/>
      <c r="AA265" s="13"/>
      <c r="AB265" s="13"/>
      <c r="AC265" s="13"/>
      <c r="AD265" s="13"/>
      <c r="AE265" s="13"/>
      <c r="AT265" s="253" t="s">
        <v>226</v>
      </c>
      <c r="AU265" s="253" t="s">
        <v>95</v>
      </c>
      <c r="AV265" s="13" t="s">
        <v>85</v>
      </c>
      <c r="AW265" s="13" t="s">
        <v>35</v>
      </c>
      <c r="AX265" s="13" t="s">
        <v>78</v>
      </c>
      <c r="AY265" s="253" t="s">
        <v>216</v>
      </c>
    </row>
    <row r="266" spans="1:51" s="14" customFormat="1" ht="12">
      <c r="A266" s="14"/>
      <c r="B266" s="254"/>
      <c r="C266" s="255"/>
      <c r="D266" s="245" t="s">
        <v>226</v>
      </c>
      <c r="E266" s="256" t="s">
        <v>1</v>
      </c>
      <c r="F266" s="257" t="s">
        <v>217</v>
      </c>
      <c r="G266" s="255"/>
      <c r="H266" s="258">
        <v>5</v>
      </c>
      <c r="I266" s="259"/>
      <c r="J266" s="255"/>
      <c r="K266" s="255"/>
      <c r="L266" s="260"/>
      <c r="M266" s="261"/>
      <c r="N266" s="262"/>
      <c r="O266" s="262"/>
      <c r="P266" s="262"/>
      <c r="Q266" s="262"/>
      <c r="R266" s="262"/>
      <c r="S266" s="262"/>
      <c r="T266" s="263"/>
      <c r="U266" s="14"/>
      <c r="V266" s="14"/>
      <c r="W266" s="14"/>
      <c r="X266" s="14"/>
      <c r="Y266" s="14"/>
      <c r="Z266" s="14"/>
      <c r="AA266" s="14"/>
      <c r="AB266" s="14"/>
      <c r="AC266" s="14"/>
      <c r="AD266" s="14"/>
      <c r="AE266" s="14"/>
      <c r="AT266" s="264" t="s">
        <v>226</v>
      </c>
      <c r="AU266" s="264" t="s">
        <v>95</v>
      </c>
      <c r="AV266" s="14" t="s">
        <v>87</v>
      </c>
      <c r="AW266" s="14" t="s">
        <v>35</v>
      </c>
      <c r="AX266" s="14" t="s">
        <v>78</v>
      </c>
      <c r="AY266" s="264" t="s">
        <v>216</v>
      </c>
    </row>
    <row r="267" spans="1:51" s="13" customFormat="1" ht="12">
      <c r="A267" s="13"/>
      <c r="B267" s="243"/>
      <c r="C267" s="244"/>
      <c r="D267" s="245" t="s">
        <v>226</v>
      </c>
      <c r="E267" s="246" t="s">
        <v>1</v>
      </c>
      <c r="F267" s="247" t="s">
        <v>737</v>
      </c>
      <c r="G267" s="244"/>
      <c r="H267" s="246" t="s">
        <v>1</v>
      </c>
      <c r="I267" s="248"/>
      <c r="J267" s="244"/>
      <c r="K267" s="244"/>
      <c r="L267" s="249"/>
      <c r="M267" s="250"/>
      <c r="N267" s="251"/>
      <c r="O267" s="251"/>
      <c r="P267" s="251"/>
      <c r="Q267" s="251"/>
      <c r="R267" s="251"/>
      <c r="S267" s="251"/>
      <c r="T267" s="252"/>
      <c r="U267" s="13"/>
      <c r="V267" s="13"/>
      <c r="W267" s="13"/>
      <c r="X267" s="13"/>
      <c r="Y267" s="13"/>
      <c r="Z267" s="13"/>
      <c r="AA267" s="13"/>
      <c r="AB267" s="13"/>
      <c r="AC267" s="13"/>
      <c r="AD267" s="13"/>
      <c r="AE267" s="13"/>
      <c r="AT267" s="253" t="s">
        <v>226</v>
      </c>
      <c r="AU267" s="253" t="s">
        <v>95</v>
      </c>
      <c r="AV267" s="13" t="s">
        <v>85</v>
      </c>
      <c r="AW267" s="13" t="s">
        <v>35</v>
      </c>
      <c r="AX267" s="13" t="s">
        <v>78</v>
      </c>
      <c r="AY267" s="253" t="s">
        <v>216</v>
      </c>
    </row>
    <row r="268" spans="1:51" s="14" customFormat="1" ht="12">
      <c r="A268" s="14"/>
      <c r="B268" s="254"/>
      <c r="C268" s="255"/>
      <c r="D268" s="245" t="s">
        <v>226</v>
      </c>
      <c r="E268" s="256" t="s">
        <v>1</v>
      </c>
      <c r="F268" s="257" t="s">
        <v>738</v>
      </c>
      <c r="G268" s="255"/>
      <c r="H268" s="258">
        <v>8.19</v>
      </c>
      <c r="I268" s="259"/>
      <c r="J268" s="255"/>
      <c r="K268" s="255"/>
      <c r="L268" s="260"/>
      <c r="M268" s="261"/>
      <c r="N268" s="262"/>
      <c r="O268" s="262"/>
      <c r="P268" s="262"/>
      <c r="Q268" s="262"/>
      <c r="R268" s="262"/>
      <c r="S268" s="262"/>
      <c r="T268" s="263"/>
      <c r="U268" s="14"/>
      <c r="V268" s="14"/>
      <c r="W268" s="14"/>
      <c r="X268" s="14"/>
      <c r="Y268" s="14"/>
      <c r="Z268" s="14"/>
      <c r="AA268" s="14"/>
      <c r="AB268" s="14"/>
      <c r="AC268" s="14"/>
      <c r="AD268" s="14"/>
      <c r="AE268" s="14"/>
      <c r="AT268" s="264" t="s">
        <v>226</v>
      </c>
      <c r="AU268" s="264" t="s">
        <v>95</v>
      </c>
      <c r="AV268" s="14" t="s">
        <v>87</v>
      </c>
      <c r="AW268" s="14" t="s">
        <v>35</v>
      </c>
      <c r="AX268" s="14" t="s">
        <v>78</v>
      </c>
      <c r="AY268" s="264" t="s">
        <v>216</v>
      </c>
    </row>
    <row r="269" spans="1:51" s="13" customFormat="1" ht="12">
      <c r="A269" s="13"/>
      <c r="B269" s="243"/>
      <c r="C269" s="244"/>
      <c r="D269" s="245" t="s">
        <v>226</v>
      </c>
      <c r="E269" s="246" t="s">
        <v>1</v>
      </c>
      <c r="F269" s="247" t="s">
        <v>739</v>
      </c>
      <c r="G269" s="244"/>
      <c r="H269" s="246" t="s">
        <v>1</v>
      </c>
      <c r="I269" s="248"/>
      <c r="J269" s="244"/>
      <c r="K269" s="244"/>
      <c r="L269" s="249"/>
      <c r="M269" s="250"/>
      <c r="N269" s="251"/>
      <c r="O269" s="251"/>
      <c r="P269" s="251"/>
      <c r="Q269" s="251"/>
      <c r="R269" s="251"/>
      <c r="S269" s="251"/>
      <c r="T269" s="252"/>
      <c r="U269" s="13"/>
      <c r="V269" s="13"/>
      <c r="W269" s="13"/>
      <c r="X269" s="13"/>
      <c r="Y269" s="13"/>
      <c r="Z269" s="13"/>
      <c r="AA269" s="13"/>
      <c r="AB269" s="13"/>
      <c r="AC269" s="13"/>
      <c r="AD269" s="13"/>
      <c r="AE269" s="13"/>
      <c r="AT269" s="253" t="s">
        <v>226</v>
      </c>
      <c r="AU269" s="253" t="s">
        <v>95</v>
      </c>
      <c r="AV269" s="13" t="s">
        <v>85</v>
      </c>
      <c r="AW269" s="13" t="s">
        <v>35</v>
      </c>
      <c r="AX269" s="13" t="s">
        <v>78</v>
      </c>
      <c r="AY269" s="253" t="s">
        <v>216</v>
      </c>
    </row>
    <row r="270" spans="1:51" s="14" customFormat="1" ht="12">
      <c r="A270" s="14"/>
      <c r="B270" s="254"/>
      <c r="C270" s="255"/>
      <c r="D270" s="245" t="s">
        <v>226</v>
      </c>
      <c r="E270" s="256" t="s">
        <v>1</v>
      </c>
      <c r="F270" s="257" t="s">
        <v>740</v>
      </c>
      <c r="G270" s="255"/>
      <c r="H270" s="258">
        <v>2.4</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226</v>
      </c>
      <c r="AU270" s="264" t="s">
        <v>95</v>
      </c>
      <c r="AV270" s="14" t="s">
        <v>87</v>
      </c>
      <c r="AW270" s="14" t="s">
        <v>35</v>
      </c>
      <c r="AX270" s="14" t="s">
        <v>78</v>
      </c>
      <c r="AY270" s="264" t="s">
        <v>216</v>
      </c>
    </row>
    <row r="271" spans="1:51" s="13" customFormat="1" ht="12">
      <c r="A271" s="13"/>
      <c r="B271" s="243"/>
      <c r="C271" s="244"/>
      <c r="D271" s="245" t="s">
        <v>226</v>
      </c>
      <c r="E271" s="246" t="s">
        <v>1</v>
      </c>
      <c r="F271" s="247" t="s">
        <v>741</v>
      </c>
      <c r="G271" s="244"/>
      <c r="H271" s="246" t="s">
        <v>1</v>
      </c>
      <c r="I271" s="248"/>
      <c r="J271" s="244"/>
      <c r="K271" s="244"/>
      <c r="L271" s="249"/>
      <c r="M271" s="250"/>
      <c r="N271" s="251"/>
      <c r="O271" s="251"/>
      <c r="P271" s="251"/>
      <c r="Q271" s="251"/>
      <c r="R271" s="251"/>
      <c r="S271" s="251"/>
      <c r="T271" s="252"/>
      <c r="U271" s="13"/>
      <c r="V271" s="13"/>
      <c r="W271" s="13"/>
      <c r="X271" s="13"/>
      <c r="Y271" s="13"/>
      <c r="Z271" s="13"/>
      <c r="AA271" s="13"/>
      <c r="AB271" s="13"/>
      <c r="AC271" s="13"/>
      <c r="AD271" s="13"/>
      <c r="AE271" s="13"/>
      <c r="AT271" s="253" t="s">
        <v>226</v>
      </c>
      <c r="AU271" s="253" t="s">
        <v>95</v>
      </c>
      <c r="AV271" s="13" t="s">
        <v>85</v>
      </c>
      <c r="AW271" s="13" t="s">
        <v>35</v>
      </c>
      <c r="AX271" s="13" t="s">
        <v>78</v>
      </c>
      <c r="AY271" s="253" t="s">
        <v>216</v>
      </c>
    </row>
    <row r="272" spans="1:51" s="14" customFormat="1" ht="12">
      <c r="A272" s="14"/>
      <c r="B272" s="254"/>
      <c r="C272" s="255"/>
      <c r="D272" s="245" t="s">
        <v>226</v>
      </c>
      <c r="E272" s="256" t="s">
        <v>1</v>
      </c>
      <c r="F272" s="257" t="s">
        <v>742</v>
      </c>
      <c r="G272" s="255"/>
      <c r="H272" s="258">
        <v>16.5</v>
      </c>
      <c r="I272" s="259"/>
      <c r="J272" s="255"/>
      <c r="K272" s="255"/>
      <c r="L272" s="260"/>
      <c r="M272" s="261"/>
      <c r="N272" s="262"/>
      <c r="O272" s="262"/>
      <c r="P272" s="262"/>
      <c r="Q272" s="262"/>
      <c r="R272" s="262"/>
      <c r="S272" s="262"/>
      <c r="T272" s="263"/>
      <c r="U272" s="14"/>
      <c r="V272" s="14"/>
      <c r="W272" s="14"/>
      <c r="X272" s="14"/>
      <c r="Y272" s="14"/>
      <c r="Z272" s="14"/>
      <c r="AA272" s="14"/>
      <c r="AB272" s="14"/>
      <c r="AC272" s="14"/>
      <c r="AD272" s="14"/>
      <c r="AE272" s="14"/>
      <c r="AT272" s="264" t="s">
        <v>226</v>
      </c>
      <c r="AU272" s="264" t="s">
        <v>95</v>
      </c>
      <c r="AV272" s="14" t="s">
        <v>87</v>
      </c>
      <c r="AW272" s="14" t="s">
        <v>35</v>
      </c>
      <c r="AX272" s="14" t="s">
        <v>78</v>
      </c>
      <c r="AY272" s="264" t="s">
        <v>216</v>
      </c>
    </row>
    <row r="273" spans="1:51" s="13" customFormat="1" ht="12">
      <c r="A273" s="13"/>
      <c r="B273" s="243"/>
      <c r="C273" s="244"/>
      <c r="D273" s="245" t="s">
        <v>226</v>
      </c>
      <c r="E273" s="246" t="s">
        <v>1</v>
      </c>
      <c r="F273" s="247" t="s">
        <v>743</v>
      </c>
      <c r="G273" s="244"/>
      <c r="H273" s="246" t="s">
        <v>1</v>
      </c>
      <c r="I273" s="248"/>
      <c r="J273" s="244"/>
      <c r="K273" s="244"/>
      <c r="L273" s="249"/>
      <c r="M273" s="250"/>
      <c r="N273" s="251"/>
      <c r="O273" s="251"/>
      <c r="P273" s="251"/>
      <c r="Q273" s="251"/>
      <c r="R273" s="251"/>
      <c r="S273" s="251"/>
      <c r="T273" s="252"/>
      <c r="U273" s="13"/>
      <c r="V273" s="13"/>
      <c r="W273" s="13"/>
      <c r="X273" s="13"/>
      <c r="Y273" s="13"/>
      <c r="Z273" s="13"/>
      <c r="AA273" s="13"/>
      <c r="AB273" s="13"/>
      <c r="AC273" s="13"/>
      <c r="AD273" s="13"/>
      <c r="AE273" s="13"/>
      <c r="AT273" s="253" t="s">
        <v>226</v>
      </c>
      <c r="AU273" s="253" t="s">
        <v>95</v>
      </c>
      <c r="AV273" s="13" t="s">
        <v>85</v>
      </c>
      <c r="AW273" s="13" t="s">
        <v>35</v>
      </c>
      <c r="AX273" s="13" t="s">
        <v>78</v>
      </c>
      <c r="AY273" s="253" t="s">
        <v>216</v>
      </c>
    </row>
    <row r="274" spans="1:51" s="14" customFormat="1" ht="12">
      <c r="A274" s="14"/>
      <c r="B274" s="254"/>
      <c r="C274" s="255"/>
      <c r="D274" s="245" t="s">
        <v>226</v>
      </c>
      <c r="E274" s="256" t="s">
        <v>1</v>
      </c>
      <c r="F274" s="257" t="s">
        <v>744</v>
      </c>
      <c r="G274" s="255"/>
      <c r="H274" s="258">
        <v>122.76</v>
      </c>
      <c r="I274" s="259"/>
      <c r="J274" s="255"/>
      <c r="K274" s="255"/>
      <c r="L274" s="260"/>
      <c r="M274" s="261"/>
      <c r="N274" s="262"/>
      <c r="O274" s="262"/>
      <c r="P274" s="262"/>
      <c r="Q274" s="262"/>
      <c r="R274" s="262"/>
      <c r="S274" s="262"/>
      <c r="T274" s="263"/>
      <c r="U274" s="14"/>
      <c r="V274" s="14"/>
      <c r="W274" s="14"/>
      <c r="X274" s="14"/>
      <c r="Y274" s="14"/>
      <c r="Z274" s="14"/>
      <c r="AA274" s="14"/>
      <c r="AB274" s="14"/>
      <c r="AC274" s="14"/>
      <c r="AD274" s="14"/>
      <c r="AE274" s="14"/>
      <c r="AT274" s="264" t="s">
        <v>226</v>
      </c>
      <c r="AU274" s="264" t="s">
        <v>95</v>
      </c>
      <c r="AV274" s="14" t="s">
        <v>87</v>
      </c>
      <c r="AW274" s="14" t="s">
        <v>35</v>
      </c>
      <c r="AX274" s="14" t="s">
        <v>78</v>
      </c>
      <c r="AY274" s="264" t="s">
        <v>216</v>
      </c>
    </row>
    <row r="275" spans="1:51" s="15" customFormat="1" ht="12">
      <c r="A275" s="15"/>
      <c r="B275" s="265"/>
      <c r="C275" s="266"/>
      <c r="D275" s="245" t="s">
        <v>226</v>
      </c>
      <c r="E275" s="267" t="s">
        <v>1</v>
      </c>
      <c r="F275" s="268" t="s">
        <v>229</v>
      </c>
      <c r="G275" s="266"/>
      <c r="H275" s="269">
        <v>365.784</v>
      </c>
      <c r="I275" s="270"/>
      <c r="J275" s="266"/>
      <c r="K275" s="266"/>
      <c r="L275" s="271"/>
      <c r="M275" s="272"/>
      <c r="N275" s="273"/>
      <c r="O275" s="273"/>
      <c r="P275" s="273"/>
      <c r="Q275" s="273"/>
      <c r="R275" s="273"/>
      <c r="S275" s="273"/>
      <c r="T275" s="274"/>
      <c r="U275" s="15"/>
      <c r="V275" s="15"/>
      <c r="W275" s="15"/>
      <c r="X275" s="15"/>
      <c r="Y275" s="15"/>
      <c r="Z275" s="15"/>
      <c r="AA275" s="15"/>
      <c r="AB275" s="15"/>
      <c r="AC275" s="15"/>
      <c r="AD275" s="15"/>
      <c r="AE275" s="15"/>
      <c r="AT275" s="275" t="s">
        <v>226</v>
      </c>
      <c r="AU275" s="275" t="s">
        <v>95</v>
      </c>
      <c r="AV275" s="15" t="s">
        <v>100</v>
      </c>
      <c r="AW275" s="15" t="s">
        <v>35</v>
      </c>
      <c r="AX275" s="15" t="s">
        <v>85</v>
      </c>
      <c r="AY275" s="275" t="s">
        <v>216</v>
      </c>
    </row>
    <row r="276" spans="1:65" s="2" customFormat="1" ht="44.25" customHeight="1">
      <c r="A276" s="39"/>
      <c r="B276" s="40"/>
      <c r="C276" s="276" t="s">
        <v>397</v>
      </c>
      <c r="D276" s="276" t="s">
        <v>265</v>
      </c>
      <c r="E276" s="277" t="s">
        <v>745</v>
      </c>
      <c r="F276" s="278" t="s">
        <v>746</v>
      </c>
      <c r="G276" s="279" t="s">
        <v>300</v>
      </c>
      <c r="H276" s="280">
        <v>8.34</v>
      </c>
      <c r="I276" s="281"/>
      <c r="J276" s="282">
        <f>ROUND(I276*H276,2)</f>
        <v>0</v>
      </c>
      <c r="K276" s="278" t="s">
        <v>223</v>
      </c>
      <c r="L276" s="45"/>
      <c r="M276" s="283" t="s">
        <v>1</v>
      </c>
      <c r="N276" s="284" t="s">
        <v>43</v>
      </c>
      <c r="O276" s="92"/>
      <c r="P276" s="239">
        <f>O276*H276</f>
        <v>0</v>
      </c>
      <c r="Q276" s="239">
        <v>0</v>
      </c>
      <c r="R276" s="239">
        <f>Q276*H276</f>
        <v>0</v>
      </c>
      <c r="S276" s="239">
        <v>0</v>
      </c>
      <c r="T276" s="240">
        <f>S276*H276</f>
        <v>0</v>
      </c>
      <c r="U276" s="39"/>
      <c r="V276" s="39"/>
      <c r="W276" s="39"/>
      <c r="X276" s="39"/>
      <c r="Y276" s="39"/>
      <c r="Z276" s="39"/>
      <c r="AA276" s="39"/>
      <c r="AB276" s="39"/>
      <c r="AC276" s="39"/>
      <c r="AD276" s="39"/>
      <c r="AE276" s="39"/>
      <c r="AR276" s="241" t="s">
        <v>100</v>
      </c>
      <c r="AT276" s="241" t="s">
        <v>265</v>
      </c>
      <c r="AU276" s="241" t="s">
        <v>95</v>
      </c>
      <c r="AY276" s="18" t="s">
        <v>216</v>
      </c>
      <c r="BE276" s="242">
        <f>IF(N276="základní",J276,0)</f>
        <v>0</v>
      </c>
      <c r="BF276" s="242">
        <f>IF(N276="snížená",J276,0)</f>
        <v>0</v>
      </c>
      <c r="BG276" s="242">
        <f>IF(N276="zákl. přenesená",J276,0)</f>
        <v>0</v>
      </c>
      <c r="BH276" s="242">
        <f>IF(N276="sníž. přenesená",J276,0)</f>
        <v>0</v>
      </c>
      <c r="BI276" s="242">
        <f>IF(N276="nulová",J276,0)</f>
        <v>0</v>
      </c>
      <c r="BJ276" s="18" t="s">
        <v>85</v>
      </c>
      <c r="BK276" s="242">
        <f>ROUND(I276*H276,2)</f>
        <v>0</v>
      </c>
      <c r="BL276" s="18" t="s">
        <v>100</v>
      </c>
      <c r="BM276" s="241" t="s">
        <v>747</v>
      </c>
    </row>
    <row r="277" spans="1:51" s="13" customFormat="1" ht="12">
      <c r="A277" s="13"/>
      <c r="B277" s="243"/>
      <c r="C277" s="244"/>
      <c r="D277" s="245" t="s">
        <v>226</v>
      </c>
      <c r="E277" s="246" t="s">
        <v>1</v>
      </c>
      <c r="F277" s="247" t="s">
        <v>748</v>
      </c>
      <c r="G277" s="244"/>
      <c r="H277" s="246" t="s">
        <v>1</v>
      </c>
      <c r="I277" s="248"/>
      <c r="J277" s="244"/>
      <c r="K277" s="244"/>
      <c r="L277" s="249"/>
      <c r="M277" s="250"/>
      <c r="N277" s="251"/>
      <c r="O277" s="251"/>
      <c r="P277" s="251"/>
      <c r="Q277" s="251"/>
      <c r="R277" s="251"/>
      <c r="S277" s="251"/>
      <c r="T277" s="252"/>
      <c r="U277" s="13"/>
      <c r="V277" s="13"/>
      <c r="W277" s="13"/>
      <c r="X277" s="13"/>
      <c r="Y277" s="13"/>
      <c r="Z277" s="13"/>
      <c r="AA277" s="13"/>
      <c r="AB277" s="13"/>
      <c r="AC277" s="13"/>
      <c r="AD277" s="13"/>
      <c r="AE277" s="13"/>
      <c r="AT277" s="253" t="s">
        <v>226</v>
      </c>
      <c r="AU277" s="253" t="s">
        <v>95</v>
      </c>
      <c r="AV277" s="13" t="s">
        <v>85</v>
      </c>
      <c r="AW277" s="13" t="s">
        <v>35</v>
      </c>
      <c r="AX277" s="13" t="s">
        <v>78</v>
      </c>
      <c r="AY277" s="253" t="s">
        <v>216</v>
      </c>
    </row>
    <row r="278" spans="1:51" s="14" customFormat="1" ht="12">
      <c r="A278" s="14"/>
      <c r="B278" s="254"/>
      <c r="C278" s="255"/>
      <c r="D278" s="245" t="s">
        <v>226</v>
      </c>
      <c r="E278" s="256" t="s">
        <v>1</v>
      </c>
      <c r="F278" s="257" t="s">
        <v>749</v>
      </c>
      <c r="G278" s="255"/>
      <c r="H278" s="258">
        <v>5.04</v>
      </c>
      <c r="I278" s="259"/>
      <c r="J278" s="255"/>
      <c r="K278" s="255"/>
      <c r="L278" s="260"/>
      <c r="M278" s="261"/>
      <c r="N278" s="262"/>
      <c r="O278" s="262"/>
      <c r="P278" s="262"/>
      <c r="Q278" s="262"/>
      <c r="R278" s="262"/>
      <c r="S278" s="262"/>
      <c r="T278" s="263"/>
      <c r="U278" s="14"/>
      <c r="V278" s="14"/>
      <c r="W278" s="14"/>
      <c r="X278" s="14"/>
      <c r="Y278" s="14"/>
      <c r="Z278" s="14"/>
      <c r="AA278" s="14"/>
      <c r="AB278" s="14"/>
      <c r="AC278" s="14"/>
      <c r="AD278" s="14"/>
      <c r="AE278" s="14"/>
      <c r="AT278" s="264" t="s">
        <v>226</v>
      </c>
      <c r="AU278" s="264" t="s">
        <v>95</v>
      </c>
      <c r="AV278" s="14" t="s">
        <v>87</v>
      </c>
      <c r="AW278" s="14" t="s">
        <v>35</v>
      </c>
      <c r="AX278" s="14" t="s">
        <v>78</v>
      </c>
      <c r="AY278" s="264" t="s">
        <v>216</v>
      </c>
    </row>
    <row r="279" spans="1:51" s="13" customFormat="1" ht="12">
      <c r="A279" s="13"/>
      <c r="B279" s="243"/>
      <c r="C279" s="244"/>
      <c r="D279" s="245" t="s">
        <v>226</v>
      </c>
      <c r="E279" s="246" t="s">
        <v>1</v>
      </c>
      <c r="F279" s="247" t="s">
        <v>750</v>
      </c>
      <c r="G279" s="244"/>
      <c r="H279" s="246" t="s">
        <v>1</v>
      </c>
      <c r="I279" s="248"/>
      <c r="J279" s="244"/>
      <c r="K279" s="244"/>
      <c r="L279" s="249"/>
      <c r="M279" s="250"/>
      <c r="N279" s="251"/>
      <c r="O279" s="251"/>
      <c r="P279" s="251"/>
      <c r="Q279" s="251"/>
      <c r="R279" s="251"/>
      <c r="S279" s="251"/>
      <c r="T279" s="252"/>
      <c r="U279" s="13"/>
      <c r="V279" s="13"/>
      <c r="W279" s="13"/>
      <c r="X279" s="13"/>
      <c r="Y279" s="13"/>
      <c r="Z279" s="13"/>
      <c r="AA279" s="13"/>
      <c r="AB279" s="13"/>
      <c r="AC279" s="13"/>
      <c r="AD279" s="13"/>
      <c r="AE279" s="13"/>
      <c r="AT279" s="253" t="s">
        <v>226</v>
      </c>
      <c r="AU279" s="253" t="s">
        <v>95</v>
      </c>
      <c r="AV279" s="13" t="s">
        <v>85</v>
      </c>
      <c r="AW279" s="13" t="s">
        <v>35</v>
      </c>
      <c r="AX279" s="13" t="s">
        <v>78</v>
      </c>
      <c r="AY279" s="253" t="s">
        <v>216</v>
      </c>
    </row>
    <row r="280" spans="1:51" s="14" customFormat="1" ht="12">
      <c r="A280" s="14"/>
      <c r="B280" s="254"/>
      <c r="C280" s="255"/>
      <c r="D280" s="245" t="s">
        <v>226</v>
      </c>
      <c r="E280" s="256" t="s">
        <v>1</v>
      </c>
      <c r="F280" s="257" t="s">
        <v>751</v>
      </c>
      <c r="G280" s="255"/>
      <c r="H280" s="258">
        <v>3.3</v>
      </c>
      <c r="I280" s="259"/>
      <c r="J280" s="255"/>
      <c r="K280" s="255"/>
      <c r="L280" s="260"/>
      <c r="M280" s="261"/>
      <c r="N280" s="262"/>
      <c r="O280" s="262"/>
      <c r="P280" s="262"/>
      <c r="Q280" s="262"/>
      <c r="R280" s="262"/>
      <c r="S280" s="262"/>
      <c r="T280" s="263"/>
      <c r="U280" s="14"/>
      <c r="V280" s="14"/>
      <c r="W280" s="14"/>
      <c r="X280" s="14"/>
      <c r="Y280" s="14"/>
      <c r="Z280" s="14"/>
      <c r="AA280" s="14"/>
      <c r="AB280" s="14"/>
      <c r="AC280" s="14"/>
      <c r="AD280" s="14"/>
      <c r="AE280" s="14"/>
      <c r="AT280" s="264" t="s">
        <v>226</v>
      </c>
      <c r="AU280" s="264" t="s">
        <v>95</v>
      </c>
      <c r="AV280" s="14" t="s">
        <v>87</v>
      </c>
      <c r="AW280" s="14" t="s">
        <v>35</v>
      </c>
      <c r="AX280" s="14" t="s">
        <v>78</v>
      </c>
      <c r="AY280" s="264" t="s">
        <v>216</v>
      </c>
    </row>
    <row r="281" spans="1:51" s="15" customFormat="1" ht="12">
      <c r="A281" s="15"/>
      <c r="B281" s="265"/>
      <c r="C281" s="266"/>
      <c r="D281" s="245" t="s">
        <v>226</v>
      </c>
      <c r="E281" s="267" t="s">
        <v>1</v>
      </c>
      <c r="F281" s="268" t="s">
        <v>229</v>
      </c>
      <c r="G281" s="266"/>
      <c r="H281" s="269">
        <v>8.34</v>
      </c>
      <c r="I281" s="270"/>
      <c r="J281" s="266"/>
      <c r="K281" s="266"/>
      <c r="L281" s="271"/>
      <c r="M281" s="272"/>
      <c r="N281" s="273"/>
      <c r="O281" s="273"/>
      <c r="P281" s="273"/>
      <c r="Q281" s="273"/>
      <c r="R281" s="273"/>
      <c r="S281" s="273"/>
      <c r="T281" s="274"/>
      <c r="U281" s="15"/>
      <c r="V281" s="15"/>
      <c r="W281" s="15"/>
      <c r="X281" s="15"/>
      <c r="Y281" s="15"/>
      <c r="Z281" s="15"/>
      <c r="AA281" s="15"/>
      <c r="AB281" s="15"/>
      <c r="AC281" s="15"/>
      <c r="AD281" s="15"/>
      <c r="AE281" s="15"/>
      <c r="AT281" s="275" t="s">
        <v>226</v>
      </c>
      <c r="AU281" s="275" t="s">
        <v>95</v>
      </c>
      <c r="AV281" s="15" t="s">
        <v>100</v>
      </c>
      <c r="AW281" s="15" t="s">
        <v>35</v>
      </c>
      <c r="AX281" s="15" t="s">
        <v>85</v>
      </c>
      <c r="AY281" s="275" t="s">
        <v>216</v>
      </c>
    </row>
    <row r="282" spans="1:65" s="2" customFormat="1" ht="55.5" customHeight="1">
      <c r="A282" s="39"/>
      <c r="B282" s="40"/>
      <c r="C282" s="276" t="s">
        <v>402</v>
      </c>
      <c r="D282" s="276" t="s">
        <v>265</v>
      </c>
      <c r="E282" s="277" t="s">
        <v>752</v>
      </c>
      <c r="F282" s="278" t="s">
        <v>753</v>
      </c>
      <c r="G282" s="279" t="s">
        <v>300</v>
      </c>
      <c r="H282" s="280">
        <v>17.1</v>
      </c>
      <c r="I282" s="281"/>
      <c r="J282" s="282">
        <f>ROUND(I282*H282,2)</f>
        <v>0</v>
      </c>
      <c r="K282" s="278" t="s">
        <v>223</v>
      </c>
      <c r="L282" s="45"/>
      <c r="M282" s="283" t="s">
        <v>1</v>
      </c>
      <c r="N282" s="284" t="s">
        <v>43</v>
      </c>
      <c r="O282" s="92"/>
      <c r="P282" s="239">
        <f>O282*H282</f>
        <v>0</v>
      </c>
      <c r="Q282" s="239">
        <v>0</v>
      </c>
      <c r="R282" s="239">
        <f>Q282*H282</f>
        <v>0</v>
      </c>
      <c r="S282" s="239">
        <v>0</v>
      </c>
      <c r="T282" s="240">
        <f>S282*H282</f>
        <v>0</v>
      </c>
      <c r="U282" s="39"/>
      <c r="V282" s="39"/>
      <c r="W282" s="39"/>
      <c r="X282" s="39"/>
      <c r="Y282" s="39"/>
      <c r="Z282" s="39"/>
      <c r="AA282" s="39"/>
      <c r="AB282" s="39"/>
      <c r="AC282" s="39"/>
      <c r="AD282" s="39"/>
      <c r="AE282" s="39"/>
      <c r="AR282" s="241" t="s">
        <v>100</v>
      </c>
      <c r="AT282" s="241" t="s">
        <v>265</v>
      </c>
      <c r="AU282" s="241" t="s">
        <v>95</v>
      </c>
      <c r="AY282" s="18" t="s">
        <v>216</v>
      </c>
      <c r="BE282" s="242">
        <f>IF(N282="základní",J282,0)</f>
        <v>0</v>
      </c>
      <c r="BF282" s="242">
        <f>IF(N282="snížená",J282,0)</f>
        <v>0</v>
      </c>
      <c r="BG282" s="242">
        <f>IF(N282="zákl. přenesená",J282,0)</f>
        <v>0</v>
      </c>
      <c r="BH282" s="242">
        <f>IF(N282="sníž. přenesená",J282,0)</f>
        <v>0</v>
      </c>
      <c r="BI282" s="242">
        <f>IF(N282="nulová",J282,0)</f>
        <v>0</v>
      </c>
      <c r="BJ282" s="18" t="s">
        <v>85</v>
      </c>
      <c r="BK282" s="242">
        <f>ROUND(I282*H282,2)</f>
        <v>0</v>
      </c>
      <c r="BL282" s="18" t="s">
        <v>100</v>
      </c>
      <c r="BM282" s="241" t="s">
        <v>754</v>
      </c>
    </row>
    <row r="283" spans="1:51" s="13" customFormat="1" ht="12">
      <c r="A283" s="13"/>
      <c r="B283" s="243"/>
      <c r="C283" s="244"/>
      <c r="D283" s="245" t="s">
        <v>226</v>
      </c>
      <c r="E283" s="246" t="s">
        <v>1</v>
      </c>
      <c r="F283" s="247" t="s">
        <v>755</v>
      </c>
      <c r="G283" s="244"/>
      <c r="H283" s="246" t="s">
        <v>1</v>
      </c>
      <c r="I283" s="248"/>
      <c r="J283" s="244"/>
      <c r="K283" s="244"/>
      <c r="L283" s="249"/>
      <c r="M283" s="250"/>
      <c r="N283" s="251"/>
      <c r="O283" s="251"/>
      <c r="P283" s="251"/>
      <c r="Q283" s="251"/>
      <c r="R283" s="251"/>
      <c r="S283" s="251"/>
      <c r="T283" s="252"/>
      <c r="U283" s="13"/>
      <c r="V283" s="13"/>
      <c r="W283" s="13"/>
      <c r="X283" s="13"/>
      <c r="Y283" s="13"/>
      <c r="Z283" s="13"/>
      <c r="AA283" s="13"/>
      <c r="AB283" s="13"/>
      <c r="AC283" s="13"/>
      <c r="AD283" s="13"/>
      <c r="AE283" s="13"/>
      <c r="AT283" s="253" t="s">
        <v>226</v>
      </c>
      <c r="AU283" s="253" t="s">
        <v>95</v>
      </c>
      <c r="AV283" s="13" t="s">
        <v>85</v>
      </c>
      <c r="AW283" s="13" t="s">
        <v>35</v>
      </c>
      <c r="AX283" s="13" t="s">
        <v>78</v>
      </c>
      <c r="AY283" s="253" t="s">
        <v>216</v>
      </c>
    </row>
    <row r="284" spans="1:51" s="14" customFormat="1" ht="12">
      <c r="A284" s="14"/>
      <c r="B284" s="254"/>
      <c r="C284" s="255"/>
      <c r="D284" s="245" t="s">
        <v>226</v>
      </c>
      <c r="E284" s="256" t="s">
        <v>1</v>
      </c>
      <c r="F284" s="257" t="s">
        <v>756</v>
      </c>
      <c r="G284" s="255"/>
      <c r="H284" s="258">
        <v>13.8</v>
      </c>
      <c r="I284" s="259"/>
      <c r="J284" s="255"/>
      <c r="K284" s="255"/>
      <c r="L284" s="260"/>
      <c r="M284" s="261"/>
      <c r="N284" s="262"/>
      <c r="O284" s="262"/>
      <c r="P284" s="262"/>
      <c r="Q284" s="262"/>
      <c r="R284" s="262"/>
      <c r="S284" s="262"/>
      <c r="T284" s="263"/>
      <c r="U284" s="14"/>
      <c r="V284" s="14"/>
      <c r="W284" s="14"/>
      <c r="X284" s="14"/>
      <c r="Y284" s="14"/>
      <c r="Z284" s="14"/>
      <c r="AA284" s="14"/>
      <c r="AB284" s="14"/>
      <c r="AC284" s="14"/>
      <c r="AD284" s="14"/>
      <c r="AE284" s="14"/>
      <c r="AT284" s="264" t="s">
        <v>226</v>
      </c>
      <c r="AU284" s="264" t="s">
        <v>95</v>
      </c>
      <c r="AV284" s="14" t="s">
        <v>87</v>
      </c>
      <c r="AW284" s="14" t="s">
        <v>35</v>
      </c>
      <c r="AX284" s="14" t="s">
        <v>78</v>
      </c>
      <c r="AY284" s="264" t="s">
        <v>216</v>
      </c>
    </row>
    <row r="285" spans="1:51" s="13" customFormat="1" ht="12">
      <c r="A285" s="13"/>
      <c r="B285" s="243"/>
      <c r="C285" s="244"/>
      <c r="D285" s="245" t="s">
        <v>226</v>
      </c>
      <c r="E285" s="246" t="s">
        <v>1</v>
      </c>
      <c r="F285" s="247" t="s">
        <v>757</v>
      </c>
      <c r="G285" s="244"/>
      <c r="H285" s="246" t="s">
        <v>1</v>
      </c>
      <c r="I285" s="248"/>
      <c r="J285" s="244"/>
      <c r="K285" s="244"/>
      <c r="L285" s="249"/>
      <c r="M285" s="250"/>
      <c r="N285" s="251"/>
      <c r="O285" s="251"/>
      <c r="P285" s="251"/>
      <c r="Q285" s="251"/>
      <c r="R285" s="251"/>
      <c r="S285" s="251"/>
      <c r="T285" s="252"/>
      <c r="U285" s="13"/>
      <c r="V285" s="13"/>
      <c r="W285" s="13"/>
      <c r="X285" s="13"/>
      <c r="Y285" s="13"/>
      <c r="Z285" s="13"/>
      <c r="AA285" s="13"/>
      <c r="AB285" s="13"/>
      <c r="AC285" s="13"/>
      <c r="AD285" s="13"/>
      <c r="AE285" s="13"/>
      <c r="AT285" s="253" t="s">
        <v>226</v>
      </c>
      <c r="AU285" s="253" t="s">
        <v>95</v>
      </c>
      <c r="AV285" s="13" t="s">
        <v>85</v>
      </c>
      <c r="AW285" s="13" t="s">
        <v>35</v>
      </c>
      <c r="AX285" s="13" t="s">
        <v>78</v>
      </c>
      <c r="AY285" s="253" t="s">
        <v>216</v>
      </c>
    </row>
    <row r="286" spans="1:51" s="14" customFormat="1" ht="12">
      <c r="A286" s="14"/>
      <c r="B286" s="254"/>
      <c r="C286" s="255"/>
      <c r="D286" s="245" t="s">
        <v>226</v>
      </c>
      <c r="E286" s="256" t="s">
        <v>1</v>
      </c>
      <c r="F286" s="257" t="s">
        <v>758</v>
      </c>
      <c r="G286" s="255"/>
      <c r="H286" s="258">
        <v>3.3</v>
      </c>
      <c r="I286" s="259"/>
      <c r="J286" s="255"/>
      <c r="K286" s="255"/>
      <c r="L286" s="260"/>
      <c r="M286" s="261"/>
      <c r="N286" s="262"/>
      <c r="O286" s="262"/>
      <c r="P286" s="262"/>
      <c r="Q286" s="262"/>
      <c r="R286" s="262"/>
      <c r="S286" s="262"/>
      <c r="T286" s="263"/>
      <c r="U286" s="14"/>
      <c r="V286" s="14"/>
      <c r="W286" s="14"/>
      <c r="X286" s="14"/>
      <c r="Y286" s="14"/>
      <c r="Z286" s="14"/>
      <c r="AA286" s="14"/>
      <c r="AB286" s="14"/>
      <c r="AC286" s="14"/>
      <c r="AD286" s="14"/>
      <c r="AE286" s="14"/>
      <c r="AT286" s="264" t="s">
        <v>226</v>
      </c>
      <c r="AU286" s="264" t="s">
        <v>95</v>
      </c>
      <c r="AV286" s="14" t="s">
        <v>87</v>
      </c>
      <c r="AW286" s="14" t="s">
        <v>35</v>
      </c>
      <c r="AX286" s="14" t="s">
        <v>78</v>
      </c>
      <c r="AY286" s="264" t="s">
        <v>216</v>
      </c>
    </row>
    <row r="287" spans="1:51" s="15" customFormat="1" ht="12">
      <c r="A287" s="15"/>
      <c r="B287" s="265"/>
      <c r="C287" s="266"/>
      <c r="D287" s="245" t="s">
        <v>226</v>
      </c>
      <c r="E287" s="267" t="s">
        <v>1</v>
      </c>
      <c r="F287" s="268" t="s">
        <v>229</v>
      </c>
      <c r="G287" s="266"/>
      <c r="H287" s="269">
        <v>17.1</v>
      </c>
      <c r="I287" s="270"/>
      <c r="J287" s="266"/>
      <c r="K287" s="266"/>
      <c r="L287" s="271"/>
      <c r="M287" s="272"/>
      <c r="N287" s="273"/>
      <c r="O287" s="273"/>
      <c r="P287" s="273"/>
      <c r="Q287" s="273"/>
      <c r="R287" s="273"/>
      <c r="S287" s="273"/>
      <c r="T287" s="274"/>
      <c r="U287" s="15"/>
      <c r="V287" s="15"/>
      <c r="W287" s="15"/>
      <c r="X287" s="15"/>
      <c r="Y287" s="15"/>
      <c r="Z287" s="15"/>
      <c r="AA287" s="15"/>
      <c r="AB287" s="15"/>
      <c r="AC287" s="15"/>
      <c r="AD287" s="15"/>
      <c r="AE287" s="15"/>
      <c r="AT287" s="275" t="s">
        <v>226</v>
      </c>
      <c r="AU287" s="275" t="s">
        <v>95</v>
      </c>
      <c r="AV287" s="15" t="s">
        <v>100</v>
      </c>
      <c r="AW287" s="15" t="s">
        <v>35</v>
      </c>
      <c r="AX287" s="15" t="s">
        <v>85</v>
      </c>
      <c r="AY287" s="275" t="s">
        <v>216</v>
      </c>
    </row>
    <row r="288" spans="1:65" s="2" customFormat="1" ht="55.5" customHeight="1">
      <c r="A288" s="39"/>
      <c r="B288" s="40"/>
      <c r="C288" s="276" t="s">
        <v>407</v>
      </c>
      <c r="D288" s="276" t="s">
        <v>265</v>
      </c>
      <c r="E288" s="277" t="s">
        <v>759</v>
      </c>
      <c r="F288" s="278" t="s">
        <v>760</v>
      </c>
      <c r="G288" s="279" t="s">
        <v>268</v>
      </c>
      <c r="H288" s="280">
        <v>1402</v>
      </c>
      <c r="I288" s="281"/>
      <c r="J288" s="282">
        <f>ROUND(I288*H288,2)</f>
        <v>0</v>
      </c>
      <c r="K288" s="278" t="s">
        <v>223</v>
      </c>
      <c r="L288" s="45"/>
      <c r="M288" s="283" t="s">
        <v>1</v>
      </c>
      <c r="N288" s="284" t="s">
        <v>43</v>
      </c>
      <c r="O288" s="92"/>
      <c r="P288" s="239">
        <f>O288*H288</f>
        <v>0</v>
      </c>
      <c r="Q288" s="239">
        <v>0</v>
      </c>
      <c r="R288" s="239">
        <f>Q288*H288</f>
        <v>0</v>
      </c>
      <c r="S288" s="239">
        <v>0</v>
      </c>
      <c r="T288" s="240">
        <f>S288*H288</f>
        <v>0</v>
      </c>
      <c r="U288" s="39"/>
      <c r="V288" s="39"/>
      <c r="W288" s="39"/>
      <c r="X288" s="39"/>
      <c r="Y288" s="39"/>
      <c r="Z288" s="39"/>
      <c r="AA288" s="39"/>
      <c r="AB288" s="39"/>
      <c r="AC288" s="39"/>
      <c r="AD288" s="39"/>
      <c r="AE288" s="39"/>
      <c r="AR288" s="241" t="s">
        <v>100</v>
      </c>
      <c r="AT288" s="241" t="s">
        <v>265</v>
      </c>
      <c r="AU288" s="241" t="s">
        <v>95</v>
      </c>
      <c r="AY288" s="18" t="s">
        <v>216</v>
      </c>
      <c r="BE288" s="242">
        <f>IF(N288="základní",J288,0)</f>
        <v>0</v>
      </c>
      <c r="BF288" s="242">
        <f>IF(N288="snížená",J288,0)</f>
        <v>0</v>
      </c>
      <c r="BG288" s="242">
        <f>IF(N288="zákl. přenesená",J288,0)</f>
        <v>0</v>
      </c>
      <c r="BH288" s="242">
        <f>IF(N288="sníž. přenesená",J288,0)</f>
        <v>0</v>
      </c>
      <c r="BI288" s="242">
        <f>IF(N288="nulová",J288,0)</f>
        <v>0</v>
      </c>
      <c r="BJ288" s="18" t="s">
        <v>85</v>
      </c>
      <c r="BK288" s="242">
        <f>ROUND(I288*H288,2)</f>
        <v>0</v>
      </c>
      <c r="BL288" s="18" t="s">
        <v>100</v>
      </c>
      <c r="BM288" s="241" t="s">
        <v>761</v>
      </c>
    </row>
    <row r="289" spans="1:63" s="12" customFormat="1" ht="25.9" customHeight="1">
      <c r="A289" s="12"/>
      <c r="B289" s="213"/>
      <c r="C289" s="214"/>
      <c r="D289" s="215" t="s">
        <v>77</v>
      </c>
      <c r="E289" s="216" t="s">
        <v>489</v>
      </c>
      <c r="F289" s="216" t="s">
        <v>490</v>
      </c>
      <c r="G289" s="214"/>
      <c r="H289" s="214"/>
      <c r="I289" s="217"/>
      <c r="J289" s="218">
        <f>BK289</f>
        <v>0</v>
      </c>
      <c r="K289" s="214"/>
      <c r="L289" s="219"/>
      <c r="M289" s="220"/>
      <c r="N289" s="221"/>
      <c r="O289" s="221"/>
      <c r="P289" s="222">
        <f>SUM(P290:P350)</f>
        <v>0</v>
      </c>
      <c r="Q289" s="221"/>
      <c r="R289" s="222">
        <f>SUM(R290:R350)</f>
        <v>0</v>
      </c>
      <c r="S289" s="221"/>
      <c r="T289" s="223">
        <f>SUM(T290:T350)</f>
        <v>0</v>
      </c>
      <c r="U289" s="12"/>
      <c r="V289" s="12"/>
      <c r="W289" s="12"/>
      <c r="X289" s="12"/>
      <c r="Y289" s="12"/>
      <c r="Z289" s="12"/>
      <c r="AA289" s="12"/>
      <c r="AB289" s="12"/>
      <c r="AC289" s="12"/>
      <c r="AD289" s="12"/>
      <c r="AE289" s="12"/>
      <c r="AR289" s="224" t="s">
        <v>100</v>
      </c>
      <c r="AT289" s="225" t="s">
        <v>77</v>
      </c>
      <c r="AU289" s="225" t="s">
        <v>78</v>
      </c>
      <c r="AY289" s="224" t="s">
        <v>216</v>
      </c>
      <c r="BK289" s="226">
        <f>SUM(BK290:BK350)</f>
        <v>0</v>
      </c>
    </row>
    <row r="290" spans="1:65" s="2" customFormat="1" ht="232.2" customHeight="1">
      <c r="A290" s="39"/>
      <c r="B290" s="40"/>
      <c r="C290" s="276" t="s">
        <v>411</v>
      </c>
      <c r="D290" s="276" t="s">
        <v>265</v>
      </c>
      <c r="E290" s="277" t="s">
        <v>492</v>
      </c>
      <c r="F290" s="278" t="s">
        <v>493</v>
      </c>
      <c r="G290" s="279" t="s">
        <v>232</v>
      </c>
      <c r="H290" s="280">
        <v>3</v>
      </c>
      <c r="I290" s="281"/>
      <c r="J290" s="282">
        <f>ROUND(I290*H290,2)</f>
        <v>0</v>
      </c>
      <c r="K290" s="278" t="s">
        <v>223</v>
      </c>
      <c r="L290" s="45"/>
      <c r="M290" s="283" t="s">
        <v>1</v>
      </c>
      <c r="N290" s="284" t="s">
        <v>43</v>
      </c>
      <c r="O290" s="92"/>
      <c r="P290" s="239">
        <f>O290*H290</f>
        <v>0</v>
      </c>
      <c r="Q290" s="239">
        <v>0</v>
      </c>
      <c r="R290" s="239">
        <f>Q290*H290</f>
        <v>0</v>
      </c>
      <c r="S290" s="239">
        <v>0</v>
      </c>
      <c r="T290" s="240">
        <f>S290*H290</f>
        <v>0</v>
      </c>
      <c r="U290" s="39"/>
      <c r="V290" s="39"/>
      <c r="W290" s="39"/>
      <c r="X290" s="39"/>
      <c r="Y290" s="39"/>
      <c r="Z290" s="39"/>
      <c r="AA290" s="39"/>
      <c r="AB290" s="39"/>
      <c r="AC290" s="39"/>
      <c r="AD290" s="39"/>
      <c r="AE290" s="39"/>
      <c r="AR290" s="241" t="s">
        <v>233</v>
      </c>
      <c r="AT290" s="241" t="s">
        <v>265</v>
      </c>
      <c r="AU290" s="241" t="s">
        <v>85</v>
      </c>
      <c r="AY290" s="18" t="s">
        <v>216</v>
      </c>
      <c r="BE290" s="242">
        <f>IF(N290="základní",J290,0)</f>
        <v>0</v>
      </c>
      <c r="BF290" s="242">
        <f>IF(N290="snížená",J290,0)</f>
        <v>0</v>
      </c>
      <c r="BG290" s="242">
        <f>IF(N290="zákl. přenesená",J290,0)</f>
        <v>0</v>
      </c>
      <c r="BH290" s="242">
        <f>IF(N290="sníž. přenesená",J290,0)</f>
        <v>0</v>
      </c>
      <c r="BI290" s="242">
        <f>IF(N290="nulová",J290,0)</f>
        <v>0</v>
      </c>
      <c r="BJ290" s="18" t="s">
        <v>85</v>
      </c>
      <c r="BK290" s="242">
        <f>ROUND(I290*H290,2)</f>
        <v>0</v>
      </c>
      <c r="BL290" s="18" t="s">
        <v>233</v>
      </c>
      <c r="BM290" s="241" t="s">
        <v>762</v>
      </c>
    </row>
    <row r="291" spans="1:51" s="13" customFormat="1" ht="12">
      <c r="A291" s="13"/>
      <c r="B291" s="243"/>
      <c r="C291" s="244"/>
      <c r="D291" s="245" t="s">
        <v>226</v>
      </c>
      <c r="E291" s="246" t="s">
        <v>1</v>
      </c>
      <c r="F291" s="247" t="s">
        <v>763</v>
      </c>
      <c r="G291" s="244"/>
      <c r="H291" s="246" t="s">
        <v>1</v>
      </c>
      <c r="I291" s="248"/>
      <c r="J291" s="244"/>
      <c r="K291" s="244"/>
      <c r="L291" s="249"/>
      <c r="M291" s="250"/>
      <c r="N291" s="251"/>
      <c r="O291" s="251"/>
      <c r="P291" s="251"/>
      <c r="Q291" s="251"/>
      <c r="R291" s="251"/>
      <c r="S291" s="251"/>
      <c r="T291" s="252"/>
      <c r="U291" s="13"/>
      <c r="V291" s="13"/>
      <c r="W291" s="13"/>
      <c r="X291" s="13"/>
      <c r="Y291" s="13"/>
      <c r="Z291" s="13"/>
      <c r="AA291" s="13"/>
      <c r="AB291" s="13"/>
      <c r="AC291" s="13"/>
      <c r="AD291" s="13"/>
      <c r="AE291" s="13"/>
      <c r="AT291" s="253" t="s">
        <v>226</v>
      </c>
      <c r="AU291" s="253" t="s">
        <v>85</v>
      </c>
      <c r="AV291" s="13" t="s">
        <v>85</v>
      </c>
      <c r="AW291" s="13" t="s">
        <v>35</v>
      </c>
      <c r="AX291" s="13" t="s">
        <v>78</v>
      </c>
      <c r="AY291" s="253" t="s">
        <v>216</v>
      </c>
    </row>
    <row r="292" spans="1:51" s="14" customFormat="1" ht="12">
      <c r="A292" s="14"/>
      <c r="B292" s="254"/>
      <c r="C292" s="255"/>
      <c r="D292" s="245" t="s">
        <v>226</v>
      </c>
      <c r="E292" s="256" t="s">
        <v>1</v>
      </c>
      <c r="F292" s="257" t="s">
        <v>85</v>
      </c>
      <c r="G292" s="255"/>
      <c r="H292" s="258">
        <v>1</v>
      </c>
      <c r="I292" s="259"/>
      <c r="J292" s="255"/>
      <c r="K292" s="255"/>
      <c r="L292" s="260"/>
      <c r="M292" s="261"/>
      <c r="N292" s="262"/>
      <c r="O292" s="262"/>
      <c r="P292" s="262"/>
      <c r="Q292" s="262"/>
      <c r="R292" s="262"/>
      <c r="S292" s="262"/>
      <c r="T292" s="263"/>
      <c r="U292" s="14"/>
      <c r="V292" s="14"/>
      <c r="W292" s="14"/>
      <c r="X292" s="14"/>
      <c r="Y292" s="14"/>
      <c r="Z292" s="14"/>
      <c r="AA292" s="14"/>
      <c r="AB292" s="14"/>
      <c r="AC292" s="14"/>
      <c r="AD292" s="14"/>
      <c r="AE292" s="14"/>
      <c r="AT292" s="264" t="s">
        <v>226</v>
      </c>
      <c r="AU292" s="264" t="s">
        <v>85</v>
      </c>
      <c r="AV292" s="14" t="s">
        <v>87</v>
      </c>
      <c r="AW292" s="14" t="s">
        <v>35</v>
      </c>
      <c r="AX292" s="14" t="s">
        <v>78</v>
      </c>
      <c r="AY292" s="264" t="s">
        <v>216</v>
      </c>
    </row>
    <row r="293" spans="1:51" s="13" customFormat="1" ht="12">
      <c r="A293" s="13"/>
      <c r="B293" s="243"/>
      <c r="C293" s="244"/>
      <c r="D293" s="245" t="s">
        <v>226</v>
      </c>
      <c r="E293" s="246" t="s">
        <v>1</v>
      </c>
      <c r="F293" s="247" t="s">
        <v>764</v>
      </c>
      <c r="G293" s="244"/>
      <c r="H293" s="246" t="s">
        <v>1</v>
      </c>
      <c r="I293" s="248"/>
      <c r="J293" s="244"/>
      <c r="K293" s="244"/>
      <c r="L293" s="249"/>
      <c r="M293" s="250"/>
      <c r="N293" s="251"/>
      <c r="O293" s="251"/>
      <c r="P293" s="251"/>
      <c r="Q293" s="251"/>
      <c r="R293" s="251"/>
      <c r="S293" s="251"/>
      <c r="T293" s="252"/>
      <c r="U293" s="13"/>
      <c r="V293" s="13"/>
      <c r="W293" s="13"/>
      <c r="X293" s="13"/>
      <c r="Y293" s="13"/>
      <c r="Z293" s="13"/>
      <c r="AA293" s="13"/>
      <c r="AB293" s="13"/>
      <c r="AC293" s="13"/>
      <c r="AD293" s="13"/>
      <c r="AE293" s="13"/>
      <c r="AT293" s="253" t="s">
        <v>226</v>
      </c>
      <c r="AU293" s="253" t="s">
        <v>85</v>
      </c>
      <c r="AV293" s="13" t="s">
        <v>85</v>
      </c>
      <c r="AW293" s="13" t="s">
        <v>35</v>
      </c>
      <c r="AX293" s="13" t="s">
        <v>78</v>
      </c>
      <c r="AY293" s="253" t="s">
        <v>216</v>
      </c>
    </row>
    <row r="294" spans="1:51" s="14" customFormat="1" ht="12">
      <c r="A294" s="14"/>
      <c r="B294" s="254"/>
      <c r="C294" s="255"/>
      <c r="D294" s="245" t="s">
        <v>226</v>
      </c>
      <c r="E294" s="256" t="s">
        <v>1</v>
      </c>
      <c r="F294" s="257" t="s">
        <v>85</v>
      </c>
      <c r="G294" s="255"/>
      <c r="H294" s="258">
        <v>1</v>
      </c>
      <c r="I294" s="259"/>
      <c r="J294" s="255"/>
      <c r="K294" s="255"/>
      <c r="L294" s="260"/>
      <c r="M294" s="261"/>
      <c r="N294" s="262"/>
      <c r="O294" s="262"/>
      <c r="P294" s="262"/>
      <c r="Q294" s="262"/>
      <c r="R294" s="262"/>
      <c r="S294" s="262"/>
      <c r="T294" s="263"/>
      <c r="U294" s="14"/>
      <c r="V294" s="14"/>
      <c r="W294" s="14"/>
      <c r="X294" s="14"/>
      <c r="Y294" s="14"/>
      <c r="Z294" s="14"/>
      <c r="AA294" s="14"/>
      <c r="AB294" s="14"/>
      <c r="AC294" s="14"/>
      <c r="AD294" s="14"/>
      <c r="AE294" s="14"/>
      <c r="AT294" s="264" t="s">
        <v>226</v>
      </c>
      <c r="AU294" s="264" t="s">
        <v>85</v>
      </c>
      <c r="AV294" s="14" t="s">
        <v>87</v>
      </c>
      <c r="AW294" s="14" t="s">
        <v>35</v>
      </c>
      <c r="AX294" s="14" t="s">
        <v>78</v>
      </c>
      <c r="AY294" s="264" t="s">
        <v>216</v>
      </c>
    </row>
    <row r="295" spans="1:51" s="13" customFormat="1" ht="12">
      <c r="A295" s="13"/>
      <c r="B295" s="243"/>
      <c r="C295" s="244"/>
      <c r="D295" s="245" t="s">
        <v>226</v>
      </c>
      <c r="E295" s="246" t="s">
        <v>1</v>
      </c>
      <c r="F295" s="247" t="s">
        <v>765</v>
      </c>
      <c r="G295" s="244"/>
      <c r="H295" s="246" t="s">
        <v>1</v>
      </c>
      <c r="I295" s="248"/>
      <c r="J295" s="244"/>
      <c r="K295" s="244"/>
      <c r="L295" s="249"/>
      <c r="M295" s="250"/>
      <c r="N295" s="251"/>
      <c r="O295" s="251"/>
      <c r="P295" s="251"/>
      <c r="Q295" s="251"/>
      <c r="R295" s="251"/>
      <c r="S295" s="251"/>
      <c r="T295" s="252"/>
      <c r="U295" s="13"/>
      <c r="V295" s="13"/>
      <c r="W295" s="13"/>
      <c r="X295" s="13"/>
      <c r="Y295" s="13"/>
      <c r="Z295" s="13"/>
      <c r="AA295" s="13"/>
      <c r="AB295" s="13"/>
      <c r="AC295" s="13"/>
      <c r="AD295" s="13"/>
      <c r="AE295" s="13"/>
      <c r="AT295" s="253" t="s">
        <v>226</v>
      </c>
      <c r="AU295" s="253" t="s">
        <v>85</v>
      </c>
      <c r="AV295" s="13" t="s">
        <v>85</v>
      </c>
      <c r="AW295" s="13" t="s">
        <v>35</v>
      </c>
      <c r="AX295" s="13" t="s">
        <v>78</v>
      </c>
      <c r="AY295" s="253" t="s">
        <v>216</v>
      </c>
    </row>
    <row r="296" spans="1:51" s="14" customFormat="1" ht="12">
      <c r="A296" s="14"/>
      <c r="B296" s="254"/>
      <c r="C296" s="255"/>
      <c r="D296" s="245" t="s">
        <v>226</v>
      </c>
      <c r="E296" s="256" t="s">
        <v>1</v>
      </c>
      <c r="F296" s="257" t="s">
        <v>85</v>
      </c>
      <c r="G296" s="255"/>
      <c r="H296" s="258">
        <v>1</v>
      </c>
      <c r="I296" s="259"/>
      <c r="J296" s="255"/>
      <c r="K296" s="255"/>
      <c r="L296" s="260"/>
      <c r="M296" s="261"/>
      <c r="N296" s="262"/>
      <c r="O296" s="262"/>
      <c r="P296" s="262"/>
      <c r="Q296" s="262"/>
      <c r="R296" s="262"/>
      <c r="S296" s="262"/>
      <c r="T296" s="263"/>
      <c r="U296" s="14"/>
      <c r="V296" s="14"/>
      <c r="W296" s="14"/>
      <c r="X296" s="14"/>
      <c r="Y296" s="14"/>
      <c r="Z296" s="14"/>
      <c r="AA296" s="14"/>
      <c r="AB296" s="14"/>
      <c r="AC296" s="14"/>
      <c r="AD296" s="14"/>
      <c r="AE296" s="14"/>
      <c r="AT296" s="264" t="s">
        <v>226</v>
      </c>
      <c r="AU296" s="264" t="s">
        <v>85</v>
      </c>
      <c r="AV296" s="14" t="s">
        <v>87</v>
      </c>
      <c r="AW296" s="14" t="s">
        <v>35</v>
      </c>
      <c r="AX296" s="14" t="s">
        <v>78</v>
      </c>
      <c r="AY296" s="264" t="s">
        <v>216</v>
      </c>
    </row>
    <row r="297" spans="1:51" s="15" customFormat="1" ht="12">
      <c r="A297" s="15"/>
      <c r="B297" s="265"/>
      <c r="C297" s="266"/>
      <c r="D297" s="245" t="s">
        <v>226</v>
      </c>
      <c r="E297" s="267" t="s">
        <v>1</v>
      </c>
      <c r="F297" s="268" t="s">
        <v>229</v>
      </c>
      <c r="G297" s="266"/>
      <c r="H297" s="269">
        <v>3</v>
      </c>
      <c r="I297" s="270"/>
      <c r="J297" s="266"/>
      <c r="K297" s="266"/>
      <c r="L297" s="271"/>
      <c r="M297" s="272"/>
      <c r="N297" s="273"/>
      <c r="O297" s="273"/>
      <c r="P297" s="273"/>
      <c r="Q297" s="273"/>
      <c r="R297" s="273"/>
      <c r="S297" s="273"/>
      <c r="T297" s="274"/>
      <c r="U297" s="15"/>
      <c r="V297" s="15"/>
      <c r="W297" s="15"/>
      <c r="X297" s="15"/>
      <c r="Y297" s="15"/>
      <c r="Z297" s="15"/>
      <c r="AA297" s="15"/>
      <c r="AB297" s="15"/>
      <c r="AC297" s="15"/>
      <c r="AD297" s="15"/>
      <c r="AE297" s="15"/>
      <c r="AT297" s="275" t="s">
        <v>226</v>
      </c>
      <c r="AU297" s="275" t="s">
        <v>85</v>
      </c>
      <c r="AV297" s="15" t="s">
        <v>100</v>
      </c>
      <c r="AW297" s="15" t="s">
        <v>35</v>
      </c>
      <c r="AX297" s="15" t="s">
        <v>85</v>
      </c>
      <c r="AY297" s="275" t="s">
        <v>216</v>
      </c>
    </row>
    <row r="298" spans="1:65" s="2" customFormat="1" ht="218.55" customHeight="1">
      <c r="A298" s="39"/>
      <c r="B298" s="40"/>
      <c r="C298" s="276" t="s">
        <v>416</v>
      </c>
      <c r="D298" s="276" t="s">
        <v>265</v>
      </c>
      <c r="E298" s="277" t="s">
        <v>496</v>
      </c>
      <c r="F298" s="278" t="s">
        <v>497</v>
      </c>
      <c r="G298" s="279" t="s">
        <v>255</v>
      </c>
      <c r="H298" s="280">
        <v>1162.092</v>
      </c>
      <c r="I298" s="281"/>
      <c r="J298" s="282">
        <f>ROUND(I298*H298,2)</f>
        <v>0</v>
      </c>
      <c r="K298" s="278" t="s">
        <v>223</v>
      </c>
      <c r="L298" s="45"/>
      <c r="M298" s="283" t="s">
        <v>1</v>
      </c>
      <c r="N298" s="284" t="s">
        <v>43</v>
      </c>
      <c r="O298" s="92"/>
      <c r="P298" s="239">
        <f>O298*H298</f>
        <v>0</v>
      </c>
      <c r="Q298" s="239">
        <v>0</v>
      </c>
      <c r="R298" s="239">
        <f>Q298*H298</f>
        <v>0</v>
      </c>
      <c r="S298" s="239">
        <v>0</v>
      </c>
      <c r="T298" s="240">
        <f>S298*H298</f>
        <v>0</v>
      </c>
      <c r="U298" s="39"/>
      <c r="V298" s="39"/>
      <c r="W298" s="39"/>
      <c r="X298" s="39"/>
      <c r="Y298" s="39"/>
      <c r="Z298" s="39"/>
      <c r="AA298" s="39"/>
      <c r="AB298" s="39"/>
      <c r="AC298" s="39"/>
      <c r="AD298" s="39"/>
      <c r="AE298" s="39"/>
      <c r="AR298" s="241" t="s">
        <v>233</v>
      </c>
      <c r="AT298" s="241" t="s">
        <v>265</v>
      </c>
      <c r="AU298" s="241" t="s">
        <v>85</v>
      </c>
      <c r="AY298" s="18" t="s">
        <v>216</v>
      </c>
      <c r="BE298" s="242">
        <f>IF(N298="základní",J298,0)</f>
        <v>0</v>
      </c>
      <c r="BF298" s="242">
        <f>IF(N298="snížená",J298,0)</f>
        <v>0</v>
      </c>
      <c r="BG298" s="242">
        <f>IF(N298="zákl. přenesená",J298,0)</f>
        <v>0</v>
      </c>
      <c r="BH298" s="242">
        <f>IF(N298="sníž. přenesená",J298,0)</f>
        <v>0</v>
      </c>
      <c r="BI298" s="242">
        <f>IF(N298="nulová",J298,0)</f>
        <v>0</v>
      </c>
      <c r="BJ298" s="18" t="s">
        <v>85</v>
      </c>
      <c r="BK298" s="242">
        <f>ROUND(I298*H298,2)</f>
        <v>0</v>
      </c>
      <c r="BL298" s="18" t="s">
        <v>233</v>
      </c>
      <c r="BM298" s="241" t="s">
        <v>766</v>
      </c>
    </row>
    <row r="299" spans="1:51" s="13" customFormat="1" ht="12">
      <c r="A299" s="13"/>
      <c r="B299" s="243"/>
      <c r="C299" s="244"/>
      <c r="D299" s="245" t="s">
        <v>226</v>
      </c>
      <c r="E299" s="246" t="s">
        <v>1</v>
      </c>
      <c r="F299" s="247" t="s">
        <v>767</v>
      </c>
      <c r="G299" s="244"/>
      <c r="H299" s="246" t="s">
        <v>1</v>
      </c>
      <c r="I299" s="248"/>
      <c r="J299" s="244"/>
      <c r="K299" s="244"/>
      <c r="L299" s="249"/>
      <c r="M299" s="250"/>
      <c r="N299" s="251"/>
      <c r="O299" s="251"/>
      <c r="P299" s="251"/>
      <c r="Q299" s="251"/>
      <c r="R299" s="251"/>
      <c r="S299" s="251"/>
      <c r="T299" s="252"/>
      <c r="U299" s="13"/>
      <c r="V299" s="13"/>
      <c r="W299" s="13"/>
      <c r="X299" s="13"/>
      <c r="Y299" s="13"/>
      <c r="Z299" s="13"/>
      <c r="AA299" s="13"/>
      <c r="AB299" s="13"/>
      <c r="AC299" s="13"/>
      <c r="AD299" s="13"/>
      <c r="AE299" s="13"/>
      <c r="AT299" s="253" t="s">
        <v>226</v>
      </c>
      <c r="AU299" s="253" t="s">
        <v>85</v>
      </c>
      <c r="AV299" s="13" t="s">
        <v>85</v>
      </c>
      <c r="AW299" s="13" t="s">
        <v>35</v>
      </c>
      <c r="AX299" s="13" t="s">
        <v>78</v>
      </c>
      <c r="AY299" s="253" t="s">
        <v>216</v>
      </c>
    </row>
    <row r="300" spans="1:51" s="13" customFormat="1" ht="12">
      <c r="A300" s="13"/>
      <c r="B300" s="243"/>
      <c r="C300" s="244"/>
      <c r="D300" s="245" t="s">
        <v>226</v>
      </c>
      <c r="E300" s="246" t="s">
        <v>1</v>
      </c>
      <c r="F300" s="247" t="s">
        <v>768</v>
      </c>
      <c r="G300" s="244"/>
      <c r="H300" s="246" t="s">
        <v>1</v>
      </c>
      <c r="I300" s="248"/>
      <c r="J300" s="244"/>
      <c r="K300" s="244"/>
      <c r="L300" s="249"/>
      <c r="M300" s="250"/>
      <c r="N300" s="251"/>
      <c r="O300" s="251"/>
      <c r="P300" s="251"/>
      <c r="Q300" s="251"/>
      <c r="R300" s="251"/>
      <c r="S300" s="251"/>
      <c r="T300" s="252"/>
      <c r="U300" s="13"/>
      <c r="V300" s="13"/>
      <c r="W300" s="13"/>
      <c r="X300" s="13"/>
      <c r="Y300" s="13"/>
      <c r="Z300" s="13"/>
      <c r="AA300" s="13"/>
      <c r="AB300" s="13"/>
      <c r="AC300" s="13"/>
      <c r="AD300" s="13"/>
      <c r="AE300" s="13"/>
      <c r="AT300" s="253" t="s">
        <v>226</v>
      </c>
      <c r="AU300" s="253" t="s">
        <v>85</v>
      </c>
      <c r="AV300" s="13" t="s">
        <v>85</v>
      </c>
      <c r="AW300" s="13" t="s">
        <v>35</v>
      </c>
      <c r="AX300" s="13" t="s">
        <v>78</v>
      </c>
      <c r="AY300" s="253" t="s">
        <v>216</v>
      </c>
    </row>
    <row r="301" spans="1:51" s="14" customFormat="1" ht="12">
      <c r="A301" s="14"/>
      <c r="B301" s="254"/>
      <c r="C301" s="255"/>
      <c r="D301" s="245" t="s">
        <v>226</v>
      </c>
      <c r="E301" s="256" t="s">
        <v>1</v>
      </c>
      <c r="F301" s="257" t="s">
        <v>769</v>
      </c>
      <c r="G301" s="255"/>
      <c r="H301" s="258">
        <v>276.588</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226</v>
      </c>
      <c r="AU301" s="264" t="s">
        <v>85</v>
      </c>
      <c r="AV301" s="14" t="s">
        <v>87</v>
      </c>
      <c r="AW301" s="14" t="s">
        <v>35</v>
      </c>
      <c r="AX301" s="14" t="s">
        <v>78</v>
      </c>
      <c r="AY301" s="264" t="s">
        <v>216</v>
      </c>
    </row>
    <row r="302" spans="1:51" s="13" customFormat="1" ht="12">
      <c r="A302" s="13"/>
      <c r="B302" s="243"/>
      <c r="C302" s="244"/>
      <c r="D302" s="245" t="s">
        <v>226</v>
      </c>
      <c r="E302" s="246" t="s">
        <v>1</v>
      </c>
      <c r="F302" s="247" t="s">
        <v>770</v>
      </c>
      <c r="G302" s="244"/>
      <c r="H302" s="246" t="s">
        <v>1</v>
      </c>
      <c r="I302" s="248"/>
      <c r="J302" s="244"/>
      <c r="K302" s="244"/>
      <c r="L302" s="249"/>
      <c r="M302" s="250"/>
      <c r="N302" s="251"/>
      <c r="O302" s="251"/>
      <c r="P302" s="251"/>
      <c r="Q302" s="251"/>
      <c r="R302" s="251"/>
      <c r="S302" s="251"/>
      <c r="T302" s="252"/>
      <c r="U302" s="13"/>
      <c r="V302" s="13"/>
      <c r="W302" s="13"/>
      <c r="X302" s="13"/>
      <c r="Y302" s="13"/>
      <c r="Z302" s="13"/>
      <c r="AA302" s="13"/>
      <c r="AB302" s="13"/>
      <c r="AC302" s="13"/>
      <c r="AD302" s="13"/>
      <c r="AE302" s="13"/>
      <c r="AT302" s="253" t="s">
        <v>226</v>
      </c>
      <c r="AU302" s="253" t="s">
        <v>85</v>
      </c>
      <c r="AV302" s="13" t="s">
        <v>85</v>
      </c>
      <c r="AW302" s="13" t="s">
        <v>35</v>
      </c>
      <c r="AX302" s="13" t="s">
        <v>78</v>
      </c>
      <c r="AY302" s="253" t="s">
        <v>216</v>
      </c>
    </row>
    <row r="303" spans="1:51" s="14" customFormat="1" ht="12">
      <c r="A303" s="14"/>
      <c r="B303" s="254"/>
      <c r="C303" s="255"/>
      <c r="D303" s="245" t="s">
        <v>226</v>
      </c>
      <c r="E303" s="256" t="s">
        <v>1</v>
      </c>
      <c r="F303" s="257" t="s">
        <v>771</v>
      </c>
      <c r="G303" s="255"/>
      <c r="H303" s="258">
        <v>183.24</v>
      </c>
      <c r="I303" s="259"/>
      <c r="J303" s="255"/>
      <c r="K303" s="255"/>
      <c r="L303" s="260"/>
      <c r="M303" s="261"/>
      <c r="N303" s="262"/>
      <c r="O303" s="262"/>
      <c r="P303" s="262"/>
      <c r="Q303" s="262"/>
      <c r="R303" s="262"/>
      <c r="S303" s="262"/>
      <c r="T303" s="263"/>
      <c r="U303" s="14"/>
      <c r="V303" s="14"/>
      <c r="W303" s="14"/>
      <c r="X303" s="14"/>
      <c r="Y303" s="14"/>
      <c r="Z303" s="14"/>
      <c r="AA303" s="14"/>
      <c r="AB303" s="14"/>
      <c r="AC303" s="14"/>
      <c r="AD303" s="14"/>
      <c r="AE303" s="14"/>
      <c r="AT303" s="264" t="s">
        <v>226</v>
      </c>
      <c r="AU303" s="264" t="s">
        <v>85</v>
      </c>
      <c r="AV303" s="14" t="s">
        <v>87</v>
      </c>
      <c r="AW303" s="14" t="s">
        <v>35</v>
      </c>
      <c r="AX303" s="14" t="s">
        <v>78</v>
      </c>
      <c r="AY303" s="264" t="s">
        <v>216</v>
      </c>
    </row>
    <row r="304" spans="1:51" s="13" customFormat="1" ht="12">
      <c r="A304" s="13"/>
      <c r="B304" s="243"/>
      <c r="C304" s="244"/>
      <c r="D304" s="245" t="s">
        <v>226</v>
      </c>
      <c r="E304" s="246" t="s">
        <v>1</v>
      </c>
      <c r="F304" s="247" t="s">
        <v>772</v>
      </c>
      <c r="G304" s="244"/>
      <c r="H304" s="246" t="s">
        <v>1</v>
      </c>
      <c r="I304" s="248"/>
      <c r="J304" s="244"/>
      <c r="K304" s="244"/>
      <c r="L304" s="249"/>
      <c r="M304" s="250"/>
      <c r="N304" s="251"/>
      <c r="O304" s="251"/>
      <c r="P304" s="251"/>
      <c r="Q304" s="251"/>
      <c r="R304" s="251"/>
      <c r="S304" s="251"/>
      <c r="T304" s="252"/>
      <c r="U304" s="13"/>
      <c r="V304" s="13"/>
      <c r="W304" s="13"/>
      <c r="X304" s="13"/>
      <c r="Y304" s="13"/>
      <c r="Z304" s="13"/>
      <c r="AA304" s="13"/>
      <c r="AB304" s="13"/>
      <c r="AC304" s="13"/>
      <c r="AD304" s="13"/>
      <c r="AE304" s="13"/>
      <c r="AT304" s="253" t="s">
        <v>226</v>
      </c>
      <c r="AU304" s="253" t="s">
        <v>85</v>
      </c>
      <c r="AV304" s="13" t="s">
        <v>85</v>
      </c>
      <c r="AW304" s="13" t="s">
        <v>35</v>
      </c>
      <c r="AX304" s="13" t="s">
        <v>78</v>
      </c>
      <c r="AY304" s="253" t="s">
        <v>216</v>
      </c>
    </row>
    <row r="305" spans="1:51" s="14" customFormat="1" ht="12">
      <c r="A305" s="14"/>
      <c r="B305" s="254"/>
      <c r="C305" s="255"/>
      <c r="D305" s="245" t="s">
        <v>226</v>
      </c>
      <c r="E305" s="256" t="s">
        <v>1</v>
      </c>
      <c r="F305" s="257" t="s">
        <v>773</v>
      </c>
      <c r="G305" s="255"/>
      <c r="H305" s="258">
        <v>689.184</v>
      </c>
      <c r="I305" s="259"/>
      <c r="J305" s="255"/>
      <c r="K305" s="255"/>
      <c r="L305" s="260"/>
      <c r="M305" s="261"/>
      <c r="N305" s="262"/>
      <c r="O305" s="262"/>
      <c r="P305" s="262"/>
      <c r="Q305" s="262"/>
      <c r="R305" s="262"/>
      <c r="S305" s="262"/>
      <c r="T305" s="263"/>
      <c r="U305" s="14"/>
      <c r="V305" s="14"/>
      <c r="W305" s="14"/>
      <c r="X305" s="14"/>
      <c r="Y305" s="14"/>
      <c r="Z305" s="14"/>
      <c r="AA305" s="14"/>
      <c r="AB305" s="14"/>
      <c r="AC305" s="14"/>
      <c r="AD305" s="14"/>
      <c r="AE305" s="14"/>
      <c r="AT305" s="264" t="s">
        <v>226</v>
      </c>
      <c r="AU305" s="264" t="s">
        <v>85</v>
      </c>
      <c r="AV305" s="14" t="s">
        <v>87</v>
      </c>
      <c r="AW305" s="14" t="s">
        <v>35</v>
      </c>
      <c r="AX305" s="14" t="s">
        <v>78</v>
      </c>
      <c r="AY305" s="264" t="s">
        <v>216</v>
      </c>
    </row>
    <row r="306" spans="1:51" s="13" customFormat="1" ht="12">
      <c r="A306" s="13"/>
      <c r="B306" s="243"/>
      <c r="C306" s="244"/>
      <c r="D306" s="245" t="s">
        <v>226</v>
      </c>
      <c r="E306" s="246" t="s">
        <v>1</v>
      </c>
      <c r="F306" s="247" t="s">
        <v>774</v>
      </c>
      <c r="G306" s="244"/>
      <c r="H306" s="246" t="s">
        <v>1</v>
      </c>
      <c r="I306" s="248"/>
      <c r="J306" s="244"/>
      <c r="K306" s="244"/>
      <c r="L306" s="249"/>
      <c r="M306" s="250"/>
      <c r="N306" s="251"/>
      <c r="O306" s="251"/>
      <c r="P306" s="251"/>
      <c r="Q306" s="251"/>
      <c r="R306" s="251"/>
      <c r="S306" s="251"/>
      <c r="T306" s="252"/>
      <c r="U306" s="13"/>
      <c r="V306" s="13"/>
      <c r="W306" s="13"/>
      <c r="X306" s="13"/>
      <c r="Y306" s="13"/>
      <c r="Z306" s="13"/>
      <c r="AA306" s="13"/>
      <c r="AB306" s="13"/>
      <c r="AC306" s="13"/>
      <c r="AD306" s="13"/>
      <c r="AE306" s="13"/>
      <c r="AT306" s="253" t="s">
        <v>226</v>
      </c>
      <c r="AU306" s="253" t="s">
        <v>85</v>
      </c>
      <c r="AV306" s="13" t="s">
        <v>85</v>
      </c>
      <c r="AW306" s="13" t="s">
        <v>35</v>
      </c>
      <c r="AX306" s="13" t="s">
        <v>78</v>
      </c>
      <c r="AY306" s="253" t="s">
        <v>216</v>
      </c>
    </row>
    <row r="307" spans="1:51" s="14" customFormat="1" ht="12">
      <c r="A307" s="14"/>
      <c r="B307" s="254"/>
      <c r="C307" s="255"/>
      <c r="D307" s="245" t="s">
        <v>226</v>
      </c>
      <c r="E307" s="256" t="s">
        <v>1</v>
      </c>
      <c r="F307" s="257" t="s">
        <v>775</v>
      </c>
      <c r="G307" s="255"/>
      <c r="H307" s="258">
        <v>11.73</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226</v>
      </c>
      <c r="AU307" s="264" t="s">
        <v>85</v>
      </c>
      <c r="AV307" s="14" t="s">
        <v>87</v>
      </c>
      <c r="AW307" s="14" t="s">
        <v>35</v>
      </c>
      <c r="AX307" s="14" t="s">
        <v>78</v>
      </c>
      <c r="AY307" s="264" t="s">
        <v>216</v>
      </c>
    </row>
    <row r="308" spans="1:51" s="13" customFormat="1" ht="12">
      <c r="A308" s="13"/>
      <c r="B308" s="243"/>
      <c r="C308" s="244"/>
      <c r="D308" s="245" t="s">
        <v>226</v>
      </c>
      <c r="E308" s="246" t="s">
        <v>1</v>
      </c>
      <c r="F308" s="247" t="s">
        <v>776</v>
      </c>
      <c r="G308" s="244"/>
      <c r="H308" s="246" t="s">
        <v>1</v>
      </c>
      <c r="I308" s="248"/>
      <c r="J308" s="244"/>
      <c r="K308" s="244"/>
      <c r="L308" s="249"/>
      <c r="M308" s="250"/>
      <c r="N308" s="251"/>
      <c r="O308" s="251"/>
      <c r="P308" s="251"/>
      <c r="Q308" s="251"/>
      <c r="R308" s="251"/>
      <c r="S308" s="251"/>
      <c r="T308" s="252"/>
      <c r="U308" s="13"/>
      <c r="V308" s="13"/>
      <c r="W308" s="13"/>
      <c r="X308" s="13"/>
      <c r="Y308" s="13"/>
      <c r="Z308" s="13"/>
      <c r="AA308" s="13"/>
      <c r="AB308" s="13"/>
      <c r="AC308" s="13"/>
      <c r="AD308" s="13"/>
      <c r="AE308" s="13"/>
      <c r="AT308" s="253" t="s">
        <v>226</v>
      </c>
      <c r="AU308" s="253" t="s">
        <v>85</v>
      </c>
      <c r="AV308" s="13" t="s">
        <v>85</v>
      </c>
      <c r="AW308" s="13" t="s">
        <v>35</v>
      </c>
      <c r="AX308" s="13" t="s">
        <v>78</v>
      </c>
      <c r="AY308" s="253" t="s">
        <v>216</v>
      </c>
    </row>
    <row r="309" spans="1:51" s="14" customFormat="1" ht="12">
      <c r="A309" s="14"/>
      <c r="B309" s="254"/>
      <c r="C309" s="255"/>
      <c r="D309" s="245" t="s">
        <v>226</v>
      </c>
      <c r="E309" s="256" t="s">
        <v>1</v>
      </c>
      <c r="F309" s="257" t="s">
        <v>777</v>
      </c>
      <c r="G309" s="255"/>
      <c r="H309" s="258">
        <v>1.35</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226</v>
      </c>
      <c r="AU309" s="264" t="s">
        <v>85</v>
      </c>
      <c r="AV309" s="14" t="s">
        <v>87</v>
      </c>
      <c r="AW309" s="14" t="s">
        <v>35</v>
      </c>
      <c r="AX309" s="14" t="s">
        <v>78</v>
      </c>
      <c r="AY309" s="264" t="s">
        <v>216</v>
      </c>
    </row>
    <row r="310" spans="1:51" s="15" customFormat="1" ht="12">
      <c r="A310" s="15"/>
      <c r="B310" s="265"/>
      <c r="C310" s="266"/>
      <c r="D310" s="245" t="s">
        <v>226</v>
      </c>
      <c r="E310" s="267" t="s">
        <v>1</v>
      </c>
      <c r="F310" s="268" t="s">
        <v>229</v>
      </c>
      <c r="G310" s="266"/>
      <c r="H310" s="269">
        <v>1162.0919999999999</v>
      </c>
      <c r="I310" s="270"/>
      <c r="J310" s="266"/>
      <c r="K310" s="266"/>
      <c r="L310" s="271"/>
      <c r="M310" s="272"/>
      <c r="N310" s="273"/>
      <c r="O310" s="273"/>
      <c r="P310" s="273"/>
      <c r="Q310" s="273"/>
      <c r="R310" s="273"/>
      <c r="S310" s="273"/>
      <c r="T310" s="274"/>
      <c r="U310" s="15"/>
      <c r="V310" s="15"/>
      <c r="W310" s="15"/>
      <c r="X310" s="15"/>
      <c r="Y310" s="15"/>
      <c r="Z310" s="15"/>
      <c r="AA310" s="15"/>
      <c r="AB310" s="15"/>
      <c r="AC310" s="15"/>
      <c r="AD310" s="15"/>
      <c r="AE310" s="15"/>
      <c r="AT310" s="275" t="s">
        <v>226</v>
      </c>
      <c r="AU310" s="275" t="s">
        <v>85</v>
      </c>
      <c r="AV310" s="15" t="s">
        <v>100</v>
      </c>
      <c r="AW310" s="15" t="s">
        <v>35</v>
      </c>
      <c r="AX310" s="15" t="s">
        <v>85</v>
      </c>
      <c r="AY310" s="275" t="s">
        <v>216</v>
      </c>
    </row>
    <row r="311" spans="1:65" s="2" customFormat="1" ht="218.55" customHeight="1">
      <c r="A311" s="39"/>
      <c r="B311" s="40"/>
      <c r="C311" s="276" t="s">
        <v>420</v>
      </c>
      <c r="D311" s="276" t="s">
        <v>265</v>
      </c>
      <c r="E311" s="277" t="s">
        <v>778</v>
      </c>
      <c r="F311" s="278" t="s">
        <v>779</v>
      </c>
      <c r="G311" s="279" t="s">
        <v>255</v>
      </c>
      <c r="H311" s="280">
        <v>440.319</v>
      </c>
      <c r="I311" s="281"/>
      <c r="J311" s="282">
        <f>ROUND(I311*H311,2)</f>
        <v>0</v>
      </c>
      <c r="K311" s="278" t="s">
        <v>223</v>
      </c>
      <c r="L311" s="45"/>
      <c r="M311" s="283" t="s">
        <v>1</v>
      </c>
      <c r="N311" s="284" t="s">
        <v>43</v>
      </c>
      <c r="O311" s="92"/>
      <c r="P311" s="239">
        <f>O311*H311</f>
        <v>0</v>
      </c>
      <c r="Q311" s="239">
        <v>0</v>
      </c>
      <c r="R311" s="239">
        <f>Q311*H311</f>
        <v>0</v>
      </c>
      <c r="S311" s="239">
        <v>0</v>
      </c>
      <c r="T311" s="240">
        <f>S311*H311</f>
        <v>0</v>
      </c>
      <c r="U311" s="39"/>
      <c r="V311" s="39"/>
      <c r="W311" s="39"/>
      <c r="X311" s="39"/>
      <c r="Y311" s="39"/>
      <c r="Z311" s="39"/>
      <c r="AA311" s="39"/>
      <c r="AB311" s="39"/>
      <c r="AC311" s="39"/>
      <c r="AD311" s="39"/>
      <c r="AE311" s="39"/>
      <c r="AR311" s="241" t="s">
        <v>233</v>
      </c>
      <c r="AT311" s="241" t="s">
        <v>265</v>
      </c>
      <c r="AU311" s="241" t="s">
        <v>85</v>
      </c>
      <c r="AY311" s="18" t="s">
        <v>216</v>
      </c>
      <c r="BE311" s="242">
        <f>IF(N311="základní",J311,0)</f>
        <v>0</v>
      </c>
      <c r="BF311" s="242">
        <f>IF(N311="snížená",J311,0)</f>
        <v>0</v>
      </c>
      <c r="BG311" s="242">
        <f>IF(N311="zákl. přenesená",J311,0)</f>
        <v>0</v>
      </c>
      <c r="BH311" s="242">
        <f>IF(N311="sníž. přenesená",J311,0)</f>
        <v>0</v>
      </c>
      <c r="BI311" s="242">
        <f>IF(N311="nulová",J311,0)</f>
        <v>0</v>
      </c>
      <c r="BJ311" s="18" t="s">
        <v>85</v>
      </c>
      <c r="BK311" s="242">
        <f>ROUND(I311*H311,2)</f>
        <v>0</v>
      </c>
      <c r="BL311" s="18" t="s">
        <v>233</v>
      </c>
      <c r="BM311" s="241" t="s">
        <v>780</v>
      </c>
    </row>
    <row r="312" spans="1:51" s="13" customFormat="1" ht="12">
      <c r="A312" s="13"/>
      <c r="B312" s="243"/>
      <c r="C312" s="244"/>
      <c r="D312" s="245" t="s">
        <v>226</v>
      </c>
      <c r="E312" s="246" t="s">
        <v>1</v>
      </c>
      <c r="F312" s="247" t="s">
        <v>781</v>
      </c>
      <c r="G312" s="244"/>
      <c r="H312" s="246" t="s">
        <v>1</v>
      </c>
      <c r="I312" s="248"/>
      <c r="J312" s="244"/>
      <c r="K312" s="244"/>
      <c r="L312" s="249"/>
      <c r="M312" s="250"/>
      <c r="N312" s="251"/>
      <c r="O312" s="251"/>
      <c r="P312" s="251"/>
      <c r="Q312" s="251"/>
      <c r="R312" s="251"/>
      <c r="S312" s="251"/>
      <c r="T312" s="252"/>
      <c r="U312" s="13"/>
      <c r="V312" s="13"/>
      <c r="W312" s="13"/>
      <c r="X312" s="13"/>
      <c r="Y312" s="13"/>
      <c r="Z312" s="13"/>
      <c r="AA312" s="13"/>
      <c r="AB312" s="13"/>
      <c r="AC312" s="13"/>
      <c r="AD312" s="13"/>
      <c r="AE312" s="13"/>
      <c r="AT312" s="253" t="s">
        <v>226</v>
      </c>
      <c r="AU312" s="253" t="s">
        <v>85</v>
      </c>
      <c r="AV312" s="13" t="s">
        <v>85</v>
      </c>
      <c r="AW312" s="13" t="s">
        <v>35</v>
      </c>
      <c r="AX312" s="13" t="s">
        <v>78</v>
      </c>
      <c r="AY312" s="253" t="s">
        <v>216</v>
      </c>
    </row>
    <row r="313" spans="1:51" s="13" customFormat="1" ht="12">
      <c r="A313" s="13"/>
      <c r="B313" s="243"/>
      <c r="C313" s="244"/>
      <c r="D313" s="245" t="s">
        <v>226</v>
      </c>
      <c r="E313" s="246" t="s">
        <v>1</v>
      </c>
      <c r="F313" s="247" t="s">
        <v>782</v>
      </c>
      <c r="G313" s="244"/>
      <c r="H313" s="246" t="s">
        <v>1</v>
      </c>
      <c r="I313" s="248"/>
      <c r="J313" s="244"/>
      <c r="K313" s="244"/>
      <c r="L313" s="249"/>
      <c r="M313" s="250"/>
      <c r="N313" s="251"/>
      <c r="O313" s="251"/>
      <c r="P313" s="251"/>
      <c r="Q313" s="251"/>
      <c r="R313" s="251"/>
      <c r="S313" s="251"/>
      <c r="T313" s="252"/>
      <c r="U313" s="13"/>
      <c r="V313" s="13"/>
      <c r="W313" s="13"/>
      <c r="X313" s="13"/>
      <c r="Y313" s="13"/>
      <c r="Z313" s="13"/>
      <c r="AA313" s="13"/>
      <c r="AB313" s="13"/>
      <c r="AC313" s="13"/>
      <c r="AD313" s="13"/>
      <c r="AE313" s="13"/>
      <c r="AT313" s="253" t="s">
        <v>226</v>
      </c>
      <c r="AU313" s="253" t="s">
        <v>85</v>
      </c>
      <c r="AV313" s="13" t="s">
        <v>85</v>
      </c>
      <c r="AW313" s="13" t="s">
        <v>35</v>
      </c>
      <c r="AX313" s="13" t="s">
        <v>78</v>
      </c>
      <c r="AY313" s="253" t="s">
        <v>216</v>
      </c>
    </row>
    <row r="314" spans="1:51" s="14" customFormat="1" ht="12">
      <c r="A314" s="14"/>
      <c r="B314" s="254"/>
      <c r="C314" s="255"/>
      <c r="D314" s="245" t="s">
        <v>226</v>
      </c>
      <c r="E314" s="256" t="s">
        <v>1</v>
      </c>
      <c r="F314" s="257" t="s">
        <v>783</v>
      </c>
      <c r="G314" s="255"/>
      <c r="H314" s="258">
        <v>174.029</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226</v>
      </c>
      <c r="AU314" s="264" t="s">
        <v>85</v>
      </c>
      <c r="AV314" s="14" t="s">
        <v>87</v>
      </c>
      <c r="AW314" s="14" t="s">
        <v>35</v>
      </c>
      <c r="AX314" s="14" t="s">
        <v>78</v>
      </c>
      <c r="AY314" s="264" t="s">
        <v>216</v>
      </c>
    </row>
    <row r="315" spans="1:51" s="13" customFormat="1" ht="12">
      <c r="A315" s="13"/>
      <c r="B315" s="243"/>
      <c r="C315" s="244"/>
      <c r="D315" s="245" t="s">
        <v>226</v>
      </c>
      <c r="E315" s="246" t="s">
        <v>1</v>
      </c>
      <c r="F315" s="247" t="s">
        <v>784</v>
      </c>
      <c r="G315" s="244"/>
      <c r="H315" s="246" t="s">
        <v>1</v>
      </c>
      <c r="I315" s="248"/>
      <c r="J315" s="244"/>
      <c r="K315" s="244"/>
      <c r="L315" s="249"/>
      <c r="M315" s="250"/>
      <c r="N315" s="251"/>
      <c r="O315" s="251"/>
      <c r="P315" s="251"/>
      <c r="Q315" s="251"/>
      <c r="R315" s="251"/>
      <c r="S315" s="251"/>
      <c r="T315" s="252"/>
      <c r="U315" s="13"/>
      <c r="V315" s="13"/>
      <c r="W315" s="13"/>
      <c r="X315" s="13"/>
      <c r="Y315" s="13"/>
      <c r="Z315" s="13"/>
      <c r="AA315" s="13"/>
      <c r="AB315" s="13"/>
      <c r="AC315" s="13"/>
      <c r="AD315" s="13"/>
      <c r="AE315" s="13"/>
      <c r="AT315" s="253" t="s">
        <v>226</v>
      </c>
      <c r="AU315" s="253" t="s">
        <v>85</v>
      </c>
      <c r="AV315" s="13" t="s">
        <v>85</v>
      </c>
      <c r="AW315" s="13" t="s">
        <v>35</v>
      </c>
      <c r="AX315" s="13" t="s">
        <v>78</v>
      </c>
      <c r="AY315" s="253" t="s">
        <v>216</v>
      </c>
    </row>
    <row r="316" spans="1:51" s="14" customFormat="1" ht="12">
      <c r="A316" s="14"/>
      <c r="B316" s="254"/>
      <c r="C316" s="255"/>
      <c r="D316" s="245" t="s">
        <v>226</v>
      </c>
      <c r="E316" s="256" t="s">
        <v>1</v>
      </c>
      <c r="F316" s="257" t="s">
        <v>785</v>
      </c>
      <c r="G316" s="255"/>
      <c r="H316" s="258">
        <v>73.85</v>
      </c>
      <c r="I316" s="259"/>
      <c r="J316" s="255"/>
      <c r="K316" s="255"/>
      <c r="L316" s="260"/>
      <c r="M316" s="261"/>
      <c r="N316" s="262"/>
      <c r="O316" s="262"/>
      <c r="P316" s="262"/>
      <c r="Q316" s="262"/>
      <c r="R316" s="262"/>
      <c r="S316" s="262"/>
      <c r="T316" s="263"/>
      <c r="U316" s="14"/>
      <c r="V316" s="14"/>
      <c r="W316" s="14"/>
      <c r="X316" s="14"/>
      <c r="Y316" s="14"/>
      <c r="Z316" s="14"/>
      <c r="AA316" s="14"/>
      <c r="AB316" s="14"/>
      <c r="AC316" s="14"/>
      <c r="AD316" s="14"/>
      <c r="AE316" s="14"/>
      <c r="AT316" s="264" t="s">
        <v>226</v>
      </c>
      <c r="AU316" s="264" t="s">
        <v>85</v>
      </c>
      <c r="AV316" s="14" t="s">
        <v>87</v>
      </c>
      <c r="AW316" s="14" t="s">
        <v>35</v>
      </c>
      <c r="AX316" s="14" t="s">
        <v>78</v>
      </c>
      <c r="AY316" s="264" t="s">
        <v>216</v>
      </c>
    </row>
    <row r="317" spans="1:51" s="13" customFormat="1" ht="12">
      <c r="A317" s="13"/>
      <c r="B317" s="243"/>
      <c r="C317" s="244"/>
      <c r="D317" s="245" t="s">
        <v>226</v>
      </c>
      <c r="E317" s="246" t="s">
        <v>1</v>
      </c>
      <c r="F317" s="247" t="s">
        <v>786</v>
      </c>
      <c r="G317" s="244"/>
      <c r="H317" s="246" t="s">
        <v>1</v>
      </c>
      <c r="I317" s="248"/>
      <c r="J317" s="244"/>
      <c r="K317" s="244"/>
      <c r="L317" s="249"/>
      <c r="M317" s="250"/>
      <c r="N317" s="251"/>
      <c r="O317" s="251"/>
      <c r="P317" s="251"/>
      <c r="Q317" s="251"/>
      <c r="R317" s="251"/>
      <c r="S317" s="251"/>
      <c r="T317" s="252"/>
      <c r="U317" s="13"/>
      <c r="V317" s="13"/>
      <c r="W317" s="13"/>
      <c r="X317" s="13"/>
      <c r="Y317" s="13"/>
      <c r="Z317" s="13"/>
      <c r="AA317" s="13"/>
      <c r="AB317" s="13"/>
      <c r="AC317" s="13"/>
      <c r="AD317" s="13"/>
      <c r="AE317" s="13"/>
      <c r="AT317" s="253" t="s">
        <v>226</v>
      </c>
      <c r="AU317" s="253" t="s">
        <v>85</v>
      </c>
      <c r="AV317" s="13" t="s">
        <v>85</v>
      </c>
      <c r="AW317" s="13" t="s">
        <v>35</v>
      </c>
      <c r="AX317" s="13" t="s">
        <v>78</v>
      </c>
      <c r="AY317" s="253" t="s">
        <v>216</v>
      </c>
    </row>
    <row r="318" spans="1:51" s="14" customFormat="1" ht="12">
      <c r="A318" s="14"/>
      <c r="B318" s="254"/>
      <c r="C318" s="255"/>
      <c r="D318" s="245" t="s">
        <v>226</v>
      </c>
      <c r="E318" s="256" t="s">
        <v>1</v>
      </c>
      <c r="F318" s="257" t="s">
        <v>787</v>
      </c>
      <c r="G318" s="255"/>
      <c r="H318" s="258">
        <v>111.56</v>
      </c>
      <c r="I318" s="259"/>
      <c r="J318" s="255"/>
      <c r="K318" s="255"/>
      <c r="L318" s="260"/>
      <c r="M318" s="261"/>
      <c r="N318" s="262"/>
      <c r="O318" s="262"/>
      <c r="P318" s="262"/>
      <c r="Q318" s="262"/>
      <c r="R318" s="262"/>
      <c r="S318" s="262"/>
      <c r="T318" s="263"/>
      <c r="U318" s="14"/>
      <c r="V318" s="14"/>
      <c r="W318" s="14"/>
      <c r="X318" s="14"/>
      <c r="Y318" s="14"/>
      <c r="Z318" s="14"/>
      <c r="AA318" s="14"/>
      <c r="AB318" s="14"/>
      <c r="AC318" s="14"/>
      <c r="AD318" s="14"/>
      <c r="AE318" s="14"/>
      <c r="AT318" s="264" t="s">
        <v>226</v>
      </c>
      <c r="AU318" s="264" t="s">
        <v>85</v>
      </c>
      <c r="AV318" s="14" t="s">
        <v>87</v>
      </c>
      <c r="AW318" s="14" t="s">
        <v>35</v>
      </c>
      <c r="AX318" s="14" t="s">
        <v>78</v>
      </c>
      <c r="AY318" s="264" t="s">
        <v>216</v>
      </c>
    </row>
    <row r="319" spans="1:51" s="13" customFormat="1" ht="12">
      <c r="A319" s="13"/>
      <c r="B319" s="243"/>
      <c r="C319" s="244"/>
      <c r="D319" s="245" t="s">
        <v>226</v>
      </c>
      <c r="E319" s="246" t="s">
        <v>1</v>
      </c>
      <c r="F319" s="247" t="s">
        <v>788</v>
      </c>
      <c r="G319" s="244"/>
      <c r="H319" s="246" t="s">
        <v>1</v>
      </c>
      <c r="I319" s="248"/>
      <c r="J319" s="244"/>
      <c r="K319" s="244"/>
      <c r="L319" s="249"/>
      <c r="M319" s="250"/>
      <c r="N319" s="251"/>
      <c r="O319" s="251"/>
      <c r="P319" s="251"/>
      <c r="Q319" s="251"/>
      <c r="R319" s="251"/>
      <c r="S319" s="251"/>
      <c r="T319" s="252"/>
      <c r="U319" s="13"/>
      <c r="V319" s="13"/>
      <c r="W319" s="13"/>
      <c r="X319" s="13"/>
      <c r="Y319" s="13"/>
      <c r="Z319" s="13"/>
      <c r="AA319" s="13"/>
      <c r="AB319" s="13"/>
      <c r="AC319" s="13"/>
      <c r="AD319" s="13"/>
      <c r="AE319" s="13"/>
      <c r="AT319" s="253" t="s">
        <v>226</v>
      </c>
      <c r="AU319" s="253" t="s">
        <v>85</v>
      </c>
      <c r="AV319" s="13" t="s">
        <v>85</v>
      </c>
      <c r="AW319" s="13" t="s">
        <v>35</v>
      </c>
      <c r="AX319" s="13" t="s">
        <v>78</v>
      </c>
      <c r="AY319" s="253" t="s">
        <v>216</v>
      </c>
    </row>
    <row r="320" spans="1:51" s="14" customFormat="1" ht="12">
      <c r="A320" s="14"/>
      <c r="B320" s="254"/>
      <c r="C320" s="255"/>
      <c r="D320" s="245" t="s">
        <v>226</v>
      </c>
      <c r="E320" s="256" t="s">
        <v>1</v>
      </c>
      <c r="F320" s="257" t="s">
        <v>789</v>
      </c>
      <c r="G320" s="255"/>
      <c r="H320" s="258">
        <v>12.26</v>
      </c>
      <c r="I320" s="259"/>
      <c r="J320" s="255"/>
      <c r="K320" s="255"/>
      <c r="L320" s="260"/>
      <c r="M320" s="261"/>
      <c r="N320" s="262"/>
      <c r="O320" s="262"/>
      <c r="P320" s="262"/>
      <c r="Q320" s="262"/>
      <c r="R320" s="262"/>
      <c r="S320" s="262"/>
      <c r="T320" s="263"/>
      <c r="U320" s="14"/>
      <c r="V320" s="14"/>
      <c r="W320" s="14"/>
      <c r="X320" s="14"/>
      <c r="Y320" s="14"/>
      <c r="Z320" s="14"/>
      <c r="AA320" s="14"/>
      <c r="AB320" s="14"/>
      <c r="AC320" s="14"/>
      <c r="AD320" s="14"/>
      <c r="AE320" s="14"/>
      <c r="AT320" s="264" t="s">
        <v>226</v>
      </c>
      <c r="AU320" s="264" t="s">
        <v>85</v>
      </c>
      <c r="AV320" s="14" t="s">
        <v>87</v>
      </c>
      <c r="AW320" s="14" t="s">
        <v>35</v>
      </c>
      <c r="AX320" s="14" t="s">
        <v>78</v>
      </c>
      <c r="AY320" s="264" t="s">
        <v>216</v>
      </c>
    </row>
    <row r="321" spans="1:51" s="13" customFormat="1" ht="12">
      <c r="A321" s="13"/>
      <c r="B321" s="243"/>
      <c r="C321" s="244"/>
      <c r="D321" s="245" t="s">
        <v>226</v>
      </c>
      <c r="E321" s="246" t="s">
        <v>1</v>
      </c>
      <c r="F321" s="247" t="s">
        <v>790</v>
      </c>
      <c r="G321" s="244"/>
      <c r="H321" s="246" t="s">
        <v>1</v>
      </c>
      <c r="I321" s="248"/>
      <c r="J321" s="244"/>
      <c r="K321" s="244"/>
      <c r="L321" s="249"/>
      <c r="M321" s="250"/>
      <c r="N321" s="251"/>
      <c r="O321" s="251"/>
      <c r="P321" s="251"/>
      <c r="Q321" s="251"/>
      <c r="R321" s="251"/>
      <c r="S321" s="251"/>
      <c r="T321" s="252"/>
      <c r="U321" s="13"/>
      <c r="V321" s="13"/>
      <c r="W321" s="13"/>
      <c r="X321" s="13"/>
      <c r="Y321" s="13"/>
      <c r="Z321" s="13"/>
      <c r="AA321" s="13"/>
      <c r="AB321" s="13"/>
      <c r="AC321" s="13"/>
      <c r="AD321" s="13"/>
      <c r="AE321" s="13"/>
      <c r="AT321" s="253" t="s">
        <v>226</v>
      </c>
      <c r="AU321" s="253" t="s">
        <v>85</v>
      </c>
      <c r="AV321" s="13" t="s">
        <v>85</v>
      </c>
      <c r="AW321" s="13" t="s">
        <v>35</v>
      </c>
      <c r="AX321" s="13" t="s">
        <v>78</v>
      </c>
      <c r="AY321" s="253" t="s">
        <v>216</v>
      </c>
    </row>
    <row r="322" spans="1:51" s="14" customFormat="1" ht="12">
      <c r="A322" s="14"/>
      <c r="B322" s="254"/>
      <c r="C322" s="255"/>
      <c r="D322" s="245" t="s">
        <v>226</v>
      </c>
      <c r="E322" s="256" t="s">
        <v>1</v>
      </c>
      <c r="F322" s="257" t="s">
        <v>791</v>
      </c>
      <c r="G322" s="255"/>
      <c r="H322" s="258">
        <v>31.73</v>
      </c>
      <c r="I322" s="259"/>
      <c r="J322" s="255"/>
      <c r="K322" s="255"/>
      <c r="L322" s="260"/>
      <c r="M322" s="261"/>
      <c r="N322" s="262"/>
      <c r="O322" s="262"/>
      <c r="P322" s="262"/>
      <c r="Q322" s="262"/>
      <c r="R322" s="262"/>
      <c r="S322" s="262"/>
      <c r="T322" s="263"/>
      <c r="U322" s="14"/>
      <c r="V322" s="14"/>
      <c r="W322" s="14"/>
      <c r="X322" s="14"/>
      <c r="Y322" s="14"/>
      <c r="Z322" s="14"/>
      <c r="AA322" s="14"/>
      <c r="AB322" s="14"/>
      <c r="AC322" s="14"/>
      <c r="AD322" s="14"/>
      <c r="AE322" s="14"/>
      <c r="AT322" s="264" t="s">
        <v>226</v>
      </c>
      <c r="AU322" s="264" t="s">
        <v>85</v>
      </c>
      <c r="AV322" s="14" t="s">
        <v>87</v>
      </c>
      <c r="AW322" s="14" t="s">
        <v>35</v>
      </c>
      <c r="AX322" s="14" t="s">
        <v>78</v>
      </c>
      <c r="AY322" s="264" t="s">
        <v>216</v>
      </c>
    </row>
    <row r="323" spans="1:51" s="13" customFormat="1" ht="12">
      <c r="A323" s="13"/>
      <c r="B323" s="243"/>
      <c r="C323" s="244"/>
      <c r="D323" s="245" t="s">
        <v>226</v>
      </c>
      <c r="E323" s="246" t="s">
        <v>1</v>
      </c>
      <c r="F323" s="247" t="s">
        <v>792</v>
      </c>
      <c r="G323" s="244"/>
      <c r="H323" s="246" t="s">
        <v>1</v>
      </c>
      <c r="I323" s="248"/>
      <c r="J323" s="244"/>
      <c r="K323" s="244"/>
      <c r="L323" s="249"/>
      <c r="M323" s="250"/>
      <c r="N323" s="251"/>
      <c r="O323" s="251"/>
      <c r="P323" s="251"/>
      <c r="Q323" s="251"/>
      <c r="R323" s="251"/>
      <c r="S323" s="251"/>
      <c r="T323" s="252"/>
      <c r="U323" s="13"/>
      <c r="V323" s="13"/>
      <c r="W323" s="13"/>
      <c r="X323" s="13"/>
      <c r="Y323" s="13"/>
      <c r="Z323" s="13"/>
      <c r="AA323" s="13"/>
      <c r="AB323" s="13"/>
      <c r="AC323" s="13"/>
      <c r="AD323" s="13"/>
      <c r="AE323" s="13"/>
      <c r="AT323" s="253" t="s">
        <v>226</v>
      </c>
      <c r="AU323" s="253" t="s">
        <v>85</v>
      </c>
      <c r="AV323" s="13" t="s">
        <v>85</v>
      </c>
      <c r="AW323" s="13" t="s">
        <v>35</v>
      </c>
      <c r="AX323" s="13" t="s">
        <v>78</v>
      </c>
      <c r="AY323" s="253" t="s">
        <v>216</v>
      </c>
    </row>
    <row r="324" spans="1:51" s="14" customFormat="1" ht="12">
      <c r="A324" s="14"/>
      <c r="B324" s="254"/>
      <c r="C324" s="255"/>
      <c r="D324" s="245" t="s">
        <v>226</v>
      </c>
      <c r="E324" s="256" t="s">
        <v>1</v>
      </c>
      <c r="F324" s="257" t="s">
        <v>793</v>
      </c>
      <c r="G324" s="255"/>
      <c r="H324" s="258">
        <v>28.05</v>
      </c>
      <c r="I324" s="259"/>
      <c r="J324" s="255"/>
      <c r="K324" s="255"/>
      <c r="L324" s="260"/>
      <c r="M324" s="261"/>
      <c r="N324" s="262"/>
      <c r="O324" s="262"/>
      <c r="P324" s="262"/>
      <c r="Q324" s="262"/>
      <c r="R324" s="262"/>
      <c r="S324" s="262"/>
      <c r="T324" s="263"/>
      <c r="U324" s="14"/>
      <c r="V324" s="14"/>
      <c r="W324" s="14"/>
      <c r="X324" s="14"/>
      <c r="Y324" s="14"/>
      <c r="Z324" s="14"/>
      <c r="AA324" s="14"/>
      <c r="AB324" s="14"/>
      <c r="AC324" s="14"/>
      <c r="AD324" s="14"/>
      <c r="AE324" s="14"/>
      <c r="AT324" s="264" t="s">
        <v>226</v>
      </c>
      <c r="AU324" s="264" t="s">
        <v>85</v>
      </c>
      <c r="AV324" s="14" t="s">
        <v>87</v>
      </c>
      <c r="AW324" s="14" t="s">
        <v>35</v>
      </c>
      <c r="AX324" s="14" t="s">
        <v>78</v>
      </c>
      <c r="AY324" s="264" t="s">
        <v>216</v>
      </c>
    </row>
    <row r="325" spans="1:51" s="13" customFormat="1" ht="12">
      <c r="A325" s="13"/>
      <c r="B325" s="243"/>
      <c r="C325" s="244"/>
      <c r="D325" s="245" t="s">
        <v>226</v>
      </c>
      <c r="E325" s="246" t="s">
        <v>1</v>
      </c>
      <c r="F325" s="247" t="s">
        <v>794</v>
      </c>
      <c r="G325" s="244"/>
      <c r="H325" s="246" t="s">
        <v>1</v>
      </c>
      <c r="I325" s="248"/>
      <c r="J325" s="244"/>
      <c r="K325" s="244"/>
      <c r="L325" s="249"/>
      <c r="M325" s="250"/>
      <c r="N325" s="251"/>
      <c r="O325" s="251"/>
      <c r="P325" s="251"/>
      <c r="Q325" s="251"/>
      <c r="R325" s="251"/>
      <c r="S325" s="251"/>
      <c r="T325" s="252"/>
      <c r="U325" s="13"/>
      <c r="V325" s="13"/>
      <c r="W325" s="13"/>
      <c r="X325" s="13"/>
      <c r="Y325" s="13"/>
      <c r="Z325" s="13"/>
      <c r="AA325" s="13"/>
      <c r="AB325" s="13"/>
      <c r="AC325" s="13"/>
      <c r="AD325" s="13"/>
      <c r="AE325" s="13"/>
      <c r="AT325" s="253" t="s">
        <v>226</v>
      </c>
      <c r="AU325" s="253" t="s">
        <v>85</v>
      </c>
      <c r="AV325" s="13" t="s">
        <v>85</v>
      </c>
      <c r="AW325" s="13" t="s">
        <v>35</v>
      </c>
      <c r="AX325" s="13" t="s">
        <v>78</v>
      </c>
      <c r="AY325" s="253" t="s">
        <v>216</v>
      </c>
    </row>
    <row r="326" spans="1:51" s="14" customFormat="1" ht="12">
      <c r="A326" s="14"/>
      <c r="B326" s="254"/>
      <c r="C326" s="255"/>
      <c r="D326" s="245" t="s">
        <v>226</v>
      </c>
      <c r="E326" s="256" t="s">
        <v>1</v>
      </c>
      <c r="F326" s="257" t="s">
        <v>795</v>
      </c>
      <c r="G326" s="255"/>
      <c r="H326" s="258">
        <v>8.84</v>
      </c>
      <c r="I326" s="259"/>
      <c r="J326" s="255"/>
      <c r="K326" s="255"/>
      <c r="L326" s="260"/>
      <c r="M326" s="261"/>
      <c r="N326" s="262"/>
      <c r="O326" s="262"/>
      <c r="P326" s="262"/>
      <c r="Q326" s="262"/>
      <c r="R326" s="262"/>
      <c r="S326" s="262"/>
      <c r="T326" s="263"/>
      <c r="U326" s="14"/>
      <c r="V326" s="14"/>
      <c r="W326" s="14"/>
      <c r="X326" s="14"/>
      <c r="Y326" s="14"/>
      <c r="Z326" s="14"/>
      <c r="AA326" s="14"/>
      <c r="AB326" s="14"/>
      <c r="AC326" s="14"/>
      <c r="AD326" s="14"/>
      <c r="AE326" s="14"/>
      <c r="AT326" s="264" t="s">
        <v>226</v>
      </c>
      <c r="AU326" s="264" t="s">
        <v>85</v>
      </c>
      <c r="AV326" s="14" t="s">
        <v>87</v>
      </c>
      <c r="AW326" s="14" t="s">
        <v>35</v>
      </c>
      <c r="AX326" s="14" t="s">
        <v>78</v>
      </c>
      <c r="AY326" s="264" t="s">
        <v>216</v>
      </c>
    </row>
    <row r="327" spans="1:51" s="15" customFormat="1" ht="12">
      <c r="A327" s="15"/>
      <c r="B327" s="265"/>
      <c r="C327" s="266"/>
      <c r="D327" s="245" t="s">
        <v>226</v>
      </c>
      <c r="E327" s="267" t="s">
        <v>1</v>
      </c>
      <c r="F327" s="268" t="s">
        <v>229</v>
      </c>
      <c r="G327" s="266"/>
      <c r="H327" s="269">
        <v>440.31899999999996</v>
      </c>
      <c r="I327" s="270"/>
      <c r="J327" s="266"/>
      <c r="K327" s="266"/>
      <c r="L327" s="271"/>
      <c r="M327" s="272"/>
      <c r="N327" s="273"/>
      <c r="O327" s="273"/>
      <c r="P327" s="273"/>
      <c r="Q327" s="273"/>
      <c r="R327" s="273"/>
      <c r="S327" s="273"/>
      <c r="T327" s="274"/>
      <c r="U327" s="15"/>
      <c r="V327" s="15"/>
      <c r="W327" s="15"/>
      <c r="X327" s="15"/>
      <c r="Y327" s="15"/>
      <c r="Z327" s="15"/>
      <c r="AA327" s="15"/>
      <c r="AB327" s="15"/>
      <c r="AC327" s="15"/>
      <c r="AD327" s="15"/>
      <c r="AE327" s="15"/>
      <c r="AT327" s="275" t="s">
        <v>226</v>
      </c>
      <c r="AU327" s="275" t="s">
        <v>85</v>
      </c>
      <c r="AV327" s="15" t="s">
        <v>100</v>
      </c>
      <c r="AW327" s="15" t="s">
        <v>35</v>
      </c>
      <c r="AX327" s="15" t="s">
        <v>85</v>
      </c>
      <c r="AY327" s="275" t="s">
        <v>216</v>
      </c>
    </row>
    <row r="328" spans="1:65" s="2" customFormat="1" ht="234.75" customHeight="1">
      <c r="A328" s="39"/>
      <c r="B328" s="40"/>
      <c r="C328" s="276" t="s">
        <v>425</v>
      </c>
      <c r="D328" s="276" t="s">
        <v>265</v>
      </c>
      <c r="E328" s="277" t="s">
        <v>796</v>
      </c>
      <c r="F328" s="278" t="s">
        <v>797</v>
      </c>
      <c r="G328" s="279" t="s">
        <v>255</v>
      </c>
      <c r="H328" s="280">
        <v>155.52</v>
      </c>
      <c r="I328" s="281"/>
      <c r="J328" s="282">
        <f>ROUND(I328*H328,2)</f>
        <v>0</v>
      </c>
      <c r="K328" s="278" t="s">
        <v>223</v>
      </c>
      <c r="L328" s="45"/>
      <c r="M328" s="283" t="s">
        <v>1</v>
      </c>
      <c r="N328" s="284" t="s">
        <v>43</v>
      </c>
      <c r="O328" s="92"/>
      <c r="P328" s="239">
        <f>O328*H328</f>
        <v>0</v>
      </c>
      <c r="Q328" s="239">
        <v>0</v>
      </c>
      <c r="R328" s="239">
        <f>Q328*H328</f>
        <v>0</v>
      </c>
      <c r="S328" s="239">
        <v>0</v>
      </c>
      <c r="T328" s="240">
        <f>S328*H328</f>
        <v>0</v>
      </c>
      <c r="U328" s="39"/>
      <c r="V328" s="39"/>
      <c r="W328" s="39"/>
      <c r="X328" s="39"/>
      <c r="Y328" s="39"/>
      <c r="Z328" s="39"/>
      <c r="AA328" s="39"/>
      <c r="AB328" s="39"/>
      <c r="AC328" s="39"/>
      <c r="AD328" s="39"/>
      <c r="AE328" s="39"/>
      <c r="AR328" s="241" t="s">
        <v>233</v>
      </c>
      <c r="AT328" s="241" t="s">
        <v>265</v>
      </c>
      <c r="AU328" s="241" t="s">
        <v>85</v>
      </c>
      <c r="AY328" s="18" t="s">
        <v>216</v>
      </c>
      <c r="BE328" s="242">
        <f>IF(N328="základní",J328,0)</f>
        <v>0</v>
      </c>
      <c r="BF328" s="242">
        <f>IF(N328="snížená",J328,0)</f>
        <v>0</v>
      </c>
      <c r="BG328" s="242">
        <f>IF(N328="zákl. přenesená",J328,0)</f>
        <v>0</v>
      </c>
      <c r="BH328" s="242">
        <f>IF(N328="sníž. přenesená",J328,0)</f>
        <v>0</v>
      </c>
      <c r="BI328" s="242">
        <f>IF(N328="nulová",J328,0)</f>
        <v>0</v>
      </c>
      <c r="BJ328" s="18" t="s">
        <v>85</v>
      </c>
      <c r="BK328" s="242">
        <f>ROUND(I328*H328,2)</f>
        <v>0</v>
      </c>
      <c r="BL328" s="18" t="s">
        <v>233</v>
      </c>
      <c r="BM328" s="241" t="s">
        <v>798</v>
      </c>
    </row>
    <row r="329" spans="1:51" s="13" customFormat="1" ht="12">
      <c r="A329" s="13"/>
      <c r="B329" s="243"/>
      <c r="C329" s="244"/>
      <c r="D329" s="245" t="s">
        <v>226</v>
      </c>
      <c r="E329" s="246" t="s">
        <v>1</v>
      </c>
      <c r="F329" s="247" t="s">
        <v>799</v>
      </c>
      <c r="G329" s="244"/>
      <c r="H329" s="246" t="s">
        <v>1</v>
      </c>
      <c r="I329" s="248"/>
      <c r="J329" s="244"/>
      <c r="K329" s="244"/>
      <c r="L329" s="249"/>
      <c r="M329" s="250"/>
      <c r="N329" s="251"/>
      <c r="O329" s="251"/>
      <c r="P329" s="251"/>
      <c r="Q329" s="251"/>
      <c r="R329" s="251"/>
      <c r="S329" s="251"/>
      <c r="T329" s="252"/>
      <c r="U329" s="13"/>
      <c r="V329" s="13"/>
      <c r="W329" s="13"/>
      <c r="X329" s="13"/>
      <c r="Y329" s="13"/>
      <c r="Z329" s="13"/>
      <c r="AA329" s="13"/>
      <c r="AB329" s="13"/>
      <c r="AC329" s="13"/>
      <c r="AD329" s="13"/>
      <c r="AE329" s="13"/>
      <c r="AT329" s="253" t="s">
        <v>226</v>
      </c>
      <c r="AU329" s="253" t="s">
        <v>85</v>
      </c>
      <c r="AV329" s="13" t="s">
        <v>85</v>
      </c>
      <c r="AW329" s="13" t="s">
        <v>35</v>
      </c>
      <c r="AX329" s="13" t="s">
        <v>78</v>
      </c>
      <c r="AY329" s="253" t="s">
        <v>216</v>
      </c>
    </row>
    <row r="330" spans="1:51" s="14" customFormat="1" ht="12">
      <c r="A330" s="14"/>
      <c r="B330" s="254"/>
      <c r="C330" s="255"/>
      <c r="D330" s="245" t="s">
        <v>226</v>
      </c>
      <c r="E330" s="256" t="s">
        <v>1</v>
      </c>
      <c r="F330" s="257" t="s">
        <v>800</v>
      </c>
      <c r="G330" s="255"/>
      <c r="H330" s="258">
        <v>155.52</v>
      </c>
      <c r="I330" s="259"/>
      <c r="J330" s="255"/>
      <c r="K330" s="255"/>
      <c r="L330" s="260"/>
      <c r="M330" s="261"/>
      <c r="N330" s="262"/>
      <c r="O330" s="262"/>
      <c r="P330" s="262"/>
      <c r="Q330" s="262"/>
      <c r="R330" s="262"/>
      <c r="S330" s="262"/>
      <c r="T330" s="263"/>
      <c r="U330" s="14"/>
      <c r="V330" s="14"/>
      <c r="W330" s="14"/>
      <c r="X330" s="14"/>
      <c r="Y330" s="14"/>
      <c r="Z330" s="14"/>
      <c r="AA330" s="14"/>
      <c r="AB330" s="14"/>
      <c r="AC330" s="14"/>
      <c r="AD330" s="14"/>
      <c r="AE330" s="14"/>
      <c r="AT330" s="264" t="s">
        <v>226</v>
      </c>
      <c r="AU330" s="264" t="s">
        <v>85</v>
      </c>
      <c r="AV330" s="14" t="s">
        <v>87</v>
      </c>
      <c r="AW330" s="14" t="s">
        <v>35</v>
      </c>
      <c r="AX330" s="14" t="s">
        <v>78</v>
      </c>
      <c r="AY330" s="264" t="s">
        <v>216</v>
      </c>
    </row>
    <row r="331" spans="1:51" s="15" customFormat="1" ht="12">
      <c r="A331" s="15"/>
      <c r="B331" s="265"/>
      <c r="C331" s="266"/>
      <c r="D331" s="245" t="s">
        <v>226</v>
      </c>
      <c r="E331" s="267" t="s">
        <v>1</v>
      </c>
      <c r="F331" s="268" t="s">
        <v>229</v>
      </c>
      <c r="G331" s="266"/>
      <c r="H331" s="269">
        <v>155.52</v>
      </c>
      <c r="I331" s="270"/>
      <c r="J331" s="266"/>
      <c r="K331" s="266"/>
      <c r="L331" s="271"/>
      <c r="M331" s="272"/>
      <c r="N331" s="273"/>
      <c r="O331" s="273"/>
      <c r="P331" s="273"/>
      <c r="Q331" s="273"/>
      <c r="R331" s="273"/>
      <c r="S331" s="273"/>
      <c r="T331" s="274"/>
      <c r="U331" s="15"/>
      <c r="V331" s="15"/>
      <c r="W331" s="15"/>
      <c r="X331" s="15"/>
      <c r="Y331" s="15"/>
      <c r="Z331" s="15"/>
      <c r="AA331" s="15"/>
      <c r="AB331" s="15"/>
      <c r="AC331" s="15"/>
      <c r="AD331" s="15"/>
      <c r="AE331" s="15"/>
      <c r="AT331" s="275" t="s">
        <v>226</v>
      </c>
      <c r="AU331" s="275" t="s">
        <v>85</v>
      </c>
      <c r="AV331" s="15" t="s">
        <v>100</v>
      </c>
      <c r="AW331" s="15" t="s">
        <v>35</v>
      </c>
      <c r="AX331" s="15" t="s">
        <v>85</v>
      </c>
      <c r="AY331" s="275" t="s">
        <v>216</v>
      </c>
    </row>
    <row r="332" spans="1:65" s="2" customFormat="1" ht="223.5" customHeight="1">
      <c r="A332" s="39"/>
      <c r="B332" s="40"/>
      <c r="C332" s="276" t="s">
        <v>432</v>
      </c>
      <c r="D332" s="276" t="s">
        <v>265</v>
      </c>
      <c r="E332" s="277" t="s">
        <v>801</v>
      </c>
      <c r="F332" s="278" t="s">
        <v>802</v>
      </c>
      <c r="G332" s="279" t="s">
        <v>255</v>
      </c>
      <c r="H332" s="280">
        <v>228.49</v>
      </c>
      <c r="I332" s="281"/>
      <c r="J332" s="282">
        <f>ROUND(I332*H332,2)</f>
        <v>0</v>
      </c>
      <c r="K332" s="278" t="s">
        <v>223</v>
      </c>
      <c r="L332" s="45"/>
      <c r="M332" s="283" t="s">
        <v>1</v>
      </c>
      <c r="N332" s="284" t="s">
        <v>43</v>
      </c>
      <c r="O332" s="92"/>
      <c r="P332" s="239">
        <f>O332*H332</f>
        <v>0</v>
      </c>
      <c r="Q332" s="239">
        <v>0</v>
      </c>
      <c r="R332" s="239">
        <f>Q332*H332</f>
        <v>0</v>
      </c>
      <c r="S332" s="239">
        <v>0</v>
      </c>
      <c r="T332" s="240">
        <f>S332*H332</f>
        <v>0</v>
      </c>
      <c r="U332" s="39"/>
      <c r="V332" s="39"/>
      <c r="W332" s="39"/>
      <c r="X332" s="39"/>
      <c r="Y332" s="39"/>
      <c r="Z332" s="39"/>
      <c r="AA332" s="39"/>
      <c r="AB332" s="39"/>
      <c r="AC332" s="39"/>
      <c r="AD332" s="39"/>
      <c r="AE332" s="39"/>
      <c r="AR332" s="241" t="s">
        <v>233</v>
      </c>
      <c r="AT332" s="241" t="s">
        <v>265</v>
      </c>
      <c r="AU332" s="241" t="s">
        <v>85</v>
      </c>
      <c r="AY332" s="18" t="s">
        <v>216</v>
      </c>
      <c r="BE332" s="242">
        <f>IF(N332="základní",J332,0)</f>
        <v>0</v>
      </c>
      <c r="BF332" s="242">
        <f>IF(N332="snížená",J332,0)</f>
        <v>0</v>
      </c>
      <c r="BG332" s="242">
        <f>IF(N332="zákl. přenesená",J332,0)</f>
        <v>0</v>
      </c>
      <c r="BH332" s="242">
        <f>IF(N332="sníž. přenesená",J332,0)</f>
        <v>0</v>
      </c>
      <c r="BI332" s="242">
        <f>IF(N332="nulová",J332,0)</f>
        <v>0</v>
      </c>
      <c r="BJ332" s="18" t="s">
        <v>85</v>
      </c>
      <c r="BK332" s="242">
        <f>ROUND(I332*H332,2)</f>
        <v>0</v>
      </c>
      <c r="BL332" s="18" t="s">
        <v>233</v>
      </c>
      <c r="BM332" s="241" t="s">
        <v>803</v>
      </c>
    </row>
    <row r="333" spans="1:51" s="13" customFormat="1" ht="12">
      <c r="A333" s="13"/>
      <c r="B333" s="243"/>
      <c r="C333" s="244"/>
      <c r="D333" s="245" t="s">
        <v>226</v>
      </c>
      <c r="E333" s="246" t="s">
        <v>1</v>
      </c>
      <c r="F333" s="247" t="s">
        <v>804</v>
      </c>
      <c r="G333" s="244"/>
      <c r="H333" s="246" t="s">
        <v>1</v>
      </c>
      <c r="I333" s="248"/>
      <c r="J333" s="244"/>
      <c r="K333" s="244"/>
      <c r="L333" s="249"/>
      <c r="M333" s="250"/>
      <c r="N333" s="251"/>
      <c r="O333" s="251"/>
      <c r="P333" s="251"/>
      <c r="Q333" s="251"/>
      <c r="R333" s="251"/>
      <c r="S333" s="251"/>
      <c r="T333" s="252"/>
      <c r="U333" s="13"/>
      <c r="V333" s="13"/>
      <c r="W333" s="13"/>
      <c r="X333" s="13"/>
      <c r="Y333" s="13"/>
      <c r="Z333" s="13"/>
      <c r="AA333" s="13"/>
      <c r="AB333" s="13"/>
      <c r="AC333" s="13"/>
      <c r="AD333" s="13"/>
      <c r="AE333" s="13"/>
      <c r="AT333" s="253" t="s">
        <v>226</v>
      </c>
      <c r="AU333" s="253" t="s">
        <v>85</v>
      </c>
      <c r="AV333" s="13" t="s">
        <v>85</v>
      </c>
      <c r="AW333" s="13" t="s">
        <v>35</v>
      </c>
      <c r="AX333" s="13" t="s">
        <v>78</v>
      </c>
      <c r="AY333" s="253" t="s">
        <v>216</v>
      </c>
    </row>
    <row r="334" spans="1:51" s="14" customFormat="1" ht="12">
      <c r="A334" s="14"/>
      <c r="B334" s="254"/>
      <c r="C334" s="255"/>
      <c r="D334" s="245" t="s">
        <v>226</v>
      </c>
      <c r="E334" s="256" t="s">
        <v>1</v>
      </c>
      <c r="F334" s="257" t="s">
        <v>805</v>
      </c>
      <c r="G334" s="255"/>
      <c r="H334" s="258">
        <v>137.54</v>
      </c>
      <c r="I334" s="259"/>
      <c r="J334" s="255"/>
      <c r="K334" s="255"/>
      <c r="L334" s="260"/>
      <c r="M334" s="261"/>
      <c r="N334" s="262"/>
      <c r="O334" s="262"/>
      <c r="P334" s="262"/>
      <c r="Q334" s="262"/>
      <c r="R334" s="262"/>
      <c r="S334" s="262"/>
      <c r="T334" s="263"/>
      <c r="U334" s="14"/>
      <c r="V334" s="14"/>
      <c r="W334" s="14"/>
      <c r="X334" s="14"/>
      <c r="Y334" s="14"/>
      <c r="Z334" s="14"/>
      <c r="AA334" s="14"/>
      <c r="AB334" s="14"/>
      <c r="AC334" s="14"/>
      <c r="AD334" s="14"/>
      <c r="AE334" s="14"/>
      <c r="AT334" s="264" t="s">
        <v>226</v>
      </c>
      <c r="AU334" s="264" t="s">
        <v>85</v>
      </c>
      <c r="AV334" s="14" t="s">
        <v>87</v>
      </c>
      <c r="AW334" s="14" t="s">
        <v>35</v>
      </c>
      <c r="AX334" s="14" t="s">
        <v>78</v>
      </c>
      <c r="AY334" s="264" t="s">
        <v>216</v>
      </c>
    </row>
    <row r="335" spans="1:51" s="13" customFormat="1" ht="12">
      <c r="A335" s="13"/>
      <c r="B335" s="243"/>
      <c r="C335" s="244"/>
      <c r="D335" s="245" t="s">
        <v>226</v>
      </c>
      <c r="E335" s="246" t="s">
        <v>1</v>
      </c>
      <c r="F335" s="247" t="s">
        <v>806</v>
      </c>
      <c r="G335" s="244"/>
      <c r="H335" s="246" t="s">
        <v>1</v>
      </c>
      <c r="I335" s="248"/>
      <c r="J335" s="244"/>
      <c r="K335" s="244"/>
      <c r="L335" s="249"/>
      <c r="M335" s="250"/>
      <c r="N335" s="251"/>
      <c r="O335" s="251"/>
      <c r="P335" s="251"/>
      <c r="Q335" s="251"/>
      <c r="R335" s="251"/>
      <c r="S335" s="251"/>
      <c r="T335" s="252"/>
      <c r="U335" s="13"/>
      <c r="V335" s="13"/>
      <c r="W335" s="13"/>
      <c r="X335" s="13"/>
      <c r="Y335" s="13"/>
      <c r="Z335" s="13"/>
      <c r="AA335" s="13"/>
      <c r="AB335" s="13"/>
      <c r="AC335" s="13"/>
      <c r="AD335" s="13"/>
      <c r="AE335" s="13"/>
      <c r="AT335" s="253" t="s">
        <v>226</v>
      </c>
      <c r="AU335" s="253" t="s">
        <v>85</v>
      </c>
      <c r="AV335" s="13" t="s">
        <v>85</v>
      </c>
      <c r="AW335" s="13" t="s">
        <v>35</v>
      </c>
      <c r="AX335" s="13" t="s">
        <v>78</v>
      </c>
      <c r="AY335" s="253" t="s">
        <v>216</v>
      </c>
    </row>
    <row r="336" spans="1:51" s="14" customFormat="1" ht="12">
      <c r="A336" s="14"/>
      <c r="B336" s="254"/>
      <c r="C336" s="255"/>
      <c r="D336" s="245" t="s">
        <v>226</v>
      </c>
      <c r="E336" s="256" t="s">
        <v>1</v>
      </c>
      <c r="F336" s="257" t="s">
        <v>807</v>
      </c>
      <c r="G336" s="255"/>
      <c r="H336" s="258">
        <v>90.95</v>
      </c>
      <c r="I336" s="259"/>
      <c r="J336" s="255"/>
      <c r="K336" s="255"/>
      <c r="L336" s="260"/>
      <c r="M336" s="261"/>
      <c r="N336" s="262"/>
      <c r="O336" s="262"/>
      <c r="P336" s="262"/>
      <c r="Q336" s="262"/>
      <c r="R336" s="262"/>
      <c r="S336" s="262"/>
      <c r="T336" s="263"/>
      <c r="U336" s="14"/>
      <c r="V336" s="14"/>
      <c r="W336" s="14"/>
      <c r="X336" s="14"/>
      <c r="Y336" s="14"/>
      <c r="Z336" s="14"/>
      <c r="AA336" s="14"/>
      <c r="AB336" s="14"/>
      <c r="AC336" s="14"/>
      <c r="AD336" s="14"/>
      <c r="AE336" s="14"/>
      <c r="AT336" s="264" t="s">
        <v>226</v>
      </c>
      <c r="AU336" s="264" t="s">
        <v>85</v>
      </c>
      <c r="AV336" s="14" t="s">
        <v>87</v>
      </c>
      <c r="AW336" s="14" t="s">
        <v>35</v>
      </c>
      <c r="AX336" s="14" t="s">
        <v>78</v>
      </c>
      <c r="AY336" s="264" t="s">
        <v>216</v>
      </c>
    </row>
    <row r="337" spans="1:51" s="15" customFormat="1" ht="12">
      <c r="A337" s="15"/>
      <c r="B337" s="265"/>
      <c r="C337" s="266"/>
      <c r="D337" s="245" t="s">
        <v>226</v>
      </c>
      <c r="E337" s="267" t="s">
        <v>1</v>
      </c>
      <c r="F337" s="268" t="s">
        <v>229</v>
      </c>
      <c r="G337" s="266"/>
      <c r="H337" s="269">
        <v>228.49</v>
      </c>
      <c r="I337" s="270"/>
      <c r="J337" s="266"/>
      <c r="K337" s="266"/>
      <c r="L337" s="271"/>
      <c r="M337" s="272"/>
      <c r="N337" s="273"/>
      <c r="O337" s="273"/>
      <c r="P337" s="273"/>
      <c r="Q337" s="273"/>
      <c r="R337" s="273"/>
      <c r="S337" s="273"/>
      <c r="T337" s="274"/>
      <c r="U337" s="15"/>
      <c r="V337" s="15"/>
      <c r="W337" s="15"/>
      <c r="X337" s="15"/>
      <c r="Y337" s="15"/>
      <c r="Z337" s="15"/>
      <c r="AA337" s="15"/>
      <c r="AB337" s="15"/>
      <c r="AC337" s="15"/>
      <c r="AD337" s="15"/>
      <c r="AE337" s="15"/>
      <c r="AT337" s="275" t="s">
        <v>226</v>
      </c>
      <c r="AU337" s="275" t="s">
        <v>85</v>
      </c>
      <c r="AV337" s="15" t="s">
        <v>100</v>
      </c>
      <c r="AW337" s="15" t="s">
        <v>35</v>
      </c>
      <c r="AX337" s="15" t="s">
        <v>85</v>
      </c>
      <c r="AY337" s="275" t="s">
        <v>216</v>
      </c>
    </row>
    <row r="338" spans="1:65" s="2" customFormat="1" ht="78" customHeight="1">
      <c r="A338" s="39"/>
      <c r="B338" s="40"/>
      <c r="C338" s="276" t="s">
        <v>436</v>
      </c>
      <c r="D338" s="276" t="s">
        <v>265</v>
      </c>
      <c r="E338" s="277" t="s">
        <v>808</v>
      </c>
      <c r="F338" s="278" t="s">
        <v>809</v>
      </c>
      <c r="G338" s="279" t="s">
        <v>255</v>
      </c>
      <c r="H338" s="280">
        <v>1162.092</v>
      </c>
      <c r="I338" s="281"/>
      <c r="J338" s="282">
        <f>ROUND(I338*H338,2)</f>
        <v>0</v>
      </c>
      <c r="K338" s="278" t="s">
        <v>223</v>
      </c>
      <c r="L338" s="45"/>
      <c r="M338" s="283" t="s">
        <v>1</v>
      </c>
      <c r="N338" s="284" t="s">
        <v>43</v>
      </c>
      <c r="O338" s="92"/>
      <c r="P338" s="239">
        <f>O338*H338</f>
        <v>0</v>
      </c>
      <c r="Q338" s="239">
        <v>0</v>
      </c>
      <c r="R338" s="239">
        <f>Q338*H338</f>
        <v>0</v>
      </c>
      <c r="S338" s="239">
        <v>0</v>
      </c>
      <c r="T338" s="240">
        <f>S338*H338</f>
        <v>0</v>
      </c>
      <c r="U338" s="39"/>
      <c r="V338" s="39"/>
      <c r="W338" s="39"/>
      <c r="X338" s="39"/>
      <c r="Y338" s="39"/>
      <c r="Z338" s="39"/>
      <c r="AA338" s="39"/>
      <c r="AB338" s="39"/>
      <c r="AC338" s="39"/>
      <c r="AD338" s="39"/>
      <c r="AE338" s="39"/>
      <c r="AR338" s="241" t="s">
        <v>233</v>
      </c>
      <c r="AT338" s="241" t="s">
        <v>265</v>
      </c>
      <c r="AU338" s="241" t="s">
        <v>85</v>
      </c>
      <c r="AY338" s="18" t="s">
        <v>216</v>
      </c>
      <c r="BE338" s="242">
        <f>IF(N338="základní",J338,0)</f>
        <v>0</v>
      </c>
      <c r="BF338" s="242">
        <f>IF(N338="snížená",J338,0)</f>
        <v>0</v>
      </c>
      <c r="BG338" s="242">
        <f>IF(N338="zákl. přenesená",J338,0)</f>
        <v>0</v>
      </c>
      <c r="BH338" s="242">
        <f>IF(N338="sníž. přenesená",J338,0)</f>
        <v>0</v>
      </c>
      <c r="BI338" s="242">
        <f>IF(N338="nulová",J338,0)</f>
        <v>0</v>
      </c>
      <c r="BJ338" s="18" t="s">
        <v>85</v>
      </c>
      <c r="BK338" s="242">
        <f>ROUND(I338*H338,2)</f>
        <v>0</v>
      </c>
      <c r="BL338" s="18" t="s">
        <v>233</v>
      </c>
      <c r="BM338" s="241" t="s">
        <v>810</v>
      </c>
    </row>
    <row r="339" spans="1:51" s="13" customFormat="1" ht="12">
      <c r="A339" s="13"/>
      <c r="B339" s="243"/>
      <c r="C339" s="244"/>
      <c r="D339" s="245" t="s">
        <v>226</v>
      </c>
      <c r="E339" s="246" t="s">
        <v>1</v>
      </c>
      <c r="F339" s="247" t="s">
        <v>811</v>
      </c>
      <c r="G339" s="244"/>
      <c r="H339" s="246" t="s">
        <v>1</v>
      </c>
      <c r="I339" s="248"/>
      <c r="J339" s="244"/>
      <c r="K339" s="244"/>
      <c r="L339" s="249"/>
      <c r="M339" s="250"/>
      <c r="N339" s="251"/>
      <c r="O339" s="251"/>
      <c r="P339" s="251"/>
      <c r="Q339" s="251"/>
      <c r="R339" s="251"/>
      <c r="S339" s="251"/>
      <c r="T339" s="252"/>
      <c r="U339" s="13"/>
      <c r="V339" s="13"/>
      <c r="W339" s="13"/>
      <c r="X339" s="13"/>
      <c r="Y339" s="13"/>
      <c r="Z339" s="13"/>
      <c r="AA339" s="13"/>
      <c r="AB339" s="13"/>
      <c r="AC339" s="13"/>
      <c r="AD339" s="13"/>
      <c r="AE339" s="13"/>
      <c r="AT339" s="253" t="s">
        <v>226</v>
      </c>
      <c r="AU339" s="253" t="s">
        <v>85</v>
      </c>
      <c r="AV339" s="13" t="s">
        <v>85</v>
      </c>
      <c r="AW339" s="13" t="s">
        <v>35</v>
      </c>
      <c r="AX339" s="13" t="s">
        <v>78</v>
      </c>
      <c r="AY339" s="253" t="s">
        <v>216</v>
      </c>
    </row>
    <row r="340" spans="1:51" s="14" customFormat="1" ht="12">
      <c r="A340" s="14"/>
      <c r="B340" s="254"/>
      <c r="C340" s="255"/>
      <c r="D340" s="245" t="s">
        <v>226</v>
      </c>
      <c r="E340" s="256" t="s">
        <v>1</v>
      </c>
      <c r="F340" s="257" t="s">
        <v>812</v>
      </c>
      <c r="G340" s="255"/>
      <c r="H340" s="258">
        <v>1162.092</v>
      </c>
      <c r="I340" s="259"/>
      <c r="J340" s="255"/>
      <c r="K340" s="255"/>
      <c r="L340" s="260"/>
      <c r="M340" s="261"/>
      <c r="N340" s="262"/>
      <c r="O340" s="262"/>
      <c r="P340" s="262"/>
      <c r="Q340" s="262"/>
      <c r="R340" s="262"/>
      <c r="S340" s="262"/>
      <c r="T340" s="263"/>
      <c r="U340" s="14"/>
      <c r="V340" s="14"/>
      <c r="W340" s="14"/>
      <c r="X340" s="14"/>
      <c r="Y340" s="14"/>
      <c r="Z340" s="14"/>
      <c r="AA340" s="14"/>
      <c r="AB340" s="14"/>
      <c r="AC340" s="14"/>
      <c r="AD340" s="14"/>
      <c r="AE340" s="14"/>
      <c r="AT340" s="264" t="s">
        <v>226</v>
      </c>
      <c r="AU340" s="264" t="s">
        <v>85</v>
      </c>
      <c r="AV340" s="14" t="s">
        <v>87</v>
      </c>
      <c r="AW340" s="14" t="s">
        <v>35</v>
      </c>
      <c r="AX340" s="14" t="s">
        <v>78</v>
      </c>
      <c r="AY340" s="264" t="s">
        <v>216</v>
      </c>
    </row>
    <row r="341" spans="1:51" s="15" customFormat="1" ht="12">
      <c r="A341" s="15"/>
      <c r="B341" s="265"/>
      <c r="C341" s="266"/>
      <c r="D341" s="245" t="s">
        <v>226</v>
      </c>
      <c r="E341" s="267" t="s">
        <v>1</v>
      </c>
      <c r="F341" s="268" t="s">
        <v>229</v>
      </c>
      <c r="G341" s="266"/>
      <c r="H341" s="269">
        <v>1162.092</v>
      </c>
      <c r="I341" s="270"/>
      <c r="J341" s="266"/>
      <c r="K341" s="266"/>
      <c r="L341" s="271"/>
      <c r="M341" s="272"/>
      <c r="N341" s="273"/>
      <c r="O341" s="273"/>
      <c r="P341" s="273"/>
      <c r="Q341" s="273"/>
      <c r="R341" s="273"/>
      <c r="S341" s="273"/>
      <c r="T341" s="274"/>
      <c r="U341" s="15"/>
      <c r="V341" s="15"/>
      <c r="W341" s="15"/>
      <c r="X341" s="15"/>
      <c r="Y341" s="15"/>
      <c r="Z341" s="15"/>
      <c r="AA341" s="15"/>
      <c r="AB341" s="15"/>
      <c r="AC341" s="15"/>
      <c r="AD341" s="15"/>
      <c r="AE341" s="15"/>
      <c r="AT341" s="275" t="s">
        <v>226</v>
      </c>
      <c r="AU341" s="275" t="s">
        <v>85</v>
      </c>
      <c r="AV341" s="15" t="s">
        <v>100</v>
      </c>
      <c r="AW341" s="15" t="s">
        <v>35</v>
      </c>
      <c r="AX341" s="15" t="s">
        <v>85</v>
      </c>
      <c r="AY341" s="275" t="s">
        <v>216</v>
      </c>
    </row>
    <row r="342" spans="1:65" s="2" customFormat="1" ht="90" customHeight="1">
      <c r="A342" s="39"/>
      <c r="B342" s="40"/>
      <c r="C342" s="276" t="s">
        <v>441</v>
      </c>
      <c r="D342" s="276" t="s">
        <v>265</v>
      </c>
      <c r="E342" s="277" t="s">
        <v>813</v>
      </c>
      <c r="F342" s="278" t="s">
        <v>814</v>
      </c>
      <c r="G342" s="279" t="s">
        <v>255</v>
      </c>
      <c r="H342" s="280">
        <v>155.52</v>
      </c>
      <c r="I342" s="281"/>
      <c r="J342" s="282">
        <f>ROUND(I342*H342,2)</f>
        <v>0</v>
      </c>
      <c r="K342" s="278" t="s">
        <v>223</v>
      </c>
      <c r="L342" s="45"/>
      <c r="M342" s="283" t="s">
        <v>1</v>
      </c>
      <c r="N342" s="284" t="s">
        <v>43</v>
      </c>
      <c r="O342" s="92"/>
      <c r="P342" s="239">
        <f>O342*H342</f>
        <v>0</v>
      </c>
      <c r="Q342" s="239">
        <v>0</v>
      </c>
      <c r="R342" s="239">
        <f>Q342*H342</f>
        <v>0</v>
      </c>
      <c r="S342" s="239">
        <v>0</v>
      </c>
      <c r="T342" s="240">
        <f>S342*H342</f>
        <v>0</v>
      </c>
      <c r="U342" s="39"/>
      <c r="V342" s="39"/>
      <c r="W342" s="39"/>
      <c r="X342" s="39"/>
      <c r="Y342" s="39"/>
      <c r="Z342" s="39"/>
      <c r="AA342" s="39"/>
      <c r="AB342" s="39"/>
      <c r="AC342" s="39"/>
      <c r="AD342" s="39"/>
      <c r="AE342" s="39"/>
      <c r="AR342" s="241" t="s">
        <v>233</v>
      </c>
      <c r="AT342" s="241" t="s">
        <v>265</v>
      </c>
      <c r="AU342" s="241" t="s">
        <v>85</v>
      </c>
      <c r="AY342" s="18" t="s">
        <v>216</v>
      </c>
      <c r="BE342" s="242">
        <f>IF(N342="základní",J342,0)</f>
        <v>0</v>
      </c>
      <c r="BF342" s="242">
        <f>IF(N342="snížená",J342,0)</f>
        <v>0</v>
      </c>
      <c r="BG342" s="242">
        <f>IF(N342="zákl. přenesená",J342,0)</f>
        <v>0</v>
      </c>
      <c r="BH342" s="242">
        <f>IF(N342="sníž. přenesená",J342,0)</f>
        <v>0</v>
      </c>
      <c r="BI342" s="242">
        <f>IF(N342="nulová",J342,0)</f>
        <v>0</v>
      </c>
      <c r="BJ342" s="18" t="s">
        <v>85</v>
      </c>
      <c r="BK342" s="242">
        <f>ROUND(I342*H342,2)</f>
        <v>0</v>
      </c>
      <c r="BL342" s="18" t="s">
        <v>233</v>
      </c>
      <c r="BM342" s="241" t="s">
        <v>815</v>
      </c>
    </row>
    <row r="343" spans="1:51" s="13" customFormat="1" ht="12">
      <c r="A343" s="13"/>
      <c r="B343" s="243"/>
      <c r="C343" s="244"/>
      <c r="D343" s="245" t="s">
        <v>226</v>
      </c>
      <c r="E343" s="246" t="s">
        <v>1</v>
      </c>
      <c r="F343" s="247" t="s">
        <v>816</v>
      </c>
      <c r="G343" s="244"/>
      <c r="H343" s="246" t="s">
        <v>1</v>
      </c>
      <c r="I343" s="248"/>
      <c r="J343" s="244"/>
      <c r="K343" s="244"/>
      <c r="L343" s="249"/>
      <c r="M343" s="250"/>
      <c r="N343" s="251"/>
      <c r="O343" s="251"/>
      <c r="P343" s="251"/>
      <c r="Q343" s="251"/>
      <c r="R343" s="251"/>
      <c r="S343" s="251"/>
      <c r="T343" s="252"/>
      <c r="U343" s="13"/>
      <c r="V343" s="13"/>
      <c r="W343" s="13"/>
      <c r="X343" s="13"/>
      <c r="Y343" s="13"/>
      <c r="Z343" s="13"/>
      <c r="AA343" s="13"/>
      <c r="AB343" s="13"/>
      <c r="AC343" s="13"/>
      <c r="AD343" s="13"/>
      <c r="AE343" s="13"/>
      <c r="AT343" s="253" t="s">
        <v>226</v>
      </c>
      <c r="AU343" s="253" t="s">
        <v>85</v>
      </c>
      <c r="AV343" s="13" t="s">
        <v>85</v>
      </c>
      <c r="AW343" s="13" t="s">
        <v>35</v>
      </c>
      <c r="AX343" s="13" t="s">
        <v>78</v>
      </c>
      <c r="AY343" s="253" t="s">
        <v>216</v>
      </c>
    </row>
    <row r="344" spans="1:51" s="14" customFormat="1" ht="12">
      <c r="A344" s="14"/>
      <c r="B344" s="254"/>
      <c r="C344" s="255"/>
      <c r="D344" s="245" t="s">
        <v>226</v>
      </c>
      <c r="E344" s="256" t="s">
        <v>1</v>
      </c>
      <c r="F344" s="257" t="s">
        <v>817</v>
      </c>
      <c r="G344" s="255"/>
      <c r="H344" s="258">
        <v>155.52</v>
      </c>
      <c r="I344" s="259"/>
      <c r="J344" s="255"/>
      <c r="K344" s="255"/>
      <c r="L344" s="260"/>
      <c r="M344" s="261"/>
      <c r="N344" s="262"/>
      <c r="O344" s="262"/>
      <c r="P344" s="262"/>
      <c r="Q344" s="262"/>
      <c r="R344" s="262"/>
      <c r="S344" s="262"/>
      <c r="T344" s="263"/>
      <c r="U344" s="14"/>
      <c r="V344" s="14"/>
      <c r="W344" s="14"/>
      <c r="X344" s="14"/>
      <c r="Y344" s="14"/>
      <c r="Z344" s="14"/>
      <c r="AA344" s="14"/>
      <c r="AB344" s="14"/>
      <c r="AC344" s="14"/>
      <c r="AD344" s="14"/>
      <c r="AE344" s="14"/>
      <c r="AT344" s="264" t="s">
        <v>226</v>
      </c>
      <c r="AU344" s="264" t="s">
        <v>85</v>
      </c>
      <c r="AV344" s="14" t="s">
        <v>87</v>
      </c>
      <c r="AW344" s="14" t="s">
        <v>35</v>
      </c>
      <c r="AX344" s="14" t="s">
        <v>78</v>
      </c>
      <c r="AY344" s="264" t="s">
        <v>216</v>
      </c>
    </row>
    <row r="345" spans="1:51" s="15" customFormat="1" ht="12">
      <c r="A345" s="15"/>
      <c r="B345" s="265"/>
      <c r="C345" s="266"/>
      <c r="D345" s="245" t="s">
        <v>226</v>
      </c>
      <c r="E345" s="267" t="s">
        <v>1</v>
      </c>
      <c r="F345" s="268" t="s">
        <v>229</v>
      </c>
      <c r="G345" s="266"/>
      <c r="H345" s="269">
        <v>155.52</v>
      </c>
      <c r="I345" s="270"/>
      <c r="J345" s="266"/>
      <c r="K345" s="266"/>
      <c r="L345" s="271"/>
      <c r="M345" s="272"/>
      <c r="N345" s="273"/>
      <c r="O345" s="273"/>
      <c r="P345" s="273"/>
      <c r="Q345" s="273"/>
      <c r="R345" s="273"/>
      <c r="S345" s="273"/>
      <c r="T345" s="274"/>
      <c r="U345" s="15"/>
      <c r="V345" s="15"/>
      <c r="W345" s="15"/>
      <c r="X345" s="15"/>
      <c r="Y345" s="15"/>
      <c r="Z345" s="15"/>
      <c r="AA345" s="15"/>
      <c r="AB345" s="15"/>
      <c r="AC345" s="15"/>
      <c r="AD345" s="15"/>
      <c r="AE345" s="15"/>
      <c r="AT345" s="275" t="s">
        <v>226</v>
      </c>
      <c r="AU345" s="275" t="s">
        <v>85</v>
      </c>
      <c r="AV345" s="15" t="s">
        <v>100</v>
      </c>
      <c r="AW345" s="15" t="s">
        <v>35</v>
      </c>
      <c r="AX345" s="15" t="s">
        <v>85</v>
      </c>
      <c r="AY345" s="275" t="s">
        <v>216</v>
      </c>
    </row>
    <row r="346" spans="1:65" s="2" customFormat="1" ht="90" customHeight="1">
      <c r="A346" s="39"/>
      <c r="B346" s="40"/>
      <c r="C346" s="276" t="s">
        <v>445</v>
      </c>
      <c r="D346" s="276" t="s">
        <v>265</v>
      </c>
      <c r="E346" s="277" t="s">
        <v>818</v>
      </c>
      <c r="F346" s="278" t="s">
        <v>819</v>
      </c>
      <c r="G346" s="279" t="s">
        <v>255</v>
      </c>
      <c r="H346" s="280">
        <v>1160.742</v>
      </c>
      <c r="I346" s="281"/>
      <c r="J346" s="282">
        <f>ROUND(I346*H346,2)</f>
        <v>0</v>
      </c>
      <c r="K346" s="278" t="s">
        <v>223</v>
      </c>
      <c r="L346" s="45"/>
      <c r="M346" s="283" t="s">
        <v>1</v>
      </c>
      <c r="N346" s="284" t="s">
        <v>43</v>
      </c>
      <c r="O346" s="92"/>
      <c r="P346" s="239">
        <f>O346*H346</f>
        <v>0</v>
      </c>
      <c r="Q346" s="239">
        <v>0</v>
      </c>
      <c r="R346" s="239">
        <f>Q346*H346</f>
        <v>0</v>
      </c>
      <c r="S346" s="239">
        <v>0</v>
      </c>
      <c r="T346" s="240">
        <f>S346*H346</f>
        <v>0</v>
      </c>
      <c r="U346" s="39"/>
      <c r="V346" s="39"/>
      <c r="W346" s="39"/>
      <c r="X346" s="39"/>
      <c r="Y346" s="39"/>
      <c r="Z346" s="39"/>
      <c r="AA346" s="39"/>
      <c r="AB346" s="39"/>
      <c r="AC346" s="39"/>
      <c r="AD346" s="39"/>
      <c r="AE346" s="39"/>
      <c r="AR346" s="241" t="s">
        <v>233</v>
      </c>
      <c r="AT346" s="241" t="s">
        <v>265</v>
      </c>
      <c r="AU346" s="241" t="s">
        <v>85</v>
      </c>
      <c r="AY346" s="18" t="s">
        <v>216</v>
      </c>
      <c r="BE346" s="242">
        <f>IF(N346="základní",J346,0)</f>
        <v>0</v>
      </c>
      <c r="BF346" s="242">
        <f>IF(N346="snížená",J346,0)</f>
        <v>0</v>
      </c>
      <c r="BG346" s="242">
        <f>IF(N346="zákl. přenesená",J346,0)</f>
        <v>0</v>
      </c>
      <c r="BH346" s="242">
        <f>IF(N346="sníž. přenesená",J346,0)</f>
        <v>0</v>
      </c>
      <c r="BI346" s="242">
        <f>IF(N346="nulová",J346,0)</f>
        <v>0</v>
      </c>
      <c r="BJ346" s="18" t="s">
        <v>85</v>
      </c>
      <c r="BK346" s="242">
        <f>ROUND(I346*H346,2)</f>
        <v>0</v>
      </c>
      <c r="BL346" s="18" t="s">
        <v>233</v>
      </c>
      <c r="BM346" s="241" t="s">
        <v>820</v>
      </c>
    </row>
    <row r="347" spans="1:65" s="2" customFormat="1" ht="90" customHeight="1">
      <c r="A347" s="39"/>
      <c r="B347" s="40"/>
      <c r="C347" s="276" t="s">
        <v>450</v>
      </c>
      <c r="D347" s="276" t="s">
        <v>265</v>
      </c>
      <c r="E347" s="277" t="s">
        <v>821</v>
      </c>
      <c r="F347" s="278" t="s">
        <v>822</v>
      </c>
      <c r="G347" s="279" t="s">
        <v>255</v>
      </c>
      <c r="H347" s="280">
        <v>1.35</v>
      </c>
      <c r="I347" s="281"/>
      <c r="J347" s="282">
        <f>ROUND(I347*H347,2)</f>
        <v>0</v>
      </c>
      <c r="K347" s="278" t="s">
        <v>223</v>
      </c>
      <c r="L347" s="45"/>
      <c r="M347" s="283" t="s">
        <v>1</v>
      </c>
      <c r="N347" s="284" t="s">
        <v>43</v>
      </c>
      <c r="O347" s="92"/>
      <c r="P347" s="239">
        <f>O347*H347</f>
        <v>0</v>
      </c>
      <c r="Q347" s="239">
        <v>0</v>
      </c>
      <c r="R347" s="239">
        <f>Q347*H347</f>
        <v>0</v>
      </c>
      <c r="S347" s="239">
        <v>0</v>
      </c>
      <c r="T347" s="240">
        <f>S347*H347</f>
        <v>0</v>
      </c>
      <c r="U347" s="39"/>
      <c r="V347" s="39"/>
      <c r="W347" s="39"/>
      <c r="X347" s="39"/>
      <c r="Y347" s="39"/>
      <c r="Z347" s="39"/>
      <c r="AA347" s="39"/>
      <c r="AB347" s="39"/>
      <c r="AC347" s="39"/>
      <c r="AD347" s="39"/>
      <c r="AE347" s="39"/>
      <c r="AR347" s="241" t="s">
        <v>233</v>
      </c>
      <c r="AT347" s="241" t="s">
        <v>265</v>
      </c>
      <c r="AU347" s="241" t="s">
        <v>85</v>
      </c>
      <c r="AY347" s="18" t="s">
        <v>216</v>
      </c>
      <c r="BE347" s="242">
        <f>IF(N347="základní",J347,0)</f>
        <v>0</v>
      </c>
      <c r="BF347" s="242">
        <f>IF(N347="snížená",J347,0)</f>
        <v>0</v>
      </c>
      <c r="BG347" s="242">
        <f>IF(N347="zákl. přenesená",J347,0)</f>
        <v>0</v>
      </c>
      <c r="BH347" s="242">
        <f>IF(N347="sníž. přenesená",J347,0)</f>
        <v>0</v>
      </c>
      <c r="BI347" s="242">
        <f>IF(N347="nulová",J347,0)</f>
        <v>0</v>
      </c>
      <c r="BJ347" s="18" t="s">
        <v>85</v>
      </c>
      <c r="BK347" s="242">
        <f>ROUND(I347*H347,2)</f>
        <v>0</v>
      </c>
      <c r="BL347" s="18" t="s">
        <v>233</v>
      </c>
      <c r="BM347" s="241" t="s">
        <v>823</v>
      </c>
    </row>
    <row r="348" spans="1:51" s="13" customFormat="1" ht="12">
      <c r="A348" s="13"/>
      <c r="B348" s="243"/>
      <c r="C348" s="244"/>
      <c r="D348" s="245" t="s">
        <v>226</v>
      </c>
      <c r="E348" s="246" t="s">
        <v>1</v>
      </c>
      <c r="F348" s="247" t="s">
        <v>824</v>
      </c>
      <c r="G348" s="244"/>
      <c r="H348" s="246" t="s">
        <v>1</v>
      </c>
      <c r="I348" s="248"/>
      <c r="J348" s="244"/>
      <c r="K348" s="244"/>
      <c r="L348" s="249"/>
      <c r="M348" s="250"/>
      <c r="N348" s="251"/>
      <c r="O348" s="251"/>
      <c r="P348" s="251"/>
      <c r="Q348" s="251"/>
      <c r="R348" s="251"/>
      <c r="S348" s="251"/>
      <c r="T348" s="252"/>
      <c r="U348" s="13"/>
      <c r="V348" s="13"/>
      <c r="W348" s="13"/>
      <c r="X348" s="13"/>
      <c r="Y348" s="13"/>
      <c r="Z348" s="13"/>
      <c r="AA348" s="13"/>
      <c r="AB348" s="13"/>
      <c r="AC348" s="13"/>
      <c r="AD348" s="13"/>
      <c r="AE348" s="13"/>
      <c r="AT348" s="253" t="s">
        <v>226</v>
      </c>
      <c r="AU348" s="253" t="s">
        <v>85</v>
      </c>
      <c r="AV348" s="13" t="s">
        <v>85</v>
      </c>
      <c r="AW348" s="13" t="s">
        <v>35</v>
      </c>
      <c r="AX348" s="13" t="s">
        <v>78</v>
      </c>
      <c r="AY348" s="253" t="s">
        <v>216</v>
      </c>
    </row>
    <row r="349" spans="1:51" s="14" customFormat="1" ht="12">
      <c r="A349" s="14"/>
      <c r="B349" s="254"/>
      <c r="C349" s="255"/>
      <c r="D349" s="245" t="s">
        <v>226</v>
      </c>
      <c r="E349" s="256" t="s">
        <v>1</v>
      </c>
      <c r="F349" s="257" t="s">
        <v>777</v>
      </c>
      <c r="G349" s="255"/>
      <c r="H349" s="258">
        <v>1.35</v>
      </c>
      <c r="I349" s="259"/>
      <c r="J349" s="255"/>
      <c r="K349" s="255"/>
      <c r="L349" s="260"/>
      <c r="M349" s="261"/>
      <c r="N349" s="262"/>
      <c r="O349" s="262"/>
      <c r="P349" s="262"/>
      <c r="Q349" s="262"/>
      <c r="R349" s="262"/>
      <c r="S349" s="262"/>
      <c r="T349" s="263"/>
      <c r="U349" s="14"/>
      <c r="V349" s="14"/>
      <c r="W349" s="14"/>
      <c r="X349" s="14"/>
      <c r="Y349" s="14"/>
      <c r="Z349" s="14"/>
      <c r="AA349" s="14"/>
      <c r="AB349" s="14"/>
      <c r="AC349" s="14"/>
      <c r="AD349" s="14"/>
      <c r="AE349" s="14"/>
      <c r="AT349" s="264" t="s">
        <v>226</v>
      </c>
      <c r="AU349" s="264" t="s">
        <v>85</v>
      </c>
      <c r="AV349" s="14" t="s">
        <v>87</v>
      </c>
      <c r="AW349" s="14" t="s">
        <v>35</v>
      </c>
      <c r="AX349" s="14" t="s">
        <v>78</v>
      </c>
      <c r="AY349" s="264" t="s">
        <v>216</v>
      </c>
    </row>
    <row r="350" spans="1:51" s="15" customFormat="1" ht="12">
      <c r="A350" s="15"/>
      <c r="B350" s="265"/>
      <c r="C350" s="266"/>
      <c r="D350" s="245" t="s">
        <v>226</v>
      </c>
      <c r="E350" s="267" t="s">
        <v>1</v>
      </c>
      <c r="F350" s="268" t="s">
        <v>229</v>
      </c>
      <c r="G350" s="266"/>
      <c r="H350" s="269">
        <v>1.35</v>
      </c>
      <c r="I350" s="270"/>
      <c r="J350" s="266"/>
      <c r="K350" s="266"/>
      <c r="L350" s="271"/>
      <c r="M350" s="285"/>
      <c r="N350" s="286"/>
      <c r="O350" s="286"/>
      <c r="P350" s="286"/>
      <c r="Q350" s="286"/>
      <c r="R350" s="286"/>
      <c r="S350" s="286"/>
      <c r="T350" s="287"/>
      <c r="U350" s="15"/>
      <c r="V350" s="15"/>
      <c r="W350" s="15"/>
      <c r="X350" s="15"/>
      <c r="Y350" s="15"/>
      <c r="Z350" s="15"/>
      <c r="AA350" s="15"/>
      <c r="AB350" s="15"/>
      <c r="AC350" s="15"/>
      <c r="AD350" s="15"/>
      <c r="AE350" s="15"/>
      <c r="AT350" s="275" t="s">
        <v>226</v>
      </c>
      <c r="AU350" s="275" t="s">
        <v>85</v>
      </c>
      <c r="AV350" s="15" t="s">
        <v>100</v>
      </c>
      <c r="AW350" s="15" t="s">
        <v>35</v>
      </c>
      <c r="AX350" s="15" t="s">
        <v>85</v>
      </c>
      <c r="AY350" s="275" t="s">
        <v>216</v>
      </c>
    </row>
    <row r="351" spans="1:31" s="2" customFormat="1" ht="6.95" customHeight="1">
      <c r="A351" s="39"/>
      <c r="B351" s="67"/>
      <c r="C351" s="68"/>
      <c r="D351" s="68"/>
      <c r="E351" s="68"/>
      <c r="F351" s="68"/>
      <c r="G351" s="68"/>
      <c r="H351" s="68"/>
      <c r="I351" s="68"/>
      <c r="J351" s="68"/>
      <c r="K351" s="68"/>
      <c r="L351" s="45"/>
      <c r="M351" s="39"/>
      <c r="O351" s="39"/>
      <c r="P351" s="39"/>
      <c r="Q351" s="39"/>
      <c r="R351" s="39"/>
      <c r="S351" s="39"/>
      <c r="T351" s="39"/>
      <c r="U351" s="39"/>
      <c r="V351" s="39"/>
      <c r="W351" s="39"/>
      <c r="X351" s="39"/>
      <c r="Y351" s="39"/>
      <c r="Z351" s="39"/>
      <c r="AA351" s="39"/>
      <c r="AB351" s="39"/>
      <c r="AC351" s="39"/>
      <c r="AD351" s="39"/>
      <c r="AE351" s="39"/>
    </row>
  </sheetData>
  <sheetProtection password="CC35" sheet="1" objects="1" scenarios="1" formatColumns="0" formatRows="0" autoFilter="0"/>
  <autoFilter ref="C127:K350"/>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825</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30" customHeight="1">
      <c r="A13" s="39"/>
      <c r="B13" s="45"/>
      <c r="C13" s="39"/>
      <c r="D13" s="39"/>
      <c r="E13" s="155" t="s">
        <v>826</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ROUND(J129,2)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ROUND((SUM(BE129:BE198)),2)</f>
        <v>0</v>
      </c>
      <c r="G37" s="39"/>
      <c r="H37" s="39"/>
      <c r="I37" s="166">
        <v>0.21</v>
      </c>
      <c r="J37" s="165">
        <f>ROUND(((SUM(BE129:BE198))*I37),2)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ROUND((SUM(BF129:BF198)),2)</f>
        <v>0</v>
      </c>
      <c r="G38" s="39"/>
      <c r="H38" s="39"/>
      <c r="I38" s="166">
        <v>0.15</v>
      </c>
      <c r="J38" s="165">
        <f>ROUND(((SUM(BF129:BF198))*I38),2)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ROUND((SUM(BG129:BG198)),2)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ROUND((SUM(BH129:BH198)),2)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ROUND((SUM(BI129:BI198)),2)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825</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30" customHeight="1">
      <c r="A91" s="39"/>
      <c r="B91" s="40"/>
      <c r="C91" s="41"/>
      <c r="D91" s="41"/>
      <c r="E91" s="77" t="str">
        <f>E13</f>
        <v>SO 10-11-01.1 - Nejdek (mimo) - METALIS, železniční spodek ÚRS</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J129</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J130</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827</v>
      </c>
      <c r="E102" s="199"/>
      <c r="F102" s="199"/>
      <c r="G102" s="199"/>
      <c r="H102" s="199"/>
      <c r="I102" s="199"/>
      <c r="J102" s="200">
        <f>J131</f>
        <v>0</v>
      </c>
      <c r="K102" s="133"/>
      <c r="L102" s="201"/>
      <c r="S102" s="10"/>
      <c r="T102" s="10"/>
      <c r="U102" s="10"/>
      <c r="V102" s="10"/>
      <c r="W102" s="10"/>
      <c r="X102" s="10"/>
      <c r="Y102" s="10"/>
      <c r="Z102" s="10"/>
      <c r="AA102" s="10"/>
      <c r="AB102" s="10"/>
      <c r="AC102" s="10"/>
      <c r="AD102" s="10"/>
      <c r="AE102" s="10"/>
    </row>
    <row r="103" spans="1:31" s="10" customFormat="1" ht="14.85" customHeight="1">
      <c r="A103" s="10"/>
      <c r="B103" s="197"/>
      <c r="C103" s="133"/>
      <c r="D103" s="198" t="s">
        <v>828</v>
      </c>
      <c r="E103" s="199"/>
      <c r="F103" s="199"/>
      <c r="G103" s="199"/>
      <c r="H103" s="199"/>
      <c r="I103" s="199"/>
      <c r="J103" s="200">
        <f>J137</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829</v>
      </c>
      <c r="E104" s="199"/>
      <c r="F104" s="199"/>
      <c r="G104" s="199"/>
      <c r="H104" s="199"/>
      <c r="I104" s="199"/>
      <c r="J104" s="200">
        <f>J148</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830</v>
      </c>
      <c r="E105" s="199"/>
      <c r="F105" s="199"/>
      <c r="G105" s="199"/>
      <c r="H105" s="199"/>
      <c r="I105" s="199"/>
      <c r="J105" s="200">
        <f>J165</f>
        <v>0</v>
      </c>
      <c r="K105" s="133"/>
      <c r="L105" s="201"/>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201</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185" t="str">
        <f>E7</f>
        <v>Oprava úseku Nejdek - Nové Hamry oprava č.2</v>
      </c>
      <c r="F115" s="33"/>
      <c r="G115" s="33"/>
      <c r="H115" s="33"/>
      <c r="I115" s="41"/>
      <c r="J115" s="41"/>
      <c r="K115" s="41"/>
      <c r="L115" s="64"/>
      <c r="S115" s="39"/>
      <c r="T115" s="39"/>
      <c r="U115" s="39"/>
      <c r="V115" s="39"/>
      <c r="W115" s="39"/>
      <c r="X115" s="39"/>
      <c r="Y115" s="39"/>
      <c r="Z115" s="39"/>
      <c r="AA115" s="39"/>
      <c r="AB115" s="39"/>
      <c r="AC115" s="39"/>
      <c r="AD115" s="39"/>
      <c r="AE115" s="39"/>
    </row>
    <row r="116" spans="2:12" s="1" customFormat="1" ht="12" customHeight="1">
      <c r="B116" s="22"/>
      <c r="C116" s="33" t="s">
        <v>186</v>
      </c>
      <c r="D116" s="23"/>
      <c r="E116" s="23"/>
      <c r="F116" s="23"/>
      <c r="G116" s="23"/>
      <c r="H116" s="23"/>
      <c r="I116" s="23"/>
      <c r="J116" s="23"/>
      <c r="K116" s="23"/>
      <c r="L116" s="21"/>
    </row>
    <row r="117" spans="2:12" s="1" customFormat="1" ht="16.5" customHeight="1">
      <c r="B117" s="22"/>
      <c r="C117" s="23"/>
      <c r="D117" s="23"/>
      <c r="E117" s="185" t="s">
        <v>187</v>
      </c>
      <c r="F117" s="23"/>
      <c r="G117" s="23"/>
      <c r="H117" s="23"/>
      <c r="I117" s="23"/>
      <c r="J117" s="23"/>
      <c r="K117" s="23"/>
      <c r="L117" s="21"/>
    </row>
    <row r="118" spans="2:12" s="1" customFormat="1" ht="12" customHeight="1">
      <c r="B118" s="22"/>
      <c r="C118" s="33" t="s">
        <v>188</v>
      </c>
      <c r="D118" s="23"/>
      <c r="E118" s="23"/>
      <c r="F118" s="23"/>
      <c r="G118" s="23"/>
      <c r="H118" s="23"/>
      <c r="I118" s="23"/>
      <c r="J118" s="23"/>
      <c r="K118" s="23"/>
      <c r="L118" s="21"/>
    </row>
    <row r="119" spans="1:31" s="2" customFormat="1" ht="16.5" customHeight="1">
      <c r="A119" s="39"/>
      <c r="B119" s="40"/>
      <c r="C119" s="41"/>
      <c r="D119" s="41"/>
      <c r="E119" s="186" t="s">
        <v>189</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825</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30" customHeight="1">
      <c r="A121" s="39"/>
      <c r="B121" s="40"/>
      <c r="C121" s="41"/>
      <c r="D121" s="41"/>
      <c r="E121" s="77" t="str">
        <f>E13</f>
        <v>SO 10-11-01.1 - Nejdek (mimo) - METALIS, železniční spodek ÚRS</v>
      </c>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v>
      </c>
      <c r="D123" s="41"/>
      <c r="E123" s="41"/>
      <c r="F123" s="28" t="str">
        <f>F16</f>
        <v xml:space="preserve"> </v>
      </c>
      <c r="G123" s="41"/>
      <c r="H123" s="41"/>
      <c r="I123" s="33" t="s">
        <v>22</v>
      </c>
      <c r="J123" s="80" t="str">
        <f>IF(J16="","",J16)</f>
        <v>26. 9. 2022</v>
      </c>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24</v>
      </c>
      <c r="D125" s="41"/>
      <c r="E125" s="41"/>
      <c r="F125" s="28" t="str">
        <f>E19</f>
        <v>Správa železnic, státní organizace</v>
      </c>
      <c r="G125" s="41"/>
      <c r="H125" s="41"/>
      <c r="I125" s="33" t="s">
        <v>32</v>
      </c>
      <c r="J125" s="37" t="str">
        <f>E25</f>
        <v>Progi spol. s r.o.</v>
      </c>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30</v>
      </c>
      <c r="D126" s="41"/>
      <c r="E126" s="41"/>
      <c r="F126" s="28" t="str">
        <f>IF(E22="","",E22)</f>
        <v>Vyplň údaj</v>
      </c>
      <c r="G126" s="41"/>
      <c r="H126" s="41"/>
      <c r="I126" s="33" t="s">
        <v>36</v>
      </c>
      <c r="J126" s="37" t="str">
        <f>E28</f>
        <v>Pavlína Liprtová</v>
      </c>
      <c r="K126" s="41"/>
      <c r="L126" s="64"/>
      <c r="S126" s="39"/>
      <c r="T126" s="39"/>
      <c r="U126" s="39"/>
      <c r="V126" s="39"/>
      <c r="W126" s="39"/>
      <c r="X126" s="39"/>
      <c r="Y126" s="39"/>
      <c r="Z126" s="39"/>
      <c r="AA126" s="39"/>
      <c r="AB126" s="39"/>
      <c r="AC126" s="39"/>
      <c r="AD126" s="39"/>
      <c r="AE126" s="39"/>
    </row>
    <row r="127" spans="1:31" s="2" customFormat="1" ht="10.3"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11" customFormat="1" ht="29.25" customHeight="1">
      <c r="A128" s="202"/>
      <c r="B128" s="203"/>
      <c r="C128" s="204" t="s">
        <v>202</v>
      </c>
      <c r="D128" s="205" t="s">
        <v>63</v>
      </c>
      <c r="E128" s="205" t="s">
        <v>59</v>
      </c>
      <c r="F128" s="205" t="s">
        <v>60</v>
      </c>
      <c r="G128" s="205" t="s">
        <v>203</v>
      </c>
      <c r="H128" s="205" t="s">
        <v>204</v>
      </c>
      <c r="I128" s="205" t="s">
        <v>205</v>
      </c>
      <c r="J128" s="205" t="s">
        <v>195</v>
      </c>
      <c r="K128" s="206" t="s">
        <v>206</v>
      </c>
      <c r="L128" s="207"/>
      <c r="M128" s="101" t="s">
        <v>1</v>
      </c>
      <c r="N128" s="102" t="s">
        <v>42</v>
      </c>
      <c r="O128" s="102" t="s">
        <v>207</v>
      </c>
      <c r="P128" s="102" t="s">
        <v>208</v>
      </c>
      <c r="Q128" s="102" t="s">
        <v>209</v>
      </c>
      <c r="R128" s="102" t="s">
        <v>210</v>
      </c>
      <c r="S128" s="102" t="s">
        <v>211</v>
      </c>
      <c r="T128" s="103" t="s">
        <v>212</v>
      </c>
      <c r="U128" s="202"/>
      <c r="V128" s="202"/>
      <c r="W128" s="202"/>
      <c r="X128" s="202"/>
      <c r="Y128" s="202"/>
      <c r="Z128" s="202"/>
      <c r="AA128" s="202"/>
      <c r="AB128" s="202"/>
      <c r="AC128" s="202"/>
      <c r="AD128" s="202"/>
      <c r="AE128" s="202"/>
    </row>
    <row r="129" spans="1:63" s="2" customFormat="1" ht="22.8" customHeight="1">
      <c r="A129" s="39"/>
      <c r="B129" s="40"/>
      <c r="C129" s="108" t="s">
        <v>213</v>
      </c>
      <c r="D129" s="41"/>
      <c r="E129" s="41"/>
      <c r="F129" s="41"/>
      <c r="G129" s="41"/>
      <c r="H129" s="41"/>
      <c r="I129" s="41"/>
      <c r="J129" s="208">
        <f>BK129</f>
        <v>0</v>
      </c>
      <c r="K129" s="41"/>
      <c r="L129" s="45"/>
      <c r="M129" s="104"/>
      <c r="N129" s="209"/>
      <c r="O129" s="105"/>
      <c r="P129" s="210">
        <f>P130</f>
        <v>0</v>
      </c>
      <c r="Q129" s="105"/>
      <c r="R129" s="210">
        <f>R130</f>
        <v>9.1712303</v>
      </c>
      <c r="S129" s="105"/>
      <c r="T129" s="211">
        <f>T130</f>
        <v>32.67096</v>
      </c>
      <c r="U129" s="39"/>
      <c r="V129" s="39"/>
      <c r="W129" s="39"/>
      <c r="X129" s="39"/>
      <c r="Y129" s="39"/>
      <c r="Z129" s="39"/>
      <c r="AA129" s="39"/>
      <c r="AB129" s="39"/>
      <c r="AC129" s="39"/>
      <c r="AD129" s="39"/>
      <c r="AE129" s="39"/>
      <c r="AT129" s="18" t="s">
        <v>77</v>
      </c>
      <c r="AU129" s="18" t="s">
        <v>197</v>
      </c>
      <c r="BK129" s="212">
        <f>BK130</f>
        <v>0</v>
      </c>
    </row>
    <row r="130" spans="1:63" s="12" customFormat="1" ht="25.9" customHeight="1">
      <c r="A130" s="12"/>
      <c r="B130" s="213"/>
      <c r="C130" s="214"/>
      <c r="D130" s="215" t="s">
        <v>77</v>
      </c>
      <c r="E130" s="216" t="s">
        <v>214</v>
      </c>
      <c r="F130" s="216" t="s">
        <v>215</v>
      </c>
      <c r="G130" s="214"/>
      <c r="H130" s="214"/>
      <c r="I130" s="217"/>
      <c r="J130" s="218">
        <f>BK130</f>
        <v>0</v>
      </c>
      <c r="K130" s="214"/>
      <c r="L130" s="219"/>
      <c r="M130" s="220"/>
      <c r="N130" s="221"/>
      <c r="O130" s="221"/>
      <c r="P130" s="222">
        <f>P131+P148+P165</f>
        <v>0</v>
      </c>
      <c r="Q130" s="221"/>
      <c r="R130" s="222">
        <f>R131+R148+R165</f>
        <v>9.1712303</v>
      </c>
      <c r="S130" s="221"/>
      <c r="T130" s="223">
        <f>T131+T148+T165</f>
        <v>32.67096</v>
      </c>
      <c r="U130" s="12"/>
      <c r="V130" s="12"/>
      <c r="W130" s="12"/>
      <c r="X130" s="12"/>
      <c r="Y130" s="12"/>
      <c r="Z130" s="12"/>
      <c r="AA130" s="12"/>
      <c r="AB130" s="12"/>
      <c r="AC130" s="12"/>
      <c r="AD130" s="12"/>
      <c r="AE130" s="12"/>
      <c r="AR130" s="224" t="s">
        <v>85</v>
      </c>
      <c r="AT130" s="225" t="s">
        <v>77</v>
      </c>
      <c r="AU130" s="225" t="s">
        <v>78</v>
      </c>
      <c r="AY130" s="224" t="s">
        <v>216</v>
      </c>
      <c r="BK130" s="226">
        <f>BK131+BK148+BK165</f>
        <v>0</v>
      </c>
    </row>
    <row r="131" spans="1:63" s="12" customFormat="1" ht="22.8" customHeight="1">
      <c r="A131" s="12"/>
      <c r="B131" s="213"/>
      <c r="C131" s="214"/>
      <c r="D131" s="215" t="s">
        <v>77</v>
      </c>
      <c r="E131" s="227" t="s">
        <v>85</v>
      </c>
      <c r="F131" s="227" t="s">
        <v>831</v>
      </c>
      <c r="G131" s="214"/>
      <c r="H131" s="214"/>
      <c r="I131" s="217"/>
      <c r="J131" s="228">
        <f>BK131</f>
        <v>0</v>
      </c>
      <c r="K131" s="214"/>
      <c r="L131" s="219"/>
      <c r="M131" s="220"/>
      <c r="N131" s="221"/>
      <c r="O131" s="221"/>
      <c r="P131" s="222">
        <f>P132+SUM(P133:P137)</f>
        <v>0</v>
      </c>
      <c r="Q131" s="221"/>
      <c r="R131" s="222">
        <f>R132+SUM(R133:R137)</f>
        <v>5.71226</v>
      </c>
      <c r="S131" s="221"/>
      <c r="T131" s="223">
        <f>T132+SUM(T133:T137)</f>
        <v>0</v>
      </c>
      <c r="U131" s="12"/>
      <c r="V131" s="12"/>
      <c r="W131" s="12"/>
      <c r="X131" s="12"/>
      <c r="Y131" s="12"/>
      <c r="Z131" s="12"/>
      <c r="AA131" s="12"/>
      <c r="AB131" s="12"/>
      <c r="AC131" s="12"/>
      <c r="AD131" s="12"/>
      <c r="AE131" s="12"/>
      <c r="AR131" s="224" t="s">
        <v>85</v>
      </c>
      <c r="AT131" s="225" t="s">
        <v>77</v>
      </c>
      <c r="AU131" s="225" t="s">
        <v>85</v>
      </c>
      <c r="AY131" s="224" t="s">
        <v>216</v>
      </c>
      <c r="BK131" s="226">
        <f>BK132+SUM(BK133:BK137)</f>
        <v>0</v>
      </c>
    </row>
    <row r="132" spans="1:65" s="2" customFormat="1" ht="49.05" customHeight="1">
      <c r="A132" s="39"/>
      <c r="B132" s="40"/>
      <c r="C132" s="276" t="s">
        <v>85</v>
      </c>
      <c r="D132" s="276" t="s">
        <v>265</v>
      </c>
      <c r="E132" s="277" t="s">
        <v>832</v>
      </c>
      <c r="F132" s="278" t="s">
        <v>833</v>
      </c>
      <c r="G132" s="279" t="s">
        <v>268</v>
      </c>
      <c r="H132" s="280">
        <v>4.5</v>
      </c>
      <c r="I132" s="281"/>
      <c r="J132" s="282">
        <f>ROUND(I132*H132,2)</f>
        <v>0</v>
      </c>
      <c r="K132" s="278" t="s">
        <v>834</v>
      </c>
      <c r="L132" s="45"/>
      <c r="M132" s="283" t="s">
        <v>1</v>
      </c>
      <c r="N132" s="284" t="s">
        <v>43</v>
      </c>
      <c r="O132" s="92"/>
      <c r="P132" s="239">
        <f>O132*H132</f>
        <v>0</v>
      </c>
      <c r="Q132" s="239">
        <v>0</v>
      </c>
      <c r="R132" s="239">
        <f>Q132*H132</f>
        <v>0</v>
      </c>
      <c r="S132" s="239">
        <v>0</v>
      </c>
      <c r="T132" s="240">
        <f>S132*H132</f>
        <v>0</v>
      </c>
      <c r="U132" s="39"/>
      <c r="V132" s="39"/>
      <c r="W132" s="39"/>
      <c r="X132" s="39"/>
      <c r="Y132" s="39"/>
      <c r="Z132" s="39"/>
      <c r="AA132" s="39"/>
      <c r="AB132" s="39"/>
      <c r="AC132" s="39"/>
      <c r="AD132" s="39"/>
      <c r="AE132" s="39"/>
      <c r="AR132" s="241" t="s">
        <v>100</v>
      </c>
      <c r="AT132" s="241" t="s">
        <v>265</v>
      </c>
      <c r="AU132" s="241" t="s">
        <v>87</v>
      </c>
      <c r="AY132" s="18" t="s">
        <v>216</v>
      </c>
      <c r="BE132" s="242">
        <f>IF(N132="základní",J132,0)</f>
        <v>0</v>
      </c>
      <c r="BF132" s="242">
        <f>IF(N132="snížená",J132,0)</f>
        <v>0</v>
      </c>
      <c r="BG132" s="242">
        <f>IF(N132="zákl. přenesená",J132,0)</f>
        <v>0</v>
      </c>
      <c r="BH132" s="242">
        <f>IF(N132="sníž. přenesená",J132,0)</f>
        <v>0</v>
      </c>
      <c r="BI132" s="242">
        <f>IF(N132="nulová",J132,0)</f>
        <v>0</v>
      </c>
      <c r="BJ132" s="18" t="s">
        <v>85</v>
      </c>
      <c r="BK132" s="242">
        <f>ROUND(I132*H132,2)</f>
        <v>0</v>
      </c>
      <c r="BL132" s="18" t="s">
        <v>100</v>
      </c>
      <c r="BM132" s="241" t="s">
        <v>835</v>
      </c>
    </row>
    <row r="133" spans="1:47" s="2" customFormat="1" ht="12">
      <c r="A133" s="39"/>
      <c r="B133" s="40"/>
      <c r="C133" s="41"/>
      <c r="D133" s="288" t="s">
        <v>836</v>
      </c>
      <c r="E133" s="41"/>
      <c r="F133" s="289" t="s">
        <v>837</v>
      </c>
      <c r="G133" s="41"/>
      <c r="H133" s="41"/>
      <c r="I133" s="290"/>
      <c r="J133" s="41"/>
      <c r="K133" s="41"/>
      <c r="L133" s="45"/>
      <c r="M133" s="291"/>
      <c r="N133" s="292"/>
      <c r="O133" s="92"/>
      <c r="P133" s="92"/>
      <c r="Q133" s="92"/>
      <c r="R133" s="92"/>
      <c r="S133" s="92"/>
      <c r="T133" s="93"/>
      <c r="U133" s="39"/>
      <c r="V133" s="39"/>
      <c r="W133" s="39"/>
      <c r="X133" s="39"/>
      <c r="Y133" s="39"/>
      <c r="Z133" s="39"/>
      <c r="AA133" s="39"/>
      <c r="AB133" s="39"/>
      <c r="AC133" s="39"/>
      <c r="AD133" s="39"/>
      <c r="AE133" s="39"/>
      <c r="AT133" s="18" t="s">
        <v>836</v>
      </c>
      <c r="AU133" s="18" t="s">
        <v>87</v>
      </c>
    </row>
    <row r="134" spans="1:65" s="2" customFormat="1" ht="37.8" customHeight="1">
      <c r="A134" s="39"/>
      <c r="B134" s="40"/>
      <c r="C134" s="276" t="s">
        <v>87</v>
      </c>
      <c r="D134" s="276" t="s">
        <v>265</v>
      </c>
      <c r="E134" s="277" t="s">
        <v>838</v>
      </c>
      <c r="F134" s="278" t="s">
        <v>839</v>
      </c>
      <c r="G134" s="279" t="s">
        <v>268</v>
      </c>
      <c r="H134" s="280">
        <v>4.5</v>
      </c>
      <c r="I134" s="281"/>
      <c r="J134" s="282">
        <f>ROUND(I134*H134,2)</f>
        <v>0</v>
      </c>
      <c r="K134" s="278" t="s">
        <v>834</v>
      </c>
      <c r="L134" s="45"/>
      <c r="M134" s="283" t="s">
        <v>1</v>
      </c>
      <c r="N134" s="284" t="s">
        <v>43</v>
      </c>
      <c r="O134" s="92"/>
      <c r="P134" s="239">
        <f>O134*H134</f>
        <v>0</v>
      </c>
      <c r="Q134" s="239">
        <v>0.01082</v>
      </c>
      <c r="R134" s="239">
        <f>Q134*H134</f>
        <v>0.04869</v>
      </c>
      <c r="S134" s="239">
        <v>0</v>
      </c>
      <c r="T134" s="240">
        <f>S134*H134</f>
        <v>0</v>
      </c>
      <c r="U134" s="39"/>
      <c r="V134" s="39"/>
      <c r="W134" s="39"/>
      <c r="X134" s="39"/>
      <c r="Y134" s="39"/>
      <c r="Z134" s="39"/>
      <c r="AA134" s="39"/>
      <c r="AB134" s="39"/>
      <c r="AC134" s="39"/>
      <c r="AD134" s="39"/>
      <c r="AE134" s="39"/>
      <c r="AR134" s="241" t="s">
        <v>100</v>
      </c>
      <c r="AT134" s="241" t="s">
        <v>265</v>
      </c>
      <c r="AU134" s="241" t="s">
        <v>87</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100</v>
      </c>
      <c r="BM134" s="241" t="s">
        <v>840</v>
      </c>
    </row>
    <row r="135" spans="1:47" s="2" customFormat="1" ht="12">
      <c r="A135" s="39"/>
      <c r="B135" s="40"/>
      <c r="C135" s="41"/>
      <c r="D135" s="288" t="s">
        <v>836</v>
      </c>
      <c r="E135" s="41"/>
      <c r="F135" s="289" t="s">
        <v>841</v>
      </c>
      <c r="G135" s="41"/>
      <c r="H135" s="41"/>
      <c r="I135" s="290"/>
      <c r="J135" s="41"/>
      <c r="K135" s="41"/>
      <c r="L135" s="45"/>
      <c r="M135" s="291"/>
      <c r="N135" s="292"/>
      <c r="O135" s="92"/>
      <c r="P135" s="92"/>
      <c r="Q135" s="92"/>
      <c r="R135" s="92"/>
      <c r="S135" s="92"/>
      <c r="T135" s="93"/>
      <c r="U135" s="39"/>
      <c r="V135" s="39"/>
      <c r="W135" s="39"/>
      <c r="X135" s="39"/>
      <c r="Y135" s="39"/>
      <c r="Z135" s="39"/>
      <c r="AA135" s="39"/>
      <c r="AB135" s="39"/>
      <c r="AC135" s="39"/>
      <c r="AD135" s="39"/>
      <c r="AE135" s="39"/>
      <c r="AT135" s="18" t="s">
        <v>836</v>
      </c>
      <c r="AU135" s="18" t="s">
        <v>87</v>
      </c>
    </row>
    <row r="136" spans="1:65" s="2" customFormat="1" ht="24.15" customHeight="1">
      <c r="A136" s="39"/>
      <c r="B136" s="40"/>
      <c r="C136" s="276" t="s">
        <v>95</v>
      </c>
      <c r="D136" s="276" t="s">
        <v>265</v>
      </c>
      <c r="E136" s="277" t="s">
        <v>842</v>
      </c>
      <c r="F136" s="278" t="s">
        <v>843</v>
      </c>
      <c r="G136" s="279" t="s">
        <v>232</v>
      </c>
      <c r="H136" s="280">
        <v>4</v>
      </c>
      <c r="I136" s="281"/>
      <c r="J136" s="282">
        <f>ROUND(I136*H136,2)</f>
        <v>0</v>
      </c>
      <c r="K136" s="278" t="s">
        <v>1</v>
      </c>
      <c r="L136" s="45"/>
      <c r="M136" s="283" t="s">
        <v>1</v>
      </c>
      <c r="N136" s="284" t="s">
        <v>43</v>
      </c>
      <c r="O136" s="92"/>
      <c r="P136" s="239">
        <f>O136*H136</f>
        <v>0</v>
      </c>
      <c r="Q136" s="239">
        <v>0.02118</v>
      </c>
      <c r="R136" s="239">
        <f>Q136*H136</f>
        <v>0.08472</v>
      </c>
      <c r="S136" s="239">
        <v>0</v>
      </c>
      <c r="T136" s="240">
        <f>S136*H136</f>
        <v>0</v>
      </c>
      <c r="U136" s="39"/>
      <c r="V136" s="39"/>
      <c r="W136" s="39"/>
      <c r="X136" s="39"/>
      <c r="Y136" s="39"/>
      <c r="Z136" s="39"/>
      <c r="AA136" s="39"/>
      <c r="AB136" s="39"/>
      <c r="AC136" s="39"/>
      <c r="AD136" s="39"/>
      <c r="AE136" s="39"/>
      <c r="AR136" s="241" t="s">
        <v>100</v>
      </c>
      <c r="AT136" s="241" t="s">
        <v>265</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844</v>
      </c>
    </row>
    <row r="137" spans="1:63" s="12" customFormat="1" ht="20.85" customHeight="1">
      <c r="A137" s="12"/>
      <c r="B137" s="213"/>
      <c r="C137" s="214"/>
      <c r="D137" s="215" t="s">
        <v>77</v>
      </c>
      <c r="E137" s="227" t="s">
        <v>297</v>
      </c>
      <c r="F137" s="227" t="s">
        <v>845</v>
      </c>
      <c r="G137" s="214"/>
      <c r="H137" s="214"/>
      <c r="I137" s="217"/>
      <c r="J137" s="228">
        <f>BK137</f>
        <v>0</v>
      </c>
      <c r="K137" s="214"/>
      <c r="L137" s="219"/>
      <c r="M137" s="220"/>
      <c r="N137" s="221"/>
      <c r="O137" s="221"/>
      <c r="P137" s="222">
        <f>SUM(P138:P147)</f>
        <v>0</v>
      </c>
      <c r="Q137" s="221"/>
      <c r="R137" s="222">
        <f>SUM(R138:R147)</f>
        <v>5.57885</v>
      </c>
      <c r="S137" s="221"/>
      <c r="T137" s="223">
        <f>SUM(T138:T147)</f>
        <v>0</v>
      </c>
      <c r="U137" s="12"/>
      <c r="V137" s="12"/>
      <c r="W137" s="12"/>
      <c r="X137" s="12"/>
      <c r="Y137" s="12"/>
      <c r="Z137" s="12"/>
      <c r="AA137" s="12"/>
      <c r="AB137" s="12"/>
      <c r="AC137" s="12"/>
      <c r="AD137" s="12"/>
      <c r="AE137" s="12"/>
      <c r="AR137" s="224" t="s">
        <v>85</v>
      </c>
      <c r="AT137" s="225" t="s">
        <v>77</v>
      </c>
      <c r="AU137" s="225" t="s">
        <v>87</v>
      </c>
      <c r="AY137" s="224" t="s">
        <v>216</v>
      </c>
      <c r="BK137" s="226">
        <f>SUM(BK138:BK147)</f>
        <v>0</v>
      </c>
    </row>
    <row r="138" spans="1:65" s="2" customFormat="1" ht="37.8" customHeight="1">
      <c r="A138" s="39"/>
      <c r="B138" s="40"/>
      <c r="C138" s="276" t="s">
        <v>100</v>
      </c>
      <c r="D138" s="276" t="s">
        <v>265</v>
      </c>
      <c r="E138" s="277" t="s">
        <v>846</v>
      </c>
      <c r="F138" s="278" t="s">
        <v>847</v>
      </c>
      <c r="G138" s="279" t="s">
        <v>268</v>
      </c>
      <c r="H138" s="280">
        <v>15</v>
      </c>
      <c r="I138" s="281"/>
      <c r="J138" s="282">
        <f>ROUND(I138*H138,2)</f>
        <v>0</v>
      </c>
      <c r="K138" s="278" t="s">
        <v>834</v>
      </c>
      <c r="L138" s="45"/>
      <c r="M138" s="283" t="s">
        <v>1</v>
      </c>
      <c r="N138" s="284" t="s">
        <v>43</v>
      </c>
      <c r="O138" s="92"/>
      <c r="P138" s="239">
        <f>O138*H138</f>
        <v>0</v>
      </c>
      <c r="Q138" s="239">
        <v>0</v>
      </c>
      <c r="R138" s="239">
        <f>Q138*H138</f>
        <v>0</v>
      </c>
      <c r="S138" s="239">
        <v>0</v>
      </c>
      <c r="T138" s="240">
        <f>S138*H138</f>
        <v>0</v>
      </c>
      <c r="U138" s="39"/>
      <c r="V138" s="39"/>
      <c r="W138" s="39"/>
      <c r="X138" s="39"/>
      <c r="Y138" s="39"/>
      <c r="Z138" s="39"/>
      <c r="AA138" s="39"/>
      <c r="AB138" s="39"/>
      <c r="AC138" s="39"/>
      <c r="AD138" s="39"/>
      <c r="AE138" s="39"/>
      <c r="AR138" s="241" t="s">
        <v>100</v>
      </c>
      <c r="AT138" s="241" t="s">
        <v>265</v>
      </c>
      <c r="AU138" s="241" t="s">
        <v>95</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848</v>
      </c>
    </row>
    <row r="139" spans="1:47" s="2" customFormat="1" ht="12">
      <c r="A139" s="39"/>
      <c r="B139" s="40"/>
      <c r="C139" s="41"/>
      <c r="D139" s="288" t="s">
        <v>836</v>
      </c>
      <c r="E139" s="41"/>
      <c r="F139" s="289" t="s">
        <v>849</v>
      </c>
      <c r="G139" s="41"/>
      <c r="H139" s="41"/>
      <c r="I139" s="290"/>
      <c r="J139" s="41"/>
      <c r="K139" s="41"/>
      <c r="L139" s="45"/>
      <c r="M139" s="291"/>
      <c r="N139" s="292"/>
      <c r="O139" s="92"/>
      <c r="P139" s="92"/>
      <c r="Q139" s="92"/>
      <c r="R139" s="92"/>
      <c r="S139" s="92"/>
      <c r="T139" s="93"/>
      <c r="U139" s="39"/>
      <c r="V139" s="39"/>
      <c r="W139" s="39"/>
      <c r="X139" s="39"/>
      <c r="Y139" s="39"/>
      <c r="Z139" s="39"/>
      <c r="AA139" s="39"/>
      <c r="AB139" s="39"/>
      <c r="AC139" s="39"/>
      <c r="AD139" s="39"/>
      <c r="AE139" s="39"/>
      <c r="AT139" s="18" t="s">
        <v>836</v>
      </c>
      <c r="AU139" s="18" t="s">
        <v>95</v>
      </c>
    </row>
    <row r="140" spans="1:65" s="2" customFormat="1" ht="16.5" customHeight="1">
      <c r="A140" s="39"/>
      <c r="B140" s="40"/>
      <c r="C140" s="229" t="s">
        <v>217</v>
      </c>
      <c r="D140" s="229" t="s">
        <v>219</v>
      </c>
      <c r="E140" s="230" t="s">
        <v>850</v>
      </c>
      <c r="F140" s="231" t="s">
        <v>851</v>
      </c>
      <c r="G140" s="232" t="s">
        <v>852</v>
      </c>
      <c r="H140" s="233">
        <v>1</v>
      </c>
      <c r="I140" s="234"/>
      <c r="J140" s="235">
        <f>ROUND(I140*H140,2)</f>
        <v>0</v>
      </c>
      <c r="K140" s="231" t="s">
        <v>834</v>
      </c>
      <c r="L140" s="236"/>
      <c r="M140" s="237" t="s">
        <v>1</v>
      </c>
      <c r="N140" s="238" t="s">
        <v>43</v>
      </c>
      <c r="O140" s="92"/>
      <c r="P140" s="239">
        <f>O140*H140</f>
        <v>0</v>
      </c>
      <c r="Q140" s="239">
        <v>0.001</v>
      </c>
      <c r="R140" s="239">
        <f>Q140*H140</f>
        <v>0.001</v>
      </c>
      <c r="S140" s="239">
        <v>0</v>
      </c>
      <c r="T140" s="240">
        <f>S140*H140</f>
        <v>0</v>
      </c>
      <c r="U140" s="39"/>
      <c r="V140" s="39"/>
      <c r="W140" s="39"/>
      <c r="X140" s="39"/>
      <c r="Y140" s="39"/>
      <c r="Z140" s="39"/>
      <c r="AA140" s="39"/>
      <c r="AB140" s="39"/>
      <c r="AC140" s="39"/>
      <c r="AD140" s="39"/>
      <c r="AE140" s="39"/>
      <c r="AR140" s="241" t="s">
        <v>224</v>
      </c>
      <c r="AT140" s="241" t="s">
        <v>219</v>
      </c>
      <c r="AU140" s="241" t="s">
        <v>95</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100</v>
      </c>
      <c r="BM140" s="241" t="s">
        <v>853</v>
      </c>
    </row>
    <row r="141" spans="1:65" s="2" customFormat="1" ht="33" customHeight="1">
      <c r="A141" s="39"/>
      <c r="B141" s="40"/>
      <c r="C141" s="276" t="s">
        <v>241</v>
      </c>
      <c r="D141" s="276" t="s">
        <v>265</v>
      </c>
      <c r="E141" s="277" t="s">
        <v>854</v>
      </c>
      <c r="F141" s="278" t="s">
        <v>855</v>
      </c>
      <c r="G141" s="279" t="s">
        <v>268</v>
      </c>
      <c r="H141" s="280">
        <v>15</v>
      </c>
      <c r="I141" s="281"/>
      <c r="J141" s="282">
        <f>ROUND(I141*H141,2)</f>
        <v>0</v>
      </c>
      <c r="K141" s="278" t="s">
        <v>834</v>
      </c>
      <c r="L141" s="45"/>
      <c r="M141" s="283" t="s">
        <v>1</v>
      </c>
      <c r="N141" s="284" t="s">
        <v>43</v>
      </c>
      <c r="O141" s="92"/>
      <c r="P141" s="239">
        <f>O141*H141</f>
        <v>0</v>
      </c>
      <c r="Q141" s="239">
        <v>0</v>
      </c>
      <c r="R141" s="239">
        <f>Q141*H141</f>
        <v>0</v>
      </c>
      <c r="S141" s="239">
        <v>0</v>
      </c>
      <c r="T141" s="240">
        <f>S141*H141</f>
        <v>0</v>
      </c>
      <c r="U141" s="39"/>
      <c r="V141" s="39"/>
      <c r="W141" s="39"/>
      <c r="X141" s="39"/>
      <c r="Y141" s="39"/>
      <c r="Z141" s="39"/>
      <c r="AA141" s="39"/>
      <c r="AB141" s="39"/>
      <c r="AC141" s="39"/>
      <c r="AD141" s="39"/>
      <c r="AE141" s="39"/>
      <c r="AR141" s="241" t="s">
        <v>100</v>
      </c>
      <c r="AT141" s="241" t="s">
        <v>265</v>
      </c>
      <c r="AU141" s="241" t="s">
        <v>95</v>
      </c>
      <c r="AY141" s="18" t="s">
        <v>216</v>
      </c>
      <c r="BE141" s="242">
        <f>IF(N141="základní",J141,0)</f>
        <v>0</v>
      </c>
      <c r="BF141" s="242">
        <f>IF(N141="snížená",J141,0)</f>
        <v>0</v>
      </c>
      <c r="BG141" s="242">
        <f>IF(N141="zákl. přenesená",J141,0)</f>
        <v>0</v>
      </c>
      <c r="BH141" s="242">
        <f>IF(N141="sníž. přenesená",J141,0)</f>
        <v>0</v>
      </c>
      <c r="BI141" s="242">
        <f>IF(N141="nulová",J141,0)</f>
        <v>0</v>
      </c>
      <c r="BJ141" s="18" t="s">
        <v>85</v>
      </c>
      <c r="BK141" s="242">
        <f>ROUND(I141*H141,2)</f>
        <v>0</v>
      </c>
      <c r="BL141" s="18" t="s">
        <v>100</v>
      </c>
      <c r="BM141" s="241" t="s">
        <v>856</v>
      </c>
    </row>
    <row r="142" spans="1:47" s="2" customFormat="1" ht="12">
      <c r="A142" s="39"/>
      <c r="B142" s="40"/>
      <c r="C142" s="41"/>
      <c r="D142" s="288" t="s">
        <v>836</v>
      </c>
      <c r="E142" s="41"/>
      <c r="F142" s="289" t="s">
        <v>857</v>
      </c>
      <c r="G142" s="41"/>
      <c r="H142" s="41"/>
      <c r="I142" s="290"/>
      <c r="J142" s="41"/>
      <c r="K142" s="41"/>
      <c r="L142" s="45"/>
      <c r="M142" s="291"/>
      <c r="N142" s="292"/>
      <c r="O142" s="92"/>
      <c r="P142" s="92"/>
      <c r="Q142" s="92"/>
      <c r="R142" s="92"/>
      <c r="S142" s="92"/>
      <c r="T142" s="93"/>
      <c r="U142" s="39"/>
      <c r="V142" s="39"/>
      <c r="W142" s="39"/>
      <c r="X142" s="39"/>
      <c r="Y142" s="39"/>
      <c r="Z142" s="39"/>
      <c r="AA142" s="39"/>
      <c r="AB142" s="39"/>
      <c r="AC142" s="39"/>
      <c r="AD142" s="39"/>
      <c r="AE142" s="39"/>
      <c r="AT142" s="18" t="s">
        <v>836</v>
      </c>
      <c r="AU142" s="18" t="s">
        <v>95</v>
      </c>
    </row>
    <row r="143" spans="1:65" s="2" customFormat="1" ht="37.8" customHeight="1">
      <c r="A143" s="39"/>
      <c r="B143" s="40"/>
      <c r="C143" s="276" t="s">
        <v>245</v>
      </c>
      <c r="D143" s="276" t="s">
        <v>265</v>
      </c>
      <c r="E143" s="277" t="s">
        <v>858</v>
      </c>
      <c r="F143" s="278" t="s">
        <v>859</v>
      </c>
      <c r="G143" s="279" t="s">
        <v>268</v>
      </c>
      <c r="H143" s="280">
        <v>221.4</v>
      </c>
      <c r="I143" s="281"/>
      <c r="J143" s="282">
        <f>ROUND(I143*H143,2)</f>
        <v>0</v>
      </c>
      <c r="K143" s="278" t="s">
        <v>834</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95</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860</v>
      </c>
    </row>
    <row r="144" spans="1:47" s="2" customFormat="1" ht="12">
      <c r="A144" s="39"/>
      <c r="B144" s="40"/>
      <c r="C144" s="41"/>
      <c r="D144" s="288" t="s">
        <v>836</v>
      </c>
      <c r="E144" s="41"/>
      <c r="F144" s="289" t="s">
        <v>861</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95</v>
      </c>
    </row>
    <row r="145" spans="1:51" s="14" customFormat="1" ht="12">
      <c r="A145" s="14"/>
      <c r="B145" s="254"/>
      <c r="C145" s="255"/>
      <c r="D145" s="245" t="s">
        <v>226</v>
      </c>
      <c r="E145" s="256" t="s">
        <v>1</v>
      </c>
      <c r="F145" s="257" t="s">
        <v>862</v>
      </c>
      <c r="G145" s="255"/>
      <c r="H145" s="258">
        <v>221.4</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226</v>
      </c>
      <c r="AU145" s="264" t="s">
        <v>95</v>
      </c>
      <c r="AV145" s="14" t="s">
        <v>87</v>
      </c>
      <c r="AW145" s="14" t="s">
        <v>35</v>
      </c>
      <c r="AX145" s="14" t="s">
        <v>85</v>
      </c>
      <c r="AY145" s="264" t="s">
        <v>216</v>
      </c>
    </row>
    <row r="146" spans="1:65" s="2" customFormat="1" ht="16.5" customHeight="1">
      <c r="A146" s="39"/>
      <c r="B146" s="40"/>
      <c r="C146" s="276" t="s">
        <v>224</v>
      </c>
      <c r="D146" s="276" t="s">
        <v>265</v>
      </c>
      <c r="E146" s="277" t="s">
        <v>863</v>
      </c>
      <c r="F146" s="278" t="s">
        <v>864</v>
      </c>
      <c r="G146" s="279" t="s">
        <v>268</v>
      </c>
      <c r="H146" s="280">
        <v>1405</v>
      </c>
      <c r="I146" s="281"/>
      <c r="J146" s="282">
        <f>ROUND(I146*H146,2)</f>
        <v>0</v>
      </c>
      <c r="K146" s="278" t="s">
        <v>834</v>
      </c>
      <c r="L146" s="45"/>
      <c r="M146" s="283" t="s">
        <v>1</v>
      </c>
      <c r="N146" s="284" t="s">
        <v>43</v>
      </c>
      <c r="O146" s="92"/>
      <c r="P146" s="239">
        <f>O146*H146</f>
        <v>0</v>
      </c>
      <c r="Q146" s="239">
        <v>0.00397</v>
      </c>
      <c r="R146" s="239">
        <f>Q146*H146</f>
        <v>5.57785</v>
      </c>
      <c r="S146" s="239">
        <v>0</v>
      </c>
      <c r="T146" s="240">
        <f>S146*H146</f>
        <v>0</v>
      </c>
      <c r="U146" s="39"/>
      <c r="V146" s="39"/>
      <c r="W146" s="39"/>
      <c r="X146" s="39"/>
      <c r="Y146" s="39"/>
      <c r="Z146" s="39"/>
      <c r="AA146" s="39"/>
      <c r="AB146" s="39"/>
      <c r="AC146" s="39"/>
      <c r="AD146" s="39"/>
      <c r="AE146" s="39"/>
      <c r="AR146" s="241" t="s">
        <v>100</v>
      </c>
      <c r="AT146" s="241" t="s">
        <v>265</v>
      </c>
      <c r="AU146" s="241" t="s">
        <v>95</v>
      </c>
      <c r="AY146" s="18" t="s">
        <v>216</v>
      </c>
      <c r="BE146" s="242">
        <f>IF(N146="základní",J146,0)</f>
        <v>0</v>
      </c>
      <c r="BF146" s="242">
        <f>IF(N146="snížená",J146,0)</f>
        <v>0</v>
      </c>
      <c r="BG146" s="242">
        <f>IF(N146="zákl. přenesená",J146,0)</f>
        <v>0</v>
      </c>
      <c r="BH146" s="242">
        <f>IF(N146="sníž. přenesená",J146,0)</f>
        <v>0</v>
      </c>
      <c r="BI146" s="242">
        <f>IF(N146="nulová",J146,0)</f>
        <v>0</v>
      </c>
      <c r="BJ146" s="18" t="s">
        <v>85</v>
      </c>
      <c r="BK146" s="242">
        <f>ROUND(I146*H146,2)</f>
        <v>0</v>
      </c>
      <c r="BL146" s="18" t="s">
        <v>100</v>
      </c>
      <c r="BM146" s="241" t="s">
        <v>865</v>
      </c>
    </row>
    <row r="147" spans="1:47" s="2" customFormat="1" ht="12">
      <c r="A147" s="39"/>
      <c r="B147" s="40"/>
      <c r="C147" s="41"/>
      <c r="D147" s="288" t="s">
        <v>836</v>
      </c>
      <c r="E147" s="41"/>
      <c r="F147" s="289" t="s">
        <v>866</v>
      </c>
      <c r="G147" s="41"/>
      <c r="H147" s="41"/>
      <c r="I147" s="290"/>
      <c r="J147" s="41"/>
      <c r="K147" s="41"/>
      <c r="L147" s="45"/>
      <c r="M147" s="291"/>
      <c r="N147" s="292"/>
      <c r="O147" s="92"/>
      <c r="P147" s="92"/>
      <c r="Q147" s="92"/>
      <c r="R147" s="92"/>
      <c r="S147" s="92"/>
      <c r="T147" s="93"/>
      <c r="U147" s="39"/>
      <c r="V147" s="39"/>
      <c r="W147" s="39"/>
      <c r="X147" s="39"/>
      <c r="Y147" s="39"/>
      <c r="Z147" s="39"/>
      <c r="AA147" s="39"/>
      <c r="AB147" s="39"/>
      <c r="AC147" s="39"/>
      <c r="AD147" s="39"/>
      <c r="AE147" s="39"/>
      <c r="AT147" s="18" t="s">
        <v>836</v>
      </c>
      <c r="AU147" s="18" t="s">
        <v>95</v>
      </c>
    </row>
    <row r="148" spans="1:63" s="12" customFormat="1" ht="22.8" customHeight="1">
      <c r="A148" s="12"/>
      <c r="B148" s="213"/>
      <c r="C148" s="214"/>
      <c r="D148" s="215" t="s">
        <v>77</v>
      </c>
      <c r="E148" s="227" t="s">
        <v>87</v>
      </c>
      <c r="F148" s="227" t="s">
        <v>867</v>
      </c>
      <c r="G148" s="214"/>
      <c r="H148" s="214"/>
      <c r="I148" s="217"/>
      <c r="J148" s="228">
        <f>BK148</f>
        <v>0</v>
      </c>
      <c r="K148" s="214"/>
      <c r="L148" s="219"/>
      <c r="M148" s="220"/>
      <c r="N148" s="221"/>
      <c r="O148" s="221"/>
      <c r="P148" s="222">
        <f>SUM(P149:P164)</f>
        <v>0</v>
      </c>
      <c r="Q148" s="221"/>
      <c r="R148" s="222">
        <f>SUM(R149:R164)</f>
        <v>1.791526</v>
      </c>
      <c r="S148" s="221"/>
      <c r="T148" s="223">
        <f>SUM(T149:T164)</f>
        <v>0</v>
      </c>
      <c r="U148" s="12"/>
      <c r="V148" s="12"/>
      <c r="W148" s="12"/>
      <c r="X148" s="12"/>
      <c r="Y148" s="12"/>
      <c r="Z148" s="12"/>
      <c r="AA148" s="12"/>
      <c r="AB148" s="12"/>
      <c r="AC148" s="12"/>
      <c r="AD148" s="12"/>
      <c r="AE148" s="12"/>
      <c r="AR148" s="224" t="s">
        <v>85</v>
      </c>
      <c r="AT148" s="225" t="s">
        <v>77</v>
      </c>
      <c r="AU148" s="225" t="s">
        <v>85</v>
      </c>
      <c r="AY148" s="224" t="s">
        <v>216</v>
      </c>
      <c r="BK148" s="226">
        <f>SUM(BK149:BK164)</f>
        <v>0</v>
      </c>
    </row>
    <row r="149" spans="1:65" s="2" customFormat="1" ht="24.15" customHeight="1">
      <c r="A149" s="39"/>
      <c r="B149" s="40"/>
      <c r="C149" s="276" t="s">
        <v>252</v>
      </c>
      <c r="D149" s="276" t="s">
        <v>265</v>
      </c>
      <c r="E149" s="277" t="s">
        <v>868</v>
      </c>
      <c r="F149" s="278" t="s">
        <v>869</v>
      </c>
      <c r="G149" s="279" t="s">
        <v>300</v>
      </c>
      <c r="H149" s="280">
        <v>0.673</v>
      </c>
      <c r="I149" s="281"/>
      <c r="J149" s="282">
        <f>ROUND(I149*H149,2)</f>
        <v>0</v>
      </c>
      <c r="K149" s="278" t="s">
        <v>834</v>
      </c>
      <c r="L149" s="45"/>
      <c r="M149" s="283" t="s">
        <v>1</v>
      </c>
      <c r="N149" s="284" t="s">
        <v>43</v>
      </c>
      <c r="O149" s="92"/>
      <c r="P149" s="239">
        <f>O149*H149</f>
        <v>0</v>
      </c>
      <c r="Q149" s="239">
        <v>2.662</v>
      </c>
      <c r="R149" s="239">
        <f>Q149*H149</f>
        <v>1.791526</v>
      </c>
      <c r="S149" s="239">
        <v>0</v>
      </c>
      <c r="T149" s="240">
        <f>S149*H149</f>
        <v>0</v>
      </c>
      <c r="U149" s="39"/>
      <c r="V149" s="39"/>
      <c r="W149" s="39"/>
      <c r="X149" s="39"/>
      <c r="Y149" s="39"/>
      <c r="Z149" s="39"/>
      <c r="AA149" s="39"/>
      <c r="AB149" s="39"/>
      <c r="AC149" s="39"/>
      <c r="AD149" s="39"/>
      <c r="AE149" s="39"/>
      <c r="AR149" s="241" t="s">
        <v>100</v>
      </c>
      <c r="AT149" s="241" t="s">
        <v>265</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870</v>
      </c>
    </row>
    <row r="150" spans="1:47" s="2" customFormat="1" ht="12">
      <c r="A150" s="39"/>
      <c r="B150" s="40"/>
      <c r="C150" s="41"/>
      <c r="D150" s="288" t="s">
        <v>836</v>
      </c>
      <c r="E150" s="41"/>
      <c r="F150" s="289" t="s">
        <v>871</v>
      </c>
      <c r="G150" s="41"/>
      <c r="H150" s="41"/>
      <c r="I150" s="290"/>
      <c r="J150" s="41"/>
      <c r="K150" s="41"/>
      <c r="L150" s="45"/>
      <c r="M150" s="291"/>
      <c r="N150" s="292"/>
      <c r="O150" s="92"/>
      <c r="P150" s="92"/>
      <c r="Q150" s="92"/>
      <c r="R150" s="92"/>
      <c r="S150" s="92"/>
      <c r="T150" s="93"/>
      <c r="U150" s="39"/>
      <c r="V150" s="39"/>
      <c r="W150" s="39"/>
      <c r="X150" s="39"/>
      <c r="Y150" s="39"/>
      <c r="Z150" s="39"/>
      <c r="AA150" s="39"/>
      <c r="AB150" s="39"/>
      <c r="AC150" s="39"/>
      <c r="AD150" s="39"/>
      <c r="AE150" s="39"/>
      <c r="AT150" s="18" t="s">
        <v>836</v>
      </c>
      <c r="AU150" s="18" t="s">
        <v>87</v>
      </c>
    </row>
    <row r="151" spans="1:51" s="13" customFormat="1" ht="12">
      <c r="A151" s="13"/>
      <c r="B151" s="243"/>
      <c r="C151" s="244"/>
      <c r="D151" s="245" t="s">
        <v>226</v>
      </c>
      <c r="E151" s="246" t="s">
        <v>1</v>
      </c>
      <c r="F151" s="247" t="s">
        <v>872</v>
      </c>
      <c r="G151" s="244"/>
      <c r="H151" s="246" t="s">
        <v>1</v>
      </c>
      <c r="I151" s="248"/>
      <c r="J151" s="244"/>
      <c r="K151" s="244"/>
      <c r="L151" s="249"/>
      <c r="M151" s="250"/>
      <c r="N151" s="251"/>
      <c r="O151" s="251"/>
      <c r="P151" s="251"/>
      <c r="Q151" s="251"/>
      <c r="R151" s="251"/>
      <c r="S151" s="251"/>
      <c r="T151" s="252"/>
      <c r="U151" s="13"/>
      <c r="V151" s="13"/>
      <c r="W151" s="13"/>
      <c r="X151" s="13"/>
      <c r="Y151" s="13"/>
      <c r="Z151" s="13"/>
      <c r="AA151" s="13"/>
      <c r="AB151" s="13"/>
      <c r="AC151" s="13"/>
      <c r="AD151" s="13"/>
      <c r="AE151" s="13"/>
      <c r="AT151" s="253" t="s">
        <v>226</v>
      </c>
      <c r="AU151" s="253" t="s">
        <v>87</v>
      </c>
      <c r="AV151" s="13" t="s">
        <v>85</v>
      </c>
      <c r="AW151" s="13" t="s">
        <v>35</v>
      </c>
      <c r="AX151" s="13" t="s">
        <v>78</v>
      </c>
      <c r="AY151" s="253" t="s">
        <v>216</v>
      </c>
    </row>
    <row r="152" spans="1:51" s="14" customFormat="1" ht="12">
      <c r="A152" s="14"/>
      <c r="B152" s="254"/>
      <c r="C152" s="255"/>
      <c r="D152" s="245" t="s">
        <v>226</v>
      </c>
      <c r="E152" s="256" t="s">
        <v>1</v>
      </c>
      <c r="F152" s="257" t="s">
        <v>873</v>
      </c>
      <c r="G152" s="255"/>
      <c r="H152" s="258">
        <v>0.225</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87</v>
      </c>
      <c r="AV152" s="14" t="s">
        <v>87</v>
      </c>
      <c r="AW152" s="14" t="s">
        <v>35</v>
      </c>
      <c r="AX152" s="14" t="s">
        <v>78</v>
      </c>
      <c r="AY152" s="264" t="s">
        <v>216</v>
      </c>
    </row>
    <row r="153" spans="1:51" s="13" customFormat="1" ht="12">
      <c r="A153" s="13"/>
      <c r="B153" s="243"/>
      <c r="C153" s="244"/>
      <c r="D153" s="245" t="s">
        <v>226</v>
      </c>
      <c r="E153" s="246" t="s">
        <v>1</v>
      </c>
      <c r="F153" s="247" t="s">
        <v>874</v>
      </c>
      <c r="G153" s="244"/>
      <c r="H153" s="246" t="s">
        <v>1</v>
      </c>
      <c r="I153" s="248"/>
      <c r="J153" s="244"/>
      <c r="K153" s="244"/>
      <c r="L153" s="249"/>
      <c r="M153" s="250"/>
      <c r="N153" s="251"/>
      <c r="O153" s="251"/>
      <c r="P153" s="251"/>
      <c r="Q153" s="251"/>
      <c r="R153" s="251"/>
      <c r="S153" s="251"/>
      <c r="T153" s="252"/>
      <c r="U153" s="13"/>
      <c r="V153" s="13"/>
      <c r="W153" s="13"/>
      <c r="X153" s="13"/>
      <c r="Y153" s="13"/>
      <c r="Z153" s="13"/>
      <c r="AA153" s="13"/>
      <c r="AB153" s="13"/>
      <c r="AC153" s="13"/>
      <c r="AD153" s="13"/>
      <c r="AE153" s="13"/>
      <c r="AT153" s="253" t="s">
        <v>226</v>
      </c>
      <c r="AU153" s="253" t="s">
        <v>87</v>
      </c>
      <c r="AV153" s="13" t="s">
        <v>85</v>
      </c>
      <c r="AW153" s="13" t="s">
        <v>35</v>
      </c>
      <c r="AX153" s="13" t="s">
        <v>78</v>
      </c>
      <c r="AY153" s="253" t="s">
        <v>216</v>
      </c>
    </row>
    <row r="154" spans="1:51" s="14" customFormat="1" ht="12">
      <c r="A154" s="14"/>
      <c r="B154" s="254"/>
      <c r="C154" s="255"/>
      <c r="D154" s="245" t="s">
        <v>226</v>
      </c>
      <c r="E154" s="256" t="s">
        <v>1</v>
      </c>
      <c r="F154" s="257" t="s">
        <v>875</v>
      </c>
      <c r="G154" s="255"/>
      <c r="H154" s="258">
        <v>0.448</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226</v>
      </c>
      <c r="AU154" s="264" t="s">
        <v>87</v>
      </c>
      <c r="AV154" s="14" t="s">
        <v>87</v>
      </c>
      <c r="AW154" s="14" t="s">
        <v>35</v>
      </c>
      <c r="AX154" s="14" t="s">
        <v>78</v>
      </c>
      <c r="AY154" s="264" t="s">
        <v>216</v>
      </c>
    </row>
    <row r="155" spans="1:51" s="15" customFormat="1" ht="12">
      <c r="A155" s="15"/>
      <c r="B155" s="265"/>
      <c r="C155" s="266"/>
      <c r="D155" s="245" t="s">
        <v>226</v>
      </c>
      <c r="E155" s="267" t="s">
        <v>1</v>
      </c>
      <c r="F155" s="268" t="s">
        <v>229</v>
      </c>
      <c r="G155" s="266"/>
      <c r="H155" s="269">
        <v>0.673</v>
      </c>
      <c r="I155" s="270"/>
      <c r="J155" s="266"/>
      <c r="K155" s="266"/>
      <c r="L155" s="271"/>
      <c r="M155" s="272"/>
      <c r="N155" s="273"/>
      <c r="O155" s="273"/>
      <c r="P155" s="273"/>
      <c r="Q155" s="273"/>
      <c r="R155" s="273"/>
      <c r="S155" s="273"/>
      <c r="T155" s="274"/>
      <c r="U155" s="15"/>
      <c r="V155" s="15"/>
      <c r="W155" s="15"/>
      <c r="X155" s="15"/>
      <c r="Y155" s="15"/>
      <c r="Z155" s="15"/>
      <c r="AA155" s="15"/>
      <c r="AB155" s="15"/>
      <c r="AC155" s="15"/>
      <c r="AD155" s="15"/>
      <c r="AE155" s="15"/>
      <c r="AT155" s="275" t="s">
        <v>226</v>
      </c>
      <c r="AU155" s="275" t="s">
        <v>87</v>
      </c>
      <c r="AV155" s="15" t="s">
        <v>100</v>
      </c>
      <c r="AW155" s="15" t="s">
        <v>35</v>
      </c>
      <c r="AX155" s="15" t="s">
        <v>85</v>
      </c>
      <c r="AY155" s="275" t="s">
        <v>216</v>
      </c>
    </row>
    <row r="156" spans="1:65" s="2" customFormat="1" ht="24.15" customHeight="1">
      <c r="A156" s="39"/>
      <c r="B156" s="40"/>
      <c r="C156" s="276" t="s">
        <v>259</v>
      </c>
      <c r="D156" s="276" t="s">
        <v>265</v>
      </c>
      <c r="E156" s="277" t="s">
        <v>876</v>
      </c>
      <c r="F156" s="278" t="s">
        <v>877</v>
      </c>
      <c r="G156" s="279" t="s">
        <v>300</v>
      </c>
      <c r="H156" s="280">
        <v>0.673</v>
      </c>
      <c r="I156" s="281"/>
      <c r="J156" s="282">
        <f>ROUND(I156*H156,2)</f>
        <v>0</v>
      </c>
      <c r="K156" s="278" t="s">
        <v>834</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878</v>
      </c>
    </row>
    <row r="157" spans="1:47" s="2" customFormat="1" ht="12">
      <c r="A157" s="39"/>
      <c r="B157" s="40"/>
      <c r="C157" s="41"/>
      <c r="D157" s="288" t="s">
        <v>836</v>
      </c>
      <c r="E157" s="41"/>
      <c r="F157" s="289" t="s">
        <v>879</v>
      </c>
      <c r="G157" s="41"/>
      <c r="H157" s="41"/>
      <c r="I157" s="290"/>
      <c r="J157" s="41"/>
      <c r="K157" s="41"/>
      <c r="L157" s="45"/>
      <c r="M157" s="291"/>
      <c r="N157" s="292"/>
      <c r="O157" s="92"/>
      <c r="P157" s="92"/>
      <c r="Q157" s="92"/>
      <c r="R157" s="92"/>
      <c r="S157" s="92"/>
      <c r="T157" s="93"/>
      <c r="U157" s="39"/>
      <c r="V157" s="39"/>
      <c r="W157" s="39"/>
      <c r="X157" s="39"/>
      <c r="Y157" s="39"/>
      <c r="Z157" s="39"/>
      <c r="AA157" s="39"/>
      <c r="AB157" s="39"/>
      <c r="AC157" s="39"/>
      <c r="AD157" s="39"/>
      <c r="AE157" s="39"/>
      <c r="AT157" s="18" t="s">
        <v>836</v>
      </c>
      <c r="AU157" s="18" t="s">
        <v>87</v>
      </c>
    </row>
    <row r="158" spans="1:51" s="14" customFormat="1" ht="12">
      <c r="A158" s="14"/>
      <c r="B158" s="254"/>
      <c r="C158" s="255"/>
      <c r="D158" s="245" t="s">
        <v>226</v>
      </c>
      <c r="E158" s="256" t="s">
        <v>1</v>
      </c>
      <c r="F158" s="257" t="s">
        <v>880</v>
      </c>
      <c r="G158" s="255"/>
      <c r="H158" s="258">
        <v>0.673</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226</v>
      </c>
      <c r="AU158" s="264" t="s">
        <v>87</v>
      </c>
      <c r="AV158" s="14" t="s">
        <v>87</v>
      </c>
      <c r="AW158" s="14" t="s">
        <v>35</v>
      </c>
      <c r="AX158" s="14" t="s">
        <v>85</v>
      </c>
      <c r="AY158" s="264" t="s">
        <v>216</v>
      </c>
    </row>
    <row r="159" spans="1:65" s="2" customFormat="1" ht="37.8" customHeight="1">
      <c r="A159" s="39"/>
      <c r="B159" s="40"/>
      <c r="C159" s="276" t="s">
        <v>264</v>
      </c>
      <c r="D159" s="276" t="s">
        <v>265</v>
      </c>
      <c r="E159" s="277" t="s">
        <v>881</v>
      </c>
      <c r="F159" s="278" t="s">
        <v>882</v>
      </c>
      <c r="G159" s="279" t="s">
        <v>300</v>
      </c>
      <c r="H159" s="280">
        <v>2.4</v>
      </c>
      <c r="I159" s="281"/>
      <c r="J159" s="282">
        <f>ROUND(I159*H159,2)</f>
        <v>0</v>
      </c>
      <c r="K159" s="278" t="s">
        <v>834</v>
      </c>
      <c r="L159" s="45"/>
      <c r="M159" s="283" t="s">
        <v>1</v>
      </c>
      <c r="N159" s="284" t="s">
        <v>43</v>
      </c>
      <c r="O159" s="92"/>
      <c r="P159" s="239">
        <f>O159*H159</f>
        <v>0</v>
      </c>
      <c r="Q159" s="239">
        <v>0</v>
      </c>
      <c r="R159" s="239">
        <f>Q159*H159</f>
        <v>0</v>
      </c>
      <c r="S159" s="239">
        <v>0</v>
      </c>
      <c r="T159" s="240">
        <f>S159*H159</f>
        <v>0</v>
      </c>
      <c r="U159" s="39"/>
      <c r="V159" s="39"/>
      <c r="W159" s="39"/>
      <c r="X159" s="39"/>
      <c r="Y159" s="39"/>
      <c r="Z159" s="39"/>
      <c r="AA159" s="39"/>
      <c r="AB159" s="39"/>
      <c r="AC159" s="39"/>
      <c r="AD159" s="39"/>
      <c r="AE159" s="39"/>
      <c r="AR159" s="241" t="s">
        <v>100</v>
      </c>
      <c r="AT159" s="241" t="s">
        <v>265</v>
      </c>
      <c r="AU159" s="241" t="s">
        <v>87</v>
      </c>
      <c r="AY159" s="18" t="s">
        <v>216</v>
      </c>
      <c r="BE159" s="242">
        <f>IF(N159="základní",J159,0)</f>
        <v>0</v>
      </c>
      <c r="BF159" s="242">
        <f>IF(N159="snížená",J159,0)</f>
        <v>0</v>
      </c>
      <c r="BG159" s="242">
        <f>IF(N159="zákl. přenesená",J159,0)</f>
        <v>0</v>
      </c>
      <c r="BH159" s="242">
        <f>IF(N159="sníž. přenesená",J159,0)</f>
        <v>0</v>
      </c>
      <c r="BI159" s="242">
        <f>IF(N159="nulová",J159,0)</f>
        <v>0</v>
      </c>
      <c r="BJ159" s="18" t="s">
        <v>85</v>
      </c>
      <c r="BK159" s="242">
        <f>ROUND(I159*H159,2)</f>
        <v>0</v>
      </c>
      <c r="BL159" s="18" t="s">
        <v>100</v>
      </c>
      <c r="BM159" s="241" t="s">
        <v>883</v>
      </c>
    </row>
    <row r="160" spans="1:47" s="2" customFormat="1" ht="12">
      <c r="A160" s="39"/>
      <c r="B160" s="40"/>
      <c r="C160" s="41"/>
      <c r="D160" s="288" t="s">
        <v>836</v>
      </c>
      <c r="E160" s="41"/>
      <c r="F160" s="289" t="s">
        <v>884</v>
      </c>
      <c r="G160" s="41"/>
      <c r="H160" s="41"/>
      <c r="I160" s="290"/>
      <c r="J160" s="41"/>
      <c r="K160" s="41"/>
      <c r="L160" s="45"/>
      <c r="M160" s="291"/>
      <c r="N160" s="292"/>
      <c r="O160" s="92"/>
      <c r="P160" s="92"/>
      <c r="Q160" s="92"/>
      <c r="R160" s="92"/>
      <c r="S160" s="92"/>
      <c r="T160" s="93"/>
      <c r="U160" s="39"/>
      <c r="V160" s="39"/>
      <c r="W160" s="39"/>
      <c r="X160" s="39"/>
      <c r="Y160" s="39"/>
      <c r="Z160" s="39"/>
      <c r="AA160" s="39"/>
      <c r="AB160" s="39"/>
      <c r="AC160" s="39"/>
      <c r="AD160" s="39"/>
      <c r="AE160" s="39"/>
      <c r="AT160" s="18" t="s">
        <v>836</v>
      </c>
      <c r="AU160" s="18" t="s">
        <v>87</v>
      </c>
    </row>
    <row r="161" spans="1:51" s="13" customFormat="1" ht="12">
      <c r="A161" s="13"/>
      <c r="B161" s="243"/>
      <c r="C161" s="244"/>
      <c r="D161" s="245" t="s">
        <v>226</v>
      </c>
      <c r="E161" s="246" t="s">
        <v>1</v>
      </c>
      <c r="F161" s="247" t="s">
        <v>885</v>
      </c>
      <c r="G161" s="244"/>
      <c r="H161" s="246" t="s">
        <v>1</v>
      </c>
      <c r="I161" s="248"/>
      <c r="J161" s="244"/>
      <c r="K161" s="244"/>
      <c r="L161" s="249"/>
      <c r="M161" s="250"/>
      <c r="N161" s="251"/>
      <c r="O161" s="251"/>
      <c r="P161" s="251"/>
      <c r="Q161" s="251"/>
      <c r="R161" s="251"/>
      <c r="S161" s="251"/>
      <c r="T161" s="252"/>
      <c r="U161" s="13"/>
      <c r="V161" s="13"/>
      <c r="W161" s="13"/>
      <c r="X161" s="13"/>
      <c r="Y161" s="13"/>
      <c r="Z161" s="13"/>
      <c r="AA161" s="13"/>
      <c r="AB161" s="13"/>
      <c r="AC161" s="13"/>
      <c r="AD161" s="13"/>
      <c r="AE161" s="13"/>
      <c r="AT161" s="253" t="s">
        <v>226</v>
      </c>
      <c r="AU161" s="253" t="s">
        <v>87</v>
      </c>
      <c r="AV161" s="13" t="s">
        <v>85</v>
      </c>
      <c r="AW161" s="13" t="s">
        <v>35</v>
      </c>
      <c r="AX161" s="13" t="s">
        <v>78</v>
      </c>
      <c r="AY161" s="253" t="s">
        <v>216</v>
      </c>
    </row>
    <row r="162" spans="1:51" s="14" customFormat="1" ht="12">
      <c r="A162" s="14"/>
      <c r="B162" s="254"/>
      <c r="C162" s="255"/>
      <c r="D162" s="245" t="s">
        <v>226</v>
      </c>
      <c r="E162" s="256" t="s">
        <v>1</v>
      </c>
      <c r="F162" s="257" t="s">
        <v>886</v>
      </c>
      <c r="G162" s="255"/>
      <c r="H162" s="258">
        <v>2</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87</v>
      </c>
      <c r="AV162" s="14" t="s">
        <v>87</v>
      </c>
      <c r="AW162" s="14" t="s">
        <v>35</v>
      </c>
      <c r="AX162" s="14" t="s">
        <v>78</v>
      </c>
      <c r="AY162" s="264" t="s">
        <v>216</v>
      </c>
    </row>
    <row r="163" spans="1:51" s="14" customFormat="1" ht="12">
      <c r="A163" s="14"/>
      <c r="B163" s="254"/>
      <c r="C163" s="255"/>
      <c r="D163" s="245" t="s">
        <v>226</v>
      </c>
      <c r="E163" s="256" t="s">
        <v>1</v>
      </c>
      <c r="F163" s="257" t="s">
        <v>887</v>
      </c>
      <c r="G163" s="255"/>
      <c r="H163" s="258">
        <v>0.4</v>
      </c>
      <c r="I163" s="259"/>
      <c r="J163" s="255"/>
      <c r="K163" s="255"/>
      <c r="L163" s="260"/>
      <c r="M163" s="261"/>
      <c r="N163" s="262"/>
      <c r="O163" s="262"/>
      <c r="P163" s="262"/>
      <c r="Q163" s="262"/>
      <c r="R163" s="262"/>
      <c r="S163" s="262"/>
      <c r="T163" s="263"/>
      <c r="U163" s="14"/>
      <c r="V163" s="14"/>
      <c r="W163" s="14"/>
      <c r="X163" s="14"/>
      <c r="Y163" s="14"/>
      <c r="Z163" s="14"/>
      <c r="AA163" s="14"/>
      <c r="AB163" s="14"/>
      <c r="AC163" s="14"/>
      <c r="AD163" s="14"/>
      <c r="AE163" s="14"/>
      <c r="AT163" s="264" t="s">
        <v>226</v>
      </c>
      <c r="AU163" s="264" t="s">
        <v>87</v>
      </c>
      <c r="AV163" s="14" t="s">
        <v>87</v>
      </c>
      <c r="AW163" s="14" t="s">
        <v>35</v>
      </c>
      <c r="AX163" s="14" t="s">
        <v>78</v>
      </c>
      <c r="AY163" s="264" t="s">
        <v>216</v>
      </c>
    </row>
    <row r="164" spans="1:51" s="15" customFormat="1" ht="12">
      <c r="A164" s="15"/>
      <c r="B164" s="265"/>
      <c r="C164" s="266"/>
      <c r="D164" s="245" t="s">
        <v>226</v>
      </c>
      <c r="E164" s="267" t="s">
        <v>1</v>
      </c>
      <c r="F164" s="268" t="s">
        <v>229</v>
      </c>
      <c r="G164" s="266"/>
      <c r="H164" s="269">
        <v>2.4</v>
      </c>
      <c r="I164" s="270"/>
      <c r="J164" s="266"/>
      <c r="K164" s="266"/>
      <c r="L164" s="271"/>
      <c r="M164" s="272"/>
      <c r="N164" s="273"/>
      <c r="O164" s="273"/>
      <c r="P164" s="273"/>
      <c r="Q164" s="273"/>
      <c r="R164" s="273"/>
      <c r="S164" s="273"/>
      <c r="T164" s="274"/>
      <c r="U164" s="15"/>
      <c r="V164" s="15"/>
      <c r="W164" s="15"/>
      <c r="X164" s="15"/>
      <c r="Y164" s="15"/>
      <c r="Z164" s="15"/>
      <c r="AA164" s="15"/>
      <c r="AB164" s="15"/>
      <c r="AC164" s="15"/>
      <c r="AD164" s="15"/>
      <c r="AE164" s="15"/>
      <c r="AT164" s="275" t="s">
        <v>226</v>
      </c>
      <c r="AU164" s="275" t="s">
        <v>87</v>
      </c>
      <c r="AV164" s="15" t="s">
        <v>100</v>
      </c>
      <c r="AW164" s="15" t="s">
        <v>35</v>
      </c>
      <c r="AX164" s="15" t="s">
        <v>85</v>
      </c>
      <c r="AY164" s="275" t="s">
        <v>216</v>
      </c>
    </row>
    <row r="165" spans="1:63" s="12" customFormat="1" ht="22.8" customHeight="1">
      <c r="A165" s="12"/>
      <c r="B165" s="213"/>
      <c r="C165" s="214"/>
      <c r="D165" s="215" t="s">
        <v>77</v>
      </c>
      <c r="E165" s="227" t="s">
        <v>252</v>
      </c>
      <c r="F165" s="227" t="s">
        <v>888</v>
      </c>
      <c r="G165" s="214"/>
      <c r="H165" s="214"/>
      <c r="I165" s="217"/>
      <c r="J165" s="228">
        <f>BK165</f>
        <v>0</v>
      </c>
      <c r="K165" s="214"/>
      <c r="L165" s="219"/>
      <c r="M165" s="220"/>
      <c r="N165" s="221"/>
      <c r="O165" s="221"/>
      <c r="P165" s="222">
        <f>SUM(P166:P198)</f>
        <v>0</v>
      </c>
      <c r="Q165" s="221"/>
      <c r="R165" s="222">
        <f>SUM(R166:R198)</f>
        <v>1.6674443</v>
      </c>
      <c r="S165" s="221"/>
      <c r="T165" s="223">
        <f>SUM(T166:T198)</f>
        <v>32.67096</v>
      </c>
      <c r="U165" s="12"/>
      <c r="V165" s="12"/>
      <c r="W165" s="12"/>
      <c r="X165" s="12"/>
      <c r="Y165" s="12"/>
      <c r="Z165" s="12"/>
      <c r="AA165" s="12"/>
      <c r="AB165" s="12"/>
      <c r="AC165" s="12"/>
      <c r="AD165" s="12"/>
      <c r="AE165" s="12"/>
      <c r="AR165" s="224" t="s">
        <v>85</v>
      </c>
      <c r="AT165" s="225" t="s">
        <v>77</v>
      </c>
      <c r="AU165" s="225" t="s">
        <v>85</v>
      </c>
      <c r="AY165" s="224" t="s">
        <v>216</v>
      </c>
      <c r="BK165" s="226">
        <f>SUM(BK166:BK198)</f>
        <v>0</v>
      </c>
    </row>
    <row r="166" spans="1:65" s="2" customFormat="1" ht="24.15" customHeight="1">
      <c r="A166" s="39"/>
      <c r="B166" s="40"/>
      <c r="C166" s="276" t="s">
        <v>270</v>
      </c>
      <c r="D166" s="276" t="s">
        <v>265</v>
      </c>
      <c r="E166" s="277" t="s">
        <v>889</v>
      </c>
      <c r="F166" s="278" t="s">
        <v>890</v>
      </c>
      <c r="G166" s="279" t="s">
        <v>300</v>
      </c>
      <c r="H166" s="280">
        <v>6.904</v>
      </c>
      <c r="I166" s="281"/>
      <c r="J166" s="282">
        <f>ROUND(I166*H166,2)</f>
        <v>0</v>
      </c>
      <c r="K166" s="278" t="s">
        <v>834</v>
      </c>
      <c r="L166" s="45"/>
      <c r="M166" s="283" t="s">
        <v>1</v>
      </c>
      <c r="N166" s="284" t="s">
        <v>43</v>
      </c>
      <c r="O166" s="92"/>
      <c r="P166" s="239">
        <f>O166*H166</f>
        <v>0</v>
      </c>
      <c r="Q166" s="239">
        <v>0.12</v>
      </c>
      <c r="R166" s="239">
        <f>Q166*H166</f>
        <v>0.82848</v>
      </c>
      <c r="S166" s="239">
        <v>2.49</v>
      </c>
      <c r="T166" s="240">
        <f>S166*H166</f>
        <v>17.19096</v>
      </c>
      <c r="U166" s="39"/>
      <c r="V166" s="39"/>
      <c r="W166" s="39"/>
      <c r="X166" s="39"/>
      <c r="Y166" s="39"/>
      <c r="Z166" s="39"/>
      <c r="AA166" s="39"/>
      <c r="AB166" s="39"/>
      <c r="AC166" s="39"/>
      <c r="AD166" s="39"/>
      <c r="AE166" s="39"/>
      <c r="AR166" s="241" t="s">
        <v>100</v>
      </c>
      <c r="AT166" s="241" t="s">
        <v>265</v>
      </c>
      <c r="AU166" s="241" t="s">
        <v>87</v>
      </c>
      <c r="AY166" s="18" t="s">
        <v>216</v>
      </c>
      <c r="BE166" s="242">
        <f>IF(N166="základní",J166,0)</f>
        <v>0</v>
      </c>
      <c r="BF166" s="242">
        <f>IF(N166="snížená",J166,0)</f>
        <v>0</v>
      </c>
      <c r="BG166" s="242">
        <f>IF(N166="zákl. přenesená",J166,0)</f>
        <v>0</v>
      </c>
      <c r="BH166" s="242">
        <f>IF(N166="sníž. přenesená",J166,0)</f>
        <v>0</v>
      </c>
      <c r="BI166" s="242">
        <f>IF(N166="nulová",J166,0)</f>
        <v>0</v>
      </c>
      <c r="BJ166" s="18" t="s">
        <v>85</v>
      </c>
      <c r="BK166" s="242">
        <f>ROUND(I166*H166,2)</f>
        <v>0</v>
      </c>
      <c r="BL166" s="18" t="s">
        <v>100</v>
      </c>
      <c r="BM166" s="241" t="s">
        <v>891</v>
      </c>
    </row>
    <row r="167" spans="1:47" s="2" customFormat="1" ht="12">
      <c r="A167" s="39"/>
      <c r="B167" s="40"/>
      <c r="C167" s="41"/>
      <c r="D167" s="288" t="s">
        <v>836</v>
      </c>
      <c r="E167" s="41"/>
      <c r="F167" s="289" t="s">
        <v>892</v>
      </c>
      <c r="G167" s="41"/>
      <c r="H167" s="41"/>
      <c r="I167" s="290"/>
      <c r="J167" s="41"/>
      <c r="K167" s="41"/>
      <c r="L167" s="45"/>
      <c r="M167" s="291"/>
      <c r="N167" s="292"/>
      <c r="O167" s="92"/>
      <c r="P167" s="92"/>
      <c r="Q167" s="92"/>
      <c r="R167" s="92"/>
      <c r="S167" s="92"/>
      <c r="T167" s="93"/>
      <c r="U167" s="39"/>
      <c r="V167" s="39"/>
      <c r="W167" s="39"/>
      <c r="X167" s="39"/>
      <c r="Y167" s="39"/>
      <c r="Z167" s="39"/>
      <c r="AA167" s="39"/>
      <c r="AB167" s="39"/>
      <c r="AC167" s="39"/>
      <c r="AD167" s="39"/>
      <c r="AE167" s="39"/>
      <c r="AT167" s="18" t="s">
        <v>836</v>
      </c>
      <c r="AU167" s="18" t="s">
        <v>87</v>
      </c>
    </row>
    <row r="168" spans="1:51" s="13" customFormat="1" ht="12">
      <c r="A168" s="13"/>
      <c r="B168" s="243"/>
      <c r="C168" s="244"/>
      <c r="D168" s="245" t="s">
        <v>226</v>
      </c>
      <c r="E168" s="246" t="s">
        <v>1</v>
      </c>
      <c r="F168" s="247" t="s">
        <v>893</v>
      </c>
      <c r="G168" s="244"/>
      <c r="H168" s="246" t="s">
        <v>1</v>
      </c>
      <c r="I168" s="248"/>
      <c r="J168" s="244"/>
      <c r="K168" s="244"/>
      <c r="L168" s="249"/>
      <c r="M168" s="250"/>
      <c r="N168" s="251"/>
      <c r="O168" s="251"/>
      <c r="P168" s="251"/>
      <c r="Q168" s="251"/>
      <c r="R168" s="251"/>
      <c r="S168" s="251"/>
      <c r="T168" s="252"/>
      <c r="U168" s="13"/>
      <c r="V168" s="13"/>
      <c r="W168" s="13"/>
      <c r="X168" s="13"/>
      <c r="Y168" s="13"/>
      <c r="Z168" s="13"/>
      <c r="AA168" s="13"/>
      <c r="AB168" s="13"/>
      <c r="AC168" s="13"/>
      <c r="AD168" s="13"/>
      <c r="AE168" s="13"/>
      <c r="AT168" s="253" t="s">
        <v>226</v>
      </c>
      <c r="AU168" s="253" t="s">
        <v>87</v>
      </c>
      <c r="AV168" s="13" t="s">
        <v>85</v>
      </c>
      <c r="AW168" s="13" t="s">
        <v>35</v>
      </c>
      <c r="AX168" s="13" t="s">
        <v>78</v>
      </c>
      <c r="AY168" s="253" t="s">
        <v>216</v>
      </c>
    </row>
    <row r="169" spans="1:51" s="14" customFormat="1" ht="12">
      <c r="A169" s="14"/>
      <c r="B169" s="254"/>
      <c r="C169" s="255"/>
      <c r="D169" s="245" t="s">
        <v>226</v>
      </c>
      <c r="E169" s="256" t="s">
        <v>1</v>
      </c>
      <c r="F169" s="257" t="s">
        <v>894</v>
      </c>
      <c r="G169" s="255"/>
      <c r="H169" s="258">
        <v>6.104</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226</v>
      </c>
      <c r="AU169" s="264" t="s">
        <v>87</v>
      </c>
      <c r="AV169" s="14" t="s">
        <v>87</v>
      </c>
      <c r="AW169" s="14" t="s">
        <v>35</v>
      </c>
      <c r="AX169" s="14" t="s">
        <v>78</v>
      </c>
      <c r="AY169" s="264" t="s">
        <v>216</v>
      </c>
    </row>
    <row r="170" spans="1:51" s="13" customFormat="1" ht="12">
      <c r="A170" s="13"/>
      <c r="B170" s="243"/>
      <c r="C170" s="244"/>
      <c r="D170" s="245" t="s">
        <v>226</v>
      </c>
      <c r="E170" s="246" t="s">
        <v>1</v>
      </c>
      <c r="F170" s="247" t="s">
        <v>895</v>
      </c>
      <c r="G170" s="244"/>
      <c r="H170" s="246" t="s">
        <v>1</v>
      </c>
      <c r="I170" s="248"/>
      <c r="J170" s="244"/>
      <c r="K170" s="244"/>
      <c r="L170" s="249"/>
      <c r="M170" s="250"/>
      <c r="N170" s="251"/>
      <c r="O170" s="251"/>
      <c r="P170" s="251"/>
      <c r="Q170" s="251"/>
      <c r="R170" s="251"/>
      <c r="S170" s="251"/>
      <c r="T170" s="252"/>
      <c r="U170" s="13"/>
      <c r="V170" s="13"/>
      <c r="W170" s="13"/>
      <c r="X170" s="13"/>
      <c r="Y170" s="13"/>
      <c r="Z170" s="13"/>
      <c r="AA170" s="13"/>
      <c r="AB170" s="13"/>
      <c r="AC170" s="13"/>
      <c r="AD170" s="13"/>
      <c r="AE170" s="13"/>
      <c r="AT170" s="253" t="s">
        <v>226</v>
      </c>
      <c r="AU170" s="253" t="s">
        <v>87</v>
      </c>
      <c r="AV170" s="13" t="s">
        <v>85</v>
      </c>
      <c r="AW170" s="13" t="s">
        <v>35</v>
      </c>
      <c r="AX170" s="13" t="s">
        <v>78</v>
      </c>
      <c r="AY170" s="253" t="s">
        <v>216</v>
      </c>
    </row>
    <row r="171" spans="1:51" s="14" customFormat="1" ht="12">
      <c r="A171" s="14"/>
      <c r="B171" s="254"/>
      <c r="C171" s="255"/>
      <c r="D171" s="245" t="s">
        <v>226</v>
      </c>
      <c r="E171" s="256" t="s">
        <v>1</v>
      </c>
      <c r="F171" s="257" t="s">
        <v>896</v>
      </c>
      <c r="G171" s="255"/>
      <c r="H171" s="258">
        <v>0.8</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226</v>
      </c>
      <c r="AU171" s="264" t="s">
        <v>87</v>
      </c>
      <c r="AV171" s="14" t="s">
        <v>87</v>
      </c>
      <c r="AW171" s="14" t="s">
        <v>35</v>
      </c>
      <c r="AX171" s="14" t="s">
        <v>78</v>
      </c>
      <c r="AY171" s="264" t="s">
        <v>216</v>
      </c>
    </row>
    <row r="172" spans="1:51" s="15" customFormat="1" ht="12">
      <c r="A172" s="15"/>
      <c r="B172" s="265"/>
      <c r="C172" s="266"/>
      <c r="D172" s="245" t="s">
        <v>226</v>
      </c>
      <c r="E172" s="267" t="s">
        <v>1</v>
      </c>
      <c r="F172" s="268" t="s">
        <v>229</v>
      </c>
      <c r="G172" s="266"/>
      <c r="H172" s="269">
        <v>6.904</v>
      </c>
      <c r="I172" s="270"/>
      <c r="J172" s="266"/>
      <c r="K172" s="266"/>
      <c r="L172" s="271"/>
      <c r="M172" s="272"/>
      <c r="N172" s="273"/>
      <c r="O172" s="273"/>
      <c r="P172" s="273"/>
      <c r="Q172" s="273"/>
      <c r="R172" s="273"/>
      <c r="S172" s="273"/>
      <c r="T172" s="274"/>
      <c r="U172" s="15"/>
      <c r="V172" s="15"/>
      <c r="W172" s="15"/>
      <c r="X172" s="15"/>
      <c r="Y172" s="15"/>
      <c r="Z172" s="15"/>
      <c r="AA172" s="15"/>
      <c r="AB172" s="15"/>
      <c r="AC172" s="15"/>
      <c r="AD172" s="15"/>
      <c r="AE172" s="15"/>
      <c r="AT172" s="275" t="s">
        <v>226</v>
      </c>
      <c r="AU172" s="275" t="s">
        <v>87</v>
      </c>
      <c r="AV172" s="15" t="s">
        <v>100</v>
      </c>
      <c r="AW172" s="15" t="s">
        <v>35</v>
      </c>
      <c r="AX172" s="15" t="s">
        <v>85</v>
      </c>
      <c r="AY172" s="275" t="s">
        <v>216</v>
      </c>
    </row>
    <row r="173" spans="1:65" s="2" customFormat="1" ht="16.5" customHeight="1">
      <c r="A173" s="39"/>
      <c r="B173" s="40"/>
      <c r="C173" s="276" t="s">
        <v>274</v>
      </c>
      <c r="D173" s="276" t="s">
        <v>265</v>
      </c>
      <c r="E173" s="277" t="s">
        <v>897</v>
      </c>
      <c r="F173" s="278" t="s">
        <v>898</v>
      </c>
      <c r="G173" s="279" t="s">
        <v>300</v>
      </c>
      <c r="H173" s="280">
        <v>6.84</v>
      </c>
      <c r="I173" s="281"/>
      <c r="J173" s="282">
        <f>ROUND(I173*H173,2)</f>
        <v>0</v>
      </c>
      <c r="K173" s="278" t="s">
        <v>834</v>
      </c>
      <c r="L173" s="45"/>
      <c r="M173" s="283" t="s">
        <v>1</v>
      </c>
      <c r="N173" s="284" t="s">
        <v>43</v>
      </c>
      <c r="O173" s="92"/>
      <c r="P173" s="239">
        <f>O173*H173</f>
        <v>0</v>
      </c>
      <c r="Q173" s="239">
        <v>0</v>
      </c>
      <c r="R173" s="239">
        <f>Q173*H173</f>
        <v>0</v>
      </c>
      <c r="S173" s="239">
        <v>2</v>
      </c>
      <c r="T173" s="240">
        <f>S173*H173</f>
        <v>13.68</v>
      </c>
      <c r="U173" s="39"/>
      <c r="V173" s="39"/>
      <c r="W173" s="39"/>
      <c r="X173" s="39"/>
      <c r="Y173" s="39"/>
      <c r="Z173" s="39"/>
      <c r="AA173" s="39"/>
      <c r="AB173" s="39"/>
      <c r="AC173" s="39"/>
      <c r="AD173" s="39"/>
      <c r="AE173" s="39"/>
      <c r="AR173" s="241" t="s">
        <v>100</v>
      </c>
      <c r="AT173" s="241" t="s">
        <v>265</v>
      </c>
      <c r="AU173" s="241" t="s">
        <v>87</v>
      </c>
      <c r="AY173" s="18" t="s">
        <v>216</v>
      </c>
      <c r="BE173" s="242">
        <f>IF(N173="základní",J173,0)</f>
        <v>0</v>
      </c>
      <c r="BF173" s="242">
        <f>IF(N173="snížená",J173,0)</f>
        <v>0</v>
      </c>
      <c r="BG173" s="242">
        <f>IF(N173="zákl. přenesená",J173,0)</f>
        <v>0</v>
      </c>
      <c r="BH173" s="242">
        <f>IF(N173="sníž. přenesená",J173,0)</f>
        <v>0</v>
      </c>
      <c r="BI173" s="242">
        <f>IF(N173="nulová",J173,0)</f>
        <v>0</v>
      </c>
      <c r="BJ173" s="18" t="s">
        <v>85</v>
      </c>
      <c r="BK173" s="242">
        <f>ROUND(I173*H173,2)</f>
        <v>0</v>
      </c>
      <c r="BL173" s="18" t="s">
        <v>100</v>
      </c>
      <c r="BM173" s="241" t="s">
        <v>899</v>
      </c>
    </row>
    <row r="174" spans="1:47" s="2" customFormat="1" ht="12">
      <c r="A174" s="39"/>
      <c r="B174" s="40"/>
      <c r="C174" s="41"/>
      <c r="D174" s="288" t="s">
        <v>836</v>
      </c>
      <c r="E174" s="41"/>
      <c r="F174" s="289" t="s">
        <v>900</v>
      </c>
      <c r="G174" s="41"/>
      <c r="H174" s="41"/>
      <c r="I174" s="290"/>
      <c r="J174" s="41"/>
      <c r="K174" s="41"/>
      <c r="L174" s="45"/>
      <c r="M174" s="291"/>
      <c r="N174" s="292"/>
      <c r="O174" s="92"/>
      <c r="P174" s="92"/>
      <c r="Q174" s="92"/>
      <c r="R174" s="92"/>
      <c r="S174" s="92"/>
      <c r="T174" s="93"/>
      <c r="U174" s="39"/>
      <c r="V174" s="39"/>
      <c r="W174" s="39"/>
      <c r="X174" s="39"/>
      <c r="Y174" s="39"/>
      <c r="Z174" s="39"/>
      <c r="AA174" s="39"/>
      <c r="AB174" s="39"/>
      <c r="AC174" s="39"/>
      <c r="AD174" s="39"/>
      <c r="AE174" s="39"/>
      <c r="AT174" s="18" t="s">
        <v>836</v>
      </c>
      <c r="AU174" s="18" t="s">
        <v>87</v>
      </c>
    </row>
    <row r="175" spans="1:51" s="13" customFormat="1" ht="12">
      <c r="A175" s="13"/>
      <c r="B175" s="243"/>
      <c r="C175" s="244"/>
      <c r="D175" s="245" t="s">
        <v>226</v>
      </c>
      <c r="E175" s="246" t="s">
        <v>1</v>
      </c>
      <c r="F175" s="247" t="s">
        <v>901</v>
      </c>
      <c r="G175" s="244"/>
      <c r="H175" s="246" t="s">
        <v>1</v>
      </c>
      <c r="I175" s="248"/>
      <c r="J175" s="244"/>
      <c r="K175" s="244"/>
      <c r="L175" s="249"/>
      <c r="M175" s="250"/>
      <c r="N175" s="251"/>
      <c r="O175" s="251"/>
      <c r="P175" s="251"/>
      <c r="Q175" s="251"/>
      <c r="R175" s="251"/>
      <c r="S175" s="251"/>
      <c r="T175" s="252"/>
      <c r="U175" s="13"/>
      <c r="V175" s="13"/>
      <c r="W175" s="13"/>
      <c r="X175" s="13"/>
      <c r="Y175" s="13"/>
      <c r="Z175" s="13"/>
      <c r="AA175" s="13"/>
      <c r="AB175" s="13"/>
      <c r="AC175" s="13"/>
      <c r="AD175" s="13"/>
      <c r="AE175" s="13"/>
      <c r="AT175" s="253" t="s">
        <v>226</v>
      </c>
      <c r="AU175" s="253" t="s">
        <v>87</v>
      </c>
      <c r="AV175" s="13" t="s">
        <v>85</v>
      </c>
      <c r="AW175" s="13" t="s">
        <v>35</v>
      </c>
      <c r="AX175" s="13" t="s">
        <v>78</v>
      </c>
      <c r="AY175" s="253" t="s">
        <v>216</v>
      </c>
    </row>
    <row r="176" spans="1:51" s="14" customFormat="1" ht="12">
      <c r="A176" s="14"/>
      <c r="B176" s="254"/>
      <c r="C176" s="255"/>
      <c r="D176" s="245" t="s">
        <v>226</v>
      </c>
      <c r="E176" s="256" t="s">
        <v>1</v>
      </c>
      <c r="F176" s="257" t="s">
        <v>902</v>
      </c>
      <c r="G176" s="255"/>
      <c r="H176" s="258">
        <v>3.84</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226</v>
      </c>
      <c r="AU176" s="264" t="s">
        <v>87</v>
      </c>
      <c r="AV176" s="14" t="s">
        <v>87</v>
      </c>
      <c r="AW176" s="14" t="s">
        <v>35</v>
      </c>
      <c r="AX176" s="14" t="s">
        <v>78</v>
      </c>
      <c r="AY176" s="264" t="s">
        <v>216</v>
      </c>
    </row>
    <row r="177" spans="1:51" s="13" customFormat="1" ht="12">
      <c r="A177" s="13"/>
      <c r="B177" s="243"/>
      <c r="C177" s="244"/>
      <c r="D177" s="245" t="s">
        <v>226</v>
      </c>
      <c r="E177" s="246" t="s">
        <v>1</v>
      </c>
      <c r="F177" s="247" t="s">
        <v>903</v>
      </c>
      <c r="G177" s="244"/>
      <c r="H177" s="246" t="s">
        <v>1</v>
      </c>
      <c r="I177" s="248"/>
      <c r="J177" s="244"/>
      <c r="K177" s="244"/>
      <c r="L177" s="249"/>
      <c r="M177" s="250"/>
      <c r="N177" s="251"/>
      <c r="O177" s="251"/>
      <c r="P177" s="251"/>
      <c r="Q177" s="251"/>
      <c r="R177" s="251"/>
      <c r="S177" s="251"/>
      <c r="T177" s="252"/>
      <c r="U177" s="13"/>
      <c r="V177" s="13"/>
      <c r="W177" s="13"/>
      <c r="X177" s="13"/>
      <c r="Y177" s="13"/>
      <c r="Z177" s="13"/>
      <c r="AA177" s="13"/>
      <c r="AB177" s="13"/>
      <c r="AC177" s="13"/>
      <c r="AD177" s="13"/>
      <c r="AE177" s="13"/>
      <c r="AT177" s="253" t="s">
        <v>226</v>
      </c>
      <c r="AU177" s="253" t="s">
        <v>87</v>
      </c>
      <c r="AV177" s="13" t="s">
        <v>85</v>
      </c>
      <c r="AW177" s="13" t="s">
        <v>35</v>
      </c>
      <c r="AX177" s="13" t="s">
        <v>78</v>
      </c>
      <c r="AY177" s="253" t="s">
        <v>216</v>
      </c>
    </row>
    <row r="178" spans="1:51" s="14" customFormat="1" ht="12">
      <c r="A178" s="14"/>
      <c r="B178" s="254"/>
      <c r="C178" s="255"/>
      <c r="D178" s="245" t="s">
        <v>226</v>
      </c>
      <c r="E178" s="256" t="s">
        <v>1</v>
      </c>
      <c r="F178" s="257" t="s">
        <v>95</v>
      </c>
      <c r="G178" s="255"/>
      <c r="H178" s="258">
        <v>3</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226</v>
      </c>
      <c r="AU178" s="264" t="s">
        <v>87</v>
      </c>
      <c r="AV178" s="14" t="s">
        <v>87</v>
      </c>
      <c r="AW178" s="14" t="s">
        <v>35</v>
      </c>
      <c r="AX178" s="14" t="s">
        <v>78</v>
      </c>
      <c r="AY178" s="264" t="s">
        <v>216</v>
      </c>
    </row>
    <row r="179" spans="1:51" s="15" customFormat="1" ht="12">
      <c r="A179" s="15"/>
      <c r="B179" s="265"/>
      <c r="C179" s="266"/>
      <c r="D179" s="245" t="s">
        <v>226</v>
      </c>
      <c r="E179" s="267" t="s">
        <v>1</v>
      </c>
      <c r="F179" s="268" t="s">
        <v>229</v>
      </c>
      <c r="G179" s="266"/>
      <c r="H179" s="269">
        <v>6.84</v>
      </c>
      <c r="I179" s="270"/>
      <c r="J179" s="266"/>
      <c r="K179" s="266"/>
      <c r="L179" s="271"/>
      <c r="M179" s="272"/>
      <c r="N179" s="273"/>
      <c r="O179" s="273"/>
      <c r="P179" s="273"/>
      <c r="Q179" s="273"/>
      <c r="R179" s="273"/>
      <c r="S179" s="273"/>
      <c r="T179" s="274"/>
      <c r="U179" s="15"/>
      <c r="V179" s="15"/>
      <c r="W179" s="15"/>
      <c r="X179" s="15"/>
      <c r="Y179" s="15"/>
      <c r="Z179" s="15"/>
      <c r="AA179" s="15"/>
      <c r="AB179" s="15"/>
      <c r="AC179" s="15"/>
      <c r="AD179" s="15"/>
      <c r="AE179" s="15"/>
      <c r="AT179" s="275" t="s">
        <v>226</v>
      </c>
      <c r="AU179" s="275" t="s">
        <v>87</v>
      </c>
      <c r="AV179" s="15" t="s">
        <v>100</v>
      </c>
      <c r="AW179" s="15" t="s">
        <v>35</v>
      </c>
      <c r="AX179" s="15" t="s">
        <v>85</v>
      </c>
      <c r="AY179" s="275" t="s">
        <v>216</v>
      </c>
    </row>
    <row r="180" spans="1:65" s="2" customFormat="1" ht="44.25" customHeight="1">
      <c r="A180" s="39"/>
      <c r="B180" s="40"/>
      <c r="C180" s="276" t="s">
        <v>278</v>
      </c>
      <c r="D180" s="276" t="s">
        <v>265</v>
      </c>
      <c r="E180" s="277" t="s">
        <v>904</v>
      </c>
      <c r="F180" s="278" t="s">
        <v>905</v>
      </c>
      <c r="G180" s="279" t="s">
        <v>222</v>
      </c>
      <c r="H180" s="280">
        <v>36</v>
      </c>
      <c r="I180" s="281"/>
      <c r="J180" s="282">
        <f>ROUND(I180*H180,2)</f>
        <v>0</v>
      </c>
      <c r="K180" s="278" t="s">
        <v>834</v>
      </c>
      <c r="L180" s="45"/>
      <c r="M180" s="283" t="s">
        <v>1</v>
      </c>
      <c r="N180" s="284" t="s">
        <v>43</v>
      </c>
      <c r="O180" s="92"/>
      <c r="P180" s="239">
        <f>O180*H180</f>
        <v>0</v>
      </c>
      <c r="Q180" s="239">
        <v>0.00047</v>
      </c>
      <c r="R180" s="239">
        <f>Q180*H180</f>
        <v>0.01692</v>
      </c>
      <c r="S180" s="239">
        <v>0.005</v>
      </c>
      <c r="T180" s="240">
        <f>S180*H180</f>
        <v>0.18</v>
      </c>
      <c r="U180" s="39"/>
      <c r="V180" s="39"/>
      <c r="W180" s="39"/>
      <c r="X180" s="39"/>
      <c r="Y180" s="39"/>
      <c r="Z180" s="39"/>
      <c r="AA180" s="39"/>
      <c r="AB180" s="39"/>
      <c r="AC180" s="39"/>
      <c r="AD180" s="39"/>
      <c r="AE180" s="39"/>
      <c r="AR180" s="241" t="s">
        <v>100</v>
      </c>
      <c r="AT180" s="241" t="s">
        <v>265</v>
      </c>
      <c r="AU180" s="241" t="s">
        <v>87</v>
      </c>
      <c r="AY180" s="18" t="s">
        <v>216</v>
      </c>
      <c r="BE180" s="242">
        <f>IF(N180="základní",J180,0)</f>
        <v>0</v>
      </c>
      <c r="BF180" s="242">
        <f>IF(N180="snížená",J180,0)</f>
        <v>0</v>
      </c>
      <c r="BG180" s="242">
        <f>IF(N180="zákl. přenesená",J180,0)</f>
        <v>0</v>
      </c>
      <c r="BH180" s="242">
        <f>IF(N180="sníž. přenesená",J180,0)</f>
        <v>0</v>
      </c>
      <c r="BI180" s="242">
        <f>IF(N180="nulová",J180,0)</f>
        <v>0</v>
      </c>
      <c r="BJ180" s="18" t="s">
        <v>85</v>
      </c>
      <c r="BK180" s="242">
        <f>ROUND(I180*H180,2)</f>
        <v>0</v>
      </c>
      <c r="BL180" s="18" t="s">
        <v>100</v>
      </c>
      <c r="BM180" s="241" t="s">
        <v>906</v>
      </c>
    </row>
    <row r="181" spans="1:47" s="2" customFormat="1" ht="12">
      <c r="A181" s="39"/>
      <c r="B181" s="40"/>
      <c r="C181" s="41"/>
      <c r="D181" s="288" t="s">
        <v>836</v>
      </c>
      <c r="E181" s="41"/>
      <c r="F181" s="289" t="s">
        <v>907</v>
      </c>
      <c r="G181" s="41"/>
      <c r="H181" s="41"/>
      <c r="I181" s="290"/>
      <c r="J181" s="41"/>
      <c r="K181" s="41"/>
      <c r="L181" s="45"/>
      <c r="M181" s="291"/>
      <c r="N181" s="292"/>
      <c r="O181" s="92"/>
      <c r="P181" s="92"/>
      <c r="Q181" s="92"/>
      <c r="R181" s="92"/>
      <c r="S181" s="92"/>
      <c r="T181" s="93"/>
      <c r="U181" s="39"/>
      <c r="V181" s="39"/>
      <c r="W181" s="39"/>
      <c r="X181" s="39"/>
      <c r="Y181" s="39"/>
      <c r="Z181" s="39"/>
      <c r="AA181" s="39"/>
      <c r="AB181" s="39"/>
      <c r="AC181" s="39"/>
      <c r="AD181" s="39"/>
      <c r="AE181" s="39"/>
      <c r="AT181" s="18" t="s">
        <v>836</v>
      </c>
      <c r="AU181" s="18" t="s">
        <v>87</v>
      </c>
    </row>
    <row r="182" spans="1:51" s="14" customFormat="1" ht="12">
      <c r="A182" s="14"/>
      <c r="B182" s="254"/>
      <c r="C182" s="255"/>
      <c r="D182" s="245" t="s">
        <v>226</v>
      </c>
      <c r="E182" s="256" t="s">
        <v>1</v>
      </c>
      <c r="F182" s="257" t="s">
        <v>908</v>
      </c>
      <c r="G182" s="255"/>
      <c r="H182" s="258">
        <v>36</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226</v>
      </c>
      <c r="AU182" s="264" t="s">
        <v>87</v>
      </c>
      <c r="AV182" s="14" t="s">
        <v>87</v>
      </c>
      <c r="AW182" s="14" t="s">
        <v>35</v>
      </c>
      <c r="AX182" s="14" t="s">
        <v>78</v>
      </c>
      <c r="AY182" s="264" t="s">
        <v>216</v>
      </c>
    </row>
    <row r="183" spans="1:51" s="15" customFormat="1" ht="12">
      <c r="A183" s="15"/>
      <c r="B183" s="265"/>
      <c r="C183" s="266"/>
      <c r="D183" s="245" t="s">
        <v>226</v>
      </c>
      <c r="E183" s="267" t="s">
        <v>1</v>
      </c>
      <c r="F183" s="268" t="s">
        <v>229</v>
      </c>
      <c r="G183" s="266"/>
      <c r="H183" s="269">
        <v>36</v>
      </c>
      <c r="I183" s="270"/>
      <c r="J183" s="266"/>
      <c r="K183" s="266"/>
      <c r="L183" s="271"/>
      <c r="M183" s="272"/>
      <c r="N183" s="273"/>
      <c r="O183" s="273"/>
      <c r="P183" s="273"/>
      <c r="Q183" s="273"/>
      <c r="R183" s="273"/>
      <c r="S183" s="273"/>
      <c r="T183" s="274"/>
      <c r="U183" s="15"/>
      <c r="V183" s="15"/>
      <c r="W183" s="15"/>
      <c r="X183" s="15"/>
      <c r="Y183" s="15"/>
      <c r="Z183" s="15"/>
      <c r="AA183" s="15"/>
      <c r="AB183" s="15"/>
      <c r="AC183" s="15"/>
      <c r="AD183" s="15"/>
      <c r="AE183" s="15"/>
      <c r="AT183" s="275" t="s">
        <v>226</v>
      </c>
      <c r="AU183" s="275" t="s">
        <v>87</v>
      </c>
      <c r="AV183" s="15" t="s">
        <v>100</v>
      </c>
      <c r="AW183" s="15" t="s">
        <v>35</v>
      </c>
      <c r="AX183" s="15" t="s">
        <v>85</v>
      </c>
      <c r="AY183" s="275" t="s">
        <v>216</v>
      </c>
    </row>
    <row r="184" spans="1:65" s="2" customFormat="1" ht="33" customHeight="1">
      <c r="A184" s="39"/>
      <c r="B184" s="40"/>
      <c r="C184" s="276" t="s">
        <v>8</v>
      </c>
      <c r="D184" s="276" t="s">
        <v>265</v>
      </c>
      <c r="E184" s="277" t="s">
        <v>909</v>
      </c>
      <c r="F184" s="278" t="s">
        <v>910</v>
      </c>
      <c r="G184" s="279" t="s">
        <v>268</v>
      </c>
      <c r="H184" s="280">
        <v>45</v>
      </c>
      <c r="I184" s="281"/>
      <c r="J184" s="282">
        <f>ROUND(I184*H184,2)</f>
        <v>0</v>
      </c>
      <c r="K184" s="278" t="s">
        <v>834</v>
      </c>
      <c r="L184" s="45"/>
      <c r="M184" s="283" t="s">
        <v>1</v>
      </c>
      <c r="N184" s="284" t="s">
        <v>43</v>
      </c>
      <c r="O184" s="92"/>
      <c r="P184" s="239">
        <f>O184*H184</f>
        <v>0</v>
      </c>
      <c r="Q184" s="239">
        <v>0</v>
      </c>
      <c r="R184" s="239">
        <f>Q184*H184</f>
        <v>0</v>
      </c>
      <c r="S184" s="239">
        <v>0.0225</v>
      </c>
      <c r="T184" s="240">
        <f>S184*H184</f>
        <v>1.0125</v>
      </c>
      <c r="U184" s="39"/>
      <c r="V184" s="39"/>
      <c r="W184" s="39"/>
      <c r="X184" s="39"/>
      <c r="Y184" s="39"/>
      <c r="Z184" s="39"/>
      <c r="AA184" s="39"/>
      <c r="AB184" s="39"/>
      <c r="AC184" s="39"/>
      <c r="AD184" s="39"/>
      <c r="AE184" s="39"/>
      <c r="AR184" s="241" t="s">
        <v>100</v>
      </c>
      <c r="AT184" s="241" t="s">
        <v>265</v>
      </c>
      <c r="AU184" s="241" t="s">
        <v>87</v>
      </c>
      <c r="AY184" s="18" t="s">
        <v>216</v>
      </c>
      <c r="BE184" s="242">
        <f>IF(N184="základní",J184,0)</f>
        <v>0</v>
      </c>
      <c r="BF184" s="242">
        <f>IF(N184="snížená",J184,0)</f>
        <v>0</v>
      </c>
      <c r="BG184" s="242">
        <f>IF(N184="zákl. přenesená",J184,0)</f>
        <v>0</v>
      </c>
      <c r="BH184" s="242">
        <f>IF(N184="sníž. přenesená",J184,0)</f>
        <v>0</v>
      </c>
      <c r="BI184" s="242">
        <f>IF(N184="nulová",J184,0)</f>
        <v>0</v>
      </c>
      <c r="BJ184" s="18" t="s">
        <v>85</v>
      </c>
      <c r="BK184" s="242">
        <f>ROUND(I184*H184,2)</f>
        <v>0</v>
      </c>
      <c r="BL184" s="18" t="s">
        <v>100</v>
      </c>
      <c r="BM184" s="241" t="s">
        <v>911</v>
      </c>
    </row>
    <row r="185" spans="1:47" s="2" customFormat="1" ht="12">
      <c r="A185" s="39"/>
      <c r="B185" s="40"/>
      <c r="C185" s="41"/>
      <c r="D185" s="288" t="s">
        <v>836</v>
      </c>
      <c r="E185" s="41"/>
      <c r="F185" s="289" t="s">
        <v>912</v>
      </c>
      <c r="G185" s="41"/>
      <c r="H185" s="41"/>
      <c r="I185" s="290"/>
      <c r="J185" s="41"/>
      <c r="K185" s="41"/>
      <c r="L185" s="45"/>
      <c r="M185" s="291"/>
      <c r="N185" s="292"/>
      <c r="O185" s="92"/>
      <c r="P185" s="92"/>
      <c r="Q185" s="92"/>
      <c r="R185" s="92"/>
      <c r="S185" s="92"/>
      <c r="T185" s="93"/>
      <c r="U185" s="39"/>
      <c r="V185" s="39"/>
      <c r="W185" s="39"/>
      <c r="X185" s="39"/>
      <c r="Y185" s="39"/>
      <c r="Z185" s="39"/>
      <c r="AA185" s="39"/>
      <c r="AB185" s="39"/>
      <c r="AC185" s="39"/>
      <c r="AD185" s="39"/>
      <c r="AE185" s="39"/>
      <c r="AT185" s="18" t="s">
        <v>836</v>
      </c>
      <c r="AU185" s="18" t="s">
        <v>87</v>
      </c>
    </row>
    <row r="186" spans="1:65" s="2" customFormat="1" ht="16.5" customHeight="1">
      <c r="A186" s="39"/>
      <c r="B186" s="40"/>
      <c r="C186" s="229" t="s">
        <v>285</v>
      </c>
      <c r="D186" s="229" t="s">
        <v>219</v>
      </c>
      <c r="E186" s="230" t="s">
        <v>913</v>
      </c>
      <c r="F186" s="231" t="s">
        <v>914</v>
      </c>
      <c r="G186" s="232" t="s">
        <v>268</v>
      </c>
      <c r="H186" s="233">
        <v>9.27</v>
      </c>
      <c r="I186" s="234"/>
      <c r="J186" s="235">
        <f>ROUND(I186*H186,2)</f>
        <v>0</v>
      </c>
      <c r="K186" s="231" t="s">
        <v>834</v>
      </c>
      <c r="L186" s="236"/>
      <c r="M186" s="237" t="s">
        <v>1</v>
      </c>
      <c r="N186" s="238" t="s">
        <v>43</v>
      </c>
      <c r="O186" s="92"/>
      <c r="P186" s="239">
        <f>O186*H186</f>
        <v>0</v>
      </c>
      <c r="Q186" s="239">
        <v>0.00309</v>
      </c>
      <c r="R186" s="239">
        <f>Q186*H186</f>
        <v>0.028644299999999998</v>
      </c>
      <c r="S186" s="239">
        <v>0</v>
      </c>
      <c r="T186" s="240">
        <f>S186*H186</f>
        <v>0</v>
      </c>
      <c r="U186" s="39"/>
      <c r="V186" s="39"/>
      <c r="W186" s="39"/>
      <c r="X186" s="39"/>
      <c r="Y186" s="39"/>
      <c r="Z186" s="39"/>
      <c r="AA186" s="39"/>
      <c r="AB186" s="39"/>
      <c r="AC186" s="39"/>
      <c r="AD186" s="39"/>
      <c r="AE186" s="39"/>
      <c r="AR186" s="241" t="s">
        <v>224</v>
      </c>
      <c r="AT186" s="241" t="s">
        <v>219</v>
      </c>
      <c r="AU186" s="241" t="s">
        <v>87</v>
      </c>
      <c r="AY186" s="18" t="s">
        <v>216</v>
      </c>
      <c r="BE186" s="242">
        <f>IF(N186="základní",J186,0)</f>
        <v>0</v>
      </c>
      <c r="BF186" s="242">
        <f>IF(N186="snížená",J186,0)</f>
        <v>0</v>
      </c>
      <c r="BG186" s="242">
        <f>IF(N186="zákl. přenesená",J186,0)</f>
        <v>0</v>
      </c>
      <c r="BH186" s="242">
        <f>IF(N186="sníž. přenesená",J186,0)</f>
        <v>0</v>
      </c>
      <c r="BI186" s="242">
        <f>IF(N186="nulová",J186,0)</f>
        <v>0</v>
      </c>
      <c r="BJ186" s="18" t="s">
        <v>85</v>
      </c>
      <c r="BK186" s="242">
        <f>ROUND(I186*H186,2)</f>
        <v>0</v>
      </c>
      <c r="BL186" s="18" t="s">
        <v>100</v>
      </c>
      <c r="BM186" s="241" t="s">
        <v>915</v>
      </c>
    </row>
    <row r="187" spans="1:65" s="2" customFormat="1" ht="24.15" customHeight="1">
      <c r="A187" s="39"/>
      <c r="B187" s="40"/>
      <c r="C187" s="229" t="s">
        <v>289</v>
      </c>
      <c r="D187" s="229" t="s">
        <v>219</v>
      </c>
      <c r="E187" s="230" t="s">
        <v>916</v>
      </c>
      <c r="F187" s="231" t="s">
        <v>917</v>
      </c>
      <c r="G187" s="232" t="s">
        <v>255</v>
      </c>
      <c r="H187" s="233">
        <v>0.572</v>
      </c>
      <c r="I187" s="234"/>
      <c r="J187" s="235">
        <f>ROUND(I187*H187,2)</f>
        <v>0</v>
      </c>
      <c r="K187" s="231" t="s">
        <v>648</v>
      </c>
      <c r="L187" s="236"/>
      <c r="M187" s="237" t="s">
        <v>1</v>
      </c>
      <c r="N187" s="238" t="s">
        <v>43</v>
      </c>
      <c r="O187" s="92"/>
      <c r="P187" s="239">
        <f>O187*H187</f>
        <v>0</v>
      </c>
      <c r="Q187" s="239">
        <v>1</v>
      </c>
      <c r="R187" s="239">
        <f>Q187*H187</f>
        <v>0.572</v>
      </c>
      <c r="S187" s="239">
        <v>0</v>
      </c>
      <c r="T187" s="240">
        <f>S187*H187</f>
        <v>0</v>
      </c>
      <c r="U187" s="39"/>
      <c r="V187" s="39"/>
      <c r="W187" s="39"/>
      <c r="X187" s="39"/>
      <c r="Y187" s="39"/>
      <c r="Z187" s="39"/>
      <c r="AA187" s="39"/>
      <c r="AB187" s="39"/>
      <c r="AC187" s="39"/>
      <c r="AD187" s="39"/>
      <c r="AE187" s="39"/>
      <c r="AR187" s="241" t="s">
        <v>224</v>
      </c>
      <c r="AT187" s="241" t="s">
        <v>219</v>
      </c>
      <c r="AU187" s="241" t="s">
        <v>87</v>
      </c>
      <c r="AY187" s="18" t="s">
        <v>216</v>
      </c>
      <c r="BE187" s="242">
        <f>IF(N187="základní",J187,0)</f>
        <v>0</v>
      </c>
      <c r="BF187" s="242">
        <f>IF(N187="snížená",J187,0)</f>
        <v>0</v>
      </c>
      <c r="BG187" s="242">
        <f>IF(N187="zákl. přenesená",J187,0)</f>
        <v>0</v>
      </c>
      <c r="BH187" s="242">
        <f>IF(N187="sníž. přenesená",J187,0)</f>
        <v>0</v>
      </c>
      <c r="BI187" s="242">
        <f>IF(N187="nulová",J187,0)</f>
        <v>0</v>
      </c>
      <c r="BJ187" s="18" t="s">
        <v>85</v>
      </c>
      <c r="BK187" s="242">
        <f>ROUND(I187*H187,2)</f>
        <v>0</v>
      </c>
      <c r="BL187" s="18" t="s">
        <v>100</v>
      </c>
      <c r="BM187" s="241" t="s">
        <v>918</v>
      </c>
    </row>
    <row r="188" spans="1:51" s="13" customFormat="1" ht="12">
      <c r="A188" s="13"/>
      <c r="B188" s="243"/>
      <c r="C188" s="244"/>
      <c r="D188" s="245" t="s">
        <v>226</v>
      </c>
      <c r="E188" s="246" t="s">
        <v>1</v>
      </c>
      <c r="F188" s="247" t="s">
        <v>919</v>
      </c>
      <c r="G188" s="244"/>
      <c r="H188" s="246" t="s">
        <v>1</v>
      </c>
      <c r="I188" s="248"/>
      <c r="J188" s="244"/>
      <c r="K188" s="244"/>
      <c r="L188" s="249"/>
      <c r="M188" s="250"/>
      <c r="N188" s="251"/>
      <c r="O188" s="251"/>
      <c r="P188" s="251"/>
      <c r="Q188" s="251"/>
      <c r="R188" s="251"/>
      <c r="S188" s="251"/>
      <c r="T188" s="252"/>
      <c r="U188" s="13"/>
      <c r="V188" s="13"/>
      <c r="W188" s="13"/>
      <c r="X188" s="13"/>
      <c r="Y188" s="13"/>
      <c r="Z188" s="13"/>
      <c r="AA188" s="13"/>
      <c r="AB188" s="13"/>
      <c r="AC188" s="13"/>
      <c r="AD188" s="13"/>
      <c r="AE188" s="13"/>
      <c r="AT188" s="253" t="s">
        <v>226</v>
      </c>
      <c r="AU188" s="253" t="s">
        <v>87</v>
      </c>
      <c r="AV188" s="13" t="s">
        <v>85</v>
      </c>
      <c r="AW188" s="13" t="s">
        <v>35</v>
      </c>
      <c r="AX188" s="13" t="s">
        <v>78</v>
      </c>
      <c r="AY188" s="253" t="s">
        <v>216</v>
      </c>
    </row>
    <row r="189" spans="1:51" s="14" customFormat="1" ht="12">
      <c r="A189" s="14"/>
      <c r="B189" s="254"/>
      <c r="C189" s="255"/>
      <c r="D189" s="245" t="s">
        <v>226</v>
      </c>
      <c r="E189" s="256" t="s">
        <v>1</v>
      </c>
      <c r="F189" s="257" t="s">
        <v>920</v>
      </c>
      <c r="G189" s="255"/>
      <c r="H189" s="258">
        <v>0.095</v>
      </c>
      <c r="I189" s="259"/>
      <c r="J189" s="255"/>
      <c r="K189" s="255"/>
      <c r="L189" s="260"/>
      <c r="M189" s="261"/>
      <c r="N189" s="262"/>
      <c r="O189" s="262"/>
      <c r="P189" s="262"/>
      <c r="Q189" s="262"/>
      <c r="R189" s="262"/>
      <c r="S189" s="262"/>
      <c r="T189" s="263"/>
      <c r="U189" s="14"/>
      <c r="V189" s="14"/>
      <c r="W189" s="14"/>
      <c r="X189" s="14"/>
      <c r="Y189" s="14"/>
      <c r="Z189" s="14"/>
      <c r="AA189" s="14"/>
      <c r="AB189" s="14"/>
      <c r="AC189" s="14"/>
      <c r="AD189" s="14"/>
      <c r="AE189" s="14"/>
      <c r="AT189" s="264" t="s">
        <v>226</v>
      </c>
      <c r="AU189" s="264" t="s">
        <v>87</v>
      </c>
      <c r="AV189" s="14" t="s">
        <v>87</v>
      </c>
      <c r="AW189" s="14" t="s">
        <v>35</v>
      </c>
      <c r="AX189" s="14" t="s">
        <v>78</v>
      </c>
      <c r="AY189" s="264" t="s">
        <v>216</v>
      </c>
    </row>
    <row r="190" spans="1:51" s="14" customFormat="1" ht="12">
      <c r="A190" s="14"/>
      <c r="B190" s="254"/>
      <c r="C190" s="255"/>
      <c r="D190" s="245" t="s">
        <v>226</v>
      </c>
      <c r="E190" s="256" t="s">
        <v>1</v>
      </c>
      <c r="F190" s="257" t="s">
        <v>921</v>
      </c>
      <c r="G190" s="255"/>
      <c r="H190" s="258">
        <v>0.014</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226</v>
      </c>
      <c r="AU190" s="264" t="s">
        <v>87</v>
      </c>
      <c r="AV190" s="14" t="s">
        <v>87</v>
      </c>
      <c r="AW190" s="14" t="s">
        <v>35</v>
      </c>
      <c r="AX190" s="14" t="s">
        <v>78</v>
      </c>
      <c r="AY190" s="264" t="s">
        <v>216</v>
      </c>
    </row>
    <row r="191" spans="1:51" s="14" customFormat="1" ht="12">
      <c r="A191" s="14"/>
      <c r="B191" s="254"/>
      <c r="C191" s="255"/>
      <c r="D191" s="245" t="s">
        <v>226</v>
      </c>
      <c r="E191" s="256" t="s">
        <v>1</v>
      </c>
      <c r="F191" s="257" t="s">
        <v>922</v>
      </c>
      <c r="G191" s="255"/>
      <c r="H191" s="258">
        <v>0.463</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226</v>
      </c>
      <c r="AU191" s="264" t="s">
        <v>87</v>
      </c>
      <c r="AV191" s="14" t="s">
        <v>87</v>
      </c>
      <c r="AW191" s="14" t="s">
        <v>35</v>
      </c>
      <c r="AX191" s="14" t="s">
        <v>78</v>
      </c>
      <c r="AY191" s="264" t="s">
        <v>216</v>
      </c>
    </row>
    <row r="192" spans="1:51" s="15" customFormat="1" ht="12">
      <c r="A192" s="15"/>
      <c r="B192" s="265"/>
      <c r="C192" s="266"/>
      <c r="D192" s="245" t="s">
        <v>226</v>
      </c>
      <c r="E192" s="267" t="s">
        <v>1</v>
      </c>
      <c r="F192" s="268" t="s">
        <v>229</v>
      </c>
      <c r="G192" s="266"/>
      <c r="H192" s="269">
        <v>0.5720000000000001</v>
      </c>
      <c r="I192" s="270"/>
      <c r="J192" s="266"/>
      <c r="K192" s="266"/>
      <c r="L192" s="271"/>
      <c r="M192" s="272"/>
      <c r="N192" s="273"/>
      <c r="O192" s="273"/>
      <c r="P192" s="273"/>
      <c r="Q192" s="273"/>
      <c r="R192" s="273"/>
      <c r="S192" s="273"/>
      <c r="T192" s="274"/>
      <c r="U192" s="15"/>
      <c r="V192" s="15"/>
      <c r="W192" s="15"/>
      <c r="X192" s="15"/>
      <c r="Y192" s="15"/>
      <c r="Z192" s="15"/>
      <c r="AA192" s="15"/>
      <c r="AB192" s="15"/>
      <c r="AC192" s="15"/>
      <c r="AD192" s="15"/>
      <c r="AE192" s="15"/>
      <c r="AT192" s="275" t="s">
        <v>226</v>
      </c>
      <c r="AU192" s="275" t="s">
        <v>87</v>
      </c>
      <c r="AV192" s="15" t="s">
        <v>100</v>
      </c>
      <c r="AW192" s="15" t="s">
        <v>35</v>
      </c>
      <c r="AX192" s="15" t="s">
        <v>85</v>
      </c>
      <c r="AY192" s="275" t="s">
        <v>216</v>
      </c>
    </row>
    <row r="193" spans="1:65" s="2" customFormat="1" ht="37.8" customHeight="1">
      <c r="A193" s="39"/>
      <c r="B193" s="40"/>
      <c r="C193" s="276" t="s">
        <v>297</v>
      </c>
      <c r="D193" s="276" t="s">
        <v>265</v>
      </c>
      <c r="E193" s="277" t="s">
        <v>923</v>
      </c>
      <c r="F193" s="278" t="s">
        <v>924</v>
      </c>
      <c r="G193" s="279" t="s">
        <v>268</v>
      </c>
      <c r="H193" s="280">
        <v>135</v>
      </c>
      <c r="I193" s="281"/>
      <c r="J193" s="282">
        <f>ROUND(I193*H193,2)</f>
        <v>0</v>
      </c>
      <c r="K193" s="278" t="s">
        <v>834</v>
      </c>
      <c r="L193" s="45"/>
      <c r="M193" s="283" t="s">
        <v>1</v>
      </c>
      <c r="N193" s="284" t="s">
        <v>43</v>
      </c>
      <c r="O193" s="92"/>
      <c r="P193" s="239">
        <f>O193*H193</f>
        <v>0</v>
      </c>
      <c r="Q193" s="239">
        <v>0</v>
      </c>
      <c r="R193" s="239">
        <f>Q193*H193</f>
        <v>0</v>
      </c>
      <c r="S193" s="239">
        <v>0.0045</v>
      </c>
      <c r="T193" s="240">
        <f>S193*H193</f>
        <v>0.6074999999999999</v>
      </c>
      <c r="U193" s="39"/>
      <c r="V193" s="39"/>
      <c r="W193" s="39"/>
      <c r="X193" s="39"/>
      <c r="Y193" s="39"/>
      <c r="Z193" s="39"/>
      <c r="AA193" s="39"/>
      <c r="AB193" s="39"/>
      <c r="AC193" s="39"/>
      <c r="AD193" s="39"/>
      <c r="AE193" s="39"/>
      <c r="AR193" s="241" t="s">
        <v>100</v>
      </c>
      <c r="AT193" s="241" t="s">
        <v>265</v>
      </c>
      <c r="AU193" s="241" t="s">
        <v>87</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925</v>
      </c>
    </row>
    <row r="194" spans="1:47" s="2" customFormat="1" ht="12">
      <c r="A194" s="39"/>
      <c r="B194" s="40"/>
      <c r="C194" s="41"/>
      <c r="D194" s="288" t="s">
        <v>836</v>
      </c>
      <c r="E194" s="41"/>
      <c r="F194" s="289" t="s">
        <v>926</v>
      </c>
      <c r="G194" s="41"/>
      <c r="H194" s="41"/>
      <c r="I194" s="290"/>
      <c r="J194" s="41"/>
      <c r="K194" s="41"/>
      <c r="L194" s="45"/>
      <c r="M194" s="291"/>
      <c r="N194" s="292"/>
      <c r="O194" s="92"/>
      <c r="P194" s="92"/>
      <c r="Q194" s="92"/>
      <c r="R194" s="92"/>
      <c r="S194" s="92"/>
      <c r="T194" s="93"/>
      <c r="U194" s="39"/>
      <c r="V194" s="39"/>
      <c r="W194" s="39"/>
      <c r="X194" s="39"/>
      <c r="Y194" s="39"/>
      <c r="Z194" s="39"/>
      <c r="AA194" s="39"/>
      <c r="AB194" s="39"/>
      <c r="AC194" s="39"/>
      <c r="AD194" s="39"/>
      <c r="AE194" s="39"/>
      <c r="AT194" s="18" t="s">
        <v>836</v>
      </c>
      <c r="AU194" s="18" t="s">
        <v>87</v>
      </c>
    </row>
    <row r="195" spans="1:51" s="14" customFormat="1" ht="12">
      <c r="A195" s="14"/>
      <c r="B195" s="254"/>
      <c r="C195" s="255"/>
      <c r="D195" s="245" t="s">
        <v>226</v>
      </c>
      <c r="E195" s="256" t="s">
        <v>1</v>
      </c>
      <c r="F195" s="257" t="s">
        <v>927</v>
      </c>
      <c r="G195" s="255"/>
      <c r="H195" s="258">
        <v>135</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87</v>
      </c>
      <c r="AV195" s="14" t="s">
        <v>87</v>
      </c>
      <c r="AW195" s="14" t="s">
        <v>35</v>
      </c>
      <c r="AX195" s="14" t="s">
        <v>78</v>
      </c>
      <c r="AY195" s="264" t="s">
        <v>216</v>
      </c>
    </row>
    <row r="196" spans="1:51" s="15" customFormat="1" ht="12">
      <c r="A196" s="15"/>
      <c r="B196" s="265"/>
      <c r="C196" s="266"/>
      <c r="D196" s="245" t="s">
        <v>226</v>
      </c>
      <c r="E196" s="267" t="s">
        <v>1</v>
      </c>
      <c r="F196" s="268" t="s">
        <v>229</v>
      </c>
      <c r="G196" s="266"/>
      <c r="H196" s="269">
        <v>135</v>
      </c>
      <c r="I196" s="270"/>
      <c r="J196" s="266"/>
      <c r="K196" s="266"/>
      <c r="L196" s="271"/>
      <c r="M196" s="272"/>
      <c r="N196" s="273"/>
      <c r="O196" s="273"/>
      <c r="P196" s="273"/>
      <c r="Q196" s="273"/>
      <c r="R196" s="273"/>
      <c r="S196" s="273"/>
      <c r="T196" s="274"/>
      <c r="U196" s="15"/>
      <c r="V196" s="15"/>
      <c r="W196" s="15"/>
      <c r="X196" s="15"/>
      <c r="Y196" s="15"/>
      <c r="Z196" s="15"/>
      <c r="AA196" s="15"/>
      <c r="AB196" s="15"/>
      <c r="AC196" s="15"/>
      <c r="AD196" s="15"/>
      <c r="AE196" s="15"/>
      <c r="AT196" s="275" t="s">
        <v>226</v>
      </c>
      <c r="AU196" s="275" t="s">
        <v>87</v>
      </c>
      <c r="AV196" s="15" t="s">
        <v>100</v>
      </c>
      <c r="AW196" s="15" t="s">
        <v>35</v>
      </c>
      <c r="AX196" s="15" t="s">
        <v>85</v>
      </c>
      <c r="AY196" s="275" t="s">
        <v>216</v>
      </c>
    </row>
    <row r="197" spans="1:65" s="2" customFormat="1" ht="44.25" customHeight="1">
      <c r="A197" s="39"/>
      <c r="B197" s="40"/>
      <c r="C197" s="276" t="s">
        <v>303</v>
      </c>
      <c r="D197" s="276" t="s">
        <v>265</v>
      </c>
      <c r="E197" s="277" t="s">
        <v>928</v>
      </c>
      <c r="F197" s="278" t="s">
        <v>929</v>
      </c>
      <c r="G197" s="279" t="s">
        <v>232</v>
      </c>
      <c r="H197" s="280">
        <v>90</v>
      </c>
      <c r="I197" s="281"/>
      <c r="J197" s="282">
        <f>ROUND(I197*H197,2)</f>
        <v>0</v>
      </c>
      <c r="K197" s="278" t="s">
        <v>834</v>
      </c>
      <c r="L197" s="45"/>
      <c r="M197" s="283" t="s">
        <v>1</v>
      </c>
      <c r="N197" s="284" t="s">
        <v>43</v>
      </c>
      <c r="O197" s="92"/>
      <c r="P197" s="239">
        <f>O197*H197</f>
        <v>0</v>
      </c>
      <c r="Q197" s="239">
        <v>0.00246</v>
      </c>
      <c r="R197" s="239">
        <f>Q197*H197</f>
        <v>0.22139999999999999</v>
      </c>
      <c r="S197" s="239">
        <v>0</v>
      </c>
      <c r="T197" s="240">
        <f>S197*H197</f>
        <v>0</v>
      </c>
      <c r="U197" s="39"/>
      <c r="V197" s="39"/>
      <c r="W197" s="39"/>
      <c r="X197" s="39"/>
      <c r="Y197" s="39"/>
      <c r="Z197" s="39"/>
      <c r="AA197" s="39"/>
      <c r="AB197" s="39"/>
      <c r="AC197" s="39"/>
      <c r="AD197" s="39"/>
      <c r="AE197" s="39"/>
      <c r="AR197" s="241" t="s">
        <v>100</v>
      </c>
      <c r="AT197" s="241" t="s">
        <v>265</v>
      </c>
      <c r="AU197" s="241" t="s">
        <v>87</v>
      </c>
      <c r="AY197" s="18" t="s">
        <v>216</v>
      </c>
      <c r="BE197" s="242">
        <f>IF(N197="základní",J197,0)</f>
        <v>0</v>
      </c>
      <c r="BF197" s="242">
        <f>IF(N197="snížená",J197,0)</f>
        <v>0</v>
      </c>
      <c r="BG197" s="242">
        <f>IF(N197="zákl. přenesená",J197,0)</f>
        <v>0</v>
      </c>
      <c r="BH197" s="242">
        <f>IF(N197="sníž. přenesená",J197,0)</f>
        <v>0</v>
      </c>
      <c r="BI197" s="242">
        <f>IF(N197="nulová",J197,0)</f>
        <v>0</v>
      </c>
      <c r="BJ197" s="18" t="s">
        <v>85</v>
      </c>
      <c r="BK197" s="242">
        <f>ROUND(I197*H197,2)</f>
        <v>0</v>
      </c>
      <c r="BL197" s="18" t="s">
        <v>100</v>
      </c>
      <c r="BM197" s="241" t="s">
        <v>930</v>
      </c>
    </row>
    <row r="198" spans="1:47" s="2" customFormat="1" ht="12">
      <c r="A198" s="39"/>
      <c r="B198" s="40"/>
      <c r="C198" s="41"/>
      <c r="D198" s="288" t="s">
        <v>836</v>
      </c>
      <c r="E198" s="41"/>
      <c r="F198" s="289" t="s">
        <v>931</v>
      </c>
      <c r="G198" s="41"/>
      <c r="H198" s="41"/>
      <c r="I198" s="290"/>
      <c r="J198" s="41"/>
      <c r="K198" s="41"/>
      <c r="L198" s="45"/>
      <c r="M198" s="293"/>
      <c r="N198" s="294"/>
      <c r="O198" s="295"/>
      <c r="P198" s="295"/>
      <c r="Q198" s="295"/>
      <c r="R198" s="295"/>
      <c r="S198" s="295"/>
      <c r="T198" s="296"/>
      <c r="U198" s="39"/>
      <c r="V198" s="39"/>
      <c r="W198" s="39"/>
      <c r="X198" s="39"/>
      <c r="Y198" s="39"/>
      <c r="Z198" s="39"/>
      <c r="AA198" s="39"/>
      <c r="AB198" s="39"/>
      <c r="AC198" s="39"/>
      <c r="AD198" s="39"/>
      <c r="AE198" s="39"/>
      <c r="AT198" s="18" t="s">
        <v>836</v>
      </c>
      <c r="AU198" s="18" t="s">
        <v>87</v>
      </c>
    </row>
    <row r="199" spans="1:31" s="2" customFormat="1" ht="6.95" customHeight="1">
      <c r="A199" s="39"/>
      <c r="B199" s="67"/>
      <c r="C199" s="68"/>
      <c r="D199" s="68"/>
      <c r="E199" s="68"/>
      <c r="F199" s="68"/>
      <c r="G199" s="68"/>
      <c r="H199" s="68"/>
      <c r="I199" s="68"/>
      <c r="J199" s="68"/>
      <c r="K199" s="68"/>
      <c r="L199" s="45"/>
      <c r="M199" s="39"/>
      <c r="O199" s="39"/>
      <c r="P199" s="39"/>
      <c r="Q199" s="39"/>
      <c r="R199" s="39"/>
      <c r="S199" s="39"/>
      <c r="T199" s="39"/>
      <c r="U199" s="39"/>
      <c r="V199" s="39"/>
      <c r="W199" s="39"/>
      <c r="X199" s="39"/>
      <c r="Y199" s="39"/>
      <c r="Z199" s="39"/>
      <c r="AA199" s="39"/>
      <c r="AB199" s="39"/>
      <c r="AC199" s="39"/>
      <c r="AD199" s="39"/>
      <c r="AE199" s="39"/>
    </row>
  </sheetData>
  <sheetProtection password="CC35" sheet="1" objects="1" scenarios="1" formatColumns="0" formatRows="0" autoFilter="0"/>
  <autoFilter ref="C128:K198"/>
  <mergeCells count="15">
    <mergeCell ref="E7:H7"/>
    <mergeCell ref="E11:H11"/>
    <mergeCell ref="E9:H9"/>
    <mergeCell ref="E13:H13"/>
    <mergeCell ref="E22:H22"/>
    <mergeCell ref="E31:H31"/>
    <mergeCell ref="E85:H85"/>
    <mergeCell ref="E89:H89"/>
    <mergeCell ref="E87:H87"/>
    <mergeCell ref="E91:H91"/>
    <mergeCell ref="E115:H115"/>
    <mergeCell ref="E119:H119"/>
    <mergeCell ref="E117:H117"/>
    <mergeCell ref="E121:H121"/>
    <mergeCell ref="L2:V2"/>
  </mergeCells>
  <hyperlinks>
    <hyperlink ref="F133" r:id="rId1" display="https://podminky.urs.cz/item/CS_URS_2021_01/151103111"/>
    <hyperlink ref="F135" r:id="rId2" display="https://podminky.urs.cz/item/CS_URS_2021_01/151303101"/>
    <hyperlink ref="F139" r:id="rId3" display="https://podminky.urs.cz/item/CS_URS_2021_01/181411133"/>
    <hyperlink ref="F142" r:id="rId4" display="https://podminky.urs.cz/item/CS_URS_2021_01/182311123"/>
    <hyperlink ref="F144" r:id="rId5" display="https://podminky.urs.cz/item/CS_URS_2021_01/182351023"/>
    <hyperlink ref="F147" r:id="rId6" display="https://podminky.urs.cz/item/CS_URS_2021_01/183405212"/>
    <hyperlink ref="F150" r:id="rId7" display="https://podminky.urs.cz/item/CS_URS_2021_01/274211411"/>
    <hyperlink ref="F157" r:id="rId8" display="https://podminky.urs.cz/item/CS_URS_2021_01/274211492"/>
    <hyperlink ref="F160" r:id="rId9" display="https://podminky.urs.cz/item/CS_URS_2021_01/274311127"/>
    <hyperlink ref="F167" r:id="rId10" display="https://podminky.urs.cz/item/CS_URS_2021_01/961021112"/>
    <hyperlink ref="F174" r:id="rId11" display="https://podminky.urs.cz/item/CS_URS_2021_01/961044111"/>
    <hyperlink ref="F181" r:id="rId12" display="https://podminky.urs.cz/item/CS_URS_2021_01/977151112"/>
    <hyperlink ref="F185" r:id="rId13" display="https://podminky.urs.cz/item/CS_URS_2021_01/985511113"/>
    <hyperlink ref="F194" r:id="rId14" display="https://podminky.urs.cz/item/CS_URS_2021_01/985511119"/>
    <hyperlink ref="F198" r:id="rId15" display="https://podminky.urs.cz/item/CS_URS_2021_01/98556412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5.xml><?xml version="1.0" encoding="utf-8"?>
<worksheet xmlns="http://schemas.openxmlformats.org/spreadsheetml/2006/main" xmlns:r="http://schemas.openxmlformats.org/officeDocument/2006/relationships">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107</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932</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ROUND((SUM(BE127:BE198)),2)</f>
        <v>0</v>
      </c>
      <c r="G37" s="39"/>
      <c r="H37" s="39"/>
      <c r="I37" s="166">
        <v>0.21</v>
      </c>
      <c r="J37" s="165">
        <f>ROUND(((SUM(BE127:BE198))*I37),2)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ROUND((SUM(BF127:BF198)),2)</f>
        <v>0</v>
      </c>
      <c r="G38" s="39"/>
      <c r="H38" s="39"/>
      <c r="I38" s="166">
        <v>0.15</v>
      </c>
      <c r="J38" s="165">
        <f>ROUND(((SUM(BF127:BF198))*I38),2)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ROUND((SUM(BG127:BG198)),2)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ROUND((SUM(BH127:BH198)),2)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ROUND((SUM(BI127:BI198)),2)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SO 20-10-01 - dD3 Nové Hamry, železniční svršek</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199</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J183</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č.2</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187</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189</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E13</f>
        <v>SO 20-10-01 - dD3 Nové Hamry, železniční svršek</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P128+P183</f>
        <v>0</v>
      </c>
      <c r="Q127" s="105"/>
      <c r="R127" s="210">
        <f>R128+R183</f>
        <v>1203.512</v>
      </c>
      <c r="S127" s="105"/>
      <c r="T127" s="211">
        <f>T128+T183</f>
        <v>0</v>
      </c>
      <c r="U127" s="39"/>
      <c r="V127" s="39"/>
      <c r="W127" s="39"/>
      <c r="X127" s="39"/>
      <c r="Y127" s="39"/>
      <c r="Z127" s="39"/>
      <c r="AA127" s="39"/>
      <c r="AB127" s="39"/>
      <c r="AC127" s="39"/>
      <c r="AD127" s="39"/>
      <c r="AE127" s="39"/>
      <c r="AT127" s="18" t="s">
        <v>77</v>
      </c>
      <c r="AU127" s="18" t="s">
        <v>197</v>
      </c>
      <c r="BK127" s="212">
        <f>BK128+BK183</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1203.512</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218</v>
      </c>
      <c r="G129" s="214"/>
      <c r="H129" s="214"/>
      <c r="I129" s="217"/>
      <c r="J129" s="228">
        <f>BK129</f>
        <v>0</v>
      </c>
      <c r="K129" s="214"/>
      <c r="L129" s="219"/>
      <c r="M129" s="220"/>
      <c r="N129" s="221"/>
      <c r="O129" s="221"/>
      <c r="P129" s="222">
        <f>SUM(P130:P182)</f>
        <v>0</v>
      </c>
      <c r="Q129" s="221"/>
      <c r="R129" s="222">
        <f>SUM(R130:R182)</f>
        <v>1203.512</v>
      </c>
      <c r="S129" s="221"/>
      <c r="T129" s="223">
        <f>SUM(T130:T182)</f>
        <v>0</v>
      </c>
      <c r="U129" s="12"/>
      <c r="V129" s="12"/>
      <c r="W129" s="12"/>
      <c r="X129" s="12"/>
      <c r="Y129" s="12"/>
      <c r="Z129" s="12"/>
      <c r="AA129" s="12"/>
      <c r="AB129" s="12"/>
      <c r="AC129" s="12"/>
      <c r="AD129" s="12"/>
      <c r="AE129" s="12"/>
      <c r="AR129" s="224" t="s">
        <v>85</v>
      </c>
      <c r="AT129" s="225" t="s">
        <v>77</v>
      </c>
      <c r="AU129" s="225" t="s">
        <v>85</v>
      </c>
      <c r="AY129" s="224" t="s">
        <v>216</v>
      </c>
      <c r="BK129" s="226">
        <f>SUM(BK130:BK182)</f>
        <v>0</v>
      </c>
    </row>
    <row r="130" spans="1:65" s="2" customFormat="1" ht="16.5" customHeight="1">
      <c r="A130" s="39"/>
      <c r="B130" s="40"/>
      <c r="C130" s="229" t="s">
        <v>85</v>
      </c>
      <c r="D130" s="229" t="s">
        <v>219</v>
      </c>
      <c r="E130" s="230" t="s">
        <v>933</v>
      </c>
      <c r="F130" s="231" t="s">
        <v>934</v>
      </c>
      <c r="G130" s="232" t="s">
        <v>255</v>
      </c>
      <c r="H130" s="233">
        <v>53.512</v>
      </c>
      <c r="I130" s="234"/>
      <c r="J130" s="235">
        <f>ROUND(I130*H130,2)</f>
        <v>0</v>
      </c>
      <c r="K130" s="231" t="s">
        <v>223</v>
      </c>
      <c r="L130" s="236"/>
      <c r="M130" s="237" t="s">
        <v>1</v>
      </c>
      <c r="N130" s="238" t="s">
        <v>43</v>
      </c>
      <c r="O130" s="92"/>
      <c r="P130" s="239">
        <f>O130*H130</f>
        <v>0</v>
      </c>
      <c r="Q130" s="239">
        <v>1</v>
      </c>
      <c r="R130" s="239">
        <f>Q130*H130</f>
        <v>53.512</v>
      </c>
      <c r="S130" s="239">
        <v>0</v>
      </c>
      <c r="T130" s="240">
        <f>S130*H130</f>
        <v>0</v>
      </c>
      <c r="U130" s="39"/>
      <c r="V130" s="39"/>
      <c r="W130" s="39"/>
      <c r="X130" s="39"/>
      <c r="Y130" s="39"/>
      <c r="Z130" s="39"/>
      <c r="AA130" s="39"/>
      <c r="AB130" s="39"/>
      <c r="AC130" s="39"/>
      <c r="AD130" s="39"/>
      <c r="AE130" s="39"/>
      <c r="AR130" s="241" t="s">
        <v>224</v>
      </c>
      <c r="AT130" s="241" t="s">
        <v>219</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935</v>
      </c>
    </row>
    <row r="131" spans="1:51" s="14" customFormat="1" ht="12">
      <c r="A131" s="14"/>
      <c r="B131" s="254"/>
      <c r="C131" s="255"/>
      <c r="D131" s="245" t="s">
        <v>226</v>
      </c>
      <c r="E131" s="256" t="s">
        <v>1</v>
      </c>
      <c r="F131" s="257" t="s">
        <v>936</v>
      </c>
      <c r="G131" s="255"/>
      <c r="H131" s="258">
        <v>53.512</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226</v>
      </c>
      <c r="AU131" s="264" t="s">
        <v>87</v>
      </c>
      <c r="AV131" s="14" t="s">
        <v>87</v>
      </c>
      <c r="AW131" s="14" t="s">
        <v>35</v>
      </c>
      <c r="AX131" s="14" t="s">
        <v>78</v>
      </c>
      <c r="AY131" s="264" t="s">
        <v>216</v>
      </c>
    </row>
    <row r="132" spans="1:51" s="15" customFormat="1" ht="12">
      <c r="A132" s="15"/>
      <c r="B132" s="265"/>
      <c r="C132" s="266"/>
      <c r="D132" s="245" t="s">
        <v>226</v>
      </c>
      <c r="E132" s="267" t="s">
        <v>1</v>
      </c>
      <c r="F132" s="268" t="s">
        <v>229</v>
      </c>
      <c r="G132" s="266"/>
      <c r="H132" s="269">
        <v>53.512</v>
      </c>
      <c r="I132" s="270"/>
      <c r="J132" s="266"/>
      <c r="K132" s="266"/>
      <c r="L132" s="271"/>
      <c r="M132" s="272"/>
      <c r="N132" s="273"/>
      <c r="O132" s="273"/>
      <c r="P132" s="273"/>
      <c r="Q132" s="273"/>
      <c r="R132" s="273"/>
      <c r="S132" s="273"/>
      <c r="T132" s="274"/>
      <c r="U132" s="15"/>
      <c r="V132" s="15"/>
      <c r="W132" s="15"/>
      <c r="X132" s="15"/>
      <c r="Y132" s="15"/>
      <c r="Z132" s="15"/>
      <c r="AA132" s="15"/>
      <c r="AB132" s="15"/>
      <c r="AC132" s="15"/>
      <c r="AD132" s="15"/>
      <c r="AE132" s="15"/>
      <c r="AT132" s="275" t="s">
        <v>226</v>
      </c>
      <c r="AU132" s="275" t="s">
        <v>87</v>
      </c>
      <c r="AV132" s="15" t="s">
        <v>100</v>
      </c>
      <c r="AW132" s="15" t="s">
        <v>35</v>
      </c>
      <c r="AX132" s="15" t="s">
        <v>85</v>
      </c>
      <c r="AY132" s="275" t="s">
        <v>216</v>
      </c>
    </row>
    <row r="133" spans="1:65" s="2" customFormat="1" ht="16.5" customHeight="1">
      <c r="A133" s="39"/>
      <c r="B133" s="40"/>
      <c r="C133" s="229" t="s">
        <v>87</v>
      </c>
      <c r="D133" s="229" t="s">
        <v>219</v>
      </c>
      <c r="E133" s="230" t="s">
        <v>253</v>
      </c>
      <c r="F133" s="231" t="s">
        <v>254</v>
      </c>
      <c r="G133" s="232" t="s">
        <v>255</v>
      </c>
      <c r="H133" s="233">
        <v>1150</v>
      </c>
      <c r="I133" s="234"/>
      <c r="J133" s="235">
        <f>ROUND(I133*H133,2)</f>
        <v>0</v>
      </c>
      <c r="K133" s="231" t="s">
        <v>223</v>
      </c>
      <c r="L133" s="236"/>
      <c r="M133" s="237" t="s">
        <v>1</v>
      </c>
      <c r="N133" s="238" t="s">
        <v>43</v>
      </c>
      <c r="O133" s="92"/>
      <c r="P133" s="239">
        <f>O133*H133</f>
        <v>0</v>
      </c>
      <c r="Q133" s="239">
        <v>1</v>
      </c>
      <c r="R133" s="239">
        <f>Q133*H133</f>
        <v>1150</v>
      </c>
      <c r="S133" s="239">
        <v>0</v>
      </c>
      <c r="T133" s="240">
        <f>S133*H133</f>
        <v>0</v>
      </c>
      <c r="U133" s="39"/>
      <c r="V133" s="39"/>
      <c r="W133" s="39"/>
      <c r="X133" s="39"/>
      <c r="Y133" s="39"/>
      <c r="Z133" s="39"/>
      <c r="AA133" s="39"/>
      <c r="AB133" s="39"/>
      <c r="AC133" s="39"/>
      <c r="AD133" s="39"/>
      <c r="AE133" s="39"/>
      <c r="AR133" s="241" t="s">
        <v>224</v>
      </c>
      <c r="AT133" s="241" t="s">
        <v>219</v>
      </c>
      <c r="AU133" s="241" t="s">
        <v>87</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100</v>
      </c>
      <c r="BM133" s="241" t="s">
        <v>937</v>
      </c>
    </row>
    <row r="134" spans="1:47" s="2" customFormat="1" ht="12">
      <c r="A134" s="39"/>
      <c r="B134" s="40"/>
      <c r="C134" s="41"/>
      <c r="D134" s="245" t="s">
        <v>938</v>
      </c>
      <c r="E134" s="41"/>
      <c r="F134" s="297" t="s">
        <v>939</v>
      </c>
      <c r="G134" s="41"/>
      <c r="H134" s="41"/>
      <c r="I134" s="290"/>
      <c r="J134" s="41"/>
      <c r="K134" s="41"/>
      <c r="L134" s="45"/>
      <c r="M134" s="291"/>
      <c r="N134" s="292"/>
      <c r="O134" s="92"/>
      <c r="P134" s="92"/>
      <c r="Q134" s="92"/>
      <c r="R134" s="92"/>
      <c r="S134" s="92"/>
      <c r="T134" s="93"/>
      <c r="U134" s="39"/>
      <c r="V134" s="39"/>
      <c r="W134" s="39"/>
      <c r="X134" s="39"/>
      <c r="Y134" s="39"/>
      <c r="Z134" s="39"/>
      <c r="AA134" s="39"/>
      <c r="AB134" s="39"/>
      <c r="AC134" s="39"/>
      <c r="AD134" s="39"/>
      <c r="AE134" s="39"/>
      <c r="AT134" s="18" t="s">
        <v>938</v>
      </c>
      <c r="AU134" s="18" t="s">
        <v>87</v>
      </c>
    </row>
    <row r="135" spans="1:51" s="14" customFormat="1" ht="12">
      <c r="A135" s="14"/>
      <c r="B135" s="254"/>
      <c r="C135" s="255"/>
      <c r="D135" s="245" t="s">
        <v>226</v>
      </c>
      <c r="E135" s="256" t="s">
        <v>1</v>
      </c>
      <c r="F135" s="257" t="s">
        <v>940</v>
      </c>
      <c r="G135" s="255"/>
      <c r="H135" s="258">
        <v>1150</v>
      </c>
      <c r="I135" s="259"/>
      <c r="J135" s="255"/>
      <c r="K135" s="255"/>
      <c r="L135" s="260"/>
      <c r="M135" s="261"/>
      <c r="N135" s="262"/>
      <c r="O135" s="262"/>
      <c r="P135" s="262"/>
      <c r="Q135" s="262"/>
      <c r="R135" s="262"/>
      <c r="S135" s="262"/>
      <c r="T135" s="263"/>
      <c r="U135" s="14"/>
      <c r="V135" s="14"/>
      <c r="W135" s="14"/>
      <c r="X135" s="14"/>
      <c r="Y135" s="14"/>
      <c r="Z135" s="14"/>
      <c r="AA135" s="14"/>
      <c r="AB135" s="14"/>
      <c r="AC135" s="14"/>
      <c r="AD135" s="14"/>
      <c r="AE135" s="14"/>
      <c r="AT135" s="264" t="s">
        <v>226</v>
      </c>
      <c r="AU135" s="264" t="s">
        <v>87</v>
      </c>
      <c r="AV135" s="14" t="s">
        <v>87</v>
      </c>
      <c r="AW135" s="14" t="s">
        <v>35</v>
      </c>
      <c r="AX135" s="14" t="s">
        <v>78</v>
      </c>
      <c r="AY135" s="264" t="s">
        <v>216</v>
      </c>
    </row>
    <row r="136" spans="1:51" s="15" customFormat="1" ht="12">
      <c r="A136" s="15"/>
      <c r="B136" s="265"/>
      <c r="C136" s="266"/>
      <c r="D136" s="245" t="s">
        <v>226</v>
      </c>
      <c r="E136" s="267" t="s">
        <v>1</v>
      </c>
      <c r="F136" s="268" t="s">
        <v>229</v>
      </c>
      <c r="G136" s="266"/>
      <c r="H136" s="269">
        <v>1150</v>
      </c>
      <c r="I136" s="270"/>
      <c r="J136" s="266"/>
      <c r="K136" s="266"/>
      <c r="L136" s="271"/>
      <c r="M136" s="272"/>
      <c r="N136" s="273"/>
      <c r="O136" s="273"/>
      <c r="P136" s="273"/>
      <c r="Q136" s="273"/>
      <c r="R136" s="273"/>
      <c r="S136" s="273"/>
      <c r="T136" s="274"/>
      <c r="U136" s="15"/>
      <c r="V136" s="15"/>
      <c r="W136" s="15"/>
      <c r="X136" s="15"/>
      <c r="Y136" s="15"/>
      <c r="Z136" s="15"/>
      <c r="AA136" s="15"/>
      <c r="AB136" s="15"/>
      <c r="AC136" s="15"/>
      <c r="AD136" s="15"/>
      <c r="AE136" s="15"/>
      <c r="AT136" s="275" t="s">
        <v>226</v>
      </c>
      <c r="AU136" s="275" t="s">
        <v>87</v>
      </c>
      <c r="AV136" s="15" t="s">
        <v>100</v>
      </c>
      <c r="AW136" s="15" t="s">
        <v>35</v>
      </c>
      <c r="AX136" s="15" t="s">
        <v>85</v>
      </c>
      <c r="AY136" s="275" t="s">
        <v>216</v>
      </c>
    </row>
    <row r="137" spans="1:65" s="2" customFormat="1" ht="66.75" customHeight="1">
      <c r="A137" s="39"/>
      <c r="B137" s="40"/>
      <c r="C137" s="276" t="s">
        <v>95</v>
      </c>
      <c r="D137" s="276" t="s">
        <v>265</v>
      </c>
      <c r="E137" s="277" t="s">
        <v>290</v>
      </c>
      <c r="F137" s="278" t="s">
        <v>291</v>
      </c>
      <c r="G137" s="279" t="s">
        <v>268</v>
      </c>
      <c r="H137" s="280">
        <v>594.58</v>
      </c>
      <c r="I137" s="281"/>
      <c r="J137" s="282">
        <f>ROUND(I137*H137,2)</f>
        <v>0</v>
      </c>
      <c r="K137" s="278" t="s">
        <v>223</v>
      </c>
      <c r="L137" s="45"/>
      <c r="M137" s="283" t="s">
        <v>1</v>
      </c>
      <c r="N137" s="284" t="s">
        <v>43</v>
      </c>
      <c r="O137" s="92"/>
      <c r="P137" s="239">
        <f>O137*H137</f>
        <v>0</v>
      </c>
      <c r="Q137" s="239">
        <v>0</v>
      </c>
      <c r="R137" s="239">
        <f>Q137*H137</f>
        <v>0</v>
      </c>
      <c r="S137" s="239">
        <v>0</v>
      </c>
      <c r="T137" s="240">
        <f>S137*H137</f>
        <v>0</v>
      </c>
      <c r="U137" s="39"/>
      <c r="V137" s="39"/>
      <c r="W137" s="39"/>
      <c r="X137" s="39"/>
      <c r="Y137" s="39"/>
      <c r="Z137" s="39"/>
      <c r="AA137" s="39"/>
      <c r="AB137" s="39"/>
      <c r="AC137" s="39"/>
      <c r="AD137" s="39"/>
      <c r="AE137" s="39"/>
      <c r="AR137" s="241" t="s">
        <v>100</v>
      </c>
      <c r="AT137" s="241" t="s">
        <v>265</v>
      </c>
      <c r="AU137" s="241" t="s">
        <v>87</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100</v>
      </c>
      <c r="BM137" s="241" t="s">
        <v>941</v>
      </c>
    </row>
    <row r="138" spans="1:51" s="14" customFormat="1" ht="12">
      <c r="A138" s="14"/>
      <c r="B138" s="254"/>
      <c r="C138" s="255"/>
      <c r="D138" s="245" t="s">
        <v>226</v>
      </c>
      <c r="E138" s="256" t="s">
        <v>1</v>
      </c>
      <c r="F138" s="257" t="s">
        <v>942</v>
      </c>
      <c r="G138" s="255"/>
      <c r="H138" s="258">
        <v>594.58</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226</v>
      </c>
      <c r="AU138" s="264" t="s">
        <v>87</v>
      </c>
      <c r="AV138" s="14" t="s">
        <v>87</v>
      </c>
      <c r="AW138" s="14" t="s">
        <v>35</v>
      </c>
      <c r="AX138" s="14" t="s">
        <v>78</v>
      </c>
      <c r="AY138" s="264" t="s">
        <v>216</v>
      </c>
    </row>
    <row r="139" spans="1:51" s="15" customFormat="1" ht="12">
      <c r="A139" s="15"/>
      <c r="B139" s="265"/>
      <c r="C139" s="266"/>
      <c r="D139" s="245" t="s">
        <v>226</v>
      </c>
      <c r="E139" s="267" t="s">
        <v>1</v>
      </c>
      <c r="F139" s="268" t="s">
        <v>229</v>
      </c>
      <c r="G139" s="266"/>
      <c r="H139" s="269">
        <v>594.58</v>
      </c>
      <c r="I139" s="270"/>
      <c r="J139" s="266"/>
      <c r="K139" s="266"/>
      <c r="L139" s="271"/>
      <c r="M139" s="272"/>
      <c r="N139" s="273"/>
      <c r="O139" s="273"/>
      <c r="P139" s="273"/>
      <c r="Q139" s="273"/>
      <c r="R139" s="273"/>
      <c r="S139" s="273"/>
      <c r="T139" s="274"/>
      <c r="U139" s="15"/>
      <c r="V139" s="15"/>
      <c r="W139" s="15"/>
      <c r="X139" s="15"/>
      <c r="Y139" s="15"/>
      <c r="Z139" s="15"/>
      <c r="AA139" s="15"/>
      <c r="AB139" s="15"/>
      <c r="AC139" s="15"/>
      <c r="AD139" s="15"/>
      <c r="AE139" s="15"/>
      <c r="AT139" s="275" t="s">
        <v>226</v>
      </c>
      <c r="AU139" s="275" t="s">
        <v>87</v>
      </c>
      <c r="AV139" s="15" t="s">
        <v>100</v>
      </c>
      <c r="AW139" s="15" t="s">
        <v>35</v>
      </c>
      <c r="AX139" s="15" t="s">
        <v>85</v>
      </c>
      <c r="AY139" s="275" t="s">
        <v>216</v>
      </c>
    </row>
    <row r="140" spans="1:65" s="2" customFormat="1" ht="76.35" customHeight="1">
      <c r="A140" s="39"/>
      <c r="B140" s="40"/>
      <c r="C140" s="276" t="s">
        <v>100</v>
      </c>
      <c r="D140" s="276" t="s">
        <v>265</v>
      </c>
      <c r="E140" s="277" t="s">
        <v>298</v>
      </c>
      <c r="F140" s="278" t="s">
        <v>299</v>
      </c>
      <c r="G140" s="279" t="s">
        <v>300</v>
      </c>
      <c r="H140" s="280">
        <v>17.488</v>
      </c>
      <c r="I140" s="281"/>
      <c r="J140" s="282">
        <f>ROUND(I140*H140,2)</f>
        <v>0</v>
      </c>
      <c r="K140" s="278" t="s">
        <v>223</v>
      </c>
      <c r="L140" s="45"/>
      <c r="M140" s="283" t="s">
        <v>1</v>
      </c>
      <c r="N140" s="284" t="s">
        <v>43</v>
      </c>
      <c r="O140" s="92"/>
      <c r="P140" s="239">
        <f>O140*H140</f>
        <v>0</v>
      </c>
      <c r="Q140" s="239">
        <v>0</v>
      </c>
      <c r="R140" s="239">
        <f>Q140*H140</f>
        <v>0</v>
      </c>
      <c r="S140" s="239">
        <v>0</v>
      </c>
      <c r="T140" s="240">
        <f>S140*H140</f>
        <v>0</v>
      </c>
      <c r="U140" s="39"/>
      <c r="V140" s="39"/>
      <c r="W140" s="39"/>
      <c r="X140" s="39"/>
      <c r="Y140" s="39"/>
      <c r="Z140" s="39"/>
      <c r="AA140" s="39"/>
      <c r="AB140" s="39"/>
      <c r="AC140" s="39"/>
      <c r="AD140" s="39"/>
      <c r="AE140" s="39"/>
      <c r="AR140" s="241" t="s">
        <v>100</v>
      </c>
      <c r="AT140" s="241" t="s">
        <v>265</v>
      </c>
      <c r="AU140" s="241" t="s">
        <v>87</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100</v>
      </c>
      <c r="BM140" s="241" t="s">
        <v>943</v>
      </c>
    </row>
    <row r="141" spans="1:51" s="14" customFormat="1" ht="12">
      <c r="A141" s="14"/>
      <c r="B141" s="254"/>
      <c r="C141" s="255"/>
      <c r="D141" s="245" t="s">
        <v>226</v>
      </c>
      <c r="E141" s="256" t="s">
        <v>1</v>
      </c>
      <c r="F141" s="257" t="s">
        <v>944</v>
      </c>
      <c r="G141" s="255"/>
      <c r="H141" s="258">
        <v>17.488</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87</v>
      </c>
      <c r="AV141" s="14" t="s">
        <v>87</v>
      </c>
      <c r="AW141" s="14" t="s">
        <v>35</v>
      </c>
      <c r="AX141" s="14" t="s">
        <v>78</v>
      </c>
      <c r="AY141" s="264" t="s">
        <v>216</v>
      </c>
    </row>
    <row r="142" spans="1:51" s="15" customFormat="1" ht="12">
      <c r="A142" s="15"/>
      <c r="B142" s="265"/>
      <c r="C142" s="266"/>
      <c r="D142" s="245" t="s">
        <v>226</v>
      </c>
      <c r="E142" s="267" t="s">
        <v>1</v>
      </c>
      <c r="F142" s="268" t="s">
        <v>229</v>
      </c>
      <c r="G142" s="266"/>
      <c r="H142" s="269">
        <v>17.488</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226</v>
      </c>
      <c r="AU142" s="275" t="s">
        <v>87</v>
      </c>
      <c r="AV142" s="15" t="s">
        <v>100</v>
      </c>
      <c r="AW142" s="15" t="s">
        <v>35</v>
      </c>
      <c r="AX142" s="15" t="s">
        <v>85</v>
      </c>
      <c r="AY142" s="275" t="s">
        <v>216</v>
      </c>
    </row>
    <row r="143" spans="1:65" s="2" customFormat="1" ht="76.35" customHeight="1">
      <c r="A143" s="39"/>
      <c r="B143" s="40"/>
      <c r="C143" s="276" t="s">
        <v>338</v>
      </c>
      <c r="D143" s="276" t="s">
        <v>265</v>
      </c>
      <c r="E143" s="277" t="s">
        <v>304</v>
      </c>
      <c r="F143" s="278" t="s">
        <v>305</v>
      </c>
      <c r="G143" s="279" t="s">
        <v>300</v>
      </c>
      <c r="H143" s="280">
        <v>100</v>
      </c>
      <c r="I143" s="281"/>
      <c r="J143" s="282">
        <f>ROUND(I143*H143,2)</f>
        <v>0</v>
      </c>
      <c r="K143" s="278" t="s">
        <v>223</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945</v>
      </c>
    </row>
    <row r="144" spans="1:51" s="14" customFormat="1" ht="12">
      <c r="A144" s="14"/>
      <c r="B144" s="254"/>
      <c r="C144" s="255"/>
      <c r="D144" s="245" t="s">
        <v>226</v>
      </c>
      <c r="E144" s="256" t="s">
        <v>1</v>
      </c>
      <c r="F144" s="257" t="s">
        <v>946</v>
      </c>
      <c r="G144" s="255"/>
      <c r="H144" s="258">
        <v>100</v>
      </c>
      <c r="I144" s="259"/>
      <c r="J144" s="255"/>
      <c r="K144" s="255"/>
      <c r="L144" s="260"/>
      <c r="M144" s="261"/>
      <c r="N144" s="262"/>
      <c r="O144" s="262"/>
      <c r="P144" s="262"/>
      <c r="Q144" s="262"/>
      <c r="R144" s="262"/>
      <c r="S144" s="262"/>
      <c r="T144" s="263"/>
      <c r="U144" s="14"/>
      <c r="V144" s="14"/>
      <c r="W144" s="14"/>
      <c r="X144" s="14"/>
      <c r="Y144" s="14"/>
      <c r="Z144" s="14"/>
      <c r="AA144" s="14"/>
      <c r="AB144" s="14"/>
      <c r="AC144" s="14"/>
      <c r="AD144" s="14"/>
      <c r="AE144" s="14"/>
      <c r="AT144" s="264" t="s">
        <v>226</v>
      </c>
      <c r="AU144" s="264" t="s">
        <v>87</v>
      </c>
      <c r="AV144" s="14" t="s">
        <v>87</v>
      </c>
      <c r="AW144" s="14" t="s">
        <v>35</v>
      </c>
      <c r="AX144" s="14" t="s">
        <v>85</v>
      </c>
      <c r="AY144" s="264" t="s">
        <v>216</v>
      </c>
    </row>
    <row r="145" spans="1:65" s="2" customFormat="1" ht="76.35" customHeight="1">
      <c r="A145" s="39"/>
      <c r="B145" s="40"/>
      <c r="C145" s="276" t="s">
        <v>217</v>
      </c>
      <c r="D145" s="276" t="s">
        <v>265</v>
      </c>
      <c r="E145" s="277" t="s">
        <v>324</v>
      </c>
      <c r="F145" s="278" t="s">
        <v>325</v>
      </c>
      <c r="G145" s="279" t="s">
        <v>300</v>
      </c>
      <c r="H145" s="280">
        <v>80</v>
      </c>
      <c r="I145" s="281"/>
      <c r="J145" s="282">
        <f>ROUND(I145*H145,2)</f>
        <v>0</v>
      </c>
      <c r="K145" s="278" t="s">
        <v>223</v>
      </c>
      <c r="L145" s="45"/>
      <c r="M145" s="283" t="s">
        <v>1</v>
      </c>
      <c r="N145" s="284" t="s">
        <v>43</v>
      </c>
      <c r="O145" s="92"/>
      <c r="P145" s="239">
        <f>O145*H145</f>
        <v>0</v>
      </c>
      <c r="Q145" s="239">
        <v>0</v>
      </c>
      <c r="R145" s="239">
        <f>Q145*H145</f>
        <v>0</v>
      </c>
      <c r="S145" s="239">
        <v>0</v>
      </c>
      <c r="T145" s="240">
        <f>S145*H145</f>
        <v>0</v>
      </c>
      <c r="U145" s="39"/>
      <c r="V145" s="39"/>
      <c r="W145" s="39"/>
      <c r="X145" s="39"/>
      <c r="Y145" s="39"/>
      <c r="Z145" s="39"/>
      <c r="AA145" s="39"/>
      <c r="AB145" s="39"/>
      <c r="AC145" s="39"/>
      <c r="AD145" s="39"/>
      <c r="AE145" s="39"/>
      <c r="AR145" s="241" t="s">
        <v>100</v>
      </c>
      <c r="AT145" s="241" t="s">
        <v>265</v>
      </c>
      <c r="AU145" s="241" t="s">
        <v>87</v>
      </c>
      <c r="AY145" s="18" t="s">
        <v>216</v>
      </c>
      <c r="BE145" s="242">
        <f>IF(N145="základní",J145,0)</f>
        <v>0</v>
      </c>
      <c r="BF145" s="242">
        <f>IF(N145="snížená",J145,0)</f>
        <v>0</v>
      </c>
      <c r="BG145" s="242">
        <f>IF(N145="zákl. přenesená",J145,0)</f>
        <v>0</v>
      </c>
      <c r="BH145" s="242">
        <f>IF(N145="sníž. přenesená",J145,0)</f>
        <v>0</v>
      </c>
      <c r="BI145" s="242">
        <f>IF(N145="nulová",J145,0)</f>
        <v>0</v>
      </c>
      <c r="BJ145" s="18" t="s">
        <v>85</v>
      </c>
      <c r="BK145" s="242">
        <f>ROUND(I145*H145,2)</f>
        <v>0</v>
      </c>
      <c r="BL145" s="18" t="s">
        <v>100</v>
      </c>
      <c r="BM145" s="241" t="s">
        <v>947</v>
      </c>
    </row>
    <row r="146" spans="1:51" s="14" customFormat="1" ht="12">
      <c r="A146" s="14"/>
      <c r="B146" s="254"/>
      <c r="C146" s="255"/>
      <c r="D146" s="245" t="s">
        <v>226</v>
      </c>
      <c r="E146" s="256" t="s">
        <v>1</v>
      </c>
      <c r="F146" s="257" t="s">
        <v>948</v>
      </c>
      <c r="G146" s="255"/>
      <c r="H146" s="258">
        <v>80</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226</v>
      </c>
      <c r="AU146" s="264" t="s">
        <v>87</v>
      </c>
      <c r="AV146" s="14" t="s">
        <v>87</v>
      </c>
      <c r="AW146" s="14" t="s">
        <v>35</v>
      </c>
      <c r="AX146" s="14" t="s">
        <v>78</v>
      </c>
      <c r="AY146" s="264" t="s">
        <v>216</v>
      </c>
    </row>
    <row r="147" spans="1:51" s="15" customFormat="1" ht="12">
      <c r="A147" s="15"/>
      <c r="B147" s="265"/>
      <c r="C147" s="266"/>
      <c r="D147" s="245" t="s">
        <v>226</v>
      </c>
      <c r="E147" s="267" t="s">
        <v>1</v>
      </c>
      <c r="F147" s="268" t="s">
        <v>229</v>
      </c>
      <c r="G147" s="266"/>
      <c r="H147" s="269">
        <v>80</v>
      </c>
      <c r="I147" s="270"/>
      <c r="J147" s="266"/>
      <c r="K147" s="266"/>
      <c r="L147" s="271"/>
      <c r="M147" s="272"/>
      <c r="N147" s="273"/>
      <c r="O147" s="273"/>
      <c r="P147" s="273"/>
      <c r="Q147" s="273"/>
      <c r="R147" s="273"/>
      <c r="S147" s="273"/>
      <c r="T147" s="274"/>
      <c r="U147" s="15"/>
      <c r="V147" s="15"/>
      <c r="W147" s="15"/>
      <c r="X147" s="15"/>
      <c r="Y147" s="15"/>
      <c r="Z147" s="15"/>
      <c r="AA147" s="15"/>
      <c r="AB147" s="15"/>
      <c r="AC147" s="15"/>
      <c r="AD147" s="15"/>
      <c r="AE147" s="15"/>
      <c r="AT147" s="275" t="s">
        <v>226</v>
      </c>
      <c r="AU147" s="275" t="s">
        <v>87</v>
      </c>
      <c r="AV147" s="15" t="s">
        <v>100</v>
      </c>
      <c r="AW147" s="15" t="s">
        <v>35</v>
      </c>
      <c r="AX147" s="15" t="s">
        <v>85</v>
      </c>
      <c r="AY147" s="275" t="s">
        <v>216</v>
      </c>
    </row>
    <row r="148" spans="1:65" s="2" customFormat="1" ht="76.35" customHeight="1">
      <c r="A148" s="39"/>
      <c r="B148" s="40"/>
      <c r="C148" s="276" t="s">
        <v>241</v>
      </c>
      <c r="D148" s="276" t="s">
        <v>265</v>
      </c>
      <c r="E148" s="277" t="s">
        <v>949</v>
      </c>
      <c r="F148" s="278" t="s">
        <v>950</v>
      </c>
      <c r="G148" s="279" t="s">
        <v>300</v>
      </c>
      <c r="H148" s="280">
        <v>12.2</v>
      </c>
      <c r="I148" s="281"/>
      <c r="J148" s="282">
        <f>ROUND(I148*H148,2)</f>
        <v>0</v>
      </c>
      <c r="K148" s="278" t="s">
        <v>223</v>
      </c>
      <c r="L148" s="45"/>
      <c r="M148" s="283" t="s">
        <v>1</v>
      </c>
      <c r="N148" s="284" t="s">
        <v>43</v>
      </c>
      <c r="O148" s="92"/>
      <c r="P148" s="239">
        <f>O148*H148</f>
        <v>0</v>
      </c>
      <c r="Q148" s="239">
        <v>0</v>
      </c>
      <c r="R148" s="239">
        <f>Q148*H148</f>
        <v>0</v>
      </c>
      <c r="S148" s="239">
        <v>0</v>
      </c>
      <c r="T148" s="240">
        <f>S148*H148</f>
        <v>0</v>
      </c>
      <c r="U148" s="39"/>
      <c r="V148" s="39"/>
      <c r="W148" s="39"/>
      <c r="X148" s="39"/>
      <c r="Y148" s="39"/>
      <c r="Z148" s="39"/>
      <c r="AA148" s="39"/>
      <c r="AB148" s="39"/>
      <c r="AC148" s="39"/>
      <c r="AD148" s="39"/>
      <c r="AE148" s="39"/>
      <c r="AR148" s="241" t="s">
        <v>100</v>
      </c>
      <c r="AT148" s="241" t="s">
        <v>265</v>
      </c>
      <c r="AU148" s="241" t="s">
        <v>87</v>
      </c>
      <c r="AY148" s="18" t="s">
        <v>216</v>
      </c>
      <c r="BE148" s="242">
        <f>IF(N148="základní",J148,0)</f>
        <v>0</v>
      </c>
      <c r="BF148" s="242">
        <f>IF(N148="snížená",J148,0)</f>
        <v>0</v>
      </c>
      <c r="BG148" s="242">
        <f>IF(N148="zákl. přenesená",J148,0)</f>
        <v>0</v>
      </c>
      <c r="BH148" s="242">
        <f>IF(N148="sníž. přenesená",J148,0)</f>
        <v>0</v>
      </c>
      <c r="BI148" s="242">
        <f>IF(N148="nulová",J148,0)</f>
        <v>0</v>
      </c>
      <c r="BJ148" s="18" t="s">
        <v>85</v>
      </c>
      <c r="BK148" s="242">
        <f>ROUND(I148*H148,2)</f>
        <v>0</v>
      </c>
      <c r="BL148" s="18" t="s">
        <v>100</v>
      </c>
      <c r="BM148" s="241" t="s">
        <v>951</v>
      </c>
    </row>
    <row r="149" spans="1:51" s="14" customFormat="1" ht="12">
      <c r="A149" s="14"/>
      <c r="B149" s="254"/>
      <c r="C149" s="255"/>
      <c r="D149" s="245" t="s">
        <v>226</v>
      </c>
      <c r="E149" s="256" t="s">
        <v>1</v>
      </c>
      <c r="F149" s="257" t="s">
        <v>952</v>
      </c>
      <c r="G149" s="255"/>
      <c r="H149" s="258">
        <v>12.2</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226</v>
      </c>
      <c r="AU149" s="264" t="s">
        <v>87</v>
      </c>
      <c r="AV149" s="14" t="s">
        <v>87</v>
      </c>
      <c r="AW149" s="14" t="s">
        <v>35</v>
      </c>
      <c r="AX149" s="14" t="s">
        <v>78</v>
      </c>
      <c r="AY149" s="264" t="s">
        <v>216</v>
      </c>
    </row>
    <row r="150" spans="1:51" s="15" customFormat="1" ht="12">
      <c r="A150" s="15"/>
      <c r="B150" s="265"/>
      <c r="C150" s="266"/>
      <c r="D150" s="245" t="s">
        <v>226</v>
      </c>
      <c r="E150" s="267" t="s">
        <v>1</v>
      </c>
      <c r="F150" s="268" t="s">
        <v>229</v>
      </c>
      <c r="G150" s="266"/>
      <c r="H150" s="269">
        <v>12.2</v>
      </c>
      <c r="I150" s="270"/>
      <c r="J150" s="266"/>
      <c r="K150" s="266"/>
      <c r="L150" s="271"/>
      <c r="M150" s="272"/>
      <c r="N150" s="273"/>
      <c r="O150" s="273"/>
      <c r="P150" s="273"/>
      <c r="Q150" s="273"/>
      <c r="R150" s="273"/>
      <c r="S150" s="273"/>
      <c r="T150" s="274"/>
      <c r="U150" s="15"/>
      <c r="V150" s="15"/>
      <c r="W150" s="15"/>
      <c r="X150" s="15"/>
      <c r="Y150" s="15"/>
      <c r="Z150" s="15"/>
      <c r="AA150" s="15"/>
      <c r="AB150" s="15"/>
      <c r="AC150" s="15"/>
      <c r="AD150" s="15"/>
      <c r="AE150" s="15"/>
      <c r="AT150" s="275" t="s">
        <v>226</v>
      </c>
      <c r="AU150" s="275" t="s">
        <v>87</v>
      </c>
      <c r="AV150" s="15" t="s">
        <v>100</v>
      </c>
      <c r="AW150" s="15" t="s">
        <v>35</v>
      </c>
      <c r="AX150" s="15" t="s">
        <v>85</v>
      </c>
      <c r="AY150" s="275" t="s">
        <v>216</v>
      </c>
    </row>
    <row r="151" spans="1:65" s="2" customFormat="1" ht="55.5" customHeight="1">
      <c r="A151" s="39"/>
      <c r="B151" s="40"/>
      <c r="C151" s="276" t="s">
        <v>245</v>
      </c>
      <c r="D151" s="276" t="s">
        <v>265</v>
      </c>
      <c r="E151" s="277" t="s">
        <v>953</v>
      </c>
      <c r="F151" s="278" t="s">
        <v>954</v>
      </c>
      <c r="G151" s="279" t="s">
        <v>331</v>
      </c>
      <c r="H151" s="280">
        <v>0.996</v>
      </c>
      <c r="I151" s="281"/>
      <c r="J151" s="282">
        <f>ROUND(I151*H151,2)</f>
        <v>0</v>
      </c>
      <c r="K151" s="278" t="s">
        <v>223</v>
      </c>
      <c r="L151" s="45"/>
      <c r="M151" s="283" t="s">
        <v>1</v>
      </c>
      <c r="N151" s="284" t="s">
        <v>43</v>
      </c>
      <c r="O151" s="92"/>
      <c r="P151" s="239">
        <f>O151*H151</f>
        <v>0</v>
      </c>
      <c r="Q151" s="239">
        <v>0</v>
      </c>
      <c r="R151" s="239">
        <f>Q151*H151</f>
        <v>0</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955</v>
      </c>
    </row>
    <row r="152" spans="1:51" s="14" customFormat="1" ht="12">
      <c r="A152" s="14"/>
      <c r="B152" s="254"/>
      <c r="C152" s="255"/>
      <c r="D152" s="245" t="s">
        <v>226</v>
      </c>
      <c r="E152" s="256" t="s">
        <v>1</v>
      </c>
      <c r="F152" s="257" t="s">
        <v>956</v>
      </c>
      <c r="G152" s="255"/>
      <c r="H152" s="258">
        <v>0.996</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87</v>
      </c>
      <c r="AV152" s="14" t="s">
        <v>87</v>
      </c>
      <c r="AW152" s="14" t="s">
        <v>35</v>
      </c>
      <c r="AX152" s="14" t="s">
        <v>78</v>
      </c>
      <c r="AY152" s="264" t="s">
        <v>216</v>
      </c>
    </row>
    <row r="153" spans="1:51" s="15" customFormat="1" ht="12">
      <c r="A153" s="15"/>
      <c r="B153" s="265"/>
      <c r="C153" s="266"/>
      <c r="D153" s="245" t="s">
        <v>226</v>
      </c>
      <c r="E153" s="267" t="s">
        <v>1</v>
      </c>
      <c r="F153" s="268" t="s">
        <v>229</v>
      </c>
      <c r="G153" s="266"/>
      <c r="H153" s="269">
        <v>0.996</v>
      </c>
      <c r="I153" s="270"/>
      <c r="J153" s="266"/>
      <c r="K153" s="266"/>
      <c r="L153" s="271"/>
      <c r="M153" s="272"/>
      <c r="N153" s="273"/>
      <c r="O153" s="273"/>
      <c r="P153" s="273"/>
      <c r="Q153" s="273"/>
      <c r="R153" s="273"/>
      <c r="S153" s="273"/>
      <c r="T153" s="274"/>
      <c r="U153" s="15"/>
      <c r="V153" s="15"/>
      <c r="W153" s="15"/>
      <c r="X153" s="15"/>
      <c r="Y153" s="15"/>
      <c r="Z153" s="15"/>
      <c r="AA153" s="15"/>
      <c r="AB153" s="15"/>
      <c r="AC153" s="15"/>
      <c r="AD153" s="15"/>
      <c r="AE153" s="15"/>
      <c r="AT153" s="275" t="s">
        <v>226</v>
      </c>
      <c r="AU153" s="275" t="s">
        <v>87</v>
      </c>
      <c r="AV153" s="15" t="s">
        <v>100</v>
      </c>
      <c r="AW153" s="15" t="s">
        <v>35</v>
      </c>
      <c r="AX153" s="15" t="s">
        <v>85</v>
      </c>
      <c r="AY153" s="275" t="s">
        <v>216</v>
      </c>
    </row>
    <row r="154" spans="1:65" s="2" customFormat="1" ht="55.5" customHeight="1">
      <c r="A154" s="39"/>
      <c r="B154" s="40"/>
      <c r="C154" s="276" t="s">
        <v>224</v>
      </c>
      <c r="D154" s="276" t="s">
        <v>265</v>
      </c>
      <c r="E154" s="277" t="s">
        <v>957</v>
      </c>
      <c r="F154" s="278" t="s">
        <v>958</v>
      </c>
      <c r="G154" s="279" t="s">
        <v>222</v>
      </c>
      <c r="H154" s="280">
        <v>132</v>
      </c>
      <c r="I154" s="281"/>
      <c r="J154" s="282">
        <f>ROUND(I154*H154,2)</f>
        <v>0</v>
      </c>
      <c r="K154" s="278" t="s">
        <v>223</v>
      </c>
      <c r="L154" s="45"/>
      <c r="M154" s="283" t="s">
        <v>1</v>
      </c>
      <c r="N154" s="284" t="s">
        <v>43</v>
      </c>
      <c r="O154" s="92"/>
      <c r="P154" s="239">
        <f>O154*H154</f>
        <v>0</v>
      </c>
      <c r="Q154" s="239">
        <v>0</v>
      </c>
      <c r="R154" s="239">
        <f>Q154*H154</f>
        <v>0</v>
      </c>
      <c r="S154" s="239">
        <v>0</v>
      </c>
      <c r="T154" s="240">
        <f>S154*H154</f>
        <v>0</v>
      </c>
      <c r="U154" s="39"/>
      <c r="V154" s="39"/>
      <c r="W154" s="39"/>
      <c r="X154" s="39"/>
      <c r="Y154" s="39"/>
      <c r="Z154" s="39"/>
      <c r="AA154" s="39"/>
      <c r="AB154" s="39"/>
      <c r="AC154" s="39"/>
      <c r="AD154" s="39"/>
      <c r="AE154" s="39"/>
      <c r="AR154" s="241" t="s">
        <v>100</v>
      </c>
      <c r="AT154" s="241" t="s">
        <v>265</v>
      </c>
      <c r="AU154" s="241" t="s">
        <v>87</v>
      </c>
      <c r="AY154" s="18" t="s">
        <v>216</v>
      </c>
      <c r="BE154" s="242">
        <f>IF(N154="základní",J154,0)</f>
        <v>0</v>
      </c>
      <c r="BF154" s="242">
        <f>IF(N154="snížená",J154,0)</f>
        <v>0</v>
      </c>
      <c r="BG154" s="242">
        <f>IF(N154="zákl. přenesená",J154,0)</f>
        <v>0</v>
      </c>
      <c r="BH154" s="242">
        <f>IF(N154="sníž. přenesená",J154,0)</f>
        <v>0</v>
      </c>
      <c r="BI154" s="242">
        <f>IF(N154="nulová",J154,0)</f>
        <v>0</v>
      </c>
      <c r="BJ154" s="18" t="s">
        <v>85</v>
      </c>
      <c r="BK154" s="242">
        <f>ROUND(I154*H154,2)</f>
        <v>0</v>
      </c>
      <c r="BL154" s="18" t="s">
        <v>100</v>
      </c>
      <c r="BM154" s="241" t="s">
        <v>959</v>
      </c>
    </row>
    <row r="155" spans="1:51" s="14" customFormat="1" ht="12">
      <c r="A155" s="14"/>
      <c r="B155" s="254"/>
      <c r="C155" s="255"/>
      <c r="D155" s="245" t="s">
        <v>226</v>
      </c>
      <c r="E155" s="256" t="s">
        <v>1</v>
      </c>
      <c r="F155" s="257" t="s">
        <v>960</v>
      </c>
      <c r="G155" s="255"/>
      <c r="H155" s="258">
        <v>132</v>
      </c>
      <c r="I155" s="259"/>
      <c r="J155" s="255"/>
      <c r="K155" s="255"/>
      <c r="L155" s="260"/>
      <c r="M155" s="261"/>
      <c r="N155" s="262"/>
      <c r="O155" s="262"/>
      <c r="P155" s="262"/>
      <c r="Q155" s="262"/>
      <c r="R155" s="262"/>
      <c r="S155" s="262"/>
      <c r="T155" s="263"/>
      <c r="U155" s="14"/>
      <c r="V155" s="14"/>
      <c r="W155" s="14"/>
      <c r="X155" s="14"/>
      <c r="Y155" s="14"/>
      <c r="Z155" s="14"/>
      <c r="AA155" s="14"/>
      <c r="AB155" s="14"/>
      <c r="AC155" s="14"/>
      <c r="AD155" s="14"/>
      <c r="AE155" s="14"/>
      <c r="AT155" s="264" t="s">
        <v>226</v>
      </c>
      <c r="AU155" s="264" t="s">
        <v>87</v>
      </c>
      <c r="AV155" s="14" t="s">
        <v>87</v>
      </c>
      <c r="AW155" s="14" t="s">
        <v>35</v>
      </c>
      <c r="AX155" s="14" t="s">
        <v>78</v>
      </c>
      <c r="AY155" s="264" t="s">
        <v>216</v>
      </c>
    </row>
    <row r="156" spans="1:51" s="15" customFormat="1" ht="12">
      <c r="A156" s="15"/>
      <c r="B156" s="265"/>
      <c r="C156" s="266"/>
      <c r="D156" s="245" t="s">
        <v>226</v>
      </c>
      <c r="E156" s="267" t="s">
        <v>1</v>
      </c>
      <c r="F156" s="268" t="s">
        <v>229</v>
      </c>
      <c r="G156" s="266"/>
      <c r="H156" s="269">
        <v>132</v>
      </c>
      <c r="I156" s="270"/>
      <c r="J156" s="266"/>
      <c r="K156" s="266"/>
      <c r="L156" s="271"/>
      <c r="M156" s="272"/>
      <c r="N156" s="273"/>
      <c r="O156" s="273"/>
      <c r="P156" s="273"/>
      <c r="Q156" s="273"/>
      <c r="R156" s="273"/>
      <c r="S156" s="273"/>
      <c r="T156" s="274"/>
      <c r="U156" s="15"/>
      <c r="V156" s="15"/>
      <c r="W156" s="15"/>
      <c r="X156" s="15"/>
      <c r="Y156" s="15"/>
      <c r="Z156" s="15"/>
      <c r="AA156" s="15"/>
      <c r="AB156" s="15"/>
      <c r="AC156" s="15"/>
      <c r="AD156" s="15"/>
      <c r="AE156" s="15"/>
      <c r="AT156" s="275" t="s">
        <v>226</v>
      </c>
      <c r="AU156" s="275" t="s">
        <v>87</v>
      </c>
      <c r="AV156" s="15" t="s">
        <v>100</v>
      </c>
      <c r="AW156" s="15" t="s">
        <v>35</v>
      </c>
      <c r="AX156" s="15" t="s">
        <v>85</v>
      </c>
      <c r="AY156" s="275" t="s">
        <v>216</v>
      </c>
    </row>
    <row r="157" spans="1:65" s="2" customFormat="1" ht="128.55" customHeight="1">
      <c r="A157" s="39"/>
      <c r="B157" s="40"/>
      <c r="C157" s="276" t="s">
        <v>252</v>
      </c>
      <c r="D157" s="276" t="s">
        <v>265</v>
      </c>
      <c r="E157" s="277" t="s">
        <v>378</v>
      </c>
      <c r="F157" s="278" t="s">
        <v>379</v>
      </c>
      <c r="G157" s="279" t="s">
        <v>331</v>
      </c>
      <c r="H157" s="280">
        <v>0.05</v>
      </c>
      <c r="I157" s="281"/>
      <c r="J157" s="282">
        <f>ROUND(I157*H157,2)</f>
        <v>0</v>
      </c>
      <c r="K157" s="278" t="s">
        <v>223</v>
      </c>
      <c r="L157" s="45"/>
      <c r="M157" s="283" t="s">
        <v>1</v>
      </c>
      <c r="N157" s="284" t="s">
        <v>43</v>
      </c>
      <c r="O157" s="92"/>
      <c r="P157" s="239">
        <f>O157*H157</f>
        <v>0</v>
      </c>
      <c r="Q157" s="239">
        <v>0</v>
      </c>
      <c r="R157" s="239">
        <f>Q157*H157</f>
        <v>0</v>
      </c>
      <c r="S157" s="239">
        <v>0</v>
      </c>
      <c r="T157" s="240">
        <f>S157*H157</f>
        <v>0</v>
      </c>
      <c r="U157" s="39"/>
      <c r="V157" s="39"/>
      <c r="W157" s="39"/>
      <c r="X157" s="39"/>
      <c r="Y157" s="39"/>
      <c r="Z157" s="39"/>
      <c r="AA157" s="39"/>
      <c r="AB157" s="39"/>
      <c r="AC157" s="39"/>
      <c r="AD157" s="39"/>
      <c r="AE157" s="39"/>
      <c r="AR157" s="241" t="s">
        <v>100</v>
      </c>
      <c r="AT157" s="241" t="s">
        <v>265</v>
      </c>
      <c r="AU157" s="241" t="s">
        <v>87</v>
      </c>
      <c r="AY157" s="18" t="s">
        <v>216</v>
      </c>
      <c r="BE157" s="242">
        <f>IF(N157="základní",J157,0)</f>
        <v>0</v>
      </c>
      <c r="BF157" s="242">
        <f>IF(N157="snížená",J157,0)</f>
        <v>0</v>
      </c>
      <c r="BG157" s="242">
        <f>IF(N157="zákl. přenesená",J157,0)</f>
        <v>0</v>
      </c>
      <c r="BH157" s="242">
        <f>IF(N157="sníž. přenesená",J157,0)</f>
        <v>0</v>
      </c>
      <c r="BI157" s="242">
        <f>IF(N157="nulová",J157,0)</f>
        <v>0</v>
      </c>
      <c r="BJ157" s="18" t="s">
        <v>85</v>
      </c>
      <c r="BK157" s="242">
        <f>ROUND(I157*H157,2)</f>
        <v>0</v>
      </c>
      <c r="BL157" s="18" t="s">
        <v>100</v>
      </c>
      <c r="BM157" s="241" t="s">
        <v>961</v>
      </c>
    </row>
    <row r="158" spans="1:51" s="14" customFormat="1" ht="12">
      <c r="A158" s="14"/>
      <c r="B158" s="254"/>
      <c r="C158" s="255"/>
      <c r="D158" s="245" t="s">
        <v>226</v>
      </c>
      <c r="E158" s="256" t="s">
        <v>1</v>
      </c>
      <c r="F158" s="257" t="s">
        <v>962</v>
      </c>
      <c r="G158" s="255"/>
      <c r="H158" s="258">
        <v>0.05</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226</v>
      </c>
      <c r="AU158" s="264" t="s">
        <v>87</v>
      </c>
      <c r="AV158" s="14" t="s">
        <v>87</v>
      </c>
      <c r="AW158" s="14" t="s">
        <v>35</v>
      </c>
      <c r="AX158" s="14" t="s">
        <v>78</v>
      </c>
      <c r="AY158" s="264" t="s">
        <v>216</v>
      </c>
    </row>
    <row r="159" spans="1:51" s="15" customFormat="1" ht="12">
      <c r="A159" s="15"/>
      <c r="B159" s="265"/>
      <c r="C159" s="266"/>
      <c r="D159" s="245" t="s">
        <v>226</v>
      </c>
      <c r="E159" s="267" t="s">
        <v>1</v>
      </c>
      <c r="F159" s="268" t="s">
        <v>229</v>
      </c>
      <c r="G159" s="266"/>
      <c r="H159" s="269">
        <v>0.05</v>
      </c>
      <c r="I159" s="270"/>
      <c r="J159" s="266"/>
      <c r="K159" s="266"/>
      <c r="L159" s="271"/>
      <c r="M159" s="272"/>
      <c r="N159" s="273"/>
      <c r="O159" s="273"/>
      <c r="P159" s="273"/>
      <c r="Q159" s="273"/>
      <c r="R159" s="273"/>
      <c r="S159" s="273"/>
      <c r="T159" s="274"/>
      <c r="U159" s="15"/>
      <c r="V159" s="15"/>
      <c r="W159" s="15"/>
      <c r="X159" s="15"/>
      <c r="Y159" s="15"/>
      <c r="Z159" s="15"/>
      <c r="AA159" s="15"/>
      <c r="AB159" s="15"/>
      <c r="AC159" s="15"/>
      <c r="AD159" s="15"/>
      <c r="AE159" s="15"/>
      <c r="AT159" s="275" t="s">
        <v>226</v>
      </c>
      <c r="AU159" s="275" t="s">
        <v>87</v>
      </c>
      <c r="AV159" s="15" t="s">
        <v>100</v>
      </c>
      <c r="AW159" s="15" t="s">
        <v>35</v>
      </c>
      <c r="AX159" s="15" t="s">
        <v>85</v>
      </c>
      <c r="AY159" s="275" t="s">
        <v>216</v>
      </c>
    </row>
    <row r="160" spans="1:65" s="2" customFormat="1" ht="128.55" customHeight="1">
      <c r="A160" s="39"/>
      <c r="B160" s="40"/>
      <c r="C160" s="276" t="s">
        <v>259</v>
      </c>
      <c r="D160" s="276" t="s">
        <v>265</v>
      </c>
      <c r="E160" s="277" t="s">
        <v>383</v>
      </c>
      <c r="F160" s="278" t="s">
        <v>384</v>
      </c>
      <c r="G160" s="279" t="s">
        <v>331</v>
      </c>
      <c r="H160" s="280">
        <v>5.25</v>
      </c>
      <c r="I160" s="281"/>
      <c r="J160" s="282">
        <f>ROUND(I160*H160,2)</f>
        <v>0</v>
      </c>
      <c r="K160" s="278" t="s">
        <v>223</v>
      </c>
      <c r="L160" s="45"/>
      <c r="M160" s="283" t="s">
        <v>1</v>
      </c>
      <c r="N160" s="284" t="s">
        <v>43</v>
      </c>
      <c r="O160" s="92"/>
      <c r="P160" s="239">
        <f>O160*H160</f>
        <v>0</v>
      </c>
      <c r="Q160" s="239">
        <v>0</v>
      </c>
      <c r="R160" s="239">
        <f>Q160*H160</f>
        <v>0</v>
      </c>
      <c r="S160" s="239">
        <v>0</v>
      </c>
      <c r="T160" s="240">
        <f>S160*H160</f>
        <v>0</v>
      </c>
      <c r="U160" s="39"/>
      <c r="V160" s="39"/>
      <c r="W160" s="39"/>
      <c r="X160" s="39"/>
      <c r="Y160" s="39"/>
      <c r="Z160" s="39"/>
      <c r="AA160" s="39"/>
      <c r="AB160" s="39"/>
      <c r="AC160" s="39"/>
      <c r="AD160" s="39"/>
      <c r="AE160" s="39"/>
      <c r="AR160" s="241" t="s">
        <v>100</v>
      </c>
      <c r="AT160" s="241" t="s">
        <v>265</v>
      </c>
      <c r="AU160" s="241" t="s">
        <v>87</v>
      </c>
      <c r="AY160" s="18" t="s">
        <v>216</v>
      </c>
      <c r="BE160" s="242">
        <f>IF(N160="základní",J160,0)</f>
        <v>0</v>
      </c>
      <c r="BF160" s="242">
        <f>IF(N160="snížená",J160,0)</f>
        <v>0</v>
      </c>
      <c r="BG160" s="242">
        <f>IF(N160="zákl. přenesená",J160,0)</f>
        <v>0</v>
      </c>
      <c r="BH160" s="242">
        <f>IF(N160="sníž. přenesená",J160,0)</f>
        <v>0</v>
      </c>
      <c r="BI160" s="242">
        <f>IF(N160="nulová",J160,0)</f>
        <v>0</v>
      </c>
      <c r="BJ160" s="18" t="s">
        <v>85</v>
      </c>
      <c r="BK160" s="242">
        <f>ROUND(I160*H160,2)</f>
        <v>0</v>
      </c>
      <c r="BL160" s="18" t="s">
        <v>100</v>
      </c>
      <c r="BM160" s="241" t="s">
        <v>963</v>
      </c>
    </row>
    <row r="161" spans="1:51" s="14" customFormat="1" ht="12">
      <c r="A161" s="14"/>
      <c r="B161" s="254"/>
      <c r="C161" s="255"/>
      <c r="D161" s="245" t="s">
        <v>226</v>
      </c>
      <c r="E161" s="256" t="s">
        <v>1</v>
      </c>
      <c r="F161" s="257" t="s">
        <v>964</v>
      </c>
      <c r="G161" s="255"/>
      <c r="H161" s="258">
        <v>5.25</v>
      </c>
      <c r="I161" s="259"/>
      <c r="J161" s="255"/>
      <c r="K161" s="255"/>
      <c r="L161" s="260"/>
      <c r="M161" s="261"/>
      <c r="N161" s="262"/>
      <c r="O161" s="262"/>
      <c r="P161" s="262"/>
      <c r="Q161" s="262"/>
      <c r="R161" s="262"/>
      <c r="S161" s="262"/>
      <c r="T161" s="263"/>
      <c r="U161" s="14"/>
      <c r="V161" s="14"/>
      <c r="W161" s="14"/>
      <c r="X161" s="14"/>
      <c r="Y161" s="14"/>
      <c r="Z161" s="14"/>
      <c r="AA161" s="14"/>
      <c r="AB161" s="14"/>
      <c r="AC161" s="14"/>
      <c r="AD161" s="14"/>
      <c r="AE161" s="14"/>
      <c r="AT161" s="264" t="s">
        <v>226</v>
      </c>
      <c r="AU161" s="264" t="s">
        <v>87</v>
      </c>
      <c r="AV161" s="14" t="s">
        <v>87</v>
      </c>
      <c r="AW161" s="14" t="s">
        <v>35</v>
      </c>
      <c r="AX161" s="14" t="s">
        <v>78</v>
      </c>
      <c r="AY161" s="264" t="s">
        <v>216</v>
      </c>
    </row>
    <row r="162" spans="1:51" s="15" customFormat="1" ht="12">
      <c r="A162" s="15"/>
      <c r="B162" s="265"/>
      <c r="C162" s="266"/>
      <c r="D162" s="245" t="s">
        <v>226</v>
      </c>
      <c r="E162" s="267" t="s">
        <v>1</v>
      </c>
      <c r="F162" s="268" t="s">
        <v>229</v>
      </c>
      <c r="G162" s="266"/>
      <c r="H162" s="269">
        <v>5.25</v>
      </c>
      <c r="I162" s="270"/>
      <c r="J162" s="266"/>
      <c r="K162" s="266"/>
      <c r="L162" s="271"/>
      <c r="M162" s="272"/>
      <c r="N162" s="273"/>
      <c r="O162" s="273"/>
      <c r="P162" s="273"/>
      <c r="Q162" s="273"/>
      <c r="R162" s="273"/>
      <c r="S162" s="273"/>
      <c r="T162" s="274"/>
      <c r="U162" s="15"/>
      <c r="V162" s="15"/>
      <c r="W162" s="15"/>
      <c r="X162" s="15"/>
      <c r="Y162" s="15"/>
      <c r="Z162" s="15"/>
      <c r="AA162" s="15"/>
      <c r="AB162" s="15"/>
      <c r="AC162" s="15"/>
      <c r="AD162" s="15"/>
      <c r="AE162" s="15"/>
      <c r="AT162" s="275" t="s">
        <v>226</v>
      </c>
      <c r="AU162" s="275" t="s">
        <v>87</v>
      </c>
      <c r="AV162" s="15" t="s">
        <v>100</v>
      </c>
      <c r="AW162" s="15" t="s">
        <v>35</v>
      </c>
      <c r="AX162" s="15" t="s">
        <v>85</v>
      </c>
      <c r="AY162" s="275" t="s">
        <v>216</v>
      </c>
    </row>
    <row r="163" spans="1:65" s="2" customFormat="1" ht="134.25" customHeight="1">
      <c r="A163" s="39"/>
      <c r="B163" s="40"/>
      <c r="C163" s="276" t="s">
        <v>264</v>
      </c>
      <c r="D163" s="276" t="s">
        <v>265</v>
      </c>
      <c r="E163" s="277" t="s">
        <v>393</v>
      </c>
      <c r="F163" s="278" t="s">
        <v>394</v>
      </c>
      <c r="G163" s="279" t="s">
        <v>331</v>
      </c>
      <c r="H163" s="280">
        <v>0.05</v>
      </c>
      <c r="I163" s="281"/>
      <c r="J163" s="282">
        <f>ROUND(I163*H163,2)</f>
        <v>0</v>
      </c>
      <c r="K163" s="278" t="s">
        <v>223</v>
      </c>
      <c r="L163" s="45"/>
      <c r="M163" s="283" t="s">
        <v>1</v>
      </c>
      <c r="N163" s="284" t="s">
        <v>43</v>
      </c>
      <c r="O163" s="92"/>
      <c r="P163" s="239">
        <f>O163*H163</f>
        <v>0</v>
      </c>
      <c r="Q163" s="239">
        <v>0</v>
      </c>
      <c r="R163" s="239">
        <f>Q163*H163</f>
        <v>0</v>
      </c>
      <c r="S163" s="239">
        <v>0</v>
      </c>
      <c r="T163" s="240">
        <f>S163*H163</f>
        <v>0</v>
      </c>
      <c r="U163" s="39"/>
      <c r="V163" s="39"/>
      <c r="W163" s="39"/>
      <c r="X163" s="39"/>
      <c r="Y163" s="39"/>
      <c r="Z163" s="39"/>
      <c r="AA163" s="39"/>
      <c r="AB163" s="39"/>
      <c r="AC163" s="39"/>
      <c r="AD163" s="39"/>
      <c r="AE163" s="39"/>
      <c r="AR163" s="241" t="s">
        <v>100</v>
      </c>
      <c r="AT163" s="241" t="s">
        <v>265</v>
      </c>
      <c r="AU163" s="241" t="s">
        <v>87</v>
      </c>
      <c r="AY163" s="18" t="s">
        <v>216</v>
      </c>
      <c r="BE163" s="242">
        <f>IF(N163="základní",J163,0)</f>
        <v>0</v>
      </c>
      <c r="BF163" s="242">
        <f>IF(N163="snížená",J163,0)</f>
        <v>0</v>
      </c>
      <c r="BG163" s="242">
        <f>IF(N163="zákl. přenesená",J163,0)</f>
        <v>0</v>
      </c>
      <c r="BH163" s="242">
        <f>IF(N163="sníž. přenesená",J163,0)</f>
        <v>0</v>
      </c>
      <c r="BI163" s="242">
        <f>IF(N163="nulová",J163,0)</f>
        <v>0</v>
      </c>
      <c r="BJ163" s="18" t="s">
        <v>85</v>
      </c>
      <c r="BK163" s="242">
        <f>ROUND(I163*H163,2)</f>
        <v>0</v>
      </c>
      <c r="BL163" s="18" t="s">
        <v>100</v>
      </c>
      <c r="BM163" s="241" t="s">
        <v>965</v>
      </c>
    </row>
    <row r="164" spans="1:51" s="13" customFormat="1" ht="12">
      <c r="A164" s="13"/>
      <c r="B164" s="243"/>
      <c r="C164" s="244"/>
      <c r="D164" s="245" t="s">
        <v>226</v>
      </c>
      <c r="E164" s="246" t="s">
        <v>1</v>
      </c>
      <c r="F164" s="247" t="s">
        <v>966</v>
      </c>
      <c r="G164" s="244"/>
      <c r="H164" s="246" t="s">
        <v>1</v>
      </c>
      <c r="I164" s="248"/>
      <c r="J164" s="244"/>
      <c r="K164" s="244"/>
      <c r="L164" s="249"/>
      <c r="M164" s="250"/>
      <c r="N164" s="251"/>
      <c r="O164" s="251"/>
      <c r="P164" s="251"/>
      <c r="Q164" s="251"/>
      <c r="R164" s="251"/>
      <c r="S164" s="251"/>
      <c r="T164" s="252"/>
      <c r="U164" s="13"/>
      <c r="V164" s="13"/>
      <c r="W164" s="13"/>
      <c r="X164" s="13"/>
      <c r="Y164" s="13"/>
      <c r="Z164" s="13"/>
      <c r="AA164" s="13"/>
      <c r="AB164" s="13"/>
      <c r="AC164" s="13"/>
      <c r="AD164" s="13"/>
      <c r="AE164" s="13"/>
      <c r="AT164" s="253" t="s">
        <v>226</v>
      </c>
      <c r="AU164" s="253" t="s">
        <v>87</v>
      </c>
      <c r="AV164" s="13" t="s">
        <v>85</v>
      </c>
      <c r="AW164" s="13" t="s">
        <v>35</v>
      </c>
      <c r="AX164" s="13" t="s">
        <v>78</v>
      </c>
      <c r="AY164" s="253" t="s">
        <v>216</v>
      </c>
    </row>
    <row r="165" spans="1:51" s="14" customFormat="1" ht="12">
      <c r="A165" s="14"/>
      <c r="B165" s="254"/>
      <c r="C165" s="255"/>
      <c r="D165" s="245" t="s">
        <v>226</v>
      </c>
      <c r="E165" s="256" t="s">
        <v>1</v>
      </c>
      <c r="F165" s="257" t="s">
        <v>962</v>
      </c>
      <c r="G165" s="255"/>
      <c r="H165" s="258">
        <v>0.05</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226</v>
      </c>
      <c r="AU165" s="264" t="s">
        <v>87</v>
      </c>
      <c r="AV165" s="14" t="s">
        <v>87</v>
      </c>
      <c r="AW165" s="14" t="s">
        <v>35</v>
      </c>
      <c r="AX165" s="14" t="s">
        <v>78</v>
      </c>
      <c r="AY165" s="264" t="s">
        <v>216</v>
      </c>
    </row>
    <row r="166" spans="1:51" s="15" customFormat="1" ht="12">
      <c r="A166" s="15"/>
      <c r="B166" s="265"/>
      <c r="C166" s="266"/>
      <c r="D166" s="245" t="s">
        <v>226</v>
      </c>
      <c r="E166" s="267" t="s">
        <v>1</v>
      </c>
      <c r="F166" s="268" t="s">
        <v>229</v>
      </c>
      <c r="G166" s="266"/>
      <c r="H166" s="269">
        <v>0.05</v>
      </c>
      <c r="I166" s="270"/>
      <c r="J166" s="266"/>
      <c r="K166" s="266"/>
      <c r="L166" s="271"/>
      <c r="M166" s="272"/>
      <c r="N166" s="273"/>
      <c r="O166" s="273"/>
      <c r="P166" s="273"/>
      <c r="Q166" s="273"/>
      <c r="R166" s="273"/>
      <c r="S166" s="273"/>
      <c r="T166" s="274"/>
      <c r="U166" s="15"/>
      <c r="V166" s="15"/>
      <c r="W166" s="15"/>
      <c r="X166" s="15"/>
      <c r="Y166" s="15"/>
      <c r="Z166" s="15"/>
      <c r="AA166" s="15"/>
      <c r="AB166" s="15"/>
      <c r="AC166" s="15"/>
      <c r="AD166" s="15"/>
      <c r="AE166" s="15"/>
      <c r="AT166" s="275" t="s">
        <v>226</v>
      </c>
      <c r="AU166" s="275" t="s">
        <v>87</v>
      </c>
      <c r="AV166" s="15" t="s">
        <v>100</v>
      </c>
      <c r="AW166" s="15" t="s">
        <v>35</v>
      </c>
      <c r="AX166" s="15" t="s">
        <v>85</v>
      </c>
      <c r="AY166" s="275" t="s">
        <v>216</v>
      </c>
    </row>
    <row r="167" spans="1:65" s="2" customFormat="1" ht="134.25" customHeight="1">
      <c r="A167" s="39"/>
      <c r="B167" s="40"/>
      <c r="C167" s="276" t="s">
        <v>270</v>
      </c>
      <c r="D167" s="276" t="s">
        <v>265</v>
      </c>
      <c r="E167" s="277" t="s">
        <v>398</v>
      </c>
      <c r="F167" s="278" t="s">
        <v>399</v>
      </c>
      <c r="G167" s="279" t="s">
        <v>331</v>
      </c>
      <c r="H167" s="280">
        <v>1.05</v>
      </c>
      <c r="I167" s="281"/>
      <c r="J167" s="282">
        <f>ROUND(I167*H167,2)</f>
        <v>0</v>
      </c>
      <c r="K167" s="278" t="s">
        <v>223</v>
      </c>
      <c r="L167" s="45"/>
      <c r="M167" s="283" t="s">
        <v>1</v>
      </c>
      <c r="N167" s="284" t="s">
        <v>43</v>
      </c>
      <c r="O167" s="92"/>
      <c r="P167" s="239">
        <f>O167*H167</f>
        <v>0</v>
      </c>
      <c r="Q167" s="239">
        <v>0</v>
      </c>
      <c r="R167" s="239">
        <f>Q167*H167</f>
        <v>0</v>
      </c>
      <c r="S167" s="239">
        <v>0</v>
      </c>
      <c r="T167" s="240">
        <f>S167*H167</f>
        <v>0</v>
      </c>
      <c r="U167" s="39"/>
      <c r="V167" s="39"/>
      <c r="W167" s="39"/>
      <c r="X167" s="39"/>
      <c r="Y167" s="39"/>
      <c r="Z167" s="39"/>
      <c r="AA167" s="39"/>
      <c r="AB167" s="39"/>
      <c r="AC167" s="39"/>
      <c r="AD167" s="39"/>
      <c r="AE167" s="39"/>
      <c r="AR167" s="241" t="s">
        <v>100</v>
      </c>
      <c r="AT167" s="241" t="s">
        <v>265</v>
      </c>
      <c r="AU167" s="241" t="s">
        <v>87</v>
      </c>
      <c r="AY167" s="18" t="s">
        <v>216</v>
      </c>
      <c r="BE167" s="242">
        <f>IF(N167="základní",J167,0)</f>
        <v>0</v>
      </c>
      <c r="BF167" s="242">
        <f>IF(N167="snížená",J167,0)</f>
        <v>0</v>
      </c>
      <c r="BG167" s="242">
        <f>IF(N167="zákl. přenesená",J167,0)</f>
        <v>0</v>
      </c>
      <c r="BH167" s="242">
        <f>IF(N167="sníž. přenesená",J167,0)</f>
        <v>0</v>
      </c>
      <c r="BI167" s="242">
        <f>IF(N167="nulová",J167,0)</f>
        <v>0</v>
      </c>
      <c r="BJ167" s="18" t="s">
        <v>85</v>
      </c>
      <c r="BK167" s="242">
        <f>ROUND(I167*H167,2)</f>
        <v>0</v>
      </c>
      <c r="BL167" s="18" t="s">
        <v>100</v>
      </c>
      <c r="BM167" s="241" t="s">
        <v>967</v>
      </c>
    </row>
    <row r="168" spans="1:51" s="14" customFormat="1" ht="12">
      <c r="A168" s="14"/>
      <c r="B168" s="254"/>
      <c r="C168" s="255"/>
      <c r="D168" s="245" t="s">
        <v>226</v>
      </c>
      <c r="E168" s="256" t="s">
        <v>1</v>
      </c>
      <c r="F168" s="257" t="s">
        <v>968</v>
      </c>
      <c r="G168" s="255"/>
      <c r="H168" s="258">
        <v>1.05</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226</v>
      </c>
      <c r="AU168" s="264" t="s">
        <v>87</v>
      </c>
      <c r="AV168" s="14" t="s">
        <v>87</v>
      </c>
      <c r="AW168" s="14" t="s">
        <v>35</v>
      </c>
      <c r="AX168" s="14" t="s">
        <v>78</v>
      </c>
      <c r="AY168" s="264" t="s">
        <v>216</v>
      </c>
    </row>
    <row r="169" spans="1:51" s="15" customFormat="1" ht="12">
      <c r="A169" s="15"/>
      <c r="B169" s="265"/>
      <c r="C169" s="266"/>
      <c r="D169" s="245" t="s">
        <v>226</v>
      </c>
      <c r="E169" s="267" t="s">
        <v>1</v>
      </c>
      <c r="F169" s="268" t="s">
        <v>229</v>
      </c>
      <c r="G169" s="266"/>
      <c r="H169" s="269">
        <v>1.05</v>
      </c>
      <c r="I169" s="270"/>
      <c r="J169" s="266"/>
      <c r="K169" s="266"/>
      <c r="L169" s="271"/>
      <c r="M169" s="272"/>
      <c r="N169" s="273"/>
      <c r="O169" s="273"/>
      <c r="P169" s="273"/>
      <c r="Q169" s="273"/>
      <c r="R169" s="273"/>
      <c r="S169" s="273"/>
      <c r="T169" s="274"/>
      <c r="U169" s="15"/>
      <c r="V169" s="15"/>
      <c r="W169" s="15"/>
      <c r="X169" s="15"/>
      <c r="Y169" s="15"/>
      <c r="Z169" s="15"/>
      <c r="AA169" s="15"/>
      <c r="AB169" s="15"/>
      <c r="AC169" s="15"/>
      <c r="AD169" s="15"/>
      <c r="AE169" s="15"/>
      <c r="AT169" s="275" t="s">
        <v>226</v>
      </c>
      <c r="AU169" s="275" t="s">
        <v>87</v>
      </c>
      <c r="AV169" s="15" t="s">
        <v>100</v>
      </c>
      <c r="AW169" s="15" t="s">
        <v>35</v>
      </c>
      <c r="AX169" s="15" t="s">
        <v>85</v>
      </c>
      <c r="AY169" s="275" t="s">
        <v>216</v>
      </c>
    </row>
    <row r="170" spans="1:65" s="2" customFormat="1" ht="134.25" customHeight="1">
      <c r="A170" s="39"/>
      <c r="B170" s="40"/>
      <c r="C170" s="276" t="s">
        <v>274</v>
      </c>
      <c r="D170" s="276" t="s">
        <v>265</v>
      </c>
      <c r="E170" s="277" t="s">
        <v>417</v>
      </c>
      <c r="F170" s="278" t="s">
        <v>418</v>
      </c>
      <c r="G170" s="279" t="s">
        <v>222</v>
      </c>
      <c r="H170" s="280">
        <v>132</v>
      </c>
      <c r="I170" s="281"/>
      <c r="J170" s="282">
        <f>ROUND(I170*H170,2)</f>
        <v>0</v>
      </c>
      <c r="K170" s="278" t="s">
        <v>223</v>
      </c>
      <c r="L170" s="45"/>
      <c r="M170" s="283" t="s">
        <v>1</v>
      </c>
      <c r="N170" s="284" t="s">
        <v>43</v>
      </c>
      <c r="O170" s="92"/>
      <c r="P170" s="239">
        <f>O170*H170</f>
        <v>0</v>
      </c>
      <c r="Q170" s="239">
        <v>0</v>
      </c>
      <c r="R170" s="239">
        <f>Q170*H170</f>
        <v>0</v>
      </c>
      <c r="S170" s="239">
        <v>0</v>
      </c>
      <c r="T170" s="240">
        <f>S170*H170</f>
        <v>0</v>
      </c>
      <c r="U170" s="39"/>
      <c r="V170" s="39"/>
      <c r="W170" s="39"/>
      <c r="X170" s="39"/>
      <c r="Y170" s="39"/>
      <c r="Z170" s="39"/>
      <c r="AA170" s="39"/>
      <c r="AB170" s="39"/>
      <c r="AC170" s="39"/>
      <c r="AD170" s="39"/>
      <c r="AE170" s="39"/>
      <c r="AR170" s="241" t="s">
        <v>100</v>
      </c>
      <c r="AT170" s="241" t="s">
        <v>265</v>
      </c>
      <c r="AU170" s="241" t="s">
        <v>87</v>
      </c>
      <c r="AY170" s="18" t="s">
        <v>216</v>
      </c>
      <c r="BE170" s="242">
        <f>IF(N170="základní",J170,0)</f>
        <v>0</v>
      </c>
      <c r="BF170" s="242">
        <f>IF(N170="snížená",J170,0)</f>
        <v>0</v>
      </c>
      <c r="BG170" s="242">
        <f>IF(N170="zákl. přenesená",J170,0)</f>
        <v>0</v>
      </c>
      <c r="BH170" s="242">
        <f>IF(N170="sníž. přenesená",J170,0)</f>
        <v>0</v>
      </c>
      <c r="BI170" s="242">
        <f>IF(N170="nulová",J170,0)</f>
        <v>0</v>
      </c>
      <c r="BJ170" s="18" t="s">
        <v>85</v>
      </c>
      <c r="BK170" s="242">
        <f>ROUND(I170*H170,2)</f>
        <v>0</v>
      </c>
      <c r="BL170" s="18" t="s">
        <v>100</v>
      </c>
      <c r="BM170" s="241" t="s">
        <v>969</v>
      </c>
    </row>
    <row r="171" spans="1:51" s="14" customFormat="1" ht="12">
      <c r="A171" s="14"/>
      <c r="B171" s="254"/>
      <c r="C171" s="255"/>
      <c r="D171" s="245" t="s">
        <v>226</v>
      </c>
      <c r="E171" s="256" t="s">
        <v>1</v>
      </c>
      <c r="F171" s="257" t="s">
        <v>960</v>
      </c>
      <c r="G171" s="255"/>
      <c r="H171" s="258">
        <v>132</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226</v>
      </c>
      <c r="AU171" s="264" t="s">
        <v>87</v>
      </c>
      <c r="AV171" s="14" t="s">
        <v>87</v>
      </c>
      <c r="AW171" s="14" t="s">
        <v>35</v>
      </c>
      <c r="AX171" s="14" t="s">
        <v>78</v>
      </c>
      <c r="AY171" s="264" t="s">
        <v>216</v>
      </c>
    </row>
    <row r="172" spans="1:51" s="15" customFormat="1" ht="12">
      <c r="A172" s="15"/>
      <c r="B172" s="265"/>
      <c r="C172" s="266"/>
      <c r="D172" s="245" t="s">
        <v>226</v>
      </c>
      <c r="E172" s="267" t="s">
        <v>1</v>
      </c>
      <c r="F172" s="268" t="s">
        <v>229</v>
      </c>
      <c r="G172" s="266"/>
      <c r="H172" s="269">
        <v>132</v>
      </c>
      <c r="I172" s="270"/>
      <c r="J172" s="266"/>
      <c r="K172" s="266"/>
      <c r="L172" s="271"/>
      <c r="M172" s="272"/>
      <c r="N172" s="273"/>
      <c r="O172" s="273"/>
      <c r="P172" s="273"/>
      <c r="Q172" s="273"/>
      <c r="R172" s="273"/>
      <c r="S172" s="273"/>
      <c r="T172" s="274"/>
      <c r="U172" s="15"/>
      <c r="V172" s="15"/>
      <c r="W172" s="15"/>
      <c r="X172" s="15"/>
      <c r="Y172" s="15"/>
      <c r="Z172" s="15"/>
      <c r="AA172" s="15"/>
      <c r="AB172" s="15"/>
      <c r="AC172" s="15"/>
      <c r="AD172" s="15"/>
      <c r="AE172" s="15"/>
      <c r="AT172" s="275" t="s">
        <v>226</v>
      </c>
      <c r="AU172" s="275" t="s">
        <v>87</v>
      </c>
      <c r="AV172" s="15" t="s">
        <v>100</v>
      </c>
      <c r="AW172" s="15" t="s">
        <v>35</v>
      </c>
      <c r="AX172" s="15" t="s">
        <v>85</v>
      </c>
      <c r="AY172" s="275" t="s">
        <v>216</v>
      </c>
    </row>
    <row r="173" spans="1:65" s="2" customFormat="1" ht="114.9" customHeight="1">
      <c r="A173" s="39"/>
      <c r="B173" s="40"/>
      <c r="C173" s="276" t="s">
        <v>278</v>
      </c>
      <c r="D173" s="276" t="s">
        <v>265</v>
      </c>
      <c r="E173" s="277" t="s">
        <v>970</v>
      </c>
      <c r="F173" s="278" t="s">
        <v>971</v>
      </c>
      <c r="G173" s="279" t="s">
        <v>423</v>
      </c>
      <c r="H173" s="280">
        <v>8</v>
      </c>
      <c r="I173" s="281"/>
      <c r="J173" s="282">
        <f>ROUND(I173*H173,2)</f>
        <v>0</v>
      </c>
      <c r="K173" s="278" t="s">
        <v>223</v>
      </c>
      <c r="L173" s="45"/>
      <c r="M173" s="283" t="s">
        <v>1</v>
      </c>
      <c r="N173" s="284" t="s">
        <v>43</v>
      </c>
      <c r="O173" s="92"/>
      <c r="P173" s="239">
        <f>O173*H173</f>
        <v>0</v>
      </c>
      <c r="Q173" s="239">
        <v>0</v>
      </c>
      <c r="R173" s="239">
        <f>Q173*H173</f>
        <v>0</v>
      </c>
      <c r="S173" s="239">
        <v>0</v>
      </c>
      <c r="T173" s="240">
        <f>S173*H173</f>
        <v>0</v>
      </c>
      <c r="U173" s="39"/>
      <c r="V173" s="39"/>
      <c r="W173" s="39"/>
      <c r="X173" s="39"/>
      <c r="Y173" s="39"/>
      <c r="Z173" s="39"/>
      <c r="AA173" s="39"/>
      <c r="AB173" s="39"/>
      <c r="AC173" s="39"/>
      <c r="AD173" s="39"/>
      <c r="AE173" s="39"/>
      <c r="AR173" s="241" t="s">
        <v>100</v>
      </c>
      <c r="AT173" s="241" t="s">
        <v>265</v>
      </c>
      <c r="AU173" s="241" t="s">
        <v>87</v>
      </c>
      <c r="AY173" s="18" t="s">
        <v>216</v>
      </c>
      <c r="BE173" s="242">
        <f>IF(N173="základní",J173,0)</f>
        <v>0</v>
      </c>
      <c r="BF173" s="242">
        <f>IF(N173="snížená",J173,0)</f>
        <v>0</v>
      </c>
      <c r="BG173" s="242">
        <f>IF(N173="zákl. přenesená",J173,0)</f>
        <v>0</v>
      </c>
      <c r="BH173" s="242">
        <f>IF(N173="sníž. přenesená",J173,0)</f>
        <v>0</v>
      </c>
      <c r="BI173" s="242">
        <f>IF(N173="nulová",J173,0)</f>
        <v>0</v>
      </c>
      <c r="BJ173" s="18" t="s">
        <v>85</v>
      </c>
      <c r="BK173" s="242">
        <f>ROUND(I173*H173,2)</f>
        <v>0</v>
      </c>
      <c r="BL173" s="18" t="s">
        <v>100</v>
      </c>
      <c r="BM173" s="241" t="s">
        <v>972</v>
      </c>
    </row>
    <row r="174" spans="1:65" s="2" customFormat="1" ht="90" customHeight="1">
      <c r="A174" s="39"/>
      <c r="B174" s="40"/>
      <c r="C174" s="276" t="s">
        <v>8</v>
      </c>
      <c r="D174" s="276" t="s">
        <v>265</v>
      </c>
      <c r="E174" s="277" t="s">
        <v>433</v>
      </c>
      <c r="F174" s="278" t="s">
        <v>434</v>
      </c>
      <c r="G174" s="279" t="s">
        <v>423</v>
      </c>
      <c r="H174" s="280">
        <v>8</v>
      </c>
      <c r="I174" s="281"/>
      <c r="J174" s="282">
        <f>ROUND(I174*H174,2)</f>
        <v>0</v>
      </c>
      <c r="K174" s="278" t="s">
        <v>223</v>
      </c>
      <c r="L174" s="45"/>
      <c r="M174" s="283" t="s">
        <v>1</v>
      </c>
      <c r="N174" s="284" t="s">
        <v>43</v>
      </c>
      <c r="O174" s="92"/>
      <c r="P174" s="239">
        <f>O174*H174</f>
        <v>0</v>
      </c>
      <c r="Q174" s="239">
        <v>0</v>
      </c>
      <c r="R174" s="239">
        <f>Q174*H174</f>
        <v>0</v>
      </c>
      <c r="S174" s="239">
        <v>0</v>
      </c>
      <c r="T174" s="240">
        <f>S174*H174</f>
        <v>0</v>
      </c>
      <c r="U174" s="39"/>
      <c r="V174" s="39"/>
      <c r="W174" s="39"/>
      <c r="X174" s="39"/>
      <c r="Y174" s="39"/>
      <c r="Z174" s="39"/>
      <c r="AA174" s="39"/>
      <c r="AB174" s="39"/>
      <c r="AC174" s="39"/>
      <c r="AD174" s="39"/>
      <c r="AE174" s="39"/>
      <c r="AR174" s="241" t="s">
        <v>100</v>
      </c>
      <c r="AT174" s="241" t="s">
        <v>265</v>
      </c>
      <c r="AU174" s="241" t="s">
        <v>87</v>
      </c>
      <c r="AY174" s="18" t="s">
        <v>216</v>
      </c>
      <c r="BE174" s="242">
        <f>IF(N174="základní",J174,0)</f>
        <v>0</v>
      </c>
      <c r="BF174" s="242">
        <f>IF(N174="snížená",J174,0)</f>
        <v>0</v>
      </c>
      <c r="BG174" s="242">
        <f>IF(N174="zákl. přenesená",J174,0)</f>
        <v>0</v>
      </c>
      <c r="BH174" s="242">
        <f>IF(N174="sníž. přenesená",J174,0)</f>
        <v>0</v>
      </c>
      <c r="BI174" s="242">
        <f>IF(N174="nulová",J174,0)</f>
        <v>0</v>
      </c>
      <c r="BJ174" s="18" t="s">
        <v>85</v>
      </c>
      <c r="BK174" s="242">
        <f>ROUND(I174*H174,2)</f>
        <v>0</v>
      </c>
      <c r="BL174" s="18" t="s">
        <v>100</v>
      </c>
      <c r="BM174" s="241" t="s">
        <v>973</v>
      </c>
    </row>
    <row r="175" spans="1:65" s="2" customFormat="1" ht="90" customHeight="1">
      <c r="A175" s="39"/>
      <c r="B175" s="40"/>
      <c r="C175" s="276" t="s">
        <v>285</v>
      </c>
      <c r="D175" s="276" t="s">
        <v>265</v>
      </c>
      <c r="E175" s="277" t="s">
        <v>437</v>
      </c>
      <c r="F175" s="278" t="s">
        <v>438</v>
      </c>
      <c r="G175" s="279" t="s">
        <v>222</v>
      </c>
      <c r="H175" s="280">
        <v>1224</v>
      </c>
      <c r="I175" s="281"/>
      <c r="J175" s="282">
        <f>ROUND(I175*H175,2)</f>
        <v>0</v>
      </c>
      <c r="K175" s="278" t="s">
        <v>223</v>
      </c>
      <c r="L175" s="45"/>
      <c r="M175" s="283" t="s">
        <v>1</v>
      </c>
      <c r="N175" s="284" t="s">
        <v>43</v>
      </c>
      <c r="O175" s="92"/>
      <c r="P175" s="239">
        <f>O175*H175</f>
        <v>0</v>
      </c>
      <c r="Q175" s="239">
        <v>0</v>
      </c>
      <c r="R175" s="239">
        <f>Q175*H175</f>
        <v>0</v>
      </c>
      <c r="S175" s="239">
        <v>0</v>
      </c>
      <c r="T175" s="240">
        <f>S175*H175</f>
        <v>0</v>
      </c>
      <c r="U175" s="39"/>
      <c r="V175" s="39"/>
      <c r="W175" s="39"/>
      <c r="X175" s="39"/>
      <c r="Y175" s="39"/>
      <c r="Z175" s="39"/>
      <c r="AA175" s="39"/>
      <c r="AB175" s="39"/>
      <c r="AC175" s="39"/>
      <c r="AD175" s="39"/>
      <c r="AE175" s="39"/>
      <c r="AR175" s="241" t="s">
        <v>100</v>
      </c>
      <c r="AT175" s="241" t="s">
        <v>265</v>
      </c>
      <c r="AU175" s="241" t="s">
        <v>87</v>
      </c>
      <c r="AY175" s="18" t="s">
        <v>216</v>
      </c>
      <c r="BE175" s="242">
        <f>IF(N175="základní",J175,0)</f>
        <v>0</v>
      </c>
      <c r="BF175" s="242">
        <f>IF(N175="snížená",J175,0)</f>
        <v>0</v>
      </c>
      <c r="BG175" s="242">
        <f>IF(N175="zákl. přenesená",J175,0)</f>
        <v>0</v>
      </c>
      <c r="BH175" s="242">
        <f>IF(N175="sníž. přenesená",J175,0)</f>
        <v>0</v>
      </c>
      <c r="BI175" s="242">
        <f>IF(N175="nulová",J175,0)</f>
        <v>0</v>
      </c>
      <c r="BJ175" s="18" t="s">
        <v>85</v>
      </c>
      <c r="BK175" s="242">
        <f>ROUND(I175*H175,2)</f>
        <v>0</v>
      </c>
      <c r="BL175" s="18" t="s">
        <v>100</v>
      </c>
      <c r="BM175" s="241" t="s">
        <v>974</v>
      </c>
    </row>
    <row r="176" spans="1:51" s="14" customFormat="1" ht="12">
      <c r="A176" s="14"/>
      <c r="B176" s="254"/>
      <c r="C176" s="255"/>
      <c r="D176" s="245" t="s">
        <v>226</v>
      </c>
      <c r="E176" s="256" t="s">
        <v>1</v>
      </c>
      <c r="F176" s="257" t="s">
        <v>975</v>
      </c>
      <c r="G176" s="255"/>
      <c r="H176" s="258">
        <v>1224</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226</v>
      </c>
      <c r="AU176" s="264" t="s">
        <v>87</v>
      </c>
      <c r="AV176" s="14" t="s">
        <v>87</v>
      </c>
      <c r="AW176" s="14" t="s">
        <v>35</v>
      </c>
      <c r="AX176" s="14" t="s">
        <v>78</v>
      </c>
      <c r="AY176" s="264" t="s">
        <v>216</v>
      </c>
    </row>
    <row r="177" spans="1:51" s="15" customFormat="1" ht="12">
      <c r="A177" s="15"/>
      <c r="B177" s="265"/>
      <c r="C177" s="266"/>
      <c r="D177" s="245" t="s">
        <v>226</v>
      </c>
      <c r="E177" s="267" t="s">
        <v>1</v>
      </c>
      <c r="F177" s="268" t="s">
        <v>229</v>
      </c>
      <c r="G177" s="266"/>
      <c r="H177" s="269">
        <v>1224</v>
      </c>
      <c r="I177" s="270"/>
      <c r="J177" s="266"/>
      <c r="K177" s="266"/>
      <c r="L177" s="271"/>
      <c r="M177" s="272"/>
      <c r="N177" s="273"/>
      <c r="O177" s="273"/>
      <c r="P177" s="273"/>
      <c r="Q177" s="273"/>
      <c r="R177" s="273"/>
      <c r="S177" s="273"/>
      <c r="T177" s="274"/>
      <c r="U177" s="15"/>
      <c r="V177" s="15"/>
      <c r="W177" s="15"/>
      <c r="X177" s="15"/>
      <c r="Y177" s="15"/>
      <c r="Z177" s="15"/>
      <c r="AA177" s="15"/>
      <c r="AB177" s="15"/>
      <c r="AC177" s="15"/>
      <c r="AD177" s="15"/>
      <c r="AE177" s="15"/>
      <c r="AT177" s="275" t="s">
        <v>226</v>
      </c>
      <c r="AU177" s="275" t="s">
        <v>87</v>
      </c>
      <c r="AV177" s="15" t="s">
        <v>100</v>
      </c>
      <c r="AW177" s="15" t="s">
        <v>35</v>
      </c>
      <c r="AX177" s="15" t="s">
        <v>85</v>
      </c>
      <c r="AY177" s="275" t="s">
        <v>216</v>
      </c>
    </row>
    <row r="178" spans="1:65" s="2" customFormat="1" ht="101.25" customHeight="1">
      <c r="A178" s="39"/>
      <c r="B178" s="40"/>
      <c r="C178" s="276" t="s">
        <v>289</v>
      </c>
      <c r="D178" s="276" t="s">
        <v>265</v>
      </c>
      <c r="E178" s="277" t="s">
        <v>442</v>
      </c>
      <c r="F178" s="278" t="s">
        <v>443</v>
      </c>
      <c r="G178" s="279" t="s">
        <v>222</v>
      </c>
      <c r="H178" s="280">
        <v>1224</v>
      </c>
      <c r="I178" s="281"/>
      <c r="J178" s="282">
        <f>ROUND(I178*H178,2)</f>
        <v>0</v>
      </c>
      <c r="K178" s="278" t="s">
        <v>223</v>
      </c>
      <c r="L178" s="45"/>
      <c r="M178" s="283" t="s">
        <v>1</v>
      </c>
      <c r="N178" s="284" t="s">
        <v>43</v>
      </c>
      <c r="O178" s="92"/>
      <c r="P178" s="239">
        <f>O178*H178</f>
        <v>0</v>
      </c>
      <c r="Q178" s="239">
        <v>0</v>
      </c>
      <c r="R178" s="239">
        <f>Q178*H178</f>
        <v>0</v>
      </c>
      <c r="S178" s="239">
        <v>0</v>
      </c>
      <c r="T178" s="240">
        <f>S178*H178</f>
        <v>0</v>
      </c>
      <c r="U178" s="39"/>
      <c r="V178" s="39"/>
      <c r="W178" s="39"/>
      <c r="X178" s="39"/>
      <c r="Y178" s="39"/>
      <c r="Z178" s="39"/>
      <c r="AA178" s="39"/>
      <c r="AB178" s="39"/>
      <c r="AC178" s="39"/>
      <c r="AD178" s="39"/>
      <c r="AE178" s="39"/>
      <c r="AR178" s="241" t="s">
        <v>100</v>
      </c>
      <c r="AT178" s="241" t="s">
        <v>265</v>
      </c>
      <c r="AU178" s="241" t="s">
        <v>87</v>
      </c>
      <c r="AY178" s="18" t="s">
        <v>216</v>
      </c>
      <c r="BE178" s="242">
        <f>IF(N178="základní",J178,0)</f>
        <v>0</v>
      </c>
      <c r="BF178" s="242">
        <f>IF(N178="snížená",J178,0)</f>
        <v>0</v>
      </c>
      <c r="BG178" s="242">
        <f>IF(N178="zákl. přenesená",J178,0)</f>
        <v>0</v>
      </c>
      <c r="BH178" s="242">
        <f>IF(N178="sníž. přenesená",J178,0)</f>
        <v>0</v>
      </c>
      <c r="BI178" s="242">
        <f>IF(N178="nulová",J178,0)</f>
        <v>0</v>
      </c>
      <c r="BJ178" s="18" t="s">
        <v>85</v>
      </c>
      <c r="BK178" s="242">
        <f>ROUND(I178*H178,2)</f>
        <v>0</v>
      </c>
      <c r="BL178" s="18" t="s">
        <v>100</v>
      </c>
      <c r="BM178" s="241" t="s">
        <v>976</v>
      </c>
    </row>
    <row r="179" spans="1:65" s="2" customFormat="1" ht="62.7" customHeight="1">
      <c r="A179" s="39"/>
      <c r="B179" s="40"/>
      <c r="C179" s="276" t="s">
        <v>297</v>
      </c>
      <c r="D179" s="276" t="s">
        <v>265</v>
      </c>
      <c r="E179" s="277" t="s">
        <v>977</v>
      </c>
      <c r="F179" s="278" t="s">
        <v>978</v>
      </c>
      <c r="G179" s="279" t="s">
        <v>232</v>
      </c>
      <c r="H179" s="280">
        <v>1</v>
      </c>
      <c r="I179" s="281"/>
      <c r="J179" s="282">
        <f>ROUND(I179*H179,2)</f>
        <v>0</v>
      </c>
      <c r="K179" s="278" t="s">
        <v>223</v>
      </c>
      <c r="L179" s="45"/>
      <c r="M179" s="283" t="s">
        <v>1</v>
      </c>
      <c r="N179" s="284" t="s">
        <v>43</v>
      </c>
      <c r="O179" s="92"/>
      <c r="P179" s="239">
        <f>O179*H179</f>
        <v>0</v>
      </c>
      <c r="Q179" s="239">
        <v>0</v>
      </c>
      <c r="R179" s="239">
        <f>Q179*H179</f>
        <v>0</v>
      </c>
      <c r="S179" s="239">
        <v>0</v>
      </c>
      <c r="T179" s="240">
        <f>S179*H179</f>
        <v>0</v>
      </c>
      <c r="U179" s="39"/>
      <c r="V179" s="39"/>
      <c r="W179" s="39"/>
      <c r="X179" s="39"/>
      <c r="Y179" s="39"/>
      <c r="Z179" s="39"/>
      <c r="AA179" s="39"/>
      <c r="AB179" s="39"/>
      <c r="AC179" s="39"/>
      <c r="AD179" s="39"/>
      <c r="AE179" s="39"/>
      <c r="AR179" s="241" t="s">
        <v>100</v>
      </c>
      <c r="AT179" s="241" t="s">
        <v>265</v>
      </c>
      <c r="AU179" s="241" t="s">
        <v>87</v>
      </c>
      <c r="AY179" s="18" t="s">
        <v>216</v>
      </c>
      <c r="BE179" s="242">
        <f>IF(N179="základní",J179,0)</f>
        <v>0</v>
      </c>
      <c r="BF179" s="242">
        <f>IF(N179="snížená",J179,0)</f>
        <v>0</v>
      </c>
      <c r="BG179" s="242">
        <f>IF(N179="zákl. přenesená",J179,0)</f>
        <v>0</v>
      </c>
      <c r="BH179" s="242">
        <f>IF(N179="sníž. přenesená",J179,0)</f>
        <v>0</v>
      </c>
      <c r="BI179" s="242">
        <f>IF(N179="nulová",J179,0)</f>
        <v>0</v>
      </c>
      <c r="BJ179" s="18" t="s">
        <v>85</v>
      </c>
      <c r="BK179" s="242">
        <f>ROUND(I179*H179,2)</f>
        <v>0</v>
      </c>
      <c r="BL179" s="18" t="s">
        <v>100</v>
      </c>
      <c r="BM179" s="241" t="s">
        <v>979</v>
      </c>
    </row>
    <row r="180" spans="1:65" s="2" customFormat="1" ht="76.35" customHeight="1">
      <c r="A180" s="39"/>
      <c r="B180" s="40"/>
      <c r="C180" s="276" t="s">
        <v>303</v>
      </c>
      <c r="D180" s="276" t="s">
        <v>265</v>
      </c>
      <c r="E180" s="277" t="s">
        <v>980</v>
      </c>
      <c r="F180" s="278" t="s">
        <v>981</v>
      </c>
      <c r="G180" s="279" t="s">
        <v>232</v>
      </c>
      <c r="H180" s="280">
        <v>1</v>
      </c>
      <c r="I180" s="281"/>
      <c r="J180" s="282">
        <f>ROUND(I180*H180,2)</f>
        <v>0</v>
      </c>
      <c r="K180" s="278" t="s">
        <v>223</v>
      </c>
      <c r="L180" s="45"/>
      <c r="M180" s="283" t="s">
        <v>1</v>
      </c>
      <c r="N180" s="284" t="s">
        <v>43</v>
      </c>
      <c r="O180" s="92"/>
      <c r="P180" s="239">
        <f>O180*H180</f>
        <v>0</v>
      </c>
      <c r="Q180" s="239">
        <v>0</v>
      </c>
      <c r="R180" s="239">
        <f>Q180*H180</f>
        <v>0</v>
      </c>
      <c r="S180" s="239">
        <v>0</v>
      </c>
      <c r="T180" s="240">
        <f>S180*H180</f>
        <v>0</v>
      </c>
      <c r="U180" s="39"/>
      <c r="V180" s="39"/>
      <c r="W180" s="39"/>
      <c r="X180" s="39"/>
      <c r="Y180" s="39"/>
      <c r="Z180" s="39"/>
      <c r="AA180" s="39"/>
      <c r="AB180" s="39"/>
      <c r="AC180" s="39"/>
      <c r="AD180" s="39"/>
      <c r="AE180" s="39"/>
      <c r="AR180" s="241" t="s">
        <v>100</v>
      </c>
      <c r="AT180" s="241" t="s">
        <v>265</v>
      </c>
      <c r="AU180" s="241" t="s">
        <v>87</v>
      </c>
      <c r="AY180" s="18" t="s">
        <v>216</v>
      </c>
      <c r="BE180" s="242">
        <f>IF(N180="základní",J180,0)</f>
        <v>0</v>
      </c>
      <c r="BF180" s="242">
        <f>IF(N180="snížená",J180,0)</f>
        <v>0</v>
      </c>
      <c r="BG180" s="242">
        <f>IF(N180="zákl. přenesená",J180,0)</f>
        <v>0</v>
      </c>
      <c r="BH180" s="242">
        <f>IF(N180="sníž. přenesená",J180,0)</f>
        <v>0</v>
      </c>
      <c r="BI180" s="242">
        <f>IF(N180="nulová",J180,0)</f>
        <v>0</v>
      </c>
      <c r="BJ180" s="18" t="s">
        <v>85</v>
      </c>
      <c r="BK180" s="242">
        <f>ROUND(I180*H180,2)</f>
        <v>0</v>
      </c>
      <c r="BL180" s="18" t="s">
        <v>100</v>
      </c>
      <c r="BM180" s="241" t="s">
        <v>982</v>
      </c>
    </row>
    <row r="181" spans="1:65" s="2" customFormat="1" ht="66.75" customHeight="1">
      <c r="A181" s="39"/>
      <c r="B181" s="40"/>
      <c r="C181" s="276" t="s">
        <v>311</v>
      </c>
      <c r="D181" s="276" t="s">
        <v>265</v>
      </c>
      <c r="E181" s="277" t="s">
        <v>983</v>
      </c>
      <c r="F181" s="278" t="s">
        <v>984</v>
      </c>
      <c r="G181" s="279" t="s">
        <v>232</v>
      </c>
      <c r="H181" s="280">
        <v>17</v>
      </c>
      <c r="I181" s="281"/>
      <c r="J181" s="282">
        <f>ROUND(I181*H181,2)</f>
        <v>0</v>
      </c>
      <c r="K181" s="278" t="s">
        <v>223</v>
      </c>
      <c r="L181" s="45"/>
      <c r="M181" s="283" t="s">
        <v>1</v>
      </c>
      <c r="N181" s="284" t="s">
        <v>43</v>
      </c>
      <c r="O181" s="92"/>
      <c r="P181" s="239">
        <f>O181*H181</f>
        <v>0</v>
      </c>
      <c r="Q181" s="239">
        <v>0</v>
      </c>
      <c r="R181" s="239">
        <f>Q181*H181</f>
        <v>0</v>
      </c>
      <c r="S181" s="239">
        <v>0</v>
      </c>
      <c r="T181" s="240">
        <f>S181*H181</f>
        <v>0</v>
      </c>
      <c r="U181" s="39"/>
      <c r="V181" s="39"/>
      <c r="W181" s="39"/>
      <c r="X181" s="39"/>
      <c r="Y181" s="39"/>
      <c r="Z181" s="39"/>
      <c r="AA181" s="39"/>
      <c r="AB181" s="39"/>
      <c r="AC181" s="39"/>
      <c r="AD181" s="39"/>
      <c r="AE181" s="39"/>
      <c r="AR181" s="241" t="s">
        <v>100</v>
      </c>
      <c r="AT181" s="241" t="s">
        <v>265</v>
      </c>
      <c r="AU181" s="241" t="s">
        <v>87</v>
      </c>
      <c r="AY181" s="18" t="s">
        <v>216</v>
      </c>
      <c r="BE181" s="242">
        <f>IF(N181="základní",J181,0)</f>
        <v>0</v>
      </c>
      <c r="BF181" s="242">
        <f>IF(N181="snížená",J181,0)</f>
        <v>0</v>
      </c>
      <c r="BG181" s="242">
        <f>IF(N181="zákl. přenesená",J181,0)</f>
        <v>0</v>
      </c>
      <c r="BH181" s="242">
        <f>IF(N181="sníž. přenesená",J181,0)</f>
        <v>0</v>
      </c>
      <c r="BI181" s="242">
        <f>IF(N181="nulová",J181,0)</f>
        <v>0</v>
      </c>
      <c r="BJ181" s="18" t="s">
        <v>85</v>
      </c>
      <c r="BK181" s="242">
        <f>ROUND(I181*H181,2)</f>
        <v>0</v>
      </c>
      <c r="BL181" s="18" t="s">
        <v>100</v>
      </c>
      <c r="BM181" s="241" t="s">
        <v>985</v>
      </c>
    </row>
    <row r="182" spans="1:65" s="2" customFormat="1" ht="16.5" customHeight="1">
      <c r="A182" s="39"/>
      <c r="B182" s="40"/>
      <c r="C182" s="229" t="s">
        <v>7</v>
      </c>
      <c r="D182" s="229" t="s">
        <v>219</v>
      </c>
      <c r="E182" s="230" t="s">
        <v>986</v>
      </c>
      <c r="F182" s="231" t="s">
        <v>987</v>
      </c>
      <c r="G182" s="232" t="s">
        <v>232</v>
      </c>
      <c r="H182" s="233">
        <v>17</v>
      </c>
      <c r="I182" s="234"/>
      <c r="J182" s="235">
        <f>ROUND(I182*H182,2)</f>
        <v>0</v>
      </c>
      <c r="K182" s="231" t="s">
        <v>223</v>
      </c>
      <c r="L182" s="236"/>
      <c r="M182" s="237" t="s">
        <v>1</v>
      </c>
      <c r="N182" s="238" t="s">
        <v>43</v>
      </c>
      <c r="O182" s="92"/>
      <c r="P182" s="239">
        <f>O182*H182</f>
        <v>0</v>
      </c>
      <c r="Q182" s="239">
        <v>0</v>
      </c>
      <c r="R182" s="239">
        <f>Q182*H182</f>
        <v>0</v>
      </c>
      <c r="S182" s="239">
        <v>0</v>
      </c>
      <c r="T182" s="240">
        <f>S182*H182</f>
        <v>0</v>
      </c>
      <c r="U182" s="39"/>
      <c r="V182" s="39"/>
      <c r="W182" s="39"/>
      <c r="X182" s="39"/>
      <c r="Y182" s="39"/>
      <c r="Z182" s="39"/>
      <c r="AA182" s="39"/>
      <c r="AB182" s="39"/>
      <c r="AC182" s="39"/>
      <c r="AD182" s="39"/>
      <c r="AE182" s="39"/>
      <c r="AR182" s="241" t="s">
        <v>224</v>
      </c>
      <c r="AT182" s="241" t="s">
        <v>219</v>
      </c>
      <c r="AU182" s="241" t="s">
        <v>87</v>
      </c>
      <c r="AY182" s="18" t="s">
        <v>216</v>
      </c>
      <c r="BE182" s="242">
        <f>IF(N182="základní",J182,0)</f>
        <v>0</v>
      </c>
      <c r="BF182" s="242">
        <f>IF(N182="snížená",J182,0)</f>
        <v>0</v>
      </c>
      <c r="BG182" s="242">
        <f>IF(N182="zákl. přenesená",J182,0)</f>
        <v>0</v>
      </c>
      <c r="BH182" s="242">
        <f>IF(N182="sníž. přenesená",J182,0)</f>
        <v>0</v>
      </c>
      <c r="BI182" s="242">
        <f>IF(N182="nulová",J182,0)</f>
        <v>0</v>
      </c>
      <c r="BJ182" s="18" t="s">
        <v>85</v>
      </c>
      <c r="BK182" s="242">
        <f>ROUND(I182*H182,2)</f>
        <v>0</v>
      </c>
      <c r="BL182" s="18" t="s">
        <v>100</v>
      </c>
      <c r="BM182" s="241" t="s">
        <v>988</v>
      </c>
    </row>
    <row r="183" spans="1:63" s="12" customFormat="1" ht="25.9" customHeight="1">
      <c r="A183" s="12"/>
      <c r="B183" s="213"/>
      <c r="C183" s="214"/>
      <c r="D183" s="215" t="s">
        <v>77</v>
      </c>
      <c r="E183" s="216" t="s">
        <v>489</v>
      </c>
      <c r="F183" s="216" t="s">
        <v>490</v>
      </c>
      <c r="G183" s="214"/>
      <c r="H183" s="214"/>
      <c r="I183" s="217"/>
      <c r="J183" s="218">
        <f>BK183</f>
        <v>0</v>
      </c>
      <c r="K183" s="214"/>
      <c r="L183" s="219"/>
      <c r="M183" s="220"/>
      <c r="N183" s="221"/>
      <c r="O183" s="221"/>
      <c r="P183" s="222">
        <f>SUM(P184:P198)</f>
        <v>0</v>
      </c>
      <c r="Q183" s="221"/>
      <c r="R183" s="222">
        <f>SUM(R184:R198)</f>
        <v>0</v>
      </c>
      <c r="S183" s="221"/>
      <c r="T183" s="223">
        <f>SUM(T184:T198)</f>
        <v>0</v>
      </c>
      <c r="U183" s="12"/>
      <c r="V183" s="12"/>
      <c r="W183" s="12"/>
      <c r="X183" s="12"/>
      <c r="Y183" s="12"/>
      <c r="Z183" s="12"/>
      <c r="AA183" s="12"/>
      <c r="AB183" s="12"/>
      <c r="AC183" s="12"/>
      <c r="AD183" s="12"/>
      <c r="AE183" s="12"/>
      <c r="AR183" s="224" t="s">
        <v>100</v>
      </c>
      <c r="AT183" s="225" t="s">
        <v>77</v>
      </c>
      <c r="AU183" s="225" t="s">
        <v>78</v>
      </c>
      <c r="AY183" s="224" t="s">
        <v>216</v>
      </c>
      <c r="BK183" s="226">
        <f>SUM(BK184:BK198)</f>
        <v>0</v>
      </c>
    </row>
    <row r="184" spans="1:65" s="2" customFormat="1" ht="218.55" customHeight="1">
      <c r="A184" s="39"/>
      <c r="B184" s="40"/>
      <c r="C184" s="276" t="s">
        <v>323</v>
      </c>
      <c r="D184" s="276" t="s">
        <v>265</v>
      </c>
      <c r="E184" s="277" t="s">
        <v>778</v>
      </c>
      <c r="F184" s="278" t="s">
        <v>779</v>
      </c>
      <c r="G184" s="279" t="s">
        <v>255</v>
      </c>
      <c r="H184" s="280">
        <v>1179.729</v>
      </c>
      <c r="I184" s="281"/>
      <c r="J184" s="282">
        <f>ROUND(I184*H184,2)</f>
        <v>0</v>
      </c>
      <c r="K184" s="278" t="s">
        <v>223</v>
      </c>
      <c r="L184" s="45"/>
      <c r="M184" s="283" t="s">
        <v>1</v>
      </c>
      <c r="N184" s="284" t="s">
        <v>43</v>
      </c>
      <c r="O184" s="92"/>
      <c r="P184" s="239">
        <f>O184*H184</f>
        <v>0</v>
      </c>
      <c r="Q184" s="239">
        <v>0</v>
      </c>
      <c r="R184" s="239">
        <f>Q184*H184</f>
        <v>0</v>
      </c>
      <c r="S184" s="239">
        <v>0</v>
      </c>
      <c r="T184" s="240">
        <f>S184*H184</f>
        <v>0</v>
      </c>
      <c r="U184" s="39"/>
      <c r="V184" s="39"/>
      <c r="W184" s="39"/>
      <c r="X184" s="39"/>
      <c r="Y184" s="39"/>
      <c r="Z184" s="39"/>
      <c r="AA184" s="39"/>
      <c r="AB184" s="39"/>
      <c r="AC184" s="39"/>
      <c r="AD184" s="39"/>
      <c r="AE184" s="39"/>
      <c r="AR184" s="241" t="s">
        <v>233</v>
      </c>
      <c r="AT184" s="241" t="s">
        <v>265</v>
      </c>
      <c r="AU184" s="241" t="s">
        <v>85</v>
      </c>
      <c r="AY184" s="18" t="s">
        <v>216</v>
      </c>
      <c r="BE184" s="242">
        <f>IF(N184="základní",J184,0)</f>
        <v>0</v>
      </c>
      <c r="BF184" s="242">
        <f>IF(N184="snížená",J184,0)</f>
        <v>0</v>
      </c>
      <c r="BG184" s="242">
        <f>IF(N184="zákl. přenesená",J184,0)</f>
        <v>0</v>
      </c>
      <c r="BH184" s="242">
        <f>IF(N184="sníž. přenesená",J184,0)</f>
        <v>0</v>
      </c>
      <c r="BI184" s="242">
        <f>IF(N184="nulová",J184,0)</f>
        <v>0</v>
      </c>
      <c r="BJ184" s="18" t="s">
        <v>85</v>
      </c>
      <c r="BK184" s="242">
        <f>ROUND(I184*H184,2)</f>
        <v>0</v>
      </c>
      <c r="BL184" s="18" t="s">
        <v>233</v>
      </c>
      <c r="BM184" s="241" t="s">
        <v>989</v>
      </c>
    </row>
    <row r="185" spans="1:51" s="13" customFormat="1" ht="12">
      <c r="A185" s="13"/>
      <c r="B185" s="243"/>
      <c r="C185" s="244"/>
      <c r="D185" s="245" t="s">
        <v>226</v>
      </c>
      <c r="E185" s="246" t="s">
        <v>1</v>
      </c>
      <c r="F185" s="247" t="s">
        <v>990</v>
      </c>
      <c r="G185" s="244"/>
      <c r="H185" s="246" t="s">
        <v>1</v>
      </c>
      <c r="I185" s="248"/>
      <c r="J185" s="244"/>
      <c r="K185" s="244"/>
      <c r="L185" s="249"/>
      <c r="M185" s="250"/>
      <c r="N185" s="251"/>
      <c r="O185" s="251"/>
      <c r="P185" s="251"/>
      <c r="Q185" s="251"/>
      <c r="R185" s="251"/>
      <c r="S185" s="251"/>
      <c r="T185" s="252"/>
      <c r="U185" s="13"/>
      <c r="V185" s="13"/>
      <c r="W185" s="13"/>
      <c r="X185" s="13"/>
      <c r="Y185" s="13"/>
      <c r="Z185" s="13"/>
      <c r="AA185" s="13"/>
      <c r="AB185" s="13"/>
      <c r="AC185" s="13"/>
      <c r="AD185" s="13"/>
      <c r="AE185" s="13"/>
      <c r="AT185" s="253" t="s">
        <v>226</v>
      </c>
      <c r="AU185" s="253" t="s">
        <v>85</v>
      </c>
      <c r="AV185" s="13" t="s">
        <v>85</v>
      </c>
      <c r="AW185" s="13" t="s">
        <v>35</v>
      </c>
      <c r="AX185" s="13" t="s">
        <v>78</v>
      </c>
      <c r="AY185" s="253" t="s">
        <v>216</v>
      </c>
    </row>
    <row r="186" spans="1:51" s="14" customFormat="1" ht="12">
      <c r="A186" s="14"/>
      <c r="B186" s="254"/>
      <c r="C186" s="255"/>
      <c r="D186" s="245" t="s">
        <v>226</v>
      </c>
      <c r="E186" s="256" t="s">
        <v>1</v>
      </c>
      <c r="F186" s="257" t="s">
        <v>991</v>
      </c>
      <c r="G186" s="255"/>
      <c r="H186" s="258">
        <v>29.729</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226</v>
      </c>
      <c r="AU186" s="264" t="s">
        <v>85</v>
      </c>
      <c r="AV186" s="14" t="s">
        <v>87</v>
      </c>
      <c r="AW186" s="14" t="s">
        <v>35</v>
      </c>
      <c r="AX186" s="14" t="s">
        <v>78</v>
      </c>
      <c r="AY186" s="264" t="s">
        <v>216</v>
      </c>
    </row>
    <row r="187" spans="1:51" s="13" customFormat="1" ht="12">
      <c r="A187" s="13"/>
      <c r="B187" s="243"/>
      <c r="C187" s="244"/>
      <c r="D187" s="245" t="s">
        <v>226</v>
      </c>
      <c r="E187" s="246" t="s">
        <v>1</v>
      </c>
      <c r="F187" s="247" t="s">
        <v>992</v>
      </c>
      <c r="G187" s="244"/>
      <c r="H187" s="246" t="s">
        <v>1</v>
      </c>
      <c r="I187" s="248"/>
      <c r="J187" s="244"/>
      <c r="K187" s="244"/>
      <c r="L187" s="249"/>
      <c r="M187" s="250"/>
      <c r="N187" s="251"/>
      <c r="O187" s="251"/>
      <c r="P187" s="251"/>
      <c r="Q187" s="251"/>
      <c r="R187" s="251"/>
      <c r="S187" s="251"/>
      <c r="T187" s="252"/>
      <c r="U187" s="13"/>
      <c r="V187" s="13"/>
      <c r="W187" s="13"/>
      <c r="X187" s="13"/>
      <c r="Y187" s="13"/>
      <c r="Z187" s="13"/>
      <c r="AA187" s="13"/>
      <c r="AB187" s="13"/>
      <c r="AC187" s="13"/>
      <c r="AD187" s="13"/>
      <c r="AE187" s="13"/>
      <c r="AT187" s="253" t="s">
        <v>226</v>
      </c>
      <c r="AU187" s="253" t="s">
        <v>85</v>
      </c>
      <c r="AV187" s="13" t="s">
        <v>85</v>
      </c>
      <c r="AW187" s="13" t="s">
        <v>35</v>
      </c>
      <c r="AX187" s="13" t="s">
        <v>78</v>
      </c>
      <c r="AY187" s="253" t="s">
        <v>216</v>
      </c>
    </row>
    <row r="188" spans="1:51" s="14" customFormat="1" ht="12">
      <c r="A188" s="14"/>
      <c r="B188" s="254"/>
      <c r="C188" s="255"/>
      <c r="D188" s="245" t="s">
        <v>226</v>
      </c>
      <c r="E188" s="256" t="s">
        <v>1</v>
      </c>
      <c r="F188" s="257" t="s">
        <v>993</v>
      </c>
      <c r="G188" s="255"/>
      <c r="H188" s="258">
        <v>1150</v>
      </c>
      <c r="I188" s="259"/>
      <c r="J188" s="255"/>
      <c r="K188" s="255"/>
      <c r="L188" s="260"/>
      <c r="M188" s="261"/>
      <c r="N188" s="262"/>
      <c r="O188" s="262"/>
      <c r="P188" s="262"/>
      <c r="Q188" s="262"/>
      <c r="R188" s="262"/>
      <c r="S188" s="262"/>
      <c r="T188" s="263"/>
      <c r="U188" s="14"/>
      <c r="V188" s="14"/>
      <c r="W188" s="14"/>
      <c r="X188" s="14"/>
      <c r="Y188" s="14"/>
      <c r="Z188" s="14"/>
      <c r="AA188" s="14"/>
      <c r="AB188" s="14"/>
      <c r="AC188" s="14"/>
      <c r="AD188" s="14"/>
      <c r="AE188" s="14"/>
      <c r="AT188" s="264" t="s">
        <v>226</v>
      </c>
      <c r="AU188" s="264" t="s">
        <v>85</v>
      </c>
      <c r="AV188" s="14" t="s">
        <v>87</v>
      </c>
      <c r="AW188" s="14" t="s">
        <v>35</v>
      </c>
      <c r="AX188" s="14" t="s">
        <v>78</v>
      </c>
      <c r="AY188" s="264" t="s">
        <v>216</v>
      </c>
    </row>
    <row r="189" spans="1:51" s="15" customFormat="1" ht="12">
      <c r="A189" s="15"/>
      <c r="B189" s="265"/>
      <c r="C189" s="266"/>
      <c r="D189" s="245" t="s">
        <v>226</v>
      </c>
      <c r="E189" s="267" t="s">
        <v>1</v>
      </c>
      <c r="F189" s="268" t="s">
        <v>229</v>
      </c>
      <c r="G189" s="266"/>
      <c r="H189" s="269">
        <v>1179.729</v>
      </c>
      <c r="I189" s="270"/>
      <c r="J189" s="266"/>
      <c r="K189" s="266"/>
      <c r="L189" s="271"/>
      <c r="M189" s="272"/>
      <c r="N189" s="273"/>
      <c r="O189" s="273"/>
      <c r="P189" s="273"/>
      <c r="Q189" s="273"/>
      <c r="R189" s="273"/>
      <c r="S189" s="273"/>
      <c r="T189" s="274"/>
      <c r="U189" s="15"/>
      <c r="V189" s="15"/>
      <c r="W189" s="15"/>
      <c r="X189" s="15"/>
      <c r="Y189" s="15"/>
      <c r="Z189" s="15"/>
      <c r="AA189" s="15"/>
      <c r="AB189" s="15"/>
      <c r="AC189" s="15"/>
      <c r="AD189" s="15"/>
      <c r="AE189" s="15"/>
      <c r="AT189" s="275" t="s">
        <v>226</v>
      </c>
      <c r="AU189" s="275" t="s">
        <v>85</v>
      </c>
      <c r="AV189" s="15" t="s">
        <v>100</v>
      </c>
      <c r="AW189" s="15" t="s">
        <v>35</v>
      </c>
      <c r="AX189" s="15" t="s">
        <v>85</v>
      </c>
      <c r="AY189" s="275" t="s">
        <v>216</v>
      </c>
    </row>
    <row r="190" spans="1:65" s="2" customFormat="1" ht="234.75" customHeight="1">
      <c r="A190" s="39"/>
      <c r="B190" s="40"/>
      <c r="C190" s="276" t="s">
        <v>328</v>
      </c>
      <c r="D190" s="276" t="s">
        <v>265</v>
      </c>
      <c r="E190" s="277" t="s">
        <v>994</v>
      </c>
      <c r="F190" s="278" t="s">
        <v>995</v>
      </c>
      <c r="G190" s="279" t="s">
        <v>255</v>
      </c>
      <c r="H190" s="280">
        <v>2.89</v>
      </c>
      <c r="I190" s="281"/>
      <c r="J190" s="282">
        <f>ROUND(I190*H190,2)</f>
        <v>0</v>
      </c>
      <c r="K190" s="278" t="s">
        <v>223</v>
      </c>
      <c r="L190" s="45"/>
      <c r="M190" s="283" t="s">
        <v>1</v>
      </c>
      <c r="N190" s="284" t="s">
        <v>43</v>
      </c>
      <c r="O190" s="92"/>
      <c r="P190" s="239">
        <f>O190*H190</f>
        <v>0</v>
      </c>
      <c r="Q190" s="239">
        <v>0</v>
      </c>
      <c r="R190" s="239">
        <f>Q190*H190</f>
        <v>0</v>
      </c>
      <c r="S190" s="239">
        <v>0</v>
      </c>
      <c r="T190" s="240">
        <f>S190*H190</f>
        <v>0</v>
      </c>
      <c r="U190" s="39"/>
      <c r="V190" s="39"/>
      <c r="W190" s="39"/>
      <c r="X190" s="39"/>
      <c r="Y190" s="39"/>
      <c r="Z190" s="39"/>
      <c r="AA190" s="39"/>
      <c r="AB190" s="39"/>
      <c r="AC190" s="39"/>
      <c r="AD190" s="39"/>
      <c r="AE190" s="39"/>
      <c r="AR190" s="241" t="s">
        <v>233</v>
      </c>
      <c r="AT190" s="241" t="s">
        <v>265</v>
      </c>
      <c r="AU190" s="241" t="s">
        <v>85</v>
      </c>
      <c r="AY190" s="18" t="s">
        <v>216</v>
      </c>
      <c r="BE190" s="242">
        <f>IF(N190="základní",J190,0)</f>
        <v>0</v>
      </c>
      <c r="BF190" s="242">
        <f>IF(N190="snížená",J190,0)</f>
        <v>0</v>
      </c>
      <c r="BG190" s="242">
        <f>IF(N190="zákl. přenesená",J190,0)</f>
        <v>0</v>
      </c>
      <c r="BH190" s="242">
        <f>IF(N190="sníž. přenesená",J190,0)</f>
        <v>0</v>
      </c>
      <c r="BI190" s="242">
        <f>IF(N190="nulová",J190,0)</f>
        <v>0</v>
      </c>
      <c r="BJ190" s="18" t="s">
        <v>85</v>
      </c>
      <c r="BK190" s="242">
        <f>ROUND(I190*H190,2)</f>
        <v>0</v>
      </c>
      <c r="BL190" s="18" t="s">
        <v>233</v>
      </c>
      <c r="BM190" s="241" t="s">
        <v>996</v>
      </c>
    </row>
    <row r="191" spans="1:51" s="13" customFormat="1" ht="12">
      <c r="A191" s="13"/>
      <c r="B191" s="243"/>
      <c r="C191" s="244"/>
      <c r="D191" s="245" t="s">
        <v>226</v>
      </c>
      <c r="E191" s="246" t="s">
        <v>1</v>
      </c>
      <c r="F191" s="247" t="s">
        <v>997</v>
      </c>
      <c r="G191" s="244"/>
      <c r="H191" s="246" t="s">
        <v>1</v>
      </c>
      <c r="I191" s="248"/>
      <c r="J191" s="244"/>
      <c r="K191" s="244"/>
      <c r="L191" s="249"/>
      <c r="M191" s="250"/>
      <c r="N191" s="251"/>
      <c r="O191" s="251"/>
      <c r="P191" s="251"/>
      <c r="Q191" s="251"/>
      <c r="R191" s="251"/>
      <c r="S191" s="251"/>
      <c r="T191" s="252"/>
      <c r="U191" s="13"/>
      <c r="V191" s="13"/>
      <c r="W191" s="13"/>
      <c r="X191" s="13"/>
      <c r="Y191" s="13"/>
      <c r="Z191" s="13"/>
      <c r="AA191" s="13"/>
      <c r="AB191" s="13"/>
      <c r="AC191" s="13"/>
      <c r="AD191" s="13"/>
      <c r="AE191" s="13"/>
      <c r="AT191" s="253" t="s">
        <v>226</v>
      </c>
      <c r="AU191" s="253" t="s">
        <v>85</v>
      </c>
      <c r="AV191" s="13" t="s">
        <v>85</v>
      </c>
      <c r="AW191" s="13" t="s">
        <v>35</v>
      </c>
      <c r="AX191" s="13" t="s">
        <v>78</v>
      </c>
      <c r="AY191" s="253" t="s">
        <v>216</v>
      </c>
    </row>
    <row r="192" spans="1:51" s="14" customFormat="1" ht="12">
      <c r="A192" s="14"/>
      <c r="B192" s="254"/>
      <c r="C192" s="255"/>
      <c r="D192" s="245" t="s">
        <v>226</v>
      </c>
      <c r="E192" s="256" t="s">
        <v>1</v>
      </c>
      <c r="F192" s="257" t="s">
        <v>998</v>
      </c>
      <c r="G192" s="255"/>
      <c r="H192" s="258">
        <v>2.89</v>
      </c>
      <c r="I192" s="259"/>
      <c r="J192" s="255"/>
      <c r="K192" s="255"/>
      <c r="L192" s="260"/>
      <c r="M192" s="261"/>
      <c r="N192" s="262"/>
      <c r="O192" s="262"/>
      <c r="P192" s="262"/>
      <c r="Q192" s="262"/>
      <c r="R192" s="262"/>
      <c r="S192" s="262"/>
      <c r="T192" s="263"/>
      <c r="U192" s="14"/>
      <c r="V192" s="14"/>
      <c r="W192" s="14"/>
      <c r="X192" s="14"/>
      <c r="Y192" s="14"/>
      <c r="Z192" s="14"/>
      <c r="AA192" s="14"/>
      <c r="AB192" s="14"/>
      <c r="AC192" s="14"/>
      <c r="AD192" s="14"/>
      <c r="AE192" s="14"/>
      <c r="AT192" s="264" t="s">
        <v>226</v>
      </c>
      <c r="AU192" s="264" t="s">
        <v>85</v>
      </c>
      <c r="AV192" s="14" t="s">
        <v>87</v>
      </c>
      <c r="AW192" s="14" t="s">
        <v>35</v>
      </c>
      <c r="AX192" s="14" t="s">
        <v>78</v>
      </c>
      <c r="AY192" s="264" t="s">
        <v>216</v>
      </c>
    </row>
    <row r="193" spans="1:51" s="15" customFormat="1" ht="12">
      <c r="A193" s="15"/>
      <c r="B193" s="265"/>
      <c r="C193" s="266"/>
      <c r="D193" s="245" t="s">
        <v>226</v>
      </c>
      <c r="E193" s="267" t="s">
        <v>1</v>
      </c>
      <c r="F193" s="268" t="s">
        <v>229</v>
      </c>
      <c r="G193" s="266"/>
      <c r="H193" s="269">
        <v>2.89</v>
      </c>
      <c r="I193" s="270"/>
      <c r="J193" s="266"/>
      <c r="K193" s="266"/>
      <c r="L193" s="271"/>
      <c r="M193" s="272"/>
      <c r="N193" s="273"/>
      <c r="O193" s="273"/>
      <c r="P193" s="273"/>
      <c r="Q193" s="273"/>
      <c r="R193" s="273"/>
      <c r="S193" s="273"/>
      <c r="T193" s="274"/>
      <c r="U193" s="15"/>
      <c r="V193" s="15"/>
      <c r="W193" s="15"/>
      <c r="X193" s="15"/>
      <c r="Y193" s="15"/>
      <c r="Z193" s="15"/>
      <c r="AA193" s="15"/>
      <c r="AB193" s="15"/>
      <c r="AC193" s="15"/>
      <c r="AD193" s="15"/>
      <c r="AE193" s="15"/>
      <c r="AT193" s="275" t="s">
        <v>226</v>
      </c>
      <c r="AU193" s="275" t="s">
        <v>85</v>
      </c>
      <c r="AV193" s="15" t="s">
        <v>100</v>
      </c>
      <c r="AW193" s="15" t="s">
        <v>35</v>
      </c>
      <c r="AX193" s="15" t="s">
        <v>85</v>
      </c>
      <c r="AY193" s="275" t="s">
        <v>216</v>
      </c>
    </row>
    <row r="194" spans="1:65" s="2" customFormat="1" ht="90" customHeight="1">
      <c r="A194" s="39"/>
      <c r="B194" s="40"/>
      <c r="C194" s="276" t="s">
        <v>334</v>
      </c>
      <c r="D194" s="276" t="s">
        <v>265</v>
      </c>
      <c r="E194" s="277" t="s">
        <v>538</v>
      </c>
      <c r="F194" s="278" t="s">
        <v>539</v>
      </c>
      <c r="G194" s="279" t="s">
        <v>232</v>
      </c>
      <c r="H194" s="280">
        <v>3</v>
      </c>
      <c r="I194" s="281"/>
      <c r="J194" s="282">
        <f>ROUND(I194*H194,2)</f>
        <v>0</v>
      </c>
      <c r="K194" s="278" t="s">
        <v>223</v>
      </c>
      <c r="L194" s="45"/>
      <c r="M194" s="283" t="s">
        <v>1</v>
      </c>
      <c r="N194" s="284" t="s">
        <v>43</v>
      </c>
      <c r="O194" s="92"/>
      <c r="P194" s="239">
        <f>O194*H194</f>
        <v>0</v>
      </c>
      <c r="Q194" s="239">
        <v>0</v>
      </c>
      <c r="R194" s="239">
        <f>Q194*H194</f>
        <v>0</v>
      </c>
      <c r="S194" s="239">
        <v>0</v>
      </c>
      <c r="T194" s="240">
        <f>S194*H194</f>
        <v>0</v>
      </c>
      <c r="U194" s="39"/>
      <c r="V194" s="39"/>
      <c r="W194" s="39"/>
      <c r="X194" s="39"/>
      <c r="Y194" s="39"/>
      <c r="Z194" s="39"/>
      <c r="AA194" s="39"/>
      <c r="AB194" s="39"/>
      <c r="AC194" s="39"/>
      <c r="AD194" s="39"/>
      <c r="AE194" s="39"/>
      <c r="AR194" s="241" t="s">
        <v>233</v>
      </c>
      <c r="AT194" s="241" t="s">
        <v>265</v>
      </c>
      <c r="AU194" s="241" t="s">
        <v>85</v>
      </c>
      <c r="AY194" s="18" t="s">
        <v>216</v>
      </c>
      <c r="BE194" s="242">
        <f>IF(N194="základní",J194,0)</f>
        <v>0</v>
      </c>
      <c r="BF194" s="242">
        <f>IF(N194="snížená",J194,0)</f>
        <v>0</v>
      </c>
      <c r="BG194" s="242">
        <f>IF(N194="zákl. přenesená",J194,0)</f>
        <v>0</v>
      </c>
      <c r="BH194" s="242">
        <f>IF(N194="sníž. přenesená",J194,0)</f>
        <v>0</v>
      </c>
      <c r="BI194" s="242">
        <f>IF(N194="nulová",J194,0)</f>
        <v>0</v>
      </c>
      <c r="BJ194" s="18" t="s">
        <v>85</v>
      </c>
      <c r="BK194" s="242">
        <f>ROUND(I194*H194,2)</f>
        <v>0</v>
      </c>
      <c r="BL194" s="18" t="s">
        <v>233</v>
      </c>
      <c r="BM194" s="241" t="s">
        <v>999</v>
      </c>
    </row>
    <row r="195" spans="1:51" s="14" customFormat="1" ht="12">
      <c r="A195" s="14"/>
      <c r="B195" s="254"/>
      <c r="C195" s="255"/>
      <c r="D195" s="245" t="s">
        <v>226</v>
      </c>
      <c r="E195" s="256" t="s">
        <v>1</v>
      </c>
      <c r="F195" s="257" t="s">
        <v>1000</v>
      </c>
      <c r="G195" s="255"/>
      <c r="H195" s="258">
        <v>1</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85</v>
      </c>
      <c r="AV195" s="14" t="s">
        <v>87</v>
      </c>
      <c r="AW195" s="14" t="s">
        <v>35</v>
      </c>
      <c r="AX195" s="14" t="s">
        <v>78</v>
      </c>
      <c r="AY195" s="264" t="s">
        <v>216</v>
      </c>
    </row>
    <row r="196" spans="1:51" s="14" customFormat="1" ht="12">
      <c r="A196" s="14"/>
      <c r="B196" s="254"/>
      <c r="C196" s="255"/>
      <c r="D196" s="245" t="s">
        <v>226</v>
      </c>
      <c r="E196" s="256" t="s">
        <v>1</v>
      </c>
      <c r="F196" s="257" t="s">
        <v>1001</v>
      </c>
      <c r="G196" s="255"/>
      <c r="H196" s="258">
        <v>1</v>
      </c>
      <c r="I196" s="259"/>
      <c r="J196" s="255"/>
      <c r="K196" s="255"/>
      <c r="L196" s="260"/>
      <c r="M196" s="261"/>
      <c r="N196" s="262"/>
      <c r="O196" s="262"/>
      <c r="P196" s="262"/>
      <c r="Q196" s="262"/>
      <c r="R196" s="262"/>
      <c r="S196" s="262"/>
      <c r="T196" s="263"/>
      <c r="U196" s="14"/>
      <c r="V196" s="14"/>
      <c r="W196" s="14"/>
      <c r="X196" s="14"/>
      <c r="Y196" s="14"/>
      <c r="Z196" s="14"/>
      <c r="AA196" s="14"/>
      <c r="AB196" s="14"/>
      <c r="AC196" s="14"/>
      <c r="AD196" s="14"/>
      <c r="AE196" s="14"/>
      <c r="AT196" s="264" t="s">
        <v>226</v>
      </c>
      <c r="AU196" s="264" t="s">
        <v>85</v>
      </c>
      <c r="AV196" s="14" t="s">
        <v>87</v>
      </c>
      <c r="AW196" s="14" t="s">
        <v>35</v>
      </c>
      <c r="AX196" s="14" t="s">
        <v>78</v>
      </c>
      <c r="AY196" s="264" t="s">
        <v>216</v>
      </c>
    </row>
    <row r="197" spans="1:51" s="14" customFormat="1" ht="12">
      <c r="A197" s="14"/>
      <c r="B197" s="254"/>
      <c r="C197" s="255"/>
      <c r="D197" s="245" t="s">
        <v>226</v>
      </c>
      <c r="E197" s="256" t="s">
        <v>1</v>
      </c>
      <c r="F197" s="257" t="s">
        <v>1002</v>
      </c>
      <c r="G197" s="255"/>
      <c r="H197" s="258">
        <v>1</v>
      </c>
      <c r="I197" s="259"/>
      <c r="J197" s="255"/>
      <c r="K197" s="255"/>
      <c r="L197" s="260"/>
      <c r="M197" s="261"/>
      <c r="N197" s="262"/>
      <c r="O197" s="262"/>
      <c r="P197" s="262"/>
      <c r="Q197" s="262"/>
      <c r="R197" s="262"/>
      <c r="S197" s="262"/>
      <c r="T197" s="263"/>
      <c r="U197" s="14"/>
      <c r="V197" s="14"/>
      <c r="W197" s="14"/>
      <c r="X197" s="14"/>
      <c r="Y197" s="14"/>
      <c r="Z197" s="14"/>
      <c r="AA197" s="14"/>
      <c r="AB197" s="14"/>
      <c r="AC197" s="14"/>
      <c r="AD197" s="14"/>
      <c r="AE197" s="14"/>
      <c r="AT197" s="264" t="s">
        <v>226</v>
      </c>
      <c r="AU197" s="264" t="s">
        <v>85</v>
      </c>
      <c r="AV197" s="14" t="s">
        <v>87</v>
      </c>
      <c r="AW197" s="14" t="s">
        <v>35</v>
      </c>
      <c r="AX197" s="14" t="s">
        <v>78</v>
      </c>
      <c r="AY197" s="264" t="s">
        <v>216</v>
      </c>
    </row>
    <row r="198" spans="1:51" s="15" customFormat="1" ht="12">
      <c r="A198" s="15"/>
      <c r="B198" s="265"/>
      <c r="C198" s="266"/>
      <c r="D198" s="245" t="s">
        <v>226</v>
      </c>
      <c r="E198" s="267" t="s">
        <v>1</v>
      </c>
      <c r="F198" s="268" t="s">
        <v>229</v>
      </c>
      <c r="G198" s="266"/>
      <c r="H198" s="269">
        <v>3</v>
      </c>
      <c r="I198" s="270"/>
      <c r="J198" s="266"/>
      <c r="K198" s="266"/>
      <c r="L198" s="271"/>
      <c r="M198" s="285"/>
      <c r="N198" s="286"/>
      <c r="O198" s="286"/>
      <c r="P198" s="286"/>
      <c r="Q198" s="286"/>
      <c r="R198" s="286"/>
      <c r="S198" s="286"/>
      <c r="T198" s="287"/>
      <c r="U198" s="15"/>
      <c r="V198" s="15"/>
      <c r="W198" s="15"/>
      <c r="X198" s="15"/>
      <c r="Y198" s="15"/>
      <c r="Z198" s="15"/>
      <c r="AA198" s="15"/>
      <c r="AB198" s="15"/>
      <c r="AC198" s="15"/>
      <c r="AD198" s="15"/>
      <c r="AE198" s="15"/>
      <c r="AT198" s="275" t="s">
        <v>226</v>
      </c>
      <c r="AU198" s="275" t="s">
        <v>85</v>
      </c>
      <c r="AV198" s="15" t="s">
        <v>100</v>
      </c>
      <c r="AW198" s="15" t="s">
        <v>35</v>
      </c>
      <c r="AX198" s="15" t="s">
        <v>85</v>
      </c>
      <c r="AY198" s="275" t="s">
        <v>216</v>
      </c>
    </row>
    <row r="199" spans="1:31" s="2" customFormat="1" ht="6.95" customHeight="1">
      <c r="A199" s="39"/>
      <c r="B199" s="67"/>
      <c r="C199" s="68"/>
      <c r="D199" s="68"/>
      <c r="E199" s="68"/>
      <c r="F199" s="68"/>
      <c r="G199" s="68"/>
      <c r="H199" s="68"/>
      <c r="I199" s="68"/>
      <c r="J199" s="68"/>
      <c r="K199" s="68"/>
      <c r="L199" s="45"/>
      <c r="M199" s="39"/>
      <c r="O199" s="39"/>
      <c r="P199" s="39"/>
      <c r="Q199" s="39"/>
      <c r="R199" s="39"/>
      <c r="S199" s="39"/>
      <c r="T199" s="39"/>
      <c r="U199" s="39"/>
      <c r="V199" s="39"/>
      <c r="W199" s="39"/>
      <c r="X199" s="39"/>
      <c r="Y199" s="39"/>
      <c r="Z199" s="39"/>
      <c r="AA199" s="39"/>
      <c r="AB199" s="39"/>
      <c r="AC199" s="39"/>
      <c r="AD199" s="39"/>
      <c r="AE199" s="39"/>
    </row>
  </sheetData>
  <sheetProtection password="CC35" sheet="1" objects="1" scenarios="1" formatColumns="0" formatRows="0" autoFilter="0"/>
  <autoFilter ref="C126:K198"/>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110</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30" customHeight="1">
      <c r="A13" s="39"/>
      <c r="B13" s="45"/>
      <c r="C13" s="39"/>
      <c r="D13" s="39"/>
      <c r="E13" s="155" t="s">
        <v>1003</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ROUND((SUM(BE127:BE146)),2)</f>
        <v>0</v>
      </c>
      <c r="G37" s="39"/>
      <c r="H37" s="39"/>
      <c r="I37" s="166">
        <v>0.21</v>
      </c>
      <c r="J37" s="165">
        <f>ROUND(((SUM(BE127:BE146))*I37),2)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ROUND((SUM(BF127:BF146)),2)</f>
        <v>0</v>
      </c>
      <c r="G38" s="39"/>
      <c r="H38" s="39"/>
      <c r="I38" s="166">
        <v>0.15</v>
      </c>
      <c r="J38" s="165">
        <f>ROUND(((SUM(BF127:BF146))*I38),2)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ROUND((SUM(BG127:BG146)),2)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ROUND((SUM(BH127:BH146)),2)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ROUND((SUM(BI127:BI146)),2)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30" customHeight="1">
      <c r="A91" s="39"/>
      <c r="B91" s="40"/>
      <c r="C91" s="41"/>
      <c r="D91" s="41"/>
      <c r="E91" s="77" t="str">
        <f>E13</f>
        <v>SO 90-14-01 - Nejdek (mimo) - METALIS výstroj trati - 1. etapa</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199</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J145</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č.2</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187</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189</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30" customHeight="1">
      <c r="A119" s="39"/>
      <c r="B119" s="40"/>
      <c r="C119" s="41"/>
      <c r="D119" s="41"/>
      <c r="E119" s="77" t="str">
        <f>E13</f>
        <v>SO 90-14-01 - Nejdek (mimo) - METALIS výstroj trati - 1. etapa</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P128+P145</f>
        <v>0</v>
      </c>
      <c r="Q127" s="105"/>
      <c r="R127" s="210">
        <f>R128+R145</f>
        <v>1.35355</v>
      </c>
      <c r="S127" s="105"/>
      <c r="T127" s="211">
        <f>T128+T145</f>
        <v>0</v>
      </c>
      <c r="U127" s="39"/>
      <c r="V127" s="39"/>
      <c r="W127" s="39"/>
      <c r="X127" s="39"/>
      <c r="Y127" s="39"/>
      <c r="Z127" s="39"/>
      <c r="AA127" s="39"/>
      <c r="AB127" s="39"/>
      <c r="AC127" s="39"/>
      <c r="AD127" s="39"/>
      <c r="AE127" s="39"/>
      <c r="AT127" s="18" t="s">
        <v>77</v>
      </c>
      <c r="AU127" s="18" t="s">
        <v>197</v>
      </c>
      <c r="BK127" s="212">
        <f>BK128+BK145</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1.35355</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218</v>
      </c>
      <c r="G129" s="214"/>
      <c r="H129" s="214"/>
      <c r="I129" s="217"/>
      <c r="J129" s="228">
        <f>BK129</f>
        <v>0</v>
      </c>
      <c r="K129" s="214"/>
      <c r="L129" s="219"/>
      <c r="M129" s="220"/>
      <c r="N129" s="221"/>
      <c r="O129" s="221"/>
      <c r="P129" s="222">
        <f>SUM(P130:P144)</f>
        <v>0</v>
      </c>
      <c r="Q129" s="221"/>
      <c r="R129" s="222">
        <f>SUM(R130:R144)</f>
        <v>1.35355</v>
      </c>
      <c r="S129" s="221"/>
      <c r="T129" s="223">
        <f>SUM(T130:T144)</f>
        <v>0</v>
      </c>
      <c r="U129" s="12"/>
      <c r="V129" s="12"/>
      <c r="W129" s="12"/>
      <c r="X129" s="12"/>
      <c r="Y129" s="12"/>
      <c r="Z129" s="12"/>
      <c r="AA129" s="12"/>
      <c r="AB129" s="12"/>
      <c r="AC129" s="12"/>
      <c r="AD129" s="12"/>
      <c r="AE129" s="12"/>
      <c r="AR129" s="224" t="s">
        <v>85</v>
      </c>
      <c r="AT129" s="225" t="s">
        <v>77</v>
      </c>
      <c r="AU129" s="225" t="s">
        <v>85</v>
      </c>
      <c r="AY129" s="224" t="s">
        <v>216</v>
      </c>
      <c r="BK129" s="226">
        <f>SUM(BK130:BK144)</f>
        <v>0</v>
      </c>
    </row>
    <row r="130" spans="1:65" s="2" customFormat="1" ht="62.7" customHeight="1">
      <c r="A130" s="39"/>
      <c r="B130" s="40"/>
      <c r="C130" s="276" t="s">
        <v>85</v>
      </c>
      <c r="D130" s="276" t="s">
        <v>265</v>
      </c>
      <c r="E130" s="277" t="s">
        <v>1004</v>
      </c>
      <c r="F130" s="278" t="s">
        <v>1005</v>
      </c>
      <c r="G130" s="279" t="s">
        <v>232</v>
      </c>
      <c r="H130" s="280">
        <v>2</v>
      </c>
      <c r="I130" s="281"/>
      <c r="J130" s="282">
        <f>ROUND(I130*H130,2)</f>
        <v>0</v>
      </c>
      <c r="K130" s="278" t="s">
        <v>223</v>
      </c>
      <c r="L130" s="45"/>
      <c r="M130" s="283" t="s">
        <v>1</v>
      </c>
      <c r="N130" s="284" t="s">
        <v>43</v>
      </c>
      <c r="O130" s="92"/>
      <c r="P130" s="239">
        <f>O130*H130</f>
        <v>0</v>
      </c>
      <c r="Q130" s="239">
        <v>0</v>
      </c>
      <c r="R130" s="239">
        <f>Q130*H130</f>
        <v>0</v>
      </c>
      <c r="S130" s="239">
        <v>0</v>
      </c>
      <c r="T130" s="240">
        <f>S130*H130</f>
        <v>0</v>
      </c>
      <c r="U130" s="39"/>
      <c r="V130" s="39"/>
      <c r="W130" s="39"/>
      <c r="X130" s="39"/>
      <c r="Y130" s="39"/>
      <c r="Z130" s="39"/>
      <c r="AA130" s="39"/>
      <c r="AB130" s="39"/>
      <c r="AC130" s="39"/>
      <c r="AD130" s="39"/>
      <c r="AE130" s="39"/>
      <c r="AR130" s="241" t="s">
        <v>100</v>
      </c>
      <c r="AT130" s="241" t="s">
        <v>265</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1006</v>
      </c>
    </row>
    <row r="131" spans="1:65" s="2" customFormat="1" ht="66.75" customHeight="1">
      <c r="A131" s="39"/>
      <c r="B131" s="40"/>
      <c r="C131" s="276" t="s">
        <v>87</v>
      </c>
      <c r="D131" s="276" t="s">
        <v>265</v>
      </c>
      <c r="E131" s="277" t="s">
        <v>1007</v>
      </c>
      <c r="F131" s="278" t="s">
        <v>1008</v>
      </c>
      <c r="G131" s="279" t="s">
        <v>232</v>
      </c>
      <c r="H131" s="280">
        <v>8</v>
      </c>
      <c r="I131" s="281"/>
      <c r="J131" s="282">
        <f>ROUND(I131*H131,2)</f>
        <v>0</v>
      </c>
      <c r="K131" s="278" t="s">
        <v>223</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100</v>
      </c>
      <c r="AT131" s="241" t="s">
        <v>265</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1009</v>
      </c>
    </row>
    <row r="132" spans="1:65" s="2" customFormat="1" ht="16.5" customHeight="1">
      <c r="A132" s="39"/>
      <c r="B132" s="40"/>
      <c r="C132" s="229" t="s">
        <v>95</v>
      </c>
      <c r="D132" s="229" t="s">
        <v>219</v>
      </c>
      <c r="E132" s="230" t="s">
        <v>1010</v>
      </c>
      <c r="F132" s="231" t="s">
        <v>1011</v>
      </c>
      <c r="G132" s="232" t="s">
        <v>232</v>
      </c>
      <c r="H132" s="233">
        <v>14</v>
      </c>
      <c r="I132" s="234"/>
      <c r="J132" s="235">
        <f>ROUND(I132*H132,2)</f>
        <v>0</v>
      </c>
      <c r="K132" s="231" t="s">
        <v>223</v>
      </c>
      <c r="L132" s="236"/>
      <c r="M132" s="237" t="s">
        <v>1</v>
      </c>
      <c r="N132" s="238" t="s">
        <v>43</v>
      </c>
      <c r="O132" s="92"/>
      <c r="P132" s="239">
        <f>O132*H132</f>
        <v>0</v>
      </c>
      <c r="Q132" s="239">
        <v>0</v>
      </c>
      <c r="R132" s="239">
        <f>Q132*H132</f>
        <v>0</v>
      </c>
      <c r="S132" s="239">
        <v>0</v>
      </c>
      <c r="T132" s="240">
        <f>S132*H132</f>
        <v>0</v>
      </c>
      <c r="U132" s="39"/>
      <c r="V132" s="39"/>
      <c r="W132" s="39"/>
      <c r="X132" s="39"/>
      <c r="Y132" s="39"/>
      <c r="Z132" s="39"/>
      <c r="AA132" s="39"/>
      <c r="AB132" s="39"/>
      <c r="AC132" s="39"/>
      <c r="AD132" s="39"/>
      <c r="AE132" s="39"/>
      <c r="AR132" s="241" t="s">
        <v>224</v>
      </c>
      <c r="AT132" s="241" t="s">
        <v>219</v>
      </c>
      <c r="AU132" s="241" t="s">
        <v>87</v>
      </c>
      <c r="AY132" s="18" t="s">
        <v>216</v>
      </c>
      <c r="BE132" s="242">
        <f>IF(N132="základní",J132,0)</f>
        <v>0</v>
      </c>
      <c r="BF132" s="242">
        <f>IF(N132="snížená",J132,0)</f>
        <v>0</v>
      </c>
      <c r="BG132" s="242">
        <f>IF(N132="zákl. přenesená",J132,0)</f>
        <v>0</v>
      </c>
      <c r="BH132" s="242">
        <f>IF(N132="sníž. přenesená",J132,0)</f>
        <v>0</v>
      </c>
      <c r="BI132" s="242">
        <f>IF(N132="nulová",J132,0)</f>
        <v>0</v>
      </c>
      <c r="BJ132" s="18" t="s">
        <v>85</v>
      </c>
      <c r="BK132" s="242">
        <f>ROUND(I132*H132,2)</f>
        <v>0</v>
      </c>
      <c r="BL132" s="18" t="s">
        <v>100</v>
      </c>
      <c r="BM132" s="241" t="s">
        <v>1012</v>
      </c>
    </row>
    <row r="133" spans="1:65" s="2" customFormat="1" ht="16.5" customHeight="1">
      <c r="A133" s="39"/>
      <c r="B133" s="40"/>
      <c r="C133" s="229" t="s">
        <v>100</v>
      </c>
      <c r="D133" s="229" t="s">
        <v>219</v>
      </c>
      <c r="E133" s="230" t="s">
        <v>1013</v>
      </c>
      <c r="F133" s="231" t="s">
        <v>1014</v>
      </c>
      <c r="G133" s="232" t="s">
        <v>232</v>
      </c>
      <c r="H133" s="233">
        <v>8</v>
      </c>
      <c r="I133" s="234"/>
      <c r="J133" s="235">
        <f>ROUND(I133*H133,2)</f>
        <v>0</v>
      </c>
      <c r="K133" s="231" t="s">
        <v>223</v>
      </c>
      <c r="L133" s="236"/>
      <c r="M133" s="237" t="s">
        <v>1</v>
      </c>
      <c r="N133" s="238" t="s">
        <v>43</v>
      </c>
      <c r="O133" s="92"/>
      <c r="P133" s="239">
        <f>O133*H133</f>
        <v>0</v>
      </c>
      <c r="Q133" s="239">
        <v>0.0035</v>
      </c>
      <c r="R133" s="239">
        <f>Q133*H133</f>
        <v>0.028</v>
      </c>
      <c r="S133" s="239">
        <v>0</v>
      </c>
      <c r="T133" s="240">
        <f>S133*H133</f>
        <v>0</v>
      </c>
      <c r="U133" s="39"/>
      <c r="V133" s="39"/>
      <c r="W133" s="39"/>
      <c r="X133" s="39"/>
      <c r="Y133" s="39"/>
      <c r="Z133" s="39"/>
      <c r="AA133" s="39"/>
      <c r="AB133" s="39"/>
      <c r="AC133" s="39"/>
      <c r="AD133" s="39"/>
      <c r="AE133" s="39"/>
      <c r="AR133" s="241" t="s">
        <v>224</v>
      </c>
      <c r="AT133" s="241" t="s">
        <v>219</v>
      </c>
      <c r="AU133" s="241" t="s">
        <v>87</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100</v>
      </c>
      <c r="BM133" s="241" t="s">
        <v>1015</v>
      </c>
    </row>
    <row r="134" spans="1:65" s="2" customFormat="1" ht="66.75" customHeight="1">
      <c r="A134" s="39"/>
      <c r="B134" s="40"/>
      <c r="C134" s="276" t="s">
        <v>217</v>
      </c>
      <c r="D134" s="276" t="s">
        <v>265</v>
      </c>
      <c r="E134" s="277" t="s">
        <v>1016</v>
      </c>
      <c r="F134" s="278" t="s">
        <v>1017</v>
      </c>
      <c r="G134" s="279" t="s">
        <v>232</v>
      </c>
      <c r="H134" s="280">
        <v>6</v>
      </c>
      <c r="I134" s="281"/>
      <c r="J134" s="282">
        <f>ROUND(I134*H134,2)</f>
        <v>0</v>
      </c>
      <c r="K134" s="278" t="s">
        <v>223</v>
      </c>
      <c r="L134" s="45"/>
      <c r="M134" s="283" t="s">
        <v>1</v>
      </c>
      <c r="N134" s="284" t="s">
        <v>43</v>
      </c>
      <c r="O134" s="92"/>
      <c r="P134" s="239">
        <f>O134*H134</f>
        <v>0</v>
      </c>
      <c r="Q134" s="239">
        <v>0</v>
      </c>
      <c r="R134" s="239">
        <f>Q134*H134</f>
        <v>0</v>
      </c>
      <c r="S134" s="239">
        <v>0</v>
      </c>
      <c r="T134" s="240">
        <f>S134*H134</f>
        <v>0</v>
      </c>
      <c r="U134" s="39"/>
      <c r="V134" s="39"/>
      <c r="W134" s="39"/>
      <c r="X134" s="39"/>
      <c r="Y134" s="39"/>
      <c r="Z134" s="39"/>
      <c r="AA134" s="39"/>
      <c r="AB134" s="39"/>
      <c r="AC134" s="39"/>
      <c r="AD134" s="39"/>
      <c r="AE134" s="39"/>
      <c r="AR134" s="241" t="s">
        <v>100</v>
      </c>
      <c r="AT134" s="241" t="s">
        <v>265</v>
      </c>
      <c r="AU134" s="241" t="s">
        <v>87</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100</v>
      </c>
      <c r="BM134" s="241" t="s">
        <v>1018</v>
      </c>
    </row>
    <row r="135" spans="1:65" s="2" customFormat="1" ht="16.5" customHeight="1">
      <c r="A135" s="39"/>
      <c r="B135" s="40"/>
      <c r="C135" s="229" t="s">
        <v>241</v>
      </c>
      <c r="D135" s="229" t="s">
        <v>219</v>
      </c>
      <c r="E135" s="230" t="s">
        <v>1019</v>
      </c>
      <c r="F135" s="231" t="s">
        <v>1020</v>
      </c>
      <c r="G135" s="232" t="s">
        <v>232</v>
      </c>
      <c r="H135" s="233">
        <v>6</v>
      </c>
      <c r="I135" s="234"/>
      <c r="J135" s="235">
        <f>ROUND(I135*H135,2)</f>
        <v>0</v>
      </c>
      <c r="K135" s="231" t="s">
        <v>223</v>
      </c>
      <c r="L135" s="236"/>
      <c r="M135" s="237" t="s">
        <v>1</v>
      </c>
      <c r="N135" s="238" t="s">
        <v>43</v>
      </c>
      <c r="O135" s="92"/>
      <c r="P135" s="239">
        <f>O135*H135</f>
        <v>0</v>
      </c>
      <c r="Q135" s="239">
        <v>0.00225</v>
      </c>
      <c r="R135" s="239">
        <f>Q135*H135</f>
        <v>0.013499999999999998</v>
      </c>
      <c r="S135" s="239">
        <v>0</v>
      </c>
      <c r="T135" s="240">
        <f>S135*H135</f>
        <v>0</v>
      </c>
      <c r="U135" s="39"/>
      <c r="V135" s="39"/>
      <c r="W135" s="39"/>
      <c r="X135" s="39"/>
      <c r="Y135" s="39"/>
      <c r="Z135" s="39"/>
      <c r="AA135" s="39"/>
      <c r="AB135" s="39"/>
      <c r="AC135" s="39"/>
      <c r="AD135" s="39"/>
      <c r="AE135" s="39"/>
      <c r="AR135" s="241" t="s">
        <v>224</v>
      </c>
      <c r="AT135" s="241" t="s">
        <v>219</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1021</v>
      </c>
    </row>
    <row r="136" spans="1:65" s="2" customFormat="1" ht="66.75" customHeight="1">
      <c r="A136" s="39"/>
      <c r="B136" s="40"/>
      <c r="C136" s="276" t="s">
        <v>245</v>
      </c>
      <c r="D136" s="276" t="s">
        <v>265</v>
      </c>
      <c r="E136" s="277" t="s">
        <v>1022</v>
      </c>
      <c r="F136" s="278" t="s">
        <v>1023</v>
      </c>
      <c r="G136" s="279" t="s">
        <v>232</v>
      </c>
      <c r="H136" s="280">
        <v>3</v>
      </c>
      <c r="I136" s="281"/>
      <c r="J136" s="282">
        <f>ROUND(I136*H136,2)</f>
        <v>0</v>
      </c>
      <c r="K136" s="278" t="s">
        <v>223</v>
      </c>
      <c r="L136" s="45"/>
      <c r="M136" s="283" t="s">
        <v>1</v>
      </c>
      <c r="N136" s="284" t="s">
        <v>43</v>
      </c>
      <c r="O136" s="92"/>
      <c r="P136" s="239">
        <f>O136*H136</f>
        <v>0</v>
      </c>
      <c r="Q136" s="239">
        <v>0</v>
      </c>
      <c r="R136" s="239">
        <f>Q136*H136</f>
        <v>0</v>
      </c>
      <c r="S136" s="239">
        <v>0</v>
      </c>
      <c r="T136" s="240">
        <f>S136*H136</f>
        <v>0</v>
      </c>
      <c r="U136" s="39"/>
      <c r="V136" s="39"/>
      <c r="W136" s="39"/>
      <c r="X136" s="39"/>
      <c r="Y136" s="39"/>
      <c r="Z136" s="39"/>
      <c r="AA136" s="39"/>
      <c r="AB136" s="39"/>
      <c r="AC136" s="39"/>
      <c r="AD136" s="39"/>
      <c r="AE136" s="39"/>
      <c r="AR136" s="241" t="s">
        <v>100</v>
      </c>
      <c r="AT136" s="241" t="s">
        <v>265</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1024</v>
      </c>
    </row>
    <row r="137" spans="1:65" s="2" customFormat="1" ht="16.5" customHeight="1">
      <c r="A137" s="39"/>
      <c r="B137" s="40"/>
      <c r="C137" s="229" t="s">
        <v>224</v>
      </c>
      <c r="D137" s="229" t="s">
        <v>219</v>
      </c>
      <c r="E137" s="230" t="s">
        <v>1025</v>
      </c>
      <c r="F137" s="231" t="s">
        <v>1026</v>
      </c>
      <c r="G137" s="232" t="s">
        <v>232</v>
      </c>
      <c r="H137" s="233">
        <v>3</v>
      </c>
      <c r="I137" s="234"/>
      <c r="J137" s="235">
        <f>ROUND(I137*H137,2)</f>
        <v>0</v>
      </c>
      <c r="K137" s="231" t="s">
        <v>223</v>
      </c>
      <c r="L137" s="236"/>
      <c r="M137" s="237" t="s">
        <v>1</v>
      </c>
      <c r="N137" s="238" t="s">
        <v>43</v>
      </c>
      <c r="O137" s="92"/>
      <c r="P137" s="239">
        <f>O137*H137</f>
        <v>0</v>
      </c>
      <c r="Q137" s="239">
        <v>0.0029</v>
      </c>
      <c r="R137" s="239">
        <f>Q137*H137</f>
        <v>0.0087</v>
      </c>
      <c r="S137" s="239">
        <v>0</v>
      </c>
      <c r="T137" s="240">
        <f>S137*H137</f>
        <v>0</v>
      </c>
      <c r="U137" s="39"/>
      <c r="V137" s="39"/>
      <c r="W137" s="39"/>
      <c r="X137" s="39"/>
      <c r="Y137" s="39"/>
      <c r="Z137" s="39"/>
      <c r="AA137" s="39"/>
      <c r="AB137" s="39"/>
      <c r="AC137" s="39"/>
      <c r="AD137" s="39"/>
      <c r="AE137" s="39"/>
      <c r="AR137" s="241" t="s">
        <v>224</v>
      </c>
      <c r="AT137" s="241" t="s">
        <v>219</v>
      </c>
      <c r="AU137" s="241" t="s">
        <v>87</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100</v>
      </c>
      <c r="BM137" s="241" t="s">
        <v>1027</v>
      </c>
    </row>
    <row r="138" spans="1:65" s="2" customFormat="1" ht="55.5" customHeight="1">
      <c r="A138" s="39"/>
      <c r="B138" s="40"/>
      <c r="C138" s="276" t="s">
        <v>252</v>
      </c>
      <c r="D138" s="276" t="s">
        <v>265</v>
      </c>
      <c r="E138" s="277" t="s">
        <v>1028</v>
      </c>
      <c r="F138" s="278" t="s">
        <v>1029</v>
      </c>
      <c r="G138" s="279" t="s">
        <v>232</v>
      </c>
      <c r="H138" s="280">
        <v>8</v>
      </c>
      <c r="I138" s="281"/>
      <c r="J138" s="282">
        <f>ROUND(I138*H138,2)</f>
        <v>0</v>
      </c>
      <c r="K138" s="278" t="s">
        <v>223</v>
      </c>
      <c r="L138" s="45"/>
      <c r="M138" s="283" t="s">
        <v>1</v>
      </c>
      <c r="N138" s="284" t="s">
        <v>43</v>
      </c>
      <c r="O138" s="92"/>
      <c r="P138" s="239">
        <f>O138*H138</f>
        <v>0</v>
      </c>
      <c r="Q138" s="239">
        <v>0</v>
      </c>
      <c r="R138" s="239">
        <f>Q138*H138</f>
        <v>0</v>
      </c>
      <c r="S138" s="239">
        <v>0</v>
      </c>
      <c r="T138" s="240">
        <f>S138*H138</f>
        <v>0</v>
      </c>
      <c r="U138" s="39"/>
      <c r="V138" s="39"/>
      <c r="W138" s="39"/>
      <c r="X138" s="39"/>
      <c r="Y138" s="39"/>
      <c r="Z138" s="39"/>
      <c r="AA138" s="39"/>
      <c r="AB138" s="39"/>
      <c r="AC138" s="39"/>
      <c r="AD138" s="39"/>
      <c r="AE138" s="39"/>
      <c r="AR138" s="241" t="s">
        <v>100</v>
      </c>
      <c r="AT138" s="241" t="s">
        <v>265</v>
      </c>
      <c r="AU138" s="241" t="s">
        <v>87</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1030</v>
      </c>
    </row>
    <row r="139" spans="1:65" s="2" customFormat="1" ht="21.75" customHeight="1">
      <c r="A139" s="39"/>
      <c r="B139" s="40"/>
      <c r="C139" s="229" t="s">
        <v>259</v>
      </c>
      <c r="D139" s="229" t="s">
        <v>219</v>
      </c>
      <c r="E139" s="230" t="s">
        <v>1031</v>
      </c>
      <c r="F139" s="231" t="s">
        <v>1032</v>
      </c>
      <c r="G139" s="232" t="s">
        <v>232</v>
      </c>
      <c r="H139" s="233">
        <v>8</v>
      </c>
      <c r="I139" s="234"/>
      <c r="J139" s="235">
        <f>ROUND(I139*H139,2)</f>
        <v>0</v>
      </c>
      <c r="K139" s="231" t="s">
        <v>223</v>
      </c>
      <c r="L139" s="236"/>
      <c r="M139" s="237" t="s">
        <v>1</v>
      </c>
      <c r="N139" s="238" t="s">
        <v>43</v>
      </c>
      <c r="O139" s="92"/>
      <c r="P139" s="239">
        <f>O139*H139</f>
        <v>0</v>
      </c>
      <c r="Q139" s="239">
        <v>0.157</v>
      </c>
      <c r="R139" s="239">
        <f>Q139*H139</f>
        <v>1.256</v>
      </c>
      <c r="S139" s="239">
        <v>0</v>
      </c>
      <c r="T139" s="240">
        <f>S139*H139</f>
        <v>0</v>
      </c>
      <c r="U139" s="39"/>
      <c r="V139" s="39"/>
      <c r="W139" s="39"/>
      <c r="X139" s="39"/>
      <c r="Y139" s="39"/>
      <c r="Z139" s="39"/>
      <c r="AA139" s="39"/>
      <c r="AB139" s="39"/>
      <c r="AC139" s="39"/>
      <c r="AD139" s="39"/>
      <c r="AE139" s="39"/>
      <c r="AR139" s="241" t="s">
        <v>224</v>
      </c>
      <c r="AT139" s="241" t="s">
        <v>219</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1033</v>
      </c>
    </row>
    <row r="140" spans="1:65" s="2" customFormat="1" ht="66.75" customHeight="1">
      <c r="A140" s="39"/>
      <c r="B140" s="40"/>
      <c r="C140" s="276" t="s">
        <v>264</v>
      </c>
      <c r="D140" s="276" t="s">
        <v>265</v>
      </c>
      <c r="E140" s="277" t="s">
        <v>983</v>
      </c>
      <c r="F140" s="278" t="s">
        <v>984</v>
      </c>
      <c r="G140" s="279" t="s">
        <v>232</v>
      </c>
      <c r="H140" s="280">
        <v>34</v>
      </c>
      <c r="I140" s="281"/>
      <c r="J140" s="282">
        <f>ROUND(I140*H140,2)</f>
        <v>0</v>
      </c>
      <c r="K140" s="278" t="s">
        <v>223</v>
      </c>
      <c r="L140" s="45"/>
      <c r="M140" s="283" t="s">
        <v>1</v>
      </c>
      <c r="N140" s="284" t="s">
        <v>43</v>
      </c>
      <c r="O140" s="92"/>
      <c r="P140" s="239">
        <f>O140*H140</f>
        <v>0</v>
      </c>
      <c r="Q140" s="239">
        <v>0</v>
      </c>
      <c r="R140" s="239">
        <f>Q140*H140</f>
        <v>0</v>
      </c>
      <c r="S140" s="239">
        <v>0</v>
      </c>
      <c r="T140" s="240">
        <f>S140*H140</f>
        <v>0</v>
      </c>
      <c r="U140" s="39"/>
      <c r="V140" s="39"/>
      <c r="W140" s="39"/>
      <c r="X140" s="39"/>
      <c r="Y140" s="39"/>
      <c r="Z140" s="39"/>
      <c r="AA140" s="39"/>
      <c r="AB140" s="39"/>
      <c r="AC140" s="39"/>
      <c r="AD140" s="39"/>
      <c r="AE140" s="39"/>
      <c r="AR140" s="241" t="s">
        <v>100</v>
      </c>
      <c r="AT140" s="241" t="s">
        <v>265</v>
      </c>
      <c r="AU140" s="241" t="s">
        <v>87</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100</v>
      </c>
      <c r="BM140" s="241" t="s">
        <v>1034</v>
      </c>
    </row>
    <row r="141" spans="1:65" s="2" customFormat="1" ht="16.5" customHeight="1">
      <c r="A141" s="39"/>
      <c r="B141" s="40"/>
      <c r="C141" s="229" t="s">
        <v>270</v>
      </c>
      <c r="D141" s="229" t="s">
        <v>219</v>
      </c>
      <c r="E141" s="230" t="s">
        <v>986</v>
      </c>
      <c r="F141" s="231" t="s">
        <v>987</v>
      </c>
      <c r="G141" s="232" t="s">
        <v>232</v>
      </c>
      <c r="H141" s="233">
        <v>34</v>
      </c>
      <c r="I141" s="234"/>
      <c r="J141" s="235">
        <f>ROUND(I141*H141,2)</f>
        <v>0</v>
      </c>
      <c r="K141" s="231" t="s">
        <v>223</v>
      </c>
      <c r="L141" s="236"/>
      <c r="M141" s="237" t="s">
        <v>1</v>
      </c>
      <c r="N141" s="238" t="s">
        <v>43</v>
      </c>
      <c r="O141" s="92"/>
      <c r="P141" s="239">
        <f>O141*H141</f>
        <v>0</v>
      </c>
      <c r="Q141" s="239">
        <v>0</v>
      </c>
      <c r="R141" s="239">
        <f>Q141*H141</f>
        <v>0</v>
      </c>
      <c r="S141" s="239">
        <v>0</v>
      </c>
      <c r="T141" s="240">
        <f>S141*H141</f>
        <v>0</v>
      </c>
      <c r="U141" s="39"/>
      <c r="V141" s="39"/>
      <c r="W141" s="39"/>
      <c r="X141" s="39"/>
      <c r="Y141" s="39"/>
      <c r="Z141" s="39"/>
      <c r="AA141" s="39"/>
      <c r="AB141" s="39"/>
      <c r="AC141" s="39"/>
      <c r="AD141" s="39"/>
      <c r="AE141" s="39"/>
      <c r="AR141" s="241" t="s">
        <v>224</v>
      </c>
      <c r="AT141" s="241" t="s">
        <v>219</v>
      </c>
      <c r="AU141" s="241" t="s">
        <v>87</v>
      </c>
      <c r="AY141" s="18" t="s">
        <v>216</v>
      </c>
      <c r="BE141" s="242">
        <f>IF(N141="základní",J141,0)</f>
        <v>0</v>
      </c>
      <c r="BF141" s="242">
        <f>IF(N141="snížená",J141,0)</f>
        <v>0</v>
      </c>
      <c r="BG141" s="242">
        <f>IF(N141="zákl. přenesená",J141,0)</f>
        <v>0</v>
      </c>
      <c r="BH141" s="242">
        <f>IF(N141="sníž. přenesená",J141,0)</f>
        <v>0</v>
      </c>
      <c r="BI141" s="242">
        <f>IF(N141="nulová",J141,0)</f>
        <v>0</v>
      </c>
      <c r="BJ141" s="18" t="s">
        <v>85</v>
      </c>
      <c r="BK141" s="242">
        <f>ROUND(I141*H141,2)</f>
        <v>0</v>
      </c>
      <c r="BL141" s="18" t="s">
        <v>100</v>
      </c>
      <c r="BM141" s="241" t="s">
        <v>1035</v>
      </c>
    </row>
    <row r="142" spans="1:65" s="2" customFormat="1" ht="16.5" customHeight="1">
      <c r="A142" s="39"/>
      <c r="B142" s="40"/>
      <c r="C142" s="229" t="s">
        <v>274</v>
      </c>
      <c r="D142" s="229" t="s">
        <v>219</v>
      </c>
      <c r="E142" s="230" t="s">
        <v>1036</v>
      </c>
      <c r="F142" s="231" t="s">
        <v>1037</v>
      </c>
      <c r="G142" s="232" t="s">
        <v>232</v>
      </c>
      <c r="H142" s="233">
        <v>14</v>
      </c>
      <c r="I142" s="234"/>
      <c r="J142" s="235">
        <f>ROUND(I142*H142,2)</f>
        <v>0</v>
      </c>
      <c r="K142" s="231" t="s">
        <v>223</v>
      </c>
      <c r="L142" s="236"/>
      <c r="M142" s="237" t="s">
        <v>1</v>
      </c>
      <c r="N142" s="238" t="s">
        <v>43</v>
      </c>
      <c r="O142" s="92"/>
      <c r="P142" s="239">
        <f>O142*H142</f>
        <v>0</v>
      </c>
      <c r="Q142" s="239">
        <v>0.0032</v>
      </c>
      <c r="R142" s="239">
        <f>Q142*H142</f>
        <v>0.0448</v>
      </c>
      <c r="S142" s="239">
        <v>0</v>
      </c>
      <c r="T142" s="240">
        <f>S142*H142</f>
        <v>0</v>
      </c>
      <c r="U142" s="39"/>
      <c r="V142" s="39"/>
      <c r="W142" s="39"/>
      <c r="X142" s="39"/>
      <c r="Y142" s="39"/>
      <c r="Z142" s="39"/>
      <c r="AA142" s="39"/>
      <c r="AB142" s="39"/>
      <c r="AC142" s="39"/>
      <c r="AD142" s="39"/>
      <c r="AE142" s="39"/>
      <c r="AR142" s="241" t="s">
        <v>224</v>
      </c>
      <c r="AT142" s="241" t="s">
        <v>219</v>
      </c>
      <c r="AU142" s="241" t="s">
        <v>87</v>
      </c>
      <c r="AY142" s="18" t="s">
        <v>216</v>
      </c>
      <c r="BE142" s="242">
        <f>IF(N142="základní",J142,0)</f>
        <v>0</v>
      </c>
      <c r="BF142" s="242">
        <f>IF(N142="snížená",J142,0)</f>
        <v>0</v>
      </c>
      <c r="BG142" s="242">
        <f>IF(N142="zákl. přenesená",J142,0)</f>
        <v>0</v>
      </c>
      <c r="BH142" s="242">
        <f>IF(N142="sníž. přenesená",J142,0)</f>
        <v>0</v>
      </c>
      <c r="BI142" s="242">
        <f>IF(N142="nulová",J142,0)</f>
        <v>0</v>
      </c>
      <c r="BJ142" s="18" t="s">
        <v>85</v>
      </c>
      <c r="BK142" s="242">
        <f>ROUND(I142*H142,2)</f>
        <v>0</v>
      </c>
      <c r="BL142" s="18" t="s">
        <v>100</v>
      </c>
      <c r="BM142" s="241" t="s">
        <v>1038</v>
      </c>
    </row>
    <row r="143" spans="1:65" s="2" customFormat="1" ht="21.75" customHeight="1">
      <c r="A143" s="39"/>
      <c r="B143" s="40"/>
      <c r="C143" s="229" t="s">
        <v>278</v>
      </c>
      <c r="D143" s="229" t="s">
        <v>219</v>
      </c>
      <c r="E143" s="230" t="s">
        <v>1039</v>
      </c>
      <c r="F143" s="231" t="s">
        <v>1040</v>
      </c>
      <c r="G143" s="232" t="s">
        <v>232</v>
      </c>
      <c r="H143" s="233">
        <v>17</v>
      </c>
      <c r="I143" s="234"/>
      <c r="J143" s="235">
        <f>ROUND(I143*H143,2)</f>
        <v>0</v>
      </c>
      <c r="K143" s="231" t="s">
        <v>223</v>
      </c>
      <c r="L143" s="236"/>
      <c r="M143" s="237" t="s">
        <v>1</v>
      </c>
      <c r="N143" s="238" t="s">
        <v>43</v>
      </c>
      <c r="O143" s="92"/>
      <c r="P143" s="239">
        <f>O143*H143</f>
        <v>0</v>
      </c>
      <c r="Q143" s="239">
        <v>0.00015</v>
      </c>
      <c r="R143" s="239">
        <f>Q143*H143</f>
        <v>0.0025499999999999997</v>
      </c>
      <c r="S143" s="239">
        <v>0</v>
      </c>
      <c r="T143" s="240">
        <f>S143*H143</f>
        <v>0</v>
      </c>
      <c r="U143" s="39"/>
      <c r="V143" s="39"/>
      <c r="W143" s="39"/>
      <c r="X143" s="39"/>
      <c r="Y143" s="39"/>
      <c r="Z143" s="39"/>
      <c r="AA143" s="39"/>
      <c r="AB143" s="39"/>
      <c r="AC143" s="39"/>
      <c r="AD143" s="39"/>
      <c r="AE143" s="39"/>
      <c r="AR143" s="241" t="s">
        <v>224</v>
      </c>
      <c r="AT143" s="241" t="s">
        <v>219</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1041</v>
      </c>
    </row>
    <row r="144" spans="1:65" s="2" customFormat="1" ht="16.5" customHeight="1">
      <c r="A144" s="39"/>
      <c r="B144" s="40"/>
      <c r="C144" s="229" t="s">
        <v>8</v>
      </c>
      <c r="D144" s="229" t="s">
        <v>219</v>
      </c>
      <c r="E144" s="230" t="s">
        <v>1042</v>
      </c>
      <c r="F144" s="231" t="s">
        <v>1043</v>
      </c>
      <c r="G144" s="232" t="s">
        <v>232</v>
      </c>
      <c r="H144" s="233">
        <v>14</v>
      </c>
      <c r="I144" s="234"/>
      <c r="J144" s="235">
        <f>ROUND(I144*H144,2)</f>
        <v>0</v>
      </c>
      <c r="K144" s="231" t="s">
        <v>223</v>
      </c>
      <c r="L144" s="236"/>
      <c r="M144" s="237" t="s">
        <v>1</v>
      </c>
      <c r="N144" s="238" t="s">
        <v>43</v>
      </c>
      <c r="O144" s="92"/>
      <c r="P144" s="239">
        <f>O144*H144</f>
        <v>0</v>
      </c>
      <c r="Q144" s="239">
        <v>0</v>
      </c>
      <c r="R144" s="239">
        <f>Q144*H144</f>
        <v>0</v>
      </c>
      <c r="S144" s="239">
        <v>0</v>
      </c>
      <c r="T144" s="240">
        <f>S144*H144</f>
        <v>0</v>
      </c>
      <c r="U144" s="39"/>
      <c r="V144" s="39"/>
      <c r="W144" s="39"/>
      <c r="X144" s="39"/>
      <c r="Y144" s="39"/>
      <c r="Z144" s="39"/>
      <c r="AA144" s="39"/>
      <c r="AB144" s="39"/>
      <c r="AC144" s="39"/>
      <c r="AD144" s="39"/>
      <c r="AE144" s="39"/>
      <c r="AR144" s="241" t="s">
        <v>224</v>
      </c>
      <c r="AT144" s="241" t="s">
        <v>219</v>
      </c>
      <c r="AU144" s="241" t="s">
        <v>87</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1044</v>
      </c>
    </row>
    <row r="145" spans="1:63" s="12" customFormat="1" ht="25.9" customHeight="1">
      <c r="A145" s="12"/>
      <c r="B145" s="213"/>
      <c r="C145" s="214"/>
      <c r="D145" s="215" t="s">
        <v>77</v>
      </c>
      <c r="E145" s="216" t="s">
        <v>489</v>
      </c>
      <c r="F145" s="216" t="s">
        <v>490</v>
      </c>
      <c r="G145" s="214"/>
      <c r="H145" s="214"/>
      <c r="I145" s="217"/>
      <c r="J145" s="218">
        <f>BK145</f>
        <v>0</v>
      </c>
      <c r="K145" s="214"/>
      <c r="L145" s="219"/>
      <c r="M145" s="220"/>
      <c r="N145" s="221"/>
      <c r="O145" s="221"/>
      <c r="P145" s="222">
        <f>P146</f>
        <v>0</v>
      </c>
      <c r="Q145" s="221"/>
      <c r="R145" s="222">
        <f>R146</f>
        <v>0</v>
      </c>
      <c r="S145" s="221"/>
      <c r="T145" s="223">
        <f>T146</f>
        <v>0</v>
      </c>
      <c r="U145" s="12"/>
      <c r="V145" s="12"/>
      <c r="W145" s="12"/>
      <c r="X145" s="12"/>
      <c r="Y145" s="12"/>
      <c r="Z145" s="12"/>
      <c r="AA145" s="12"/>
      <c r="AB145" s="12"/>
      <c r="AC145" s="12"/>
      <c r="AD145" s="12"/>
      <c r="AE145" s="12"/>
      <c r="AR145" s="224" t="s">
        <v>100</v>
      </c>
      <c r="AT145" s="225" t="s">
        <v>77</v>
      </c>
      <c r="AU145" s="225" t="s">
        <v>78</v>
      </c>
      <c r="AY145" s="224" t="s">
        <v>216</v>
      </c>
      <c r="BK145" s="226">
        <f>BK146</f>
        <v>0</v>
      </c>
    </row>
    <row r="146" spans="1:65" s="2" customFormat="1" ht="232.2" customHeight="1">
      <c r="A146" s="39"/>
      <c r="B146" s="40"/>
      <c r="C146" s="276" t="s">
        <v>285</v>
      </c>
      <c r="D146" s="276" t="s">
        <v>265</v>
      </c>
      <c r="E146" s="277" t="s">
        <v>1045</v>
      </c>
      <c r="F146" s="278" t="s">
        <v>1046</v>
      </c>
      <c r="G146" s="279" t="s">
        <v>232</v>
      </c>
      <c r="H146" s="280">
        <v>1</v>
      </c>
      <c r="I146" s="281"/>
      <c r="J146" s="282">
        <f>ROUND(I146*H146,2)</f>
        <v>0</v>
      </c>
      <c r="K146" s="278" t="s">
        <v>223</v>
      </c>
      <c r="L146" s="45"/>
      <c r="M146" s="298" t="s">
        <v>1</v>
      </c>
      <c r="N146" s="299" t="s">
        <v>43</v>
      </c>
      <c r="O146" s="295"/>
      <c r="P146" s="300">
        <f>O146*H146</f>
        <v>0</v>
      </c>
      <c r="Q146" s="300">
        <v>0</v>
      </c>
      <c r="R146" s="300">
        <f>Q146*H146</f>
        <v>0</v>
      </c>
      <c r="S146" s="300">
        <v>0</v>
      </c>
      <c r="T146" s="301">
        <f>S146*H146</f>
        <v>0</v>
      </c>
      <c r="U146" s="39"/>
      <c r="V146" s="39"/>
      <c r="W146" s="39"/>
      <c r="X146" s="39"/>
      <c r="Y146" s="39"/>
      <c r="Z146" s="39"/>
      <c r="AA146" s="39"/>
      <c r="AB146" s="39"/>
      <c r="AC146" s="39"/>
      <c r="AD146" s="39"/>
      <c r="AE146" s="39"/>
      <c r="AR146" s="241" t="s">
        <v>233</v>
      </c>
      <c r="AT146" s="241" t="s">
        <v>265</v>
      </c>
      <c r="AU146" s="241" t="s">
        <v>85</v>
      </c>
      <c r="AY146" s="18" t="s">
        <v>216</v>
      </c>
      <c r="BE146" s="242">
        <f>IF(N146="základní",J146,0)</f>
        <v>0</v>
      </c>
      <c r="BF146" s="242">
        <f>IF(N146="snížená",J146,0)</f>
        <v>0</v>
      </c>
      <c r="BG146" s="242">
        <f>IF(N146="zákl. přenesená",J146,0)</f>
        <v>0</v>
      </c>
      <c r="BH146" s="242">
        <f>IF(N146="sníž. přenesená",J146,0)</f>
        <v>0</v>
      </c>
      <c r="BI146" s="242">
        <f>IF(N146="nulová",J146,0)</f>
        <v>0</v>
      </c>
      <c r="BJ146" s="18" t="s">
        <v>85</v>
      </c>
      <c r="BK146" s="242">
        <f>ROUND(I146*H146,2)</f>
        <v>0</v>
      </c>
      <c r="BL146" s="18" t="s">
        <v>233</v>
      </c>
      <c r="BM146" s="241" t="s">
        <v>1047</v>
      </c>
    </row>
    <row r="147" spans="1:31" s="2" customFormat="1" ht="6.95" customHeight="1">
      <c r="A147" s="39"/>
      <c r="B147" s="67"/>
      <c r="C147" s="68"/>
      <c r="D147" s="68"/>
      <c r="E147" s="68"/>
      <c r="F147" s="68"/>
      <c r="G147" s="68"/>
      <c r="H147" s="68"/>
      <c r="I147" s="68"/>
      <c r="J147" s="68"/>
      <c r="K147" s="68"/>
      <c r="L147" s="45"/>
      <c r="M147" s="39"/>
      <c r="O147" s="39"/>
      <c r="P147" s="39"/>
      <c r="Q147" s="39"/>
      <c r="R147" s="39"/>
      <c r="S147" s="39"/>
      <c r="T147" s="39"/>
      <c r="U147" s="39"/>
      <c r="V147" s="39"/>
      <c r="W147" s="39"/>
      <c r="X147" s="39"/>
      <c r="Y147" s="39"/>
      <c r="Z147" s="39"/>
      <c r="AA147" s="39"/>
      <c r="AB147" s="39"/>
      <c r="AC147" s="39"/>
      <c r="AD147" s="39"/>
      <c r="AE147" s="39"/>
    </row>
  </sheetData>
  <sheetProtection password="CC35" sheet="1" objects="1" scenarios="1" formatColumns="0" formatRows="0" autoFilter="0"/>
  <autoFilter ref="C126:K146"/>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113</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1048</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1049</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1050</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ROUND(J125,2)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ROUND((SUM(BE125:BE141)),2)</f>
        <v>0</v>
      </c>
      <c r="G37" s="39"/>
      <c r="H37" s="39"/>
      <c r="I37" s="166">
        <v>0.21</v>
      </c>
      <c r="J37" s="165">
        <f>ROUND(((SUM(BE125:BE141))*I37),2)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ROUND((SUM(BF125:BF141)),2)</f>
        <v>0</v>
      </c>
      <c r="G38" s="39"/>
      <c r="H38" s="39"/>
      <c r="I38" s="166">
        <v>0.15</v>
      </c>
      <c r="J38" s="165">
        <f>ROUND(((SUM(BF125:BF141))*I38),2)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ROUND((SUM(BG125:BG141)),2)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ROUND((SUM(BH125:BH141)),2)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ROUND((SUM(BI125:BI141)),2)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PS 10-02-01 - Ochrana stávající kabelizace</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Jan Zima, DiS</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J125</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200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201</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5" t="str">
        <f>E7</f>
        <v>Oprava úseku Nejdek - Nové Hamry oprava č.2</v>
      </c>
      <c r="F111" s="33"/>
      <c r="G111" s="33"/>
      <c r="H111" s="33"/>
      <c r="I111" s="41"/>
      <c r="J111" s="41"/>
      <c r="K111" s="41"/>
      <c r="L111" s="64"/>
      <c r="S111" s="39"/>
      <c r="T111" s="39"/>
      <c r="U111" s="39"/>
      <c r="V111" s="39"/>
      <c r="W111" s="39"/>
      <c r="X111" s="39"/>
      <c r="Y111" s="39"/>
      <c r="Z111" s="39"/>
      <c r="AA111" s="39"/>
      <c r="AB111" s="39"/>
      <c r="AC111" s="39"/>
      <c r="AD111" s="39"/>
      <c r="AE111" s="39"/>
    </row>
    <row r="112" spans="2:12" s="1" customFormat="1" ht="12" customHeight="1">
      <c r="B112" s="22"/>
      <c r="C112" s="33" t="s">
        <v>186</v>
      </c>
      <c r="D112" s="23"/>
      <c r="E112" s="23"/>
      <c r="F112" s="23"/>
      <c r="G112" s="23"/>
      <c r="H112" s="23"/>
      <c r="I112" s="23"/>
      <c r="J112" s="23"/>
      <c r="K112" s="23"/>
      <c r="L112" s="21"/>
    </row>
    <row r="113" spans="2:12" s="1" customFormat="1" ht="16.5" customHeight="1">
      <c r="B113" s="22"/>
      <c r="C113" s="23"/>
      <c r="D113" s="23"/>
      <c r="E113" s="185" t="s">
        <v>187</v>
      </c>
      <c r="F113" s="23"/>
      <c r="G113" s="23"/>
      <c r="H113" s="23"/>
      <c r="I113" s="23"/>
      <c r="J113" s="23"/>
      <c r="K113" s="23"/>
      <c r="L113" s="21"/>
    </row>
    <row r="114" spans="2:12" s="1" customFormat="1" ht="12" customHeight="1">
      <c r="B114" s="22"/>
      <c r="C114" s="33" t="s">
        <v>188</v>
      </c>
      <c r="D114" s="23"/>
      <c r="E114" s="23"/>
      <c r="F114" s="23"/>
      <c r="G114" s="23"/>
      <c r="H114" s="23"/>
      <c r="I114" s="23"/>
      <c r="J114" s="23"/>
      <c r="K114" s="23"/>
      <c r="L114" s="21"/>
    </row>
    <row r="115" spans="1:31" s="2" customFormat="1" ht="16.5" customHeight="1">
      <c r="A115" s="39"/>
      <c r="B115" s="40"/>
      <c r="C115" s="41"/>
      <c r="D115" s="41"/>
      <c r="E115" s="186" t="s">
        <v>189</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190</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E13</f>
        <v>PS 10-02-01 - Ochrana stávající kabelizace</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F16</f>
        <v xml:space="preserve"> </v>
      </c>
      <c r="G119" s="41"/>
      <c r="H119" s="41"/>
      <c r="I119" s="33" t="s">
        <v>22</v>
      </c>
      <c r="J119" s="80" t="str">
        <f>IF(J16="","",J16)</f>
        <v>26. 9. 2022</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24</v>
      </c>
      <c r="D121" s="41"/>
      <c r="E121" s="41"/>
      <c r="F121" s="28" t="str">
        <f>E19</f>
        <v>Správa železnic, státní organizace</v>
      </c>
      <c r="G121" s="41"/>
      <c r="H121" s="41"/>
      <c r="I121" s="33" t="s">
        <v>32</v>
      </c>
      <c r="J121" s="37" t="str">
        <f>E25</f>
        <v>Progi spol. s r.o.</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30</v>
      </c>
      <c r="D122" s="41"/>
      <c r="E122" s="41"/>
      <c r="F122" s="28" t="str">
        <f>IF(E22="","",E22)</f>
        <v>Vyplň údaj</v>
      </c>
      <c r="G122" s="41"/>
      <c r="H122" s="41"/>
      <c r="I122" s="33" t="s">
        <v>36</v>
      </c>
      <c r="J122" s="37" t="str">
        <f>E28</f>
        <v>Jan Zima, DiS</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11" customFormat="1" ht="29.25" customHeight="1">
      <c r="A124" s="202"/>
      <c r="B124" s="203"/>
      <c r="C124" s="204" t="s">
        <v>202</v>
      </c>
      <c r="D124" s="205" t="s">
        <v>63</v>
      </c>
      <c r="E124" s="205" t="s">
        <v>59</v>
      </c>
      <c r="F124" s="205" t="s">
        <v>60</v>
      </c>
      <c r="G124" s="205" t="s">
        <v>203</v>
      </c>
      <c r="H124" s="205" t="s">
        <v>204</v>
      </c>
      <c r="I124" s="205" t="s">
        <v>205</v>
      </c>
      <c r="J124" s="205" t="s">
        <v>195</v>
      </c>
      <c r="K124" s="206" t="s">
        <v>206</v>
      </c>
      <c r="L124" s="207"/>
      <c r="M124" s="101" t="s">
        <v>1</v>
      </c>
      <c r="N124" s="102" t="s">
        <v>42</v>
      </c>
      <c r="O124" s="102" t="s">
        <v>207</v>
      </c>
      <c r="P124" s="102" t="s">
        <v>208</v>
      </c>
      <c r="Q124" s="102" t="s">
        <v>209</v>
      </c>
      <c r="R124" s="102" t="s">
        <v>210</v>
      </c>
      <c r="S124" s="102" t="s">
        <v>211</v>
      </c>
      <c r="T124" s="103" t="s">
        <v>212</v>
      </c>
      <c r="U124" s="202"/>
      <c r="V124" s="202"/>
      <c r="W124" s="202"/>
      <c r="X124" s="202"/>
      <c r="Y124" s="202"/>
      <c r="Z124" s="202"/>
      <c r="AA124" s="202"/>
      <c r="AB124" s="202"/>
      <c r="AC124" s="202"/>
      <c r="AD124" s="202"/>
      <c r="AE124" s="202"/>
    </row>
    <row r="125" spans="1:63" s="2" customFormat="1" ht="22.8" customHeight="1">
      <c r="A125" s="39"/>
      <c r="B125" s="40"/>
      <c r="C125" s="108" t="s">
        <v>213</v>
      </c>
      <c r="D125" s="41"/>
      <c r="E125" s="41"/>
      <c r="F125" s="41"/>
      <c r="G125" s="41"/>
      <c r="H125" s="41"/>
      <c r="I125" s="41"/>
      <c r="J125" s="208">
        <f>BK125</f>
        <v>0</v>
      </c>
      <c r="K125" s="41"/>
      <c r="L125" s="45"/>
      <c r="M125" s="104"/>
      <c r="N125" s="209"/>
      <c r="O125" s="105"/>
      <c r="P125" s="210">
        <f>P126</f>
        <v>0</v>
      </c>
      <c r="Q125" s="105"/>
      <c r="R125" s="210">
        <f>R126</f>
        <v>0</v>
      </c>
      <c r="S125" s="105"/>
      <c r="T125" s="211">
        <f>T126</f>
        <v>0</v>
      </c>
      <c r="U125" s="39"/>
      <c r="V125" s="39"/>
      <c r="W125" s="39"/>
      <c r="X125" s="39"/>
      <c r="Y125" s="39"/>
      <c r="Z125" s="39"/>
      <c r="AA125" s="39"/>
      <c r="AB125" s="39"/>
      <c r="AC125" s="39"/>
      <c r="AD125" s="39"/>
      <c r="AE125" s="39"/>
      <c r="AT125" s="18" t="s">
        <v>77</v>
      </c>
      <c r="AU125" s="18" t="s">
        <v>197</v>
      </c>
      <c r="BK125" s="212">
        <f>BK126</f>
        <v>0</v>
      </c>
    </row>
    <row r="126" spans="1:63" s="12" customFormat="1" ht="25.9" customHeight="1">
      <c r="A126" s="12"/>
      <c r="B126" s="213"/>
      <c r="C126" s="214"/>
      <c r="D126" s="215" t="s">
        <v>77</v>
      </c>
      <c r="E126" s="216" t="s">
        <v>489</v>
      </c>
      <c r="F126" s="216" t="s">
        <v>490</v>
      </c>
      <c r="G126" s="214"/>
      <c r="H126" s="214"/>
      <c r="I126" s="217"/>
      <c r="J126" s="218">
        <f>BK126</f>
        <v>0</v>
      </c>
      <c r="K126" s="214"/>
      <c r="L126" s="219"/>
      <c r="M126" s="220"/>
      <c r="N126" s="221"/>
      <c r="O126" s="221"/>
      <c r="P126" s="222">
        <f>SUM(P127:P141)</f>
        <v>0</v>
      </c>
      <c r="Q126" s="221"/>
      <c r="R126" s="222">
        <f>SUM(R127:R141)</f>
        <v>0</v>
      </c>
      <c r="S126" s="221"/>
      <c r="T126" s="223">
        <f>SUM(T127:T141)</f>
        <v>0</v>
      </c>
      <c r="U126" s="12"/>
      <c r="V126" s="12"/>
      <c r="W126" s="12"/>
      <c r="X126" s="12"/>
      <c r="Y126" s="12"/>
      <c r="Z126" s="12"/>
      <c r="AA126" s="12"/>
      <c r="AB126" s="12"/>
      <c r="AC126" s="12"/>
      <c r="AD126" s="12"/>
      <c r="AE126" s="12"/>
      <c r="AR126" s="224" t="s">
        <v>100</v>
      </c>
      <c r="AT126" s="225" t="s">
        <v>77</v>
      </c>
      <c r="AU126" s="225" t="s">
        <v>78</v>
      </c>
      <c r="AY126" s="224" t="s">
        <v>216</v>
      </c>
      <c r="BK126" s="226">
        <f>SUM(BK127:BK141)</f>
        <v>0</v>
      </c>
    </row>
    <row r="127" spans="1:65" s="2" customFormat="1" ht="16.5" customHeight="1">
      <c r="A127" s="39"/>
      <c r="B127" s="40"/>
      <c r="C127" s="276" t="s">
        <v>85</v>
      </c>
      <c r="D127" s="276" t="s">
        <v>265</v>
      </c>
      <c r="E127" s="277" t="s">
        <v>1051</v>
      </c>
      <c r="F127" s="278" t="s">
        <v>1052</v>
      </c>
      <c r="G127" s="279" t="s">
        <v>222</v>
      </c>
      <c r="H127" s="280">
        <v>1320</v>
      </c>
      <c r="I127" s="281"/>
      <c r="J127" s="282">
        <f>ROUND(I127*H127,2)</f>
        <v>0</v>
      </c>
      <c r="K127" s="278" t="s">
        <v>223</v>
      </c>
      <c r="L127" s="45"/>
      <c r="M127" s="283" t="s">
        <v>1</v>
      </c>
      <c r="N127" s="284" t="s">
        <v>43</v>
      </c>
      <c r="O127" s="92"/>
      <c r="P127" s="239">
        <f>O127*H127</f>
        <v>0</v>
      </c>
      <c r="Q127" s="239">
        <v>0</v>
      </c>
      <c r="R127" s="239">
        <f>Q127*H127</f>
        <v>0</v>
      </c>
      <c r="S127" s="239">
        <v>0</v>
      </c>
      <c r="T127" s="240">
        <f>S127*H127</f>
        <v>0</v>
      </c>
      <c r="U127" s="39"/>
      <c r="V127" s="39"/>
      <c r="W127" s="39"/>
      <c r="X127" s="39"/>
      <c r="Y127" s="39"/>
      <c r="Z127" s="39"/>
      <c r="AA127" s="39"/>
      <c r="AB127" s="39"/>
      <c r="AC127" s="39"/>
      <c r="AD127" s="39"/>
      <c r="AE127" s="39"/>
      <c r="AR127" s="241" t="s">
        <v>233</v>
      </c>
      <c r="AT127" s="241" t="s">
        <v>265</v>
      </c>
      <c r="AU127" s="241" t="s">
        <v>85</v>
      </c>
      <c r="AY127" s="18" t="s">
        <v>216</v>
      </c>
      <c r="BE127" s="242">
        <f>IF(N127="základní",J127,0)</f>
        <v>0</v>
      </c>
      <c r="BF127" s="242">
        <f>IF(N127="snížená",J127,0)</f>
        <v>0</v>
      </c>
      <c r="BG127" s="242">
        <f>IF(N127="zákl. přenesená",J127,0)</f>
        <v>0</v>
      </c>
      <c r="BH127" s="242">
        <f>IF(N127="sníž. přenesená",J127,0)</f>
        <v>0</v>
      </c>
      <c r="BI127" s="242">
        <f>IF(N127="nulová",J127,0)</f>
        <v>0</v>
      </c>
      <c r="BJ127" s="18" t="s">
        <v>85</v>
      </c>
      <c r="BK127" s="242">
        <f>ROUND(I127*H127,2)</f>
        <v>0</v>
      </c>
      <c r="BL127" s="18" t="s">
        <v>233</v>
      </c>
      <c r="BM127" s="241" t="s">
        <v>1053</v>
      </c>
    </row>
    <row r="128" spans="1:65" s="2" customFormat="1" ht="111.75" customHeight="1">
      <c r="A128" s="39"/>
      <c r="B128" s="40"/>
      <c r="C128" s="276" t="s">
        <v>87</v>
      </c>
      <c r="D128" s="276" t="s">
        <v>265</v>
      </c>
      <c r="E128" s="277" t="s">
        <v>1054</v>
      </c>
      <c r="F128" s="278" t="s">
        <v>1055</v>
      </c>
      <c r="G128" s="279" t="s">
        <v>222</v>
      </c>
      <c r="H128" s="280">
        <v>1100</v>
      </c>
      <c r="I128" s="281"/>
      <c r="J128" s="282">
        <f>ROUND(I128*H128,2)</f>
        <v>0</v>
      </c>
      <c r="K128" s="278" t="s">
        <v>223</v>
      </c>
      <c r="L128" s="45"/>
      <c r="M128" s="283" t="s">
        <v>1</v>
      </c>
      <c r="N128" s="284" t="s">
        <v>43</v>
      </c>
      <c r="O128" s="92"/>
      <c r="P128" s="239">
        <f>O128*H128</f>
        <v>0</v>
      </c>
      <c r="Q128" s="239">
        <v>0</v>
      </c>
      <c r="R128" s="239">
        <f>Q128*H128</f>
        <v>0</v>
      </c>
      <c r="S128" s="239">
        <v>0</v>
      </c>
      <c r="T128" s="240">
        <f>S128*H128</f>
        <v>0</v>
      </c>
      <c r="U128" s="39"/>
      <c r="V128" s="39"/>
      <c r="W128" s="39"/>
      <c r="X128" s="39"/>
      <c r="Y128" s="39"/>
      <c r="Z128" s="39"/>
      <c r="AA128" s="39"/>
      <c r="AB128" s="39"/>
      <c r="AC128" s="39"/>
      <c r="AD128" s="39"/>
      <c r="AE128" s="39"/>
      <c r="AR128" s="241" t="s">
        <v>233</v>
      </c>
      <c r="AT128" s="241" t="s">
        <v>265</v>
      </c>
      <c r="AU128" s="241" t="s">
        <v>85</v>
      </c>
      <c r="AY128" s="18" t="s">
        <v>216</v>
      </c>
      <c r="BE128" s="242">
        <f>IF(N128="základní",J128,0)</f>
        <v>0</v>
      </c>
      <c r="BF128" s="242">
        <f>IF(N128="snížená",J128,0)</f>
        <v>0</v>
      </c>
      <c r="BG128" s="242">
        <f>IF(N128="zákl. přenesená",J128,0)</f>
        <v>0</v>
      </c>
      <c r="BH128" s="242">
        <f>IF(N128="sníž. přenesená",J128,0)</f>
        <v>0</v>
      </c>
      <c r="BI128" s="242">
        <f>IF(N128="nulová",J128,0)</f>
        <v>0</v>
      </c>
      <c r="BJ128" s="18" t="s">
        <v>85</v>
      </c>
      <c r="BK128" s="242">
        <f>ROUND(I128*H128,2)</f>
        <v>0</v>
      </c>
      <c r="BL128" s="18" t="s">
        <v>233</v>
      </c>
      <c r="BM128" s="241" t="s">
        <v>1056</v>
      </c>
    </row>
    <row r="129" spans="1:65" s="2" customFormat="1" ht="100.5" customHeight="1">
      <c r="A129" s="39"/>
      <c r="B129" s="40"/>
      <c r="C129" s="276" t="s">
        <v>95</v>
      </c>
      <c r="D129" s="276" t="s">
        <v>265</v>
      </c>
      <c r="E129" s="277" t="s">
        <v>1057</v>
      </c>
      <c r="F129" s="278" t="s">
        <v>1058</v>
      </c>
      <c r="G129" s="279" t="s">
        <v>222</v>
      </c>
      <c r="H129" s="280">
        <v>220</v>
      </c>
      <c r="I129" s="281"/>
      <c r="J129" s="282">
        <f>ROUND(I129*H129,2)</f>
        <v>0</v>
      </c>
      <c r="K129" s="278" t="s">
        <v>223</v>
      </c>
      <c r="L129" s="45"/>
      <c r="M129" s="283" t="s">
        <v>1</v>
      </c>
      <c r="N129" s="284" t="s">
        <v>43</v>
      </c>
      <c r="O129" s="92"/>
      <c r="P129" s="239">
        <f>O129*H129</f>
        <v>0</v>
      </c>
      <c r="Q129" s="239">
        <v>0</v>
      </c>
      <c r="R129" s="239">
        <f>Q129*H129</f>
        <v>0</v>
      </c>
      <c r="S129" s="239">
        <v>0</v>
      </c>
      <c r="T129" s="240">
        <f>S129*H129</f>
        <v>0</v>
      </c>
      <c r="U129" s="39"/>
      <c r="V129" s="39"/>
      <c r="W129" s="39"/>
      <c r="X129" s="39"/>
      <c r="Y129" s="39"/>
      <c r="Z129" s="39"/>
      <c r="AA129" s="39"/>
      <c r="AB129" s="39"/>
      <c r="AC129" s="39"/>
      <c r="AD129" s="39"/>
      <c r="AE129" s="39"/>
      <c r="AR129" s="241" t="s">
        <v>233</v>
      </c>
      <c r="AT129" s="241" t="s">
        <v>265</v>
      </c>
      <c r="AU129" s="241" t="s">
        <v>85</v>
      </c>
      <c r="AY129" s="18" t="s">
        <v>216</v>
      </c>
      <c r="BE129" s="242">
        <f>IF(N129="základní",J129,0)</f>
        <v>0</v>
      </c>
      <c r="BF129" s="242">
        <f>IF(N129="snížená",J129,0)</f>
        <v>0</v>
      </c>
      <c r="BG129" s="242">
        <f>IF(N129="zákl. přenesená",J129,0)</f>
        <v>0</v>
      </c>
      <c r="BH129" s="242">
        <f>IF(N129="sníž. přenesená",J129,0)</f>
        <v>0</v>
      </c>
      <c r="BI129" s="242">
        <f>IF(N129="nulová",J129,0)</f>
        <v>0</v>
      </c>
      <c r="BJ129" s="18" t="s">
        <v>85</v>
      </c>
      <c r="BK129" s="242">
        <f>ROUND(I129*H129,2)</f>
        <v>0</v>
      </c>
      <c r="BL129" s="18" t="s">
        <v>233</v>
      </c>
      <c r="BM129" s="241" t="s">
        <v>1059</v>
      </c>
    </row>
    <row r="130" spans="1:65" s="2" customFormat="1" ht="21.75" customHeight="1">
      <c r="A130" s="39"/>
      <c r="B130" s="40"/>
      <c r="C130" s="276" t="s">
        <v>100</v>
      </c>
      <c r="D130" s="276" t="s">
        <v>265</v>
      </c>
      <c r="E130" s="277" t="s">
        <v>1060</v>
      </c>
      <c r="F130" s="278" t="s">
        <v>1061</v>
      </c>
      <c r="G130" s="279" t="s">
        <v>222</v>
      </c>
      <c r="H130" s="280">
        <v>440</v>
      </c>
      <c r="I130" s="281"/>
      <c r="J130" s="282">
        <f>ROUND(I130*H130,2)</f>
        <v>0</v>
      </c>
      <c r="K130" s="278" t="s">
        <v>223</v>
      </c>
      <c r="L130" s="45"/>
      <c r="M130" s="283" t="s">
        <v>1</v>
      </c>
      <c r="N130" s="284" t="s">
        <v>43</v>
      </c>
      <c r="O130" s="92"/>
      <c r="P130" s="239">
        <f>O130*H130</f>
        <v>0</v>
      </c>
      <c r="Q130" s="239">
        <v>0</v>
      </c>
      <c r="R130" s="239">
        <f>Q130*H130</f>
        <v>0</v>
      </c>
      <c r="S130" s="239">
        <v>0</v>
      </c>
      <c r="T130" s="240">
        <f>S130*H130</f>
        <v>0</v>
      </c>
      <c r="U130" s="39"/>
      <c r="V130" s="39"/>
      <c r="W130" s="39"/>
      <c r="X130" s="39"/>
      <c r="Y130" s="39"/>
      <c r="Z130" s="39"/>
      <c r="AA130" s="39"/>
      <c r="AB130" s="39"/>
      <c r="AC130" s="39"/>
      <c r="AD130" s="39"/>
      <c r="AE130" s="39"/>
      <c r="AR130" s="241" t="s">
        <v>233</v>
      </c>
      <c r="AT130" s="241" t="s">
        <v>265</v>
      </c>
      <c r="AU130" s="241" t="s">
        <v>85</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233</v>
      </c>
      <c r="BM130" s="241" t="s">
        <v>1062</v>
      </c>
    </row>
    <row r="131" spans="1:65" s="2" customFormat="1" ht="21.75" customHeight="1">
      <c r="A131" s="39"/>
      <c r="B131" s="40"/>
      <c r="C131" s="276" t="s">
        <v>217</v>
      </c>
      <c r="D131" s="276" t="s">
        <v>265</v>
      </c>
      <c r="E131" s="277" t="s">
        <v>1063</v>
      </c>
      <c r="F131" s="278" t="s">
        <v>1064</v>
      </c>
      <c r="G131" s="279" t="s">
        <v>222</v>
      </c>
      <c r="H131" s="280">
        <v>440</v>
      </c>
      <c r="I131" s="281"/>
      <c r="J131" s="282">
        <f>ROUND(I131*H131,2)</f>
        <v>0</v>
      </c>
      <c r="K131" s="278" t="s">
        <v>223</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233</v>
      </c>
      <c r="AT131" s="241" t="s">
        <v>265</v>
      </c>
      <c r="AU131" s="241" t="s">
        <v>85</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233</v>
      </c>
      <c r="BM131" s="241" t="s">
        <v>1065</v>
      </c>
    </row>
    <row r="132" spans="1:65" s="2" customFormat="1" ht="24.15" customHeight="1">
      <c r="A132" s="39"/>
      <c r="B132" s="40"/>
      <c r="C132" s="276" t="s">
        <v>241</v>
      </c>
      <c r="D132" s="276" t="s">
        <v>265</v>
      </c>
      <c r="E132" s="277" t="s">
        <v>1066</v>
      </c>
      <c r="F132" s="278" t="s">
        <v>1067</v>
      </c>
      <c r="G132" s="279" t="s">
        <v>222</v>
      </c>
      <c r="H132" s="280">
        <v>440</v>
      </c>
      <c r="I132" s="281"/>
      <c r="J132" s="282">
        <f>ROUND(I132*H132,2)</f>
        <v>0</v>
      </c>
      <c r="K132" s="278" t="s">
        <v>1</v>
      </c>
      <c r="L132" s="45"/>
      <c r="M132" s="283" t="s">
        <v>1</v>
      </c>
      <c r="N132" s="284" t="s">
        <v>43</v>
      </c>
      <c r="O132" s="92"/>
      <c r="P132" s="239">
        <f>O132*H132</f>
        <v>0</v>
      </c>
      <c r="Q132" s="239">
        <v>0</v>
      </c>
      <c r="R132" s="239">
        <f>Q132*H132</f>
        <v>0</v>
      </c>
      <c r="S132" s="239">
        <v>0</v>
      </c>
      <c r="T132" s="240">
        <f>S132*H132</f>
        <v>0</v>
      </c>
      <c r="U132" s="39"/>
      <c r="V132" s="39"/>
      <c r="W132" s="39"/>
      <c r="X132" s="39"/>
      <c r="Y132" s="39"/>
      <c r="Z132" s="39"/>
      <c r="AA132" s="39"/>
      <c r="AB132" s="39"/>
      <c r="AC132" s="39"/>
      <c r="AD132" s="39"/>
      <c r="AE132" s="39"/>
      <c r="AR132" s="241" t="s">
        <v>233</v>
      </c>
      <c r="AT132" s="241" t="s">
        <v>265</v>
      </c>
      <c r="AU132" s="241" t="s">
        <v>85</v>
      </c>
      <c r="AY132" s="18" t="s">
        <v>216</v>
      </c>
      <c r="BE132" s="242">
        <f>IF(N132="základní",J132,0)</f>
        <v>0</v>
      </c>
      <c r="BF132" s="242">
        <f>IF(N132="snížená",J132,0)</f>
        <v>0</v>
      </c>
      <c r="BG132" s="242">
        <f>IF(N132="zákl. přenesená",J132,0)</f>
        <v>0</v>
      </c>
      <c r="BH132" s="242">
        <f>IF(N132="sníž. přenesená",J132,0)</f>
        <v>0</v>
      </c>
      <c r="BI132" s="242">
        <f>IF(N132="nulová",J132,0)</f>
        <v>0</v>
      </c>
      <c r="BJ132" s="18" t="s">
        <v>85</v>
      </c>
      <c r="BK132" s="242">
        <f>ROUND(I132*H132,2)</f>
        <v>0</v>
      </c>
      <c r="BL132" s="18" t="s">
        <v>233</v>
      </c>
      <c r="BM132" s="241" t="s">
        <v>1068</v>
      </c>
    </row>
    <row r="133" spans="1:65" s="2" customFormat="1" ht="24.15" customHeight="1">
      <c r="A133" s="39"/>
      <c r="B133" s="40"/>
      <c r="C133" s="276" t="s">
        <v>245</v>
      </c>
      <c r="D133" s="276" t="s">
        <v>265</v>
      </c>
      <c r="E133" s="277" t="s">
        <v>1069</v>
      </c>
      <c r="F133" s="278" t="s">
        <v>1067</v>
      </c>
      <c r="G133" s="279" t="s">
        <v>222</v>
      </c>
      <c r="H133" s="280">
        <v>440</v>
      </c>
      <c r="I133" s="281"/>
      <c r="J133" s="282">
        <f>ROUND(I133*H133,2)</f>
        <v>0</v>
      </c>
      <c r="K133" s="278" t="s">
        <v>1</v>
      </c>
      <c r="L133" s="45"/>
      <c r="M133" s="283" t="s">
        <v>1</v>
      </c>
      <c r="N133" s="284" t="s">
        <v>43</v>
      </c>
      <c r="O133" s="92"/>
      <c r="P133" s="239">
        <f>O133*H133</f>
        <v>0</v>
      </c>
      <c r="Q133" s="239">
        <v>0</v>
      </c>
      <c r="R133" s="239">
        <f>Q133*H133</f>
        <v>0</v>
      </c>
      <c r="S133" s="239">
        <v>0</v>
      </c>
      <c r="T133" s="240">
        <f>S133*H133</f>
        <v>0</v>
      </c>
      <c r="U133" s="39"/>
      <c r="V133" s="39"/>
      <c r="W133" s="39"/>
      <c r="X133" s="39"/>
      <c r="Y133" s="39"/>
      <c r="Z133" s="39"/>
      <c r="AA133" s="39"/>
      <c r="AB133" s="39"/>
      <c r="AC133" s="39"/>
      <c r="AD133" s="39"/>
      <c r="AE133" s="39"/>
      <c r="AR133" s="241" t="s">
        <v>233</v>
      </c>
      <c r="AT133" s="241" t="s">
        <v>265</v>
      </c>
      <c r="AU133" s="241" t="s">
        <v>85</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233</v>
      </c>
      <c r="BM133" s="241" t="s">
        <v>1070</v>
      </c>
    </row>
    <row r="134" spans="1:65" s="2" customFormat="1" ht="24.15" customHeight="1">
      <c r="A134" s="39"/>
      <c r="B134" s="40"/>
      <c r="C134" s="276" t="s">
        <v>224</v>
      </c>
      <c r="D134" s="276" t="s">
        <v>265</v>
      </c>
      <c r="E134" s="277" t="s">
        <v>1071</v>
      </c>
      <c r="F134" s="278" t="s">
        <v>1067</v>
      </c>
      <c r="G134" s="279" t="s">
        <v>222</v>
      </c>
      <c r="H134" s="280">
        <v>440</v>
      </c>
      <c r="I134" s="281"/>
      <c r="J134" s="282">
        <f>ROUND(I134*H134,2)</f>
        <v>0</v>
      </c>
      <c r="K134" s="278" t="s">
        <v>1</v>
      </c>
      <c r="L134" s="45"/>
      <c r="M134" s="283" t="s">
        <v>1</v>
      </c>
      <c r="N134" s="284" t="s">
        <v>43</v>
      </c>
      <c r="O134" s="92"/>
      <c r="P134" s="239">
        <f>O134*H134</f>
        <v>0</v>
      </c>
      <c r="Q134" s="239">
        <v>0</v>
      </c>
      <c r="R134" s="239">
        <f>Q134*H134</f>
        <v>0</v>
      </c>
      <c r="S134" s="239">
        <v>0</v>
      </c>
      <c r="T134" s="240">
        <f>S134*H134</f>
        <v>0</v>
      </c>
      <c r="U134" s="39"/>
      <c r="V134" s="39"/>
      <c r="W134" s="39"/>
      <c r="X134" s="39"/>
      <c r="Y134" s="39"/>
      <c r="Z134" s="39"/>
      <c r="AA134" s="39"/>
      <c r="AB134" s="39"/>
      <c r="AC134" s="39"/>
      <c r="AD134" s="39"/>
      <c r="AE134" s="39"/>
      <c r="AR134" s="241" t="s">
        <v>233</v>
      </c>
      <c r="AT134" s="241" t="s">
        <v>265</v>
      </c>
      <c r="AU134" s="241" t="s">
        <v>85</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233</v>
      </c>
      <c r="BM134" s="241" t="s">
        <v>1072</v>
      </c>
    </row>
    <row r="135" spans="1:65" s="2" customFormat="1" ht="16.5" customHeight="1">
      <c r="A135" s="39"/>
      <c r="B135" s="40"/>
      <c r="C135" s="276" t="s">
        <v>252</v>
      </c>
      <c r="D135" s="276" t="s">
        <v>265</v>
      </c>
      <c r="E135" s="277" t="s">
        <v>1073</v>
      </c>
      <c r="F135" s="278" t="s">
        <v>1074</v>
      </c>
      <c r="G135" s="279" t="s">
        <v>222</v>
      </c>
      <c r="H135" s="280">
        <v>220</v>
      </c>
      <c r="I135" s="281"/>
      <c r="J135" s="282">
        <f>ROUND(I135*H135,2)</f>
        <v>0</v>
      </c>
      <c r="K135" s="278" t="s">
        <v>1</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233</v>
      </c>
      <c r="AT135" s="241" t="s">
        <v>265</v>
      </c>
      <c r="AU135" s="241" t="s">
        <v>85</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233</v>
      </c>
      <c r="BM135" s="241" t="s">
        <v>1075</v>
      </c>
    </row>
    <row r="136" spans="1:65" s="2" customFormat="1" ht="16.5" customHeight="1">
      <c r="A136" s="39"/>
      <c r="B136" s="40"/>
      <c r="C136" s="276" t="s">
        <v>259</v>
      </c>
      <c r="D136" s="276" t="s">
        <v>265</v>
      </c>
      <c r="E136" s="277" t="s">
        <v>1076</v>
      </c>
      <c r="F136" s="278" t="s">
        <v>1077</v>
      </c>
      <c r="G136" s="279" t="s">
        <v>222</v>
      </c>
      <c r="H136" s="280">
        <v>440</v>
      </c>
      <c r="I136" s="281"/>
      <c r="J136" s="282">
        <f>ROUND(I136*H136,2)</f>
        <v>0</v>
      </c>
      <c r="K136" s="278" t="s">
        <v>1</v>
      </c>
      <c r="L136" s="45"/>
      <c r="M136" s="283" t="s">
        <v>1</v>
      </c>
      <c r="N136" s="284" t="s">
        <v>43</v>
      </c>
      <c r="O136" s="92"/>
      <c r="P136" s="239">
        <f>O136*H136</f>
        <v>0</v>
      </c>
      <c r="Q136" s="239">
        <v>0</v>
      </c>
      <c r="R136" s="239">
        <f>Q136*H136</f>
        <v>0</v>
      </c>
      <c r="S136" s="239">
        <v>0</v>
      </c>
      <c r="T136" s="240">
        <f>S136*H136</f>
        <v>0</v>
      </c>
      <c r="U136" s="39"/>
      <c r="V136" s="39"/>
      <c r="W136" s="39"/>
      <c r="X136" s="39"/>
      <c r="Y136" s="39"/>
      <c r="Z136" s="39"/>
      <c r="AA136" s="39"/>
      <c r="AB136" s="39"/>
      <c r="AC136" s="39"/>
      <c r="AD136" s="39"/>
      <c r="AE136" s="39"/>
      <c r="AR136" s="241" t="s">
        <v>233</v>
      </c>
      <c r="AT136" s="241" t="s">
        <v>265</v>
      </c>
      <c r="AU136" s="241" t="s">
        <v>85</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233</v>
      </c>
      <c r="BM136" s="241" t="s">
        <v>1078</v>
      </c>
    </row>
    <row r="137" spans="1:65" s="2" customFormat="1" ht="90" customHeight="1">
      <c r="A137" s="39"/>
      <c r="B137" s="40"/>
      <c r="C137" s="276" t="s">
        <v>264</v>
      </c>
      <c r="D137" s="276" t="s">
        <v>265</v>
      </c>
      <c r="E137" s="277" t="s">
        <v>1079</v>
      </c>
      <c r="F137" s="278" t="s">
        <v>1080</v>
      </c>
      <c r="G137" s="279" t="s">
        <v>222</v>
      </c>
      <c r="H137" s="280">
        <v>220</v>
      </c>
      <c r="I137" s="281"/>
      <c r="J137" s="282">
        <f>ROUND(I137*H137,2)</f>
        <v>0</v>
      </c>
      <c r="K137" s="278" t="s">
        <v>1</v>
      </c>
      <c r="L137" s="45"/>
      <c r="M137" s="283" t="s">
        <v>1</v>
      </c>
      <c r="N137" s="284" t="s">
        <v>43</v>
      </c>
      <c r="O137" s="92"/>
      <c r="P137" s="239">
        <f>O137*H137</f>
        <v>0</v>
      </c>
      <c r="Q137" s="239">
        <v>0</v>
      </c>
      <c r="R137" s="239">
        <f>Q137*H137</f>
        <v>0</v>
      </c>
      <c r="S137" s="239">
        <v>0</v>
      </c>
      <c r="T137" s="240">
        <f>S137*H137</f>
        <v>0</v>
      </c>
      <c r="U137" s="39"/>
      <c r="V137" s="39"/>
      <c r="W137" s="39"/>
      <c r="X137" s="39"/>
      <c r="Y137" s="39"/>
      <c r="Z137" s="39"/>
      <c r="AA137" s="39"/>
      <c r="AB137" s="39"/>
      <c r="AC137" s="39"/>
      <c r="AD137" s="39"/>
      <c r="AE137" s="39"/>
      <c r="AR137" s="241" t="s">
        <v>233</v>
      </c>
      <c r="AT137" s="241" t="s">
        <v>265</v>
      </c>
      <c r="AU137" s="241" t="s">
        <v>85</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233</v>
      </c>
      <c r="BM137" s="241" t="s">
        <v>1081</v>
      </c>
    </row>
    <row r="138" spans="1:65" s="2" customFormat="1" ht="90" customHeight="1">
      <c r="A138" s="39"/>
      <c r="B138" s="40"/>
      <c r="C138" s="276" t="s">
        <v>270</v>
      </c>
      <c r="D138" s="276" t="s">
        <v>265</v>
      </c>
      <c r="E138" s="277" t="s">
        <v>1082</v>
      </c>
      <c r="F138" s="278" t="s">
        <v>1080</v>
      </c>
      <c r="G138" s="279" t="s">
        <v>222</v>
      </c>
      <c r="H138" s="280">
        <v>220</v>
      </c>
      <c r="I138" s="281"/>
      <c r="J138" s="282">
        <f>ROUND(I138*H138,2)</f>
        <v>0</v>
      </c>
      <c r="K138" s="278" t="s">
        <v>223</v>
      </c>
      <c r="L138" s="45"/>
      <c r="M138" s="283" t="s">
        <v>1</v>
      </c>
      <c r="N138" s="284" t="s">
        <v>43</v>
      </c>
      <c r="O138" s="92"/>
      <c r="P138" s="239">
        <f>O138*H138</f>
        <v>0</v>
      </c>
      <c r="Q138" s="239">
        <v>0</v>
      </c>
      <c r="R138" s="239">
        <f>Q138*H138</f>
        <v>0</v>
      </c>
      <c r="S138" s="239">
        <v>0</v>
      </c>
      <c r="T138" s="240">
        <f>S138*H138</f>
        <v>0</v>
      </c>
      <c r="U138" s="39"/>
      <c r="V138" s="39"/>
      <c r="W138" s="39"/>
      <c r="X138" s="39"/>
      <c r="Y138" s="39"/>
      <c r="Z138" s="39"/>
      <c r="AA138" s="39"/>
      <c r="AB138" s="39"/>
      <c r="AC138" s="39"/>
      <c r="AD138" s="39"/>
      <c r="AE138" s="39"/>
      <c r="AR138" s="241" t="s">
        <v>233</v>
      </c>
      <c r="AT138" s="241" t="s">
        <v>265</v>
      </c>
      <c r="AU138" s="241" t="s">
        <v>85</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233</v>
      </c>
      <c r="BM138" s="241" t="s">
        <v>1083</v>
      </c>
    </row>
    <row r="139" spans="1:65" s="2" customFormat="1" ht="24.15" customHeight="1">
      <c r="A139" s="39"/>
      <c r="B139" s="40"/>
      <c r="C139" s="276" t="s">
        <v>274</v>
      </c>
      <c r="D139" s="276" t="s">
        <v>265</v>
      </c>
      <c r="E139" s="277" t="s">
        <v>1084</v>
      </c>
      <c r="F139" s="278" t="s">
        <v>1085</v>
      </c>
      <c r="G139" s="279" t="s">
        <v>232</v>
      </c>
      <c r="H139" s="280">
        <v>220</v>
      </c>
      <c r="I139" s="281"/>
      <c r="J139" s="282">
        <f>ROUND(I139*H139,2)</f>
        <v>0</v>
      </c>
      <c r="K139" s="278" t="s">
        <v>223</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233</v>
      </c>
      <c r="AT139" s="241" t="s">
        <v>265</v>
      </c>
      <c r="AU139" s="241" t="s">
        <v>85</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233</v>
      </c>
      <c r="BM139" s="241" t="s">
        <v>1086</v>
      </c>
    </row>
    <row r="140" spans="1:65" s="2" customFormat="1" ht="24.15" customHeight="1">
      <c r="A140" s="39"/>
      <c r="B140" s="40"/>
      <c r="C140" s="276" t="s">
        <v>278</v>
      </c>
      <c r="D140" s="276" t="s">
        <v>265</v>
      </c>
      <c r="E140" s="277" t="s">
        <v>1087</v>
      </c>
      <c r="F140" s="278" t="s">
        <v>1088</v>
      </c>
      <c r="G140" s="279" t="s">
        <v>1089</v>
      </c>
      <c r="H140" s="280">
        <v>12</v>
      </c>
      <c r="I140" s="281"/>
      <c r="J140" s="282">
        <f>ROUND(I140*H140,2)</f>
        <v>0</v>
      </c>
      <c r="K140" s="278" t="s">
        <v>223</v>
      </c>
      <c r="L140" s="45"/>
      <c r="M140" s="283" t="s">
        <v>1</v>
      </c>
      <c r="N140" s="284" t="s">
        <v>43</v>
      </c>
      <c r="O140" s="92"/>
      <c r="P140" s="239">
        <f>O140*H140</f>
        <v>0</v>
      </c>
      <c r="Q140" s="239">
        <v>0</v>
      </c>
      <c r="R140" s="239">
        <f>Q140*H140</f>
        <v>0</v>
      </c>
      <c r="S140" s="239">
        <v>0</v>
      </c>
      <c r="T140" s="240">
        <f>S140*H140</f>
        <v>0</v>
      </c>
      <c r="U140" s="39"/>
      <c r="V140" s="39"/>
      <c r="W140" s="39"/>
      <c r="X140" s="39"/>
      <c r="Y140" s="39"/>
      <c r="Z140" s="39"/>
      <c r="AA140" s="39"/>
      <c r="AB140" s="39"/>
      <c r="AC140" s="39"/>
      <c r="AD140" s="39"/>
      <c r="AE140" s="39"/>
      <c r="AR140" s="241" t="s">
        <v>233</v>
      </c>
      <c r="AT140" s="241" t="s">
        <v>265</v>
      </c>
      <c r="AU140" s="241" t="s">
        <v>85</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233</v>
      </c>
      <c r="BM140" s="241" t="s">
        <v>1090</v>
      </c>
    </row>
    <row r="141" spans="1:65" s="2" customFormat="1" ht="21.75" customHeight="1">
      <c r="A141" s="39"/>
      <c r="B141" s="40"/>
      <c r="C141" s="276" t="s">
        <v>8</v>
      </c>
      <c r="D141" s="276" t="s">
        <v>265</v>
      </c>
      <c r="E141" s="277" t="s">
        <v>1091</v>
      </c>
      <c r="F141" s="278" t="s">
        <v>1092</v>
      </c>
      <c r="G141" s="279" t="s">
        <v>1089</v>
      </c>
      <c r="H141" s="280">
        <v>20</v>
      </c>
      <c r="I141" s="281"/>
      <c r="J141" s="282">
        <f>ROUND(I141*H141,2)</f>
        <v>0</v>
      </c>
      <c r="K141" s="278" t="s">
        <v>1</v>
      </c>
      <c r="L141" s="45"/>
      <c r="M141" s="298" t="s">
        <v>1</v>
      </c>
      <c r="N141" s="299" t="s">
        <v>43</v>
      </c>
      <c r="O141" s="295"/>
      <c r="P141" s="300">
        <f>O141*H141</f>
        <v>0</v>
      </c>
      <c r="Q141" s="300">
        <v>0</v>
      </c>
      <c r="R141" s="300">
        <f>Q141*H141</f>
        <v>0</v>
      </c>
      <c r="S141" s="300">
        <v>0</v>
      </c>
      <c r="T141" s="301">
        <f>S141*H141</f>
        <v>0</v>
      </c>
      <c r="U141" s="39"/>
      <c r="V141" s="39"/>
      <c r="W141" s="39"/>
      <c r="X141" s="39"/>
      <c r="Y141" s="39"/>
      <c r="Z141" s="39"/>
      <c r="AA141" s="39"/>
      <c r="AB141" s="39"/>
      <c r="AC141" s="39"/>
      <c r="AD141" s="39"/>
      <c r="AE141" s="39"/>
      <c r="AR141" s="241" t="s">
        <v>233</v>
      </c>
      <c r="AT141" s="241" t="s">
        <v>265</v>
      </c>
      <c r="AU141" s="241" t="s">
        <v>85</v>
      </c>
      <c r="AY141" s="18" t="s">
        <v>216</v>
      </c>
      <c r="BE141" s="242">
        <f>IF(N141="základní",J141,0)</f>
        <v>0</v>
      </c>
      <c r="BF141" s="242">
        <f>IF(N141="snížená",J141,0)</f>
        <v>0</v>
      </c>
      <c r="BG141" s="242">
        <f>IF(N141="zákl. přenesená",J141,0)</f>
        <v>0</v>
      </c>
      <c r="BH141" s="242">
        <f>IF(N141="sníž. přenesená",J141,0)</f>
        <v>0</v>
      </c>
      <c r="BI141" s="242">
        <f>IF(N141="nulová",J141,0)</f>
        <v>0</v>
      </c>
      <c r="BJ141" s="18" t="s">
        <v>85</v>
      </c>
      <c r="BK141" s="242">
        <f>ROUND(I141*H141,2)</f>
        <v>0</v>
      </c>
      <c r="BL141" s="18" t="s">
        <v>233</v>
      </c>
      <c r="BM141" s="241" t="s">
        <v>1093</v>
      </c>
    </row>
    <row r="142" spans="1:31" s="2" customFormat="1" ht="6.95" customHeight="1">
      <c r="A142" s="39"/>
      <c r="B142" s="67"/>
      <c r="C142" s="68"/>
      <c r="D142" s="68"/>
      <c r="E142" s="68"/>
      <c r="F142" s="68"/>
      <c r="G142" s="68"/>
      <c r="H142" s="68"/>
      <c r="I142" s="68"/>
      <c r="J142" s="68"/>
      <c r="K142" s="68"/>
      <c r="L142" s="45"/>
      <c r="M142" s="39"/>
      <c r="O142" s="39"/>
      <c r="P142" s="39"/>
      <c r="Q142" s="39"/>
      <c r="R142" s="39"/>
      <c r="S142" s="39"/>
      <c r="T142" s="39"/>
      <c r="U142" s="39"/>
      <c r="V142" s="39"/>
      <c r="W142" s="39"/>
      <c r="X142" s="39"/>
      <c r="Y142" s="39"/>
      <c r="Z142" s="39"/>
      <c r="AA142" s="39"/>
      <c r="AB142" s="39"/>
      <c r="AC142" s="39"/>
      <c r="AD142" s="39"/>
      <c r="AE142" s="39"/>
    </row>
  </sheetData>
  <sheetProtection password="CC3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119</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1094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1095</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ROUND((SUM(BE127:BE176)),2)</f>
        <v>0</v>
      </c>
      <c r="G37" s="39"/>
      <c r="H37" s="39"/>
      <c r="I37" s="166">
        <v>0.21</v>
      </c>
      <c r="J37" s="165">
        <f>ROUND(((SUM(BE127:BE176))*I37),2)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ROUND((SUM(BF127:BF176)),2)</f>
        <v>0</v>
      </c>
      <c r="G38" s="39"/>
      <c r="H38" s="39"/>
      <c r="I38" s="166">
        <v>0.15</v>
      </c>
      <c r="J38" s="165">
        <f>ROUND(((SUM(BF127:BF176))*I38),2)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ROUND((SUM(BG127:BG176)),2)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ROUND((SUM(BH127:BH176)),2)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ROUND((SUM(BI127:BI176)),2)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1094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SO 20-12-01 - dD3 Nové Hamry, nástupiště</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199</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J166</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č.2</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187</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1094</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E13</f>
        <v>SO 20-12-01 - dD3 Nové Hamry, nástupiště</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P128+P166</f>
        <v>0</v>
      </c>
      <c r="Q127" s="105"/>
      <c r="R127" s="210">
        <f>R128+R166</f>
        <v>76.512</v>
      </c>
      <c r="S127" s="105"/>
      <c r="T127" s="211">
        <f>T128+T166</f>
        <v>0</v>
      </c>
      <c r="U127" s="39"/>
      <c r="V127" s="39"/>
      <c r="W127" s="39"/>
      <c r="X127" s="39"/>
      <c r="Y127" s="39"/>
      <c r="Z127" s="39"/>
      <c r="AA127" s="39"/>
      <c r="AB127" s="39"/>
      <c r="AC127" s="39"/>
      <c r="AD127" s="39"/>
      <c r="AE127" s="39"/>
      <c r="AT127" s="18" t="s">
        <v>77</v>
      </c>
      <c r="AU127" s="18" t="s">
        <v>197</v>
      </c>
      <c r="BK127" s="212">
        <f>BK128+BK166</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76.512</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218</v>
      </c>
      <c r="G129" s="214"/>
      <c r="H129" s="214"/>
      <c r="I129" s="217"/>
      <c r="J129" s="228">
        <f>BK129</f>
        <v>0</v>
      </c>
      <c r="K129" s="214"/>
      <c r="L129" s="219"/>
      <c r="M129" s="220"/>
      <c r="N129" s="221"/>
      <c r="O129" s="221"/>
      <c r="P129" s="222">
        <f>SUM(P130:P165)</f>
        <v>0</v>
      </c>
      <c r="Q129" s="221"/>
      <c r="R129" s="222">
        <f>SUM(R130:R165)</f>
        <v>76.512</v>
      </c>
      <c r="S129" s="221"/>
      <c r="T129" s="223">
        <f>SUM(T130:T165)</f>
        <v>0</v>
      </c>
      <c r="U129" s="12"/>
      <c r="V129" s="12"/>
      <c r="W129" s="12"/>
      <c r="X129" s="12"/>
      <c r="Y129" s="12"/>
      <c r="Z129" s="12"/>
      <c r="AA129" s="12"/>
      <c r="AB129" s="12"/>
      <c r="AC129" s="12"/>
      <c r="AD129" s="12"/>
      <c r="AE129" s="12"/>
      <c r="AR129" s="224" t="s">
        <v>85</v>
      </c>
      <c r="AT129" s="225" t="s">
        <v>77</v>
      </c>
      <c r="AU129" s="225" t="s">
        <v>85</v>
      </c>
      <c r="AY129" s="224" t="s">
        <v>216</v>
      </c>
      <c r="BK129" s="226">
        <f>SUM(BK130:BK165)</f>
        <v>0</v>
      </c>
    </row>
    <row r="130" spans="1:65" s="2" customFormat="1" ht="24.15" customHeight="1">
      <c r="A130" s="39"/>
      <c r="B130" s="40"/>
      <c r="C130" s="229" t="s">
        <v>85</v>
      </c>
      <c r="D130" s="229" t="s">
        <v>219</v>
      </c>
      <c r="E130" s="230" t="s">
        <v>1096</v>
      </c>
      <c r="F130" s="231" t="s">
        <v>1097</v>
      </c>
      <c r="G130" s="232" t="s">
        <v>255</v>
      </c>
      <c r="H130" s="233">
        <v>15.84</v>
      </c>
      <c r="I130" s="234"/>
      <c r="J130" s="235">
        <f>ROUND(I130*H130,2)</f>
        <v>0</v>
      </c>
      <c r="K130" s="231" t="s">
        <v>223</v>
      </c>
      <c r="L130" s="236"/>
      <c r="M130" s="237" t="s">
        <v>1</v>
      </c>
      <c r="N130" s="238" t="s">
        <v>43</v>
      </c>
      <c r="O130" s="92"/>
      <c r="P130" s="239">
        <f>O130*H130</f>
        <v>0</v>
      </c>
      <c r="Q130" s="239">
        <v>1</v>
      </c>
      <c r="R130" s="239">
        <f>Q130*H130</f>
        <v>15.84</v>
      </c>
      <c r="S130" s="239">
        <v>0</v>
      </c>
      <c r="T130" s="240">
        <f>S130*H130</f>
        <v>0</v>
      </c>
      <c r="U130" s="39"/>
      <c r="V130" s="39"/>
      <c r="W130" s="39"/>
      <c r="X130" s="39"/>
      <c r="Y130" s="39"/>
      <c r="Z130" s="39"/>
      <c r="AA130" s="39"/>
      <c r="AB130" s="39"/>
      <c r="AC130" s="39"/>
      <c r="AD130" s="39"/>
      <c r="AE130" s="39"/>
      <c r="AR130" s="241" t="s">
        <v>224</v>
      </c>
      <c r="AT130" s="241" t="s">
        <v>219</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1098</v>
      </c>
    </row>
    <row r="131" spans="1:51" s="14" customFormat="1" ht="12">
      <c r="A131" s="14"/>
      <c r="B131" s="254"/>
      <c r="C131" s="255"/>
      <c r="D131" s="245" t="s">
        <v>226</v>
      </c>
      <c r="E131" s="256" t="s">
        <v>1</v>
      </c>
      <c r="F131" s="257" t="s">
        <v>1099</v>
      </c>
      <c r="G131" s="255"/>
      <c r="H131" s="258">
        <v>15.84</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226</v>
      </c>
      <c r="AU131" s="264" t="s">
        <v>87</v>
      </c>
      <c r="AV131" s="14" t="s">
        <v>87</v>
      </c>
      <c r="AW131" s="14" t="s">
        <v>35</v>
      </c>
      <c r="AX131" s="14" t="s">
        <v>78</v>
      </c>
      <c r="AY131" s="264" t="s">
        <v>216</v>
      </c>
    </row>
    <row r="132" spans="1:51" s="15" customFormat="1" ht="12">
      <c r="A132" s="15"/>
      <c r="B132" s="265"/>
      <c r="C132" s="266"/>
      <c r="D132" s="245" t="s">
        <v>226</v>
      </c>
      <c r="E132" s="267" t="s">
        <v>1</v>
      </c>
      <c r="F132" s="268" t="s">
        <v>229</v>
      </c>
      <c r="G132" s="266"/>
      <c r="H132" s="269">
        <v>15.84</v>
      </c>
      <c r="I132" s="270"/>
      <c r="J132" s="266"/>
      <c r="K132" s="266"/>
      <c r="L132" s="271"/>
      <c r="M132" s="272"/>
      <c r="N132" s="273"/>
      <c r="O132" s="273"/>
      <c r="P132" s="273"/>
      <c r="Q132" s="273"/>
      <c r="R132" s="273"/>
      <c r="S132" s="273"/>
      <c r="T132" s="274"/>
      <c r="U132" s="15"/>
      <c r="V132" s="15"/>
      <c r="W132" s="15"/>
      <c r="X132" s="15"/>
      <c r="Y132" s="15"/>
      <c r="Z132" s="15"/>
      <c r="AA132" s="15"/>
      <c r="AB132" s="15"/>
      <c r="AC132" s="15"/>
      <c r="AD132" s="15"/>
      <c r="AE132" s="15"/>
      <c r="AT132" s="275" t="s">
        <v>226</v>
      </c>
      <c r="AU132" s="275" t="s">
        <v>87</v>
      </c>
      <c r="AV132" s="15" t="s">
        <v>100</v>
      </c>
      <c r="AW132" s="15" t="s">
        <v>35</v>
      </c>
      <c r="AX132" s="15" t="s">
        <v>85</v>
      </c>
      <c r="AY132" s="275" t="s">
        <v>216</v>
      </c>
    </row>
    <row r="133" spans="1:65" s="2" customFormat="1" ht="16.5" customHeight="1">
      <c r="A133" s="39"/>
      <c r="B133" s="40"/>
      <c r="C133" s="229" t="s">
        <v>87</v>
      </c>
      <c r="D133" s="229" t="s">
        <v>219</v>
      </c>
      <c r="E133" s="230" t="s">
        <v>260</v>
      </c>
      <c r="F133" s="231" t="s">
        <v>261</v>
      </c>
      <c r="G133" s="232" t="s">
        <v>255</v>
      </c>
      <c r="H133" s="233">
        <v>14.4</v>
      </c>
      <c r="I133" s="234"/>
      <c r="J133" s="235">
        <f>ROUND(I133*H133,2)</f>
        <v>0</v>
      </c>
      <c r="K133" s="231" t="s">
        <v>223</v>
      </c>
      <c r="L133" s="236"/>
      <c r="M133" s="237" t="s">
        <v>1</v>
      </c>
      <c r="N133" s="238" t="s">
        <v>43</v>
      </c>
      <c r="O133" s="92"/>
      <c r="P133" s="239">
        <f>O133*H133</f>
        <v>0</v>
      </c>
      <c r="Q133" s="239">
        <v>1</v>
      </c>
      <c r="R133" s="239">
        <f>Q133*H133</f>
        <v>14.4</v>
      </c>
      <c r="S133" s="239">
        <v>0</v>
      </c>
      <c r="T133" s="240">
        <f>S133*H133</f>
        <v>0</v>
      </c>
      <c r="U133" s="39"/>
      <c r="V133" s="39"/>
      <c r="W133" s="39"/>
      <c r="X133" s="39"/>
      <c r="Y133" s="39"/>
      <c r="Z133" s="39"/>
      <c r="AA133" s="39"/>
      <c r="AB133" s="39"/>
      <c r="AC133" s="39"/>
      <c r="AD133" s="39"/>
      <c r="AE133" s="39"/>
      <c r="AR133" s="241" t="s">
        <v>224</v>
      </c>
      <c r="AT133" s="241" t="s">
        <v>219</v>
      </c>
      <c r="AU133" s="241" t="s">
        <v>87</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100</v>
      </c>
      <c r="BM133" s="241" t="s">
        <v>1100</v>
      </c>
    </row>
    <row r="134" spans="1:51" s="14" customFormat="1" ht="12">
      <c r="A134" s="14"/>
      <c r="B134" s="254"/>
      <c r="C134" s="255"/>
      <c r="D134" s="245" t="s">
        <v>226</v>
      </c>
      <c r="E134" s="256" t="s">
        <v>1</v>
      </c>
      <c r="F134" s="257" t="s">
        <v>1101</v>
      </c>
      <c r="G134" s="255"/>
      <c r="H134" s="258">
        <v>14.4</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226</v>
      </c>
      <c r="AU134" s="264" t="s">
        <v>87</v>
      </c>
      <c r="AV134" s="14" t="s">
        <v>87</v>
      </c>
      <c r="AW134" s="14" t="s">
        <v>35</v>
      </c>
      <c r="AX134" s="14" t="s">
        <v>78</v>
      </c>
      <c r="AY134" s="264" t="s">
        <v>216</v>
      </c>
    </row>
    <row r="135" spans="1:51" s="15" customFormat="1" ht="12">
      <c r="A135" s="15"/>
      <c r="B135" s="265"/>
      <c r="C135" s="266"/>
      <c r="D135" s="245" t="s">
        <v>226</v>
      </c>
      <c r="E135" s="267" t="s">
        <v>1</v>
      </c>
      <c r="F135" s="268" t="s">
        <v>229</v>
      </c>
      <c r="G135" s="266"/>
      <c r="H135" s="269">
        <v>14.4</v>
      </c>
      <c r="I135" s="270"/>
      <c r="J135" s="266"/>
      <c r="K135" s="266"/>
      <c r="L135" s="271"/>
      <c r="M135" s="272"/>
      <c r="N135" s="273"/>
      <c r="O135" s="273"/>
      <c r="P135" s="273"/>
      <c r="Q135" s="273"/>
      <c r="R135" s="273"/>
      <c r="S135" s="273"/>
      <c r="T135" s="274"/>
      <c r="U135" s="15"/>
      <c r="V135" s="15"/>
      <c r="W135" s="15"/>
      <c r="X135" s="15"/>
      <c r="Y135" s="15"/>
      <c r="Z135" s="15"/>
      <c r="AA135" s="15"/>
      <c r="AB135" s="15"/>
      <c r="AC135" s="15"/>
      <c r="AD135" s="15"/>
      <c r="AE135" s="15"/>
      <c r="AT135" s="275" t="s">
        <v>226</v>
      </c>
      <c r="AU135" s="275" t="s">
        <v>87</v>
      </c>
      <c r="AV135" s="15" t="s">
        <v>100</v>
      </c>
      <c r="AW135" s="15" t="s">
        <v>35</v>
      </c>
      <c r="AX135" s="15" t="s">
        <v>85</v>
      </c>
      <c r="AY135" s="275" t="s">
        <v>216</v>
      </c>
    </row>
    <row r="136" spans="1:65" s="2" customFormat="1" ht="16.5" customHeight="1">
      <c r="A136" s="39"/>
      <c r="B136" s="40"/>
      <c r="C136" s="229" t="s">
        <v>95</v>
      </c>
      <c r="D136" s="229" t="s">
        <v>219</v>
      </c>
      <c r="E136" s="230" t="s">
        <v>586</v>
      </c>
      <c r="F136" s="231" t="s">
        <v>587</v>
      </c>
      <c r="G136" s="232" t="s">
        <v>255</v>
      </c>
      <c r="H136" s="233">
        <v>44.256</v>
      </c>
      <c r="I136" s="234"/>
      <c r="J136" s="235">
        <f>ROUND(I136*H136,2)</f>
        <v>0</v>
      </c>
      <c r="K136" s="231" t="s">
        <v>223</v>
      </c>
      <c r="L136" s="236"/>
      <c r="M136" s="237" t="s">
        <v>1</v>
      </c>
      <c r="N136" s="238" t="s">
        <v>43</v>
      </c>
      <c r="O136" s="92"/>
      <c r="P136" s="239">
        <f>O136*H136</f>
        <v>0</v>
      </c>
      <c r="Q136" s="239">
        <v>1</v>
      </c>
      <c r="R136" s="239">
        <f>Q136*H136</f>
        <v>44.256</v>
      </c>
      <c r="S136" s="239">
        <v>0</v>
      </c>
      <c r="T136" s="240">
        <f>S136*H136</f>
        <v>0</v>
      </c>
      <c r="U136" s="39"/>
      <c r="V136" s="39"/>
      <c r="W136" s="39"/>
      <c r="X136" s="39"/>
      <c r="Y136" s="39"/>
      <c r="Z136" s="39"/>
      <c r="AA136" s="39"/>
      <c r="AB136" s="39"/>
      <c r="AC136" s="39"/>
      <c r="AD136" s="39"/>
      <c r="AE136" s="39"/>
      <c r="AR136" s="241" t="s">
        <v>224</v>
      </c>
      <c r="AT136" s="241" t="s">
        <v>219</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1102</v>
      </c>
    </row>
    <row r="137" spans="1:51" s="13" customFormat="1" ht="12">
      <c r="A137" s="13"/>
      <c r="B137" s="243"/>
      <c r="C137" s="244"/>
      <c r="D137" s="245" t="s">
        <v>226</v>
      </c>
      <c r="E137" s="246" t="s">
        <v>1</v>
      </c>
      <c r="F137" s="247" t="s">
        <v>1103</v>
      </c>
      <c r="G137" s="244"/>
      <c r="H137" s="246" t="s">
        <v>1</v>
      </c>
      <c r="I137" s="248"/>
      <c r="J137" s="244"/>
      <c r="K137" s="244"/>
      <c r="L137" s="249"/>
      <c r="M137" s="250"/>
      <c r="N137" s="251"/>
      <c r="O137" s="251"/>
      <c r="P137" s="251"/>
      <c r="Q137" s="251"/>
      <c r="R137" s="251"/>
      <c r="S137" s="251"/>
      <c r="T137" s="252"/>
      <c r="U137" s="13"/>
      <c r="V137" s="13"/>
      <c r="W137" s="13"/>
      <c r="X137" s="13"/>
      <c r="Y137" s="13"/>
      <c r="Z137" s="13"/>
      <c r="AA137" s="13"/>
      <c r="AB137" s="13"/>
      <c r="AC137" s="13"/>
      <c r="AD137" s="13"/>
      <c r="AE137" s="13"/>
      <c r="AT137" s="253" t="s">
        <v>226</v>
      </c>
      <c r="AU137" s="253" t="s">
        <v>87</v>
      </c>
      <c r="AV137" s="13" t="s">
        <v>85</v>
      </c>
      <c r="AW137" s="13" t="s">
        <v>35</v>
      </c>
      <c r="AX137" s="13" t="s">
        <v>78</v>
      </c>
      <c r="AY137" s="253" t="s">
        <v>216</v>
      </c>
    </row>
    <row r="138" spans="1:51" s="14" customFormat="1" ht="12">
      <c r="A138" s="14"/>
      <c r="B138" s="254"/>
      <c r="C138" s="255"/>
      <c r="D138" s="245" t="s">
        <v>226</v>
      </c>
      <c r="E138" s="256" t="s">
        <v>1</v>
      </c>
      <c r="F138" s="257" t="s">
        <v>1104</v>
      </c>
      <c r="G138" s="255"/>
      <c r="H138" s="258">
        <v>41.616</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226</v>
      </c>
      <c r="AU138" s="264" t="s">
        <v>87</v>
      </c>
      <c r="AV138" s="14" t="s">
        <v>87</v>
      </c>
      <c r="AW138" s="14" t="s">
        <v>35</v>
      </c>
      <c r="AX138" s="14" t="s">
        <v>78</v>
      </c>
      <c r="AY138" s="264" t="s">
        <v>216</v>
      </c>
    </row>
    <row r="139" spans="1:51" s="13" customFormat="1" ht="12">
      <c r="A139" s="13"/>
      <c r="B139" s="243"/>
      <c r="C139" s="244"/>
      <c r="D139" s="245" t="s">
        <v>226</v>
      </c>
      <c r="E139" s="246" t="s">
        <v>1</v>
      </c>
      <c r="F139" s="247" t="s">
        <v>1105</v>
      </c>
      <c r="G139" s="244"/>
      <c r="H139" s="246" t="s">
        <v>1</v>
      </c>
      <c r="I139" s="248"/>
      <c r="J139" s="244"/>
      <c r="K139" s="244"/>
      <c r="L139" s="249"/>
      <c r="M139" s="250"/>
      <c r="N139" s="251"/>
      <c r="O139" s="251"/>
      <c r="P139" s="251"/>
      <c r="Q139" s="251"/>
      <c r="R139" s="251"/>
      <c r="S139" s="251"/>
      <c r="T139" s="252"/>
      <c r="U139" s="13"/>
      <c r="V139" s="13"/>
      <c r="W139" s="13"/>
      <c r="X139" s="13"/>
      <c r="Y139" s="13"/>
      <c r="Z139" s="13"/>
      <c r="AA139" s="13"/>
      <c r="AB139" s="13"/>
      <c r="AC139" s="13"/>
      <c r="AD139" s="13"/>
      <c r="AE139" s="13"/>
      <c r="AT139" s="253" t="s">
        <v>226</v>
      </c>
      <c r="AU139" s="253" t="s">
        <v>87</v>
      </c>
      <c r="AV139" s="13" t="s">
        <v>85</v>
      </c>
      <c r="AW139" s="13" t="s">
        <v>35</v>
      </c>
      <c r="AX139" s="13" t="s">
        <v>78</v>
      </c>
      <c r="AY139" s="253" t="s">
        <v>216</v>
      </c>
    </row>
    <row r="140" spans="1:51" s="14" customFormat="1" ht="12">
      <c r="A140" s="14"/>
      <c r="B140" s="254"/>
      <c r="C140" s="255"/>
      <c r="D140" s="245" t="s">
        <v>226</v>
      </c>
      <c r="E140" s="256" t="s">
        <v>1</v>
      </c>
      <c r="F140" s="257" t="s">
        <v>1106</v>
      </c>
      <c r="G140" s="255"/>
      <c r="H140" s="258">
        <v>2.64</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226</v>
      </c>
      <c r="AU140" s="264" t="s">
        <v>87</v>
      </c>
      <c r="AV140" s="14" t="s">
        <v>87</v>
      </c>
      <c r="AW140" s="14" t="s">
        <v>35</v>
      </c>
      <c r="AX140" s="14" t="s">
        <v>78</v>
      </c>
      <c r="AY140" s="264" t="s">
        <v>216</v>
      </c>
    </row>
    <row r="141" spans="1:51" s="15" customFormat="1" ht="12">
      <c r="A141" s="15"/>
      <c r="B141" s="265"/>
      <c r="C141" s="266"/>
      <c r="D141" s="245" t="s">
        <v>226</v>
      </c>
      <c r="E141" s="267" t="s">
        <v>1</v>
      </c>
      <c r="F141" s="268" t="s">
        <v>229</v>
      </c>
      <c r="G141" s="266"/>
      <c r="H141" s="269">
        <v>44.256</v>
      </c>
      <c r="I141" s="270"/>
      <c r="J141" s="266"/>
      <c r="K141" s="266"/>
      <c r="L141" s="271"/>
      <c r="M141" s="272"/>
      <c r="N141" s="273"/>
      <c r="O141" s="273"/>
      <c r="P141" s="273"/>
      <c r="Q141" s="273"/>
      <c r="R141" s="273"/>
      <c r="S141" s="273"/>
      <c r="T141" s="274"/>
      <c r="U141" s="15"/>
      <c r="V141" s="15"/>
      <c r="W141" s="15"/>
      <c r="X141" s="15"/>
      <c r="Y141" s="15"/>
      <c r="Z141" s="15"/>
      <c r="AA141" s="15"/>
      <c r="AB141" s="15"/>
      <c r="AC141" s="15"/>
      <c r="AD141" s="15"/>
      <c r="AE141" s="15"/>
      <c r="AT141" s="275" t="s">
        <v>226</v>
      </c>
      <c r="AU141" s="275" t="s">
        <v>87</v>
      </c>
      <c r="AV141" s="15" t="s">
        <v>100</v>
      </c>
      <c r="AW141" s="15" t="s">
        <v>35</v>
      </c>
      <c r="AX141" s="15" t="s">
        <v>85</v>
      </c>
      <c r="AY141" s="275" t="s">
        <v>216</v>
      </c>
    </row>
    <row r="142" spans="1:65" s="2" customFormat="1" ht="16.5" customHeight="1">
      <c r="A142" s="39"/>
      <c r="B142" s="40"/>
      <c r="C142" s="229" t="s">
        <v>100</v>
      </c>
      <c r="D142" s="229" t="s">
        <v>219</v>
      </c>
      <c r="E142" s="230" t="s">
        <v>1107</v>
      </c>
      <c r="F142" s="231" t="s">
        <v>1108</v>
      </c>
      <c r="G142" s="232" t="s">
        <v>232</v>
      </c>
      <c r="H142" s="233">
        <v>4</v>
      </c>
      <c r="I142" s="234"/>
      <c r="J142" s="235">
        <f>ROUND(I142*H142,2)</f>
        <v>0</v>
      </c>
      <c r="K142" s="231" t="s">
        <v>223</v>
      </c>
      <c r="L142" s="236"/>
      <c r="M142" s="237" t="s">
        <v>1</v>
      </c>
      <c r="N142" s="238" t="s">
        <v>43</v>
      </c>
      <c r="O142" s="92"/>
      <c r="P142" s="239">
        <f>O142*H142</f>
        <v>0</v>
      </c>
      <c r="Q142" s="239">
        <v>0</v>
      </c>
      <c r="R142" s="239">
        <f>Q142*H142</f>
        <v>0</v>
      </c>
      <c r="S142" s="239">
        <v>0</v>
      </c>
      <c r="T142" s="240">
        <f>S142*H142</f>
        <v>0</v>
      </c>
      <c r="U142" s="39"/>
      <c r="V142" s="39"/>
      <c r="W142" s="39"/>
      <c r="X142" s="39"/>
      <c r="Y142" s="39"/>
      <c r="Z142" s="39"/>
      <c r="AA142" s="39"/>
      <c r="AB142" s="39"/>
      <c r="AC142" s="39"/>
      <c r="AD142" s="39"/>
      <c r="AE142" s="39"/>
      <c r="AR142" s="241" t="s">
        <v>233</v>
      </c>
      <c r="AT142" s="241" t="s">
        <v>219</v>
      </c>
      <c r="AU142" s="241" t="s">
        <v>87</v>
      </c>
      <c r="AY142" s="18" t="s">
        <v>216</v>
      </c>
      <c r="BE142" s="242">
        <f>IF(N142="základní",J142,0)</f>
        <v>0</v>
      </c>
      <c r="BF142" s="242">
        <f>IF(N142="snížená",J142,0)</f>
        <v>0</v>
      </c>
      <c r="BG142" s="242">
        <f>IF(N142="zákl. přenesená",J142,0)</f>
        <v>0</v>
      </c>
      <c r="BH142" s="242">
        <f>IF(N142="sníž. přenesená",J142,0)</f>
        <v>0</v>
      </c>
      <c r="BI142" s="242">
        <f>IF(N142="nulová",J142,0)</f>
        <v>0</v>
      </c>
      <c r="BJ142" s="18" t="s">
        <v>85</v>
      </c>
      <c r="BK142" s="242">
        <f>ROUND(I142*H142,2)</f>
        <v>0</v>
      </c>
      <c r="BL142" s="18" t="s">
        <v>233</v>
      </c>
      <c r="BM142" s="241" t="s">
        <v>1109</v>
      </c>
    </row>
    <row r="143" spans="1:65" s="2" customFormat="1" ht="16.5" customHeight="1">
      <c r="A143" s="39"/>
      <c r="B143" s="40"/>
      <c r="C143" s="229" t="s">
        <v>217</v>
      </c>
      <c r="D143" s="229" t="s">
        <v>219</v>
      </c>
      <c r="E143" s="230" t="s">
        <v>1110</v>
      </c>
      <c r="F143" s="231" t="s">
        <v>1111</v>
      </c>
      <c r="G143" s="232" t="s">
        <v>255</v>
      </c>
      <c r="H143" s="233">
        <v>2.016</v>
      </c>
      <c r="I143" s="234"/>
      <c r="J143" s="235">
        <f>ROUND(I143*H143,2)</f>
        <v>0</v>
      </c>
      <c r="K143" s="231" t="s">
        <v>648</v>
      </c>
      <c r="L143" s="236"/>
      <c r="M143" s="237" t="s">
        <v>1</v>
      </c>
      <c r="N143" s="238" t="s">
        <v>43</v>
      </c>
      <c r="O143" s="92"/>
      <c r="P143" s="239">
        <f>O143*H143</f>
        <v>0</v>
      </c>
      <c r="Q143" s="239">
        <v>1</v>
      </c>
      <c r="R143" s="239">
        <f>Q143*H143</f>
        <v>2.016</v>
      </c>
      <c r="S143" s="239">
        <v>0</v>
      </c>
      <c r="T143" s="240">
        <f>S143*H143</f>
        <v>0</v>
      </c>
      <c r="U143" s="39"/>
      <c r="V143" s="39"/>
      <c r="W143" s="39"/>
      <c r="X143" s="39"/>
      <c r="Y143" s="39"/>
      <c r="Z143" s="39"/>
      <c r="AA143" s="39"/>
      <c r="AB143" s="39"/>
      <c r="AC143" s="39"/>
      <c r="AD143" s="39"/>
      <c r="AE143" s="39"/>
      <c r="AR143" s="241" t="s">
        <v>224</v>
      </c>
      <c r="AT143" s="241" t="s">
        <v>219</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1112</v>
      </c>
    </row>
    <row r="144" spans="1:65" s="2" customFormat="1" ht="78" customHeight="1">
      <c r="A144" s="39"/>
      <c r="B144" s="40"/>
      <c r="C144" s="276" t="s">
        <v>241</v>
      </c>
      <c r="D144" s="276" t="s">
        <v>265</v>
      </c>
      <c r="E144" s="277" t="s">
        <v>1113</v>
      </c>
      <c r="F144" s="278" t="s">
        <v>1114</v>
      </c>
      <c r="G144" s="279" t="s">
        <v>300</v>
      </c>
      <c r="H144" s="280">
        <v>1.553</v>
      </c>
      <c r="I144" s="281"/>
      <c r="J144" s="282">
        <f>ROUND(I144*H144,2)</f>
        <v>0</v>
      </c>
      <c r="K144" s="278" t="s">
        <v>223</v>
      </c>
      <c r="L144" s="45"/>
      <c r="M144" s="283" t="s">
        <v>1</v>
      </c>
      <c r="N144" s="284" t="s">
        <v>43</v>
      </c>
      <c r="O144" s="92"/>
      <c r="P144" s="239">
        <f>O144*H144</f>
        <v>0</v>
      </c>
      <c r="Q144" s="239">
        <v>0</v>
      </c>
      <c r="R144" s="239">
        <f>Q144*H144</f>
        <v>0</v>
      </c>
      <c r="S144" s="239">
        <v>0</v>
      </c>
      <c r="T144" s="240">
        <f>S144*H144</f>
        <v>0</v>
      </c>
      <c r="U144" s="39"/>
      <c r="V144" s="39"/>
      <c r="W144" s="39"/>
      <c r="X144" s="39"/>
      <c r="Y144" s="39"/>
      <c r="Z144" s="39"/>
      <c r="AA144" s="39"/>
      <c r="AB144" s="39"/>
      <c r="AC144" s="39"/>
      <c r="AD144" s="39"/>
      <c r="AE144" s="39"/>
      <c r="AR144" s="241" t="s">
        <v>100</v>
      </c>
      <c r="AT144" s="241" t="s">
        <v>265</v>
      </c>
      <c r="AU144" s="241" t="s">
        <v>87</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1115</v>
      </c>
    </row>
    <row r="145" spans="1:51" s="13" customFormat="1" ht="12">
      <c r="A145" s="13"/>
      <c r="B145" s="243"/>
      <c r="C145" s="244"/>
      <c r="D145" s="245" t="s">
        <v>226</v>
      </c>
      <c r="E145" s="246" t="s">
        <v>1</v>
      </c>
      <c r="F145" s="247" t="s">
        <v>1116</v>
      </c>
      <c r="G145" s="244"/>
      <c r="H145" s="246" t="s">
        <v>1</v>
      </c>
      <c r="I145" s="248"/>
      <c r="J145" s="244"/>
      <c r="K145" s="244"/>
      <c r="L145" s="249"/>
      <c r="M145" s="250"/>
      <c r="N145" s="251"/>
      <c r="O145" s="251"/>
      <c r="P145" s="251"/>
      <c r="Q145" s="251"/>
      <c r="R145" s="251"/>
      <c r="S145" s="251"/>
      <c r="T145" s="252"/>
      <c r="U145" s="13"/>
      <c r="V145" s="13"/>
      <c r="W145" s="13"/>
      <c r="X145" s="13"/>
      <c r="Y145" s="13"/>
      <c r="Z145" s="13"/>
      <c r="AA145" s="13"/>
      <c r="AB145" s="13"/>
      <c r="AC145" s="13"/>
      <c r="AD145" s="13"/>
      <c r="AE145" s="13"/>
      <c r="AT145" s="253" t="s">
        <v>226</v>
      </c>
      <c r="AU145" s="253" t="s">
        <v>87</v>
      </c>
      <c r="AV145" s="13" t="s">
        <v>85</v>
      </c>
      <c r="AW145" s="13" t="s">
        <v>35</v>
      </c>
      <c r="AX145" s="13" t="s">
        <v>78</v>
      </c>
      <c r="AY145" s="253" t="s">
        <v>216</v>
      </c>
    </row>
    <row r="146" spans="1:51" s="14" customFormat="1" ht="12">
      <c r="A146" s="14"/>
      <c r="B146" s="254"/>
      <c r="C146" s="255"/>
      <c r="D146" s="245" t="s">
        <v>226</v>
      </c>
      <c r="E146" s="256" t="s">
        <v>1</v>
      </c>
      <c r="F146" s="257" t="s">
        <v>1117</v>
      </c>
      <c r="G146" s="255"/>
      <c r="H146" s="258">
        <v>1.553</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226</v>
      </c>
      <c r="AU146" s="264" t="s">
        <v>87</v>
      </c>
      <c r="AV146" s="14" t="s">
        <v>87</v>
      </c>
      <c r="AW146" s="14" t="s">
        <v>35</v>
      </c>
      <c r="AX146" s="14" t="s">
        <v>78</v>
      </c>
      <c r="AY146" s="264" t="s">
        <v>216</v>
      </c>
    </row>
    <row r="147" spans="1:51" s="15" customFormat="1" ht="12">
      <c r="A147" s="15"/>
      <c r="B147" s="265"/>
      <c r="C147" s="266"/>
      <c r="D147" s="245" t="s">
        <v>226</v>
      </c>
      <c r="E147" s="267" t="s">
        <v>1</v>
      </c>
      <c r="F147" s="268" t="s">
        <v>229</v>
      </c>
      <c r="G147" s="266"/>
      <c r="H147" s="269">
        <v>1.553</v>
      </c>
      <c r="I147" s="270"/>
      <c r="J147" s="266"/>
      <c r="K147" s="266"/>
      <c r="L147" s="271"/>
      <c r="M147" s="272"/>
      <c r="N147" s="273"/>
      <c r="O147" s="273"/>
      <c r="P147" s="273"/>
      <c r="Q147" s="273"/>
      <c r="R147" s="273"/>
      <c r="S147" s="273"/>
      <c r="T147" s="274"/>
      <c r="U147" s="15"/>
      <c r="V147" s="15"/>
      <c r="W147" s="15"/>
      <c r="X147" s="15"/>
      <c r="Y147" s="15"/>
      <c r="Z147" s="15"/>
      <c r="AA147" s="15"/>
      <c r="AB147" s="15"/>
      <c r="AC147" s="15"/>
      <c r="AD147" s="15"/>
      <c r="AE147" s="15"/>
      <c r="AT147" s="275" t="s">
        <v>226</v>
      </c>
      <c r="AU147" s="275" t="s">
        <v>87</v>
      </c>
      <c r="AV147" s="15" t="s">
        <v>100</v>
      </c>
      <c r="AW147" s="15" t="s">
        <v>35</v>
      </c>
      <c r="AX147" s="15" t="s">
        <v>85</v>
      </c>
      <c r="AY147" s="275" t="s">
        <v>216</v>
      </c>
    </row>
    <row r="148" spans="1:65" s="2" customFormat="1" ht="49.05" customHeight="1">
      <c r="A148" s="39"/>
      <c r="B148" s="40"/>
      <c r="C148" s="276" t="s">
        <v>245</v>
      </c>
      <c r="D148" s="276" t="s">
        <v>265</v>
      </c>
      <c r="E148" s="277" t="s">
        <v>1118</v>
      </c>
      <c r="F148" s="278" t="s">
        <v>1119</v>
      </c>
      <c r="G148" s="279" t="s">
        <v>232</v>
      </c>
      <c r="H148" s="280">
        <v>2</v>
      </c>
      <c r="I148" s="281"/>
      <c r="J148" s="282">
        <f>ROUND(I148*H148,2)</f>
        <v>0</v>
      </c>
      <c r="K148" s="278" t="s">
        <v>223</v>
      </c>
      <c r="L148" s="45"/>
      <c r="M148" s="283" t="s">
        <v>1</v>
      </c>
      <c r="N148" s="284" t="s">
        <v>43</v>
      </c>
      <c r="O148" s="92"/>
      <c r="P148" s="239">
        <f>O148*H148</f>
        <v>0</v>
      </c>
      <c r="Q148" s="239">
        <v>0</v>
      </c>
      <c r="R148" s="239">
        <f>Q148*H148</f>
        <v>0</v>
      </c>
      <c r="S148" s="239">
        <v>0</v>
      </c>
      <c r="T148" s="240">
        <f>S148*H148</f>
        <v>0</v>
      </c>
      <c r="U148" s="39"/>
      <c r="V148" s="39"/>
      <c r="W148" s="39"/>
      <c r="X148" s="39"/>
      <c r="Y148" s="39"/>
      <c r="Z148" s="39"/>
      <c r="AA148" s="39"/>
      <c r="AB148" s="39"/>
      <c r="AC148" s="39"/>
      <c r="AD148" s="39"/>
      <c r="AE148" s="39"/>
      <c r="AR148" s="241" t="s">
        <v>100</v>
      </c>
      <c r="AT148" s="241" t="s">
        <v>265</v>
      </c>
      <c r="AU148" s="241" t="s">
        <v>87</v>
      </c>
      <c r="AY148" s="18" t="s">
        <v>216</v>
      </c>
      <c r="BE148" s="242">
        <f>IF(N148="základní",J148,0)</f>
        <v>0</v>
      </c>
      <c r="BF148" s="242">
        <f>IF(N148="snížená",J148,0)</f>
        <v>0</v>
      </c>
      <c r="BG148" s="242">
        <f>IF(N148="zákl. přenesená",J148,0)</f>
        <v>0</v>
      </c>
      <c r="BH148" s="242">
        <f>IF(N148="sníž. přenesená",J148,0)</f>
        <v>0</v>
      </c>
      <c r="BI148" s="242">
        <f>IF(N148="nulová",J148,0)</f>
        <v>0</v>
      </c>
      <c r="BJ148" s="18" t="s">
        <v>85</v>
      </c>
      <c r="BK148" s="242">
        <f>ROUND(I148*H148,2)</f>
        <v>0</v>
      </c>
      <c r="BL148" s="18" t="s">
        <v>100</v>
      </c>
      <c r="BM148" s="241" t="s">
        <v>1120</v>
      </c>
    </row>
    <row r="149" spans="1:65" s="2" customFormat="1" ht="55.5" customHeight="1">
      <c r="A149" s="39"/>
      <c r="B149" s="40"/>
      <c r="C149" s="276" t="s">
        <v>224</v>
      </c>
      <c r="D149" s="276" t="s">
        <v>265</v>
      </c>
      <c r="E149" s="277" t="s">
        <v>1121</v>
      </c>
      <c r="F149" s="278" t="s">
        <v>1122</v>
      </c>
      <c r="G149" s="279" t="s">
        <v>232</v>
      </c>
      <c r="H149" s="280">
        <v>2</v>
      </c>
      <c r="I149" s="281"/>
      <c r="J149" s="282">
        <f>ROUND(I149*H149,2)</f>
        <v>0</v>
      </c>
      <c r="K149" s="278" t="s">
        <v>223</v>
      </c>
      <c r="L149" s="45"/>
      <c r="M149" s="283" t="s">
        <v>1</v>
      </c>
      <c r="N149" s="284" t="s">
        <v>43</v>
      </c>
      <c r="O149" s="92"/>
      <c r="P149" s="239">
        <f>O149*H149</f>
        <v>0</v>
      </c>
      <c r="Q149" s="239">
        <v>0</v>
      </c>
      <c r="R149" s="239">
        <f>Q149*H149</f>
        <v>0</v>
      </c>
      <c r="S149" s="239">
        <v>0</v>
      </c>
      <c r="T149" s="240">
        <f>S149*H149</f>
        <v>0</v>
      </c>
      <c r="U149" s="39"/>
      <c r="V149" s="39"/>
      <c r="W149" s="39"/>
      <c r="X149" s="39"/>
      <c r="Y149" s="39"/>
      <c r="Z149" s="39"/>
      <c r="AA149" s="39"/>
      <c r="AB149" s="39"/>
      <c r="AC149" s="39"/>
      <c r="AD149" s="39"/>
      <c r="AE149" s="39"/>
      <c r="AR149" s="241" t="s">
        <v>100</v>
      </c>
      <c r="AT149" s="241" t="s">
        <v>265</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1123</v>
      </c>
    </row>
    <row r="150" spans="1:65" s="2" customFormat="1" ht="49.05" customHeight="1">
      <c r="A150" s="39"/>
      <c r="B150" s="40"/>
      <c r="C150" s="276" t="s">
        <v>252</v>
      </c>
      <c r="D150" s="276" t="s">
        <v>265</v>
      </c>
      <c r="E150" s="277" t="s">
        <v>1124</v>
      </c>
      <c r="F150" s="278" t="s">
        <v>1125</v>
      </c>
      <c r="G150" s="279" t="s">
        <v>232</v>
      </c>
      <c r="H150" s="280">
        <v>4</v>
      </c>
      <c r="I150" s="281"/>
      <c r="J150" s="282">
        <f>ROUND(I150*H150,2)</f>
        <v>0</v>
      </c>
      <c r="K150" s="278" t="s">
        <v>223</v>
      </c>
      <c r="L150" s="45"/>
      <c r="M150" s="283" t="s">
        <v>1</v>
      </c>
      <c r="N150" s="284" t="s">
        <v>43</v>
      </c>
      <c r="O150" s="92"/>
      <c r="P150" s="239">
        <f>O150*H150</f>
        <v>0</v>
      </c>
      <c r="Q150" s="239">
        <v>0</v>
      </c>
      <c r="R150" s="239">
        <f>Q150*H150</f>
        <v>0</v>
      </c>
      <c r="S150" s="239">
        <v>0</v>
      </c>
      <c r="T150" s="240">
        <f>S150*H150</f>
        <v>0</v>
      </c>
      <c r="U150" s="39"/>
      <c r="V150" s="39"/>
      <c r="W150" s="39"/>
      <c r="X150" s="39"/>
      <c r="Y150" s="39"/>
      <c r="Z150" s="39"/>
      <c r="AA150" s="39"/>
      <c r="AB150" s="39"/>
      <c r="AC150" s="39"/>
      <c r="AD150" s="39"/>
      <c r="AE150" s="39"/>
      <c r="AR150" s="241" t="s">
        <v>100</v>
      </c>
      <c r="AT150" s="241" t="s">
        <v>265</v>
      </c>
      <c r="AU150" s="241" t="s">
        <v>87</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1126</v>
      </c>
    </row>
    <row r="151" spans="1:65" s="2" customFormat="1" ht="76.35" customHeight="1">
      <c r="A151" s="39"/>
      <c r="B151" s="40"/>
      <c r="C151" s="276" t="s">
        <v>259</v>
      </c>
      <c r="D151" s="276" t="s">
        <v>265</v>
      </c>
      <c r="E151" s="277" t="s">
        <v>1127</v>
      </c>
      <c r="F151" s="278" t="s">
        <v>1128</v>
      </c>
      <c r="G151" s="279" t="s">
        <v>268</v>
      </c>
      <c r="H151" s="280">
        <v>144</v>
      </c>
      <c r="I151" s="281"/>
      <c r="J151" s="282">
        <f>ROUND(I151*H151,2)</f>
        <v>0</v>
      </c>
      <c r="K151" s="278" t="s">
        <v>223</v>
      </c>
      <c r="L151" s="45"/>
      <c r="M151" s="283" t="s">
        <v>1</v>
      </c>
      <c r="N151" s="284" t="s">
        <v>43</v>
      </c>
      <c r="O151" s="92"/>
      <c r="P151" s="239">
        <f>O151*H151</f>
        <v>0</v>
      </c>
      <c r="Q151" s="239">
        <v>0</v>
      </c>
      <c r="R151" s="239">
        <f>Q151*H151</f>
        <v>0</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1129</v>
      </c>
    </row>
    <row r="152" spans="1:51" s="13" customFormat="1" ht="12">
      <c r="A152" s="13"/>
      <c r="B152" s="243"/>
      <c r="C152" s="244"/>
      <c r="D152" s="245" t="s">
        <v>226</v>
      </c>
      <c r="E152" s="246" t="s">
        <v>1</v>
      </c>
      <c r="F152" s="247" t="s">
        <v>1130</v>
      </c>
      <c r="G152" s="244"/>
      <c r="H152" s="246" t="s">
        <v>1</v>
      </c>
      <c r="I152" s="248"/>
      <c r="J152" s="244"/>
      <c r="K152" s="244"/>
      <c r="L152" s="249"/>
      <c r="M152" s="250"/>
      <c r="N152" s="251"/>
      <c r="O152" s="251"/>
      <c r="P152" s="251"/>
      <c r="Q152" s="251"/>
      <c r="R152" s="251"/>
      <c r="S152" s="251"/>
      <c r="T152" s="252"/>
      <c r="U152" s="13"/>
      <c r="V152" s="13"/>
      <c r="W152" s="13"/>
      <c r="X152" s="13"/>
      <c r="Y152" s="13"/>
      <c r="Z152" s="13"/>
      <c r="AA152" s="13"/>
      <c r="AB152" s="13"/>
      <c r="AC152" s="13"/>
      <c r="AD152" s="13"/>
      <c r="AE152" s="13"/>
      <c r="AT152" s="253" t="s">
        <v>226</v>
      </c>
      <c r="AU152" s="253" t="s">
        <v>87</v>
      </c>
      <c r="AV152" s="13" t="s">
        <v>85</v>
      </c>
      <c r="AW152" s="13" t="s">
        <v>35</v>
      </c>
      <c r="AX152" s="13" t="s">
        <v>78</v>
      </c>
      <c r="AY152" s="253" t="s">
        <v>216</v>
      </c>
    </row>
    <row r="153" spans="1:51" s="14" customFormat="1" ht="12">
      <c r="A153" s="14"/>
      <c r="B153" s="254"/>
      <c r="C153" s="255"/>
      <c r="D153" s="245" t="s">
        <v>226</v>
      </c>
      <c r="E153" s="256" t="s">
        <v>1</v>
      </c>
      <c r="F153" s="257" t="s">
        <v>1131</v>
      </c>
      <c r="G153" s="255"/>
      <c r="H153" s="258">
        <v>144</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226</v>
      </c>
      <c r="AU153" s="264" t="s">
        <v>87</v>
      </c>
      <c r="AV153" s="14" t="s">
        <v>87</v>
      </c>
      <c r="AW153" s="14" t="s">
        <v>35</v>
      </c>
      <c r="AX153" s="14" t="s">
        <v>78</v>
      </c>
      <c r="AY153" s="264" t="s">
        <v>216</v>
      </c>
    </row>
    <row r="154" spans="1:51" s="15" customFormat="1" ht="12">
      <c r="A154" s="15"/>
      <c r="B154" s="265"/>
      <c r="C154" s="266"/>
      <c r="D154" s="245" t="s">
        <v>226</v>
      </c>
      <c r="E154" s="267" t="s">
        <v>1</v>
      </c>
      <c r="F154" s="268" t="s">
        <v>229</v>
      </c>
      <c r="G154" s="266"/>
      <c r="H154" s="269">
        <v>144</v>
      </c>
      <c r="I154" s="270"/>
      <c r="J154" s="266"/>
      <c r="K154" s="266"/>
      <c r="L154" s="271"/>
      <c r="M154" s="272"/>
      <c r="N154" s="273"/>
      <c r="O154" s="273"/>
      <c r="P154" s="273"/>
      <c r="Q154" s="273"/>
      <c r="R154" s="273"/>
      <c r="S154" s="273"/>
      <c r="T154" s="274"/>
      <c r="U154" s="15"/>
      <c r="V154" s="15"/>
      <c r="W154" s="15"/>
      <c r="X154" s="15"/>
      <c r="Y154" s="15"/>
      <c r="Z154" s="15"/>
      <c r="AA154" s="15"/>
      <c r="AB154" s="15"/>
      <c r="AC154" s="15"/>
      <c r="AD154" s="15"/>
      <c r="AE154" s="15"/>
      <c r="AT154" s="275" t="s">
        <v>226</v>
      </c>
      <c r="AU154" s="275" t="s">
        <v>87</v>
      </c>
      <c r="AV154" s="15" t="s">
        <v>100</v>
      </c>
      <c r="AW154" s="15" t="s">
        <v>35</v>
      </c>
      <c r="AX154" s="15" t="s">
        <v>85</v>
      </c>
      <c r="AY154" s="275" t="s">
        <v>216</v>
      </c>
    </row>
    <row r="155" spans="1:65" s="2" customFormat="1" ht="24.15" customHeight="1">
      <c r="A155" s="39"/>
      <c r="B155" s="40"/>
      <c r="C155" s="276" t="s">
        <v>264</v>
      </c>
      <c r="D155" s="276" t="s">
        <v>265</v>
      </c>
      <c r="E155" s="277" t="s">
        <v>1132</v>
      </c>
      <c r="F155" s="278" t="s">
        <v>1133</v>
      </c>
      <c r="G155" s="279" t="s">
        <v>268</v>
      </c>
      <c r="H155" s="280">
        <v>144</v>
      </c>
      <c r="I155" s="281"/>
      <c r="J155" s="282">
        <f>ROUND(I155*H155,2)</f>
        <v>0</v>
      </c>
      <c r="K155" s="278" t="s">
        <v>1</v>
      </c>
      <c r="L155" s="45"/>
      <c r="M155" s="283" t="s">
        <v>1</v>
      </c>
      <c r="N155" s="284" t="s">
        <v>43</v>
      </c>
      <c r="O155" s="92"/>
      <c r="P155" s="239">
        <f>O155*H155</f>
        <v>0</v>
      </c>
      <c r="Q155" s="239">
        <v>0</v>
      </c>
      <c r="R155" s="239">
        <f>Q155*H155</f>
        <v>0</v>
      </c>
      <c r="S155" s="239">
        <v>0</v>
      </c>
      <c r="T155" s="240">
        <f>S155*H155</f>
        <v>0</v>
      </c>
      <c r="U155" s="39"/>
      <c r="V155" s="39"/>
      <c r="W155" s="39"/>
      <c r="X155" s="39"/>
      <c r="Y155" s="39"/>
      <c r="Z155" s="39"/>
      <c r="AA155" s="39"/>
      <c r="AB155" s="39"/>
      <c r="AC155" s="39"/>
      <c r="AD155" s="39"/>
      <c r="AE155" s="39"/>
      <c r="AR155" s="241" t="s">
        <v>100</v>
      </c>
      <c r="AT155" s="241" t="s">
        <v>265</v>
      </c>
      <c r="AU155" s="241" t="s">
        <v>87</v>
      </c>
      <c r="AY155" s="18" t="s">
        <v>216</v>
      </c>
      <c r="BE155" s="242">
        <f>IF(N155="základní",J155,0)</f>
        <v>0</v>
      </c>
      <c r="BF155" s="242">
        <f>IF(N155="snížená",J155,0)</f>
        <v>0</v>
      </c>
      <c r="BG155" s="242">
        <f>IF(N155="zákl. přenesená",J155,0)</f>
        <v>0</v>
      </c>
      <c r="BH155" s="242">
        <f>IF(N155="sníž. přenesená",J155,0)</f>
        <v>0</v>
      </c>
      <c r="BI155" s="242">
        <f>IF(N155="nulová",J155,0)</f>
        <v>0</v>
      </c>
      <c r="BJ155" s="18" t="s">
        <v>85</v>
      </c>
      <c r="BK155" s="242">
        <f>ROUND(I155*H155,2)</f>
        <v>0</v>
      </c>
      <c r="BL155" s="18" t="s">
        <v>100</v>
      </c>
      <c r="BM155" s="241" t="s">
        <v>1134</v>
      </c>
    </row>
    <row r="156" spans="1:65" s="2" customFormat="1" ht="24.15" customHeight="1">
      <c r="A156" s="39"/>
      <c r="B156" s="40"/>
      <c r="C156" s="276" t="s">
        <v>270</v>
      </c>
      <c r="D156" s="276" t="s">
        <v>265</v>
      </c>
      <c r="E156" s="277" t="s">
        <v>1135</v>
      </c>
      <c r="F156" s="278" t="s">
        <v>1136</v>
      </c>
      <c r="G156" s="279" t="s">
        <v>268</v>
      </c>
      <c r="H156" s="280">
        <v>144</v>
      </c>
      <c r="I156" s="281"/>
      <c r="J156" s="282">
        <f>ROUND(I156*H156,2)</f>
        <v>0</v>
      </c>
      <c r="K156" s="278" t="s">
        <v>1</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1137</v>
      </c>
    </row>
    <row r="157" spans="1:51" s="13" customFormat="1" ht="12">
      <c r="A157" s="13"/>
      <c r="B157" s="243"/>
      <c r="C157" s="244"/>
      <c r="D157" s="245" t="s">
        <v>226</v>
      </c>
      <c r="E157" s="246" t="s">
        <v>1</v>
      </c>
      <c r="F157" s="247" t="s">
        <v>1138</v>
      </c>
      <c r="G157" s="244"/>
      <c r="H157" s="246" t="s">
        <v>1</v>
      </c>
      <c r="I157" s="248"/>
      <c r="J157" s="244"/>
      <c r="K157" s="244"/>
      <c r="L157" s="249"/>
      <c r="M157" s="250"/>
      <c r="N157" s="251"/>
      <c r="O157" s="251"/>
      <c r="P157" s="251"/>
      <c r="Q157" s="251"/>
      <c r="R157" s="251"/>
      <c r="S157" s="251"/>
      <c r="T157" s="252"/>
      <c r="U157" s="13"/>
      <c r="V157" s="13"/>
      <c r="W157" s="13"/>
      <c r="X157" s="13"/>
      <c r="Y157" s="13"/>
      <c r="Z157" s="13"/>
      <c r="AA157" s="13"/>
      <c r="AB157" s="13"/>
      <c r="AC157" s="13"/>
      <c r="AD157" s="13"/>
      <c r="AE157" s="13"/>
      <c r="AT157" s="253" t="s">
        <v>226</v>
      </c>
      <c r="AU157" s="253" t="s">
        <v>87</v>
      </c>
      <c r="AV157" s="13" t="s">
        <v>85</v>
      </c>
      <c r="AW157" s="13" t="s">
        <v>35</v>
      </c>
      <c r="AX157" s="13" t="s">
        <v>78</v>
      </c>
      <c r="AY157" s="253" t="s">
        <v>216</v>
      </c>
    </row>
    <row r="158" spans="1:51" s="14" customFormat="1" ht="12">
      <c r="A158" s="14"/>
      <c r="B158" s="254"/>
      <c r="C158" s="255"/>
      <c r="D158" s="245" t="s">
        <v>226</v>
      </c>
      <c r="E158" s="256" t="s">
        <v>1</v>
      </c>
      <c r="F158" s="257" t="s">
        <v>1131</v>
      </c>
      <c r="G158" s="255"/>
      <c r="H158" s="258">
        <v>144</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226</v>
      </c>
      <c r="AU158" s="264" t="s">
        <v>87</v>
      </c>
      <c r="AV158" s="14" t="s">
        <v>87</v>
      </c>
      <c r="AW158" s="14" t="s">
        <v>35</v>
      </c>
      <c r="AX158" s="14" t="s">
        <v>78</v>
      </c>
      <c r="AY158" s="264" t="s">
        <v>216</v>
      </c>
    </row>
    <row r="159" spans="1:51" s="15" customFormat="1" ht="12">
      <c r="A159" s="15"/>
      <c r="B159" s="265"/>
      <c r="C159" s="266"/>
      <c r="D159" s="245" t="s">
        <v>226</v>
      </c>
      <c r="E159" s="267" t="s">
        <v>1</v>
      </c>
      <c r="F159" s="268" t="s">
        <v>229</v>
      </c>
      <c r="G159" s="266"/>
      <c r="H159" s="269">
        <v>144</v>
      </c>
      <c r="I159" s="270"/>
      <c r="J159" s="266"/>
      <c r="K159" s="266"/>
      <c r="L159" s="271"/>
      <c r="M159" s="272"/>
      <c r="N159" s="273"/>
      <c r="O159" s="273"/>
      <c r="P159" s="273"/>
      <c r="Q159" s="273"/>
      <c r="R159" s="273"/>
      <c r="S159" s="273"/>
      <c r="T159" s="274"/>
      <c r="U159" s="15"/>
      <c r="V159" s="15"/>
      <c r="W159" s="15"/>
      <c r="X159" s="15"/>
      <c r="Y159" s="15"/>
      <c r="Z159" s="15"/>
      <c r="AA159" s="15"/>
      <c r="AB159" s="15"/>
      <c r="AC159" s="15"/>
      <c r="AD159" s="15"/>
      <c r="AE159" s="15"/>
      <c r="AT159" s="275" t="s">
        <v>226</v>
      </c>
      <c r="AU159" s="275" t="s">
        <v>87</v>
      </c>
      <c r="AV159" s="15" t="s">
        <v>100</v>
      </c>
      <c r="AW159" s="15" t="s">
        <v>35</v>
      </c>
      <c r="AX159" s="15" t="s">
        <v>85</v>
      </c>
      <c r="AY159" s="275" t="s">
        <v>216</v>
      </c>
    </row>
    <row r="160" spans="1:65" s="2" customFormat="1" ht="66.75" customHeight="1">
      <c r="A160" s="39"/>
      <c r="B160" s="40"/>
      <c r="C160" s="276" t="s">
        <v>274</v>
      </c>
      <c r="D160" s="276" t="s">
        <v>265</v>
      </c>
      <c r="E160" s="277" t="s">
        <v>1139</v>
      </c>
      <c r="F160" s="278" t="s">
        <v>1140</v>
      </c>
      <c r="G160" s="279" t="s">
        <v>222</v>
      </c>
      <c r="H160" s="280">
        <v>160</v>
      </c>
      <c r="I160" s="281"/>
      <c r="J160" s="282">
        <f>ROUND(I160*H160,2)</f>
        <v>0</v>
      </c>
      <c r="K160" s="278" t="s">
        <v>223</v>
      </c>
      <c r="L160" s="45"/>
      <c r="M160" s="283" t="s">
        <v>1</v>
      </c>
      <c r="N160" s="284" t="s">
        <v>43</v>
      </c>
      <c r="O160" s="92"/>
      <c r="P160" s="239">
        <f>O160*H160</f>
        <v>0</v>
      </c>
      <c r="Q160" s="239">
        <v>0</v>
      </c>
      <c r="R160" s="239">
        <f>Q160*H160</f>
        <v>0</v>
      </c>
      <c r="S160" s="239">
        <v>0</v>
      </c>
      <c r="T160" s="240">
        <f>S160*H160</f>
        <v>0</v>
      </c>
      <c r="U160" s="39"/>
      <c r="V160" s="39"/>
      <c r="W160" s="39"/>
      <c r="X160" s="39"/>
      <c r="Y160" s="39"/>
      <c r="Z160" s="39"/>
      <c r="AA160" s="39"/>
      <c r="AB160" s="39"/>
      <c r="AC160" s="39"/>
      <c r="AD160" s="39"/>
      <c r="AE160" s="39"/>
      <c r="AR160" s="241" t="s">
        <v>100</v>
      </c>
      <c r="AT160" s="241" t="s">
        <v>265</v>
      </c>
      <c r="AU160" s="241" t="s">
        <v>87</v>
      </c>
      <c r="AY160" s="18" t="s">
        <v>216</v>
      </c>
      <c r="BE160" s="242">
        <f>IF(N160="základní",J160,0)</f>
        <v>0</v>
      </c>
      <c r="BF160" s="242">
        <f>IF(N160="snížená",J160,0)</f>
        <v>0</v>
      </c>
      <c r="BG160" s="242">
        <f>IF(N160="zákl. přenesená",J160,0)</f>
        <v>0</v>
      </c>
      <c r="BH160" s="242">
        <f>IF(N160="sníž. přenesená",J160,0)</f>
        <v>0</v>
      </c>
      <c r="BI160" s="242">
        <f>IF(N160="nulová",J160,0)</f>
        <v>0</v>
      </c>
      <c r="BJ160" s="18" t="s">
        <v>85</v>
      </c>
      <c r="BK160" s="242">
        <f>ROUND(I160*H160,2)</f>
        <v>0</v>
      </c>
      <c r="BL160" s="18" t="s">
        <v>100</v>
      </c>
      <c r="BM160" s="241" t="s">
        <v>1141</v>
      </c>
    </row>
    <row r="161" spans="1:51" s="14" customFormat="1" ht="12">
      <c r="A161" s="14"/>
      <c r="B161" s="254"/>
      <c r="C161" s="255"/>
      <c r="D161" s="245" t="s">
        <v>226</v>
      </c>
      <c r="E161" s="256" t="s">
        <v>1</v>
      </c>
      <c r="F161" s="257" t="s">
        <v>1142</v>
      </c>
      <c r="G161" s="255"/>
      <c r="H161" s="258">
        <v>160</v>
      </c>
      <c r="I161" s="259"/>
      <c r="J161" s="255"/>
      <c r="K161" s="255"/>
      <c r="L161" s="260"/>
      <c r="M161" s="261"/>
      <c r="N161" s="262"/>
      <c r="O161" s="262"/>
      <c r="P161" s="262"/>
      <c r="Q161" s="262"/>
      <c r="R161" s="262"/>
      <c r="S161" s="262"/>
      <c r="T161" s="263"/>
      <c r="U161" s="14"/>
      <c r="V161" s="14"/>
      <c r="W161" s="14"/>
      <c r="X161" s="14"/>
      <c r="Y161" s="14"/>
      <c r="Z161" s="14"/>
      <c r="AA161" s="14"/>
      <c r="AB161" s="14"/>
      <c r="AC161" s="14"/>
      <c r="AD161" s="14"/>
      <c r="AE161" s="14"/>
      <c r="AT161" s="264" t="s">
        <v>226</v>
      </c>
      <c r="AU161" s="264" t="s">
        <v>87</v>
      </c>
      <c r="AV161" s="14" t="s">
        <v>87</v>
      </c>
      <c r="AW161" s="14" t="s">
        <v>35</v>
      </c>
      <c r="AX161" s="14" t="s">
        <v>78</v>
      </c>
      <c r="AY161" s="264" t="s">
        <v>216</v>
      </c>
    </row>
    <row r="162" spans="1:51" s="15" customFormat="1" ht="12">
      <c r="A162" s="15"/>
      <c r="B162" s="265"/>
      <c r="C162" s="266"/>
      <c r="D162" s="245" t="s">
        <v>226</v>
      </c>
      <c r="E162" s="267" t="s">
        <v>1</v>
      </c>
      <c r="F162" s="268" t="s">
        <v>229</v>
      </c>
      <c r="G162" s="266"/>
      <c r="H162" s="269">
        <v>160</v>
      </c>
      <c r="I162" s="270"/>
      <c r="J162" s="266"/>
      <c r="K162" s="266"/>
      <c r="L162" s="271"/>
      <c r="M162" s="272"/>
      <c r="N162" s="273"/>
      <c r="O162" s="273"/>
      <c r="P162" s="273"/>
      <c r="Q162" s="273"/>
      <c r="R162" s="273"/>
      <c r="S162" s="273"/>
      <c r="T162" s="274"/>
      <c r="U162" s="15"/>
      <c r="V162" s="15"/>
      <c r="W162" s="15"/>
      <c r="X162" s="15"/>
      <c r="Y162" s="15"/>
      <c r="Z162" s="15"/>
      <c r="AA162" s="15"/>
      <c r="AB162" s="15"/>
      <c r="AC162" s="15"/>
      <c r="AD162" s="15"/>
      <c r="AE162" s="15"/>
      <c r="AT162" s="275" t="s">
        <v>226</v>
      </c>
      <c r="AU162" s="275" t="s">
        <v>87</v>
      </c>
      <c r="AV162" s="15" t="s">
        <v>100</v>
      </c>
      <c r="AW162" s="15" t="s">
        <v>35</v>
      </c>
      <c r="AX162" s="15" t="s">
        <v>85</v>
      </c>
      <c r="AY162" s="275" t="s">
        <v>216</v>
      </c>
    </row>
    <row r="163" spans="1:65" s="2" customFormat="1" ht="62.7" customHeight="1">
      <c r="A163" s="39"/>
      <c r="B163" s="40"/>
      <c r="C163" s="276" t="s">
        <v>278</v>
      </c>
      <c r="D163" s="276" t="s">
        <v>265</v>
      </c>
      <c r="E163" s="277" t="s">
        <v>1143</v>
      </c>
      <c r="F163" s="278" t="s">
        <v>1144</v>
      </c>
      <c r="G163" s="279" t="s">
        <v>222</v>
      </c>
      <c r="H163" s="280">
        <v>120</v>
      </c>
      <c r="I163" s="281"/>
      <c r="J163" s="282">
        <f>ROUND(I163*H163,2)</f>
        <v>0</v>
      </c>
      <c r="K163" s="278" t="s">
        <v>223</v>
      </c>
      <c r="L163" s="45"/>
      <c r="M163" s="283" t="s">
        <v>1</v>
      </c>
      <c r="N163" s="284" t="s">
        <v>43</v>
      </c>
      <c r="O163" s="92"/>
      <c r="P163" s="239">
        <f>O163*H163</f>
        <v>0</v>
      </c>
      <c r="Q163" s="239">
        <v>0</v>
      </c>
      <c r="R163" s="239">
        <f>Q163*H163</f>
        <v>0</v>
      </c>
      <c r="S163" s="239">
        <v>0</v>
      </c>
      <c r="T163" s="240">
        <f>S163*H163</f>
        <v>0</v>
      </c>
      <c r="U163" s="39"/>
      <c r="V163" s="39"/>
      <c r="W163" s="39"/>
      <c r="X163" s="39"/>
      <c r="Y163" s="39"/>
      <c r="Z163" s="39"/>
      <c r="AA163" s="39"/>
      <c r="AB163" s="39"/>
      <c r="AC163" s="39"/>
      <c r="AD163" s="39"/>
      <c r="AE163" s="39"/>
      <c r="AR163" s="241" t="s">
        <v>100</v>
      </c>
      <c r="AT163" s="241" t="s">
        <v>265</v>
      </c>
      <c r="AU163" s="241" t="s">
        <v>87</v>
      </c>
      <c r="AY163" s="18" t="s">
        <v>216</v>
      </c>
      <c r="BE163" s="242">
        <f>IF(N163="základní",J163,0)</f>
        <v>0</v>
      </c>
      <c r="BF163" s="242">
        <f>IF(N163="snížená",J163,0)</f>
        <v>0</v>
      </c>
      <c r="BG163" s="242">
        <f>IF(N163="zákl. přenesená",J163,0)</f>
        <v>0</v>
      </c>
      <c r="BH163" s="242">
        <f>IF(N163="sníž. přenesená",J163,0)</f>
        <v>0</v>
      </c>
      <c r="BI163" s="242">
        <f>IF(N163="nulová",J163,0)</f>
        <v>0</v>
      </c>
      <c r="BJ163" s="18" t="s">
        <v>85</v>
      </c>
      <c r="BK163" s="242">
        <f>ROUND(I163*H163,2)</f>
        <v>0</v>
      </c>
      <c r="BL163" s="18" t="s">
        <v>100</v>
      </c>
      <c r="BM163" s="241" t="s">
        <v>1145</v>
      </c>
    </row>
    <row r="164" spans="1:51" s="14" customFormat="1" ht="12">
      <c r="A164" s="14"/>
      <c r="B164" s="254"/>
      <c r="C164" s="255"/>
      <c r="D164" s="245" t="s">
        <v>226</v>
      </c>
      <c r="E164" s="256" t="s">
        <v>1</v>
      </c>
      <c r="F164" s="257" t="s">
        <v>1146</v>
      </c>
      <c r="G164" s="255"/>
      <c r="H164" s="258">
        <v>120</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5" customFormat="1" ht="12">
      <c r="A165" s="15"/>
      <c r="B165" s="265"/>
      <c r="C165" s="266"/>
      <c r="D165" s="245" t="s">
        <v>226</v>
      </c>
      <c r="E165" s="267" t="s">
        <v>1</v>
      </c>
      <c r="F165" s="268" t="s">
        <v>229</v>
      </c>
      <c r="G165" s="266"/>
      <c r="H165" s="269">
        <v>120</v>
      </c>
      <c r="I165" s="270"/>
      <c r="J165" s="266"/>
      <c r="K165" s="266"/>
      <c r="L165" s="271"/>
      <c r="M165" s="272"/>
      <c r="N165" s="273"/>
      <c r="O165" s="273"/>
      <c r="P165" s="273"/>
      <c r="Q165" s="273"/>
      <c r="R165" s="273"/>
      <c r="S165" s="273"/>
      <c r="T165" s="274"/>
      <c r="U165" s="15"/>
      <c r="V165" s="15"/>
      <c r="W165" s="15"/>
      <c r="X165" s="15"/>
      <c r="Y165" s="15"/>
      <c r="Z165" s="15"/>
      <c r="AA165" s="15"/>
      <c r="AB165" s="15"/>
      <c r="AC165" s="15"/>
      <c r="AD165" s="15"/>
      <c r="AE165" s="15"/>
      <c r="AT165" s="275" t="s">
        <v>226</v>
      </c>
      <c r="AU165" s="275" t="s">
        <v>87</v>
      </c>
      <c r="AV165" s="15" t="s">
        <v>100</v>
      </c>
      <c r="AW165" s="15" t="s">
        <v>35</v>
      </c>
      <c r="AX165" s="15" t="s">
        <v>85</v>
      </c>
      <c r="AY165" s="275" t="s">
        <v>216</v>
      </c>
    </row>
    <row r="166" spans="1:63" s="12" customFormat="1" ht="25.9" customHeight="1">
      <c r="A166" s="12"/>
      <c r="B166" s="213"/>
      <c r="C166" s="214"/>
      <c r="D166" s="215" t="s">
        <v>77</v>
      </c>
      <c r="E166" s="216" t="s">
        <v>489</v>
      </c>
      <c r="F166" s="216" t="s">
        <v>490</v>
      </c>
      <c r="G166" s="214"/>
      <c r="H166" s="214"/>
      <c r="I166" s="217"/>
      <c r="J166" s="218">
        <f>BK166</f>
        <v>0</v>
      </c>
      <c r="K166" s="214"/>
      <c r="L166" s="219"/>
      <c r="M166" s="220"/>
      <c r="N166" s="221"/>
      <c r="O166" s="221"/>
      <c r="P166" s="222">
        <f>SUM(P167:P176)</f>
        <v>0</v>
      </c>
      <c r="Q166" s="221"/>
      <c r="R166" s="222">
        <f>SUM(R167:R176)</f>
        <v>0</v>
      </c>
      <c r="S166" s="221"/>
      <c r="T166" s="223">
        <f>SUM(T167:T176)</f>
        <v>0</v>
      </c>
      <c r="U166" s="12"/>
      <c r="V166" s="12"/>
      <c r="W166" s="12"/>
      <c r="X166" s="12"/>
      <c r="Y166" s="12"/>
      <c r="Z166" s="12"/>
      <c r="AA166" s="12"/>
      <c r="AB166" s="12"/>
      <c r="AC166" s="12"/>
      <c r="AD166" s="12"/>
      <c r="AE166" s="12"/>
      <c r="AR166" s="224" t="s">
        <v>100</v>
      </c>
      <c r="AT166" s="225" t="s">
        <v>77</v>
      </c>
      <c r="AU166" s="225" t="s">
        <v>78</v>
      </c>
      <c r="AY166" s="224" t="s">
        <v>216</v>
      </c>
      <c r="BK166" s="226">
        <f>SUM(BK167:BK176)</f>
        <v>0</v>
      </c>
    </row>
    <row r="167" spans="1:65" s="2" customFormat="1" ht="218.55" customHeight="1">
      <c r="A167" s="39"/>
      <c r="B167" s="40"/>
      <c r="C167" s="276" t="s">
        <v>8</v>
      </c>
      <c r="D167" s="276" t="s">
        <v>265</v>
      </c>
      <c r="E167" s="277" t="s">
        <v>778</v>
      </c>
      <c r="F167" s="278" t="s">
        <v>779</v>
      </c>
      <c r="G167" s="279" t="s">
        <v>255</v>
      </c>
      <c r="H167" s="280">
        <v>76.506</v>
      </c>
      <c r="I167" s="281"/>
      <c r="J167" s="282">
        <f>ROUND(I167*H167,2)</f>
        <v>0</v>
      </c>
      <c r="K167" s="278" t="s">
        <v>223</v>
      </c>
      <c r="L167" s="45"/>
      <c r="M167" s="283" t="s">
        <v>1</v>
      </c>
      <c r="N167" s="284" t="s">
        <v>43</v>
      </c>
      <c r="O167" s="92"/>
      <c r="P167" s="239">
        <f>O167*H167</f>
        <v>0</v>
      </c>
      <c r="Q167" s="239">
        <v>0</v>
      </c>
      <c r="R167" s="239">
        <f>Q167*H167</f>
        <v>0</v>
      </c>
      <c r="S167" s="239">
        <v>0</v>
      </c>
      <c r="T167" s="240">
        <f>S167*H167</f>
        <v>0</v>
      </c>
      <c r="U167" s="39"/>
      <c r="V167" s="39"/>
      <c r="W167" s="39"/>
      <c r="X167" s="39"/>
      <c r="Y167" s="39"/>
      <c r="Z167" s="39"/>
      <c r="AA167" s="39"/>
      <c r="AB167" s="39"/>
      <c r="AC167" s="39"/>
      <c r="AD167" s="39"/>
      <c r="AE167" s="39"/>
      <c r="AR167" s="241" t="s">
        <v>233</v>
      </c>
      <c r="AT167" s="241" t="s">
        <v>265</v>
      </c>
      <c r="AU167" s="241" t="s">
        <v>85</v>
      </c>
      <c r="AY167" s="18" t="s">
        <v>216</v>
      </c>
      <c r="BE167" s="242">
        <f>IF(N167="základní",J167,0)</f>
        <v>0</v>
      </c>
      <c r="BF167" s="242">
        <f>IF(N167="snížená",J167,0)</f>
        <v>0</v>
      </c>
      <c r="BG167" s="242">
        <f>IF(N167="zákl. přenesená",J167,0)</f>
        <v>0</v>
      </c>
      <c r="BH167" s="242">
        <f>IF(N167="sníž. přenesená",J167,0)</f>
        <v>0</v>
      </c>
      <c r="BI167" s="242">
        <f>IF(N167="nulová",J167,0)</f>
        <v>0</v>
      </c>
      <c r="BJ167" s="18" t="s">
        <v>85</v>
      </c>
      <c r="BK167" s="242">
        <f>ROUND(I167*H167,2)</f>
        <v>0</v>
      </c>
      <c r="BL167" s="18" t="s">
        <v>233</v>
      </c>
      <c r="BM167" s="241" t="s">
        <v>1147</v>
      </c>
    </row>
    <row r="168" spans="1:51" s="13" customFormat="1" ht="12">
      <c r="A168" s="13"/>
      <c r="B168" s="243"/>
      <c r="C168" s="244"/>
      <c r="D168" s="245" t="s">
        <v>226</v>
      </c>
      <c r="E168" s="246" t="s">
        <v>1</v>
      </c>
      <c r="F168" s="247" t="s">
        <v>1148</v>
      </c>
      <c r="G168" s="244"/>
      <c r="H168" s="246" t="s">
        <v>1</v>
      </c>
      <c r="I168" s="248"/>
      <c r="J168" s="244"/>
      <c r="K168" s="244"/>
      <c r="L168" s="249"/>
      <c r="M168" s="250"/>
      <c r="N168" s="251"/>
      <c r="O168" s="251"/>
      <c r="P168" s="251"/>
      <c r="Q168" s="251"/>
      <c r="R168" s="251"/>
      <c r="S168" s="251"/>
      <c r="T168" s="252"/>
      <c r="U168" s="13"/>
      <c r="V168" s="13"/>
      <c r="W168" s="13"/>
      <c r="X168" s="13"/>
      <c r="Y168" s="13"/>
      <c r="Z168" s="13"/>
      <c r="AA168" s="13"/>
      <c r="AB168" s="13"/>
      <c r="AC168" s="13"/>
      <c r="AD168" s="13"/>
      <c r="AE168" s="13"/>
      <c r="AT168" s="253" t="s">
        <v>226</v>
      </c>
      <c r="AU168" s="253" t="s">
        <v>85</v>
      </c>
      <c r="AV168" s="13" t="s">
        <v>85</v>
      </c>
      <c r="AW168" s="13" t="s">
        <v>35</v>
      </c>
      <c r="AX168" s="13" t="s">
        <v>78</v>
      </c>
      <c r="AY168" s="253" t="s">
        <v>216</v>
      </c>
    </row>
    <row r="169" spans="1:51" s="14" customFormat="1" ht="12">
      <c r="A169" s="14"/>
      <c r="B169" s="254"/>
      <c r="C169" s="255"/>
      <c r="D169" s="245" t="s">
        <v>226</v>
      </c>
      <c r="E169" s="256" t="s">
        <v>1</v>
      </c>
      <c r="F169" s="257" t="s">
        <v>1149</v>
      </c>
      <c r="G169" s="255"/>
      <c r="H169" s="258">
        <v>15.84</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226</v>
      </c>
      <c r="AU169" s="264" t="s">
        <v>85</v>
      </c>
      <c r="AV169" s="14" t="s">
        <v>87</v>
      </c>
      <c r="AW169" s="14" t="s">
        <v>35</v>
      </c>
      <c r="AX169" s="14" t="s">
        <v>78</v>
      </c>
      <c r="AY169" s="264" t="s">
        <v>216</v>
      </c>
    </row>
    <row r="170" spans="1:51" s="13" customFormat="1" ht="12">
      <c r="A170" s="13"/>
      <c r="B170" s="243"/>
      <c r="C170" s="244"/>
      <c r="D170" s="245" t="s">
        <v>226</v>
      </c>
      <c r="E170" s="246" t="s">
        <v>1</v>
      </c>
      <c r="F170" s="247" t="s">
        <v>1150</v>
      </c>
      <c r="G170" s="244"/>
      <c r="H170" s="246" t="s">
        <v>1</v>
      </c>
      <c r="I170" s="248"/>
      <c r="J170" s="244"/>
      <c r="K170" s="244"/>
      <c r="L170" s="249"/>
      <c r="M170" s="250"/>
      <c r="N170" s="251"/>
      <c r="O170" s="251"/>
      <c r="P170" s="251"/>
      <c r="Q170" s="251"/>
      <c r="R170" s="251"/>
      <c r="S170" s="251"/>
      <c r="T170" s="252"/>
      <c r="U170" s="13"/>
      <c r="V170" s="13"/>
      <c r="W170" s="13"/>
      <c r="X170" s="13"/>
      <c r="Y170" s="13"/>
      <c r="Z170" s="13"/>
      <c r="AA170" s="13"/>
      <c r="AB170" s="13"/>
      <c r="AC170" s="13"/>
      <c r="AD170" s="13"/>
      <c r="AE170" s="13"/>
      <c r="AT170" s="253" t="s">
        <v>226</v>
      </c>
      <c r="AU170" s="253" t="s">
        <v>85</v>
      </c>
      <c r="AV170" s="13" t="s">
        <v>85</v>
      </c>
      <c r="AW170" s="13" t="s">
        <v>35</v>
      </c>
      <c r="AX170" s="13" t="s">
        <v>78</v>
      </c>
      <c r="AY170" s="253" t="s">
        <v>216</v>
      </c>
    </row>
    <row r="171" spans="1:51" s="14" customFormat="1" ht="12">
      <c r="A171" s="14"/>
      <c r="B171" s="254"/>
      <c r="C171" s="255"/>
      <c r="D171" s="245" t="s">
        <v>226</v>
      </c>
      <c r="E171" s="256" t="s">
        <v>1</v>
      </c>
      <c r="F171" s="257" t="s">
        <v>1151</v>
      </c>
      <c r="G171" s="255"/>
      <c r="H171" s="258">
        <v>14.4</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226</v>
      </c>
      <c r="AU171" s="264" t="s">
        <v>85</v>
      </c>
      <c r="AV171" s="14" t="s">
        <v>87</v>
      </c>
      <c r="AW171" s="14" t="s">
        <v>35</v>
      </c>
      <c r="AX171" s="14" t="s">
        <v>78</v>
      </c>
      <c r="AY171" s="264" t="s">
        <v>216</v>
      </c>
    </row>
    <row r="172" spans="1:51" s="13" customFormat="1" ht="12">
      <c r="A172" s="13"/>
      <c r="B172" s="243"/>
      <c r="C172" s="244"/>
      <c r="D172" s="245" t="s">
        <v>226</v>
      </c>
      <c r="E172" s="246" t="s">
        <v>1</v>
      </c>
      <c r="F172" s="247" t="s">
        <v>788</v>
      </c>
      <c r="G172" s="244"/>
      <c r="H172" s="246" t="s">
        <v>1</v>
      </c>
      <c r="I172" s="248"/>
      <c r="J172" s="244"/>
      <c r="K172" s="244"/>
      <c r="L172" s="249"/>
      <c r="M172" s="250"/>
      <c r="N172" s="251"/>
      <c r="O172" s="251"/>
      <c r="P172" s="251"/>
      <c r="Q172" s="251"/>
      <c r="R172" s="251"/>
      <c r="S172" s="251"/>
      <c r="T172" s="252"/>
      <c r="U172" s="13"/>
      <c r="V172" s="13"/>
      <c r="W172" s="13"/>
      <c r="X172" s="13"/>
      <c r="Y172" s="13"/>
      <c r="Z172" s="13"/>
      <c r="AA172" s="13"/>
      <c r="AB172" s="13"/>
      <c r="AC172" s="13"/>
      <c r="AD172" s="13"/>
      <c r="AE172" s="13"/>
      <c r="AT172" s="253" t="s">
        <v>226</v>
      </c>
      <c r="AU172" s="253" t="s">
        <v>85</v>
      </c>
      <c r="AV172" s="13" t="s">
        <v>85</v>
      </c>
      <c r="AW172" s="13" t="s">
        <v>35</v>
      </c>
      <c r="AX172" s="13" t="s">
        <v>78</v>
      </c>
      <c r="AY172" s="253" t="s">
        <v>216</v>
      </c>
    </row>
    <row r="173" spans="1:51" s="14" customFormat="1" ht="12">
      <c r="A173" s="14"/>
      <c r="B173" s="254"/>
      <c r="C173" s="255"/>
      <c r="D173" s="245" t="s">
        <v>226</v>
      </c>
      <c r="E173" s="256" t="s">
        <v>1</v>
      </c>
      <c r="F173" s="257" t="s">
        <v>1152</v>
      </c>
      <c r="G173" s="255"/>
      <c r="H173" s="258">
        <v>44.25</v>
      </c>
      <c r="I173" s="259"/>
      <c r="J173" s="255"/>
      <c r="K173" s="255"/>
      <c r="L173" s="260"/>
      <c r="M173" s="261"/>
      <c r="N173" s="262"/>
      <c r="O173" s="262"/>
      <c r="P173" s="262"/>
      <c r="Q173" s="262"/>
      <c r="R173" s="262"/>
      <c r="S173" s="262"/>
      <c r="T173" s="263"/>
      <c r="U173" s="14"/>
      <c r="V173" s="14"/>
      <c r="W173" s="14"/>
      <c r="X173" s="14"/>
      <c r="Y173" s="14"/>
      <c r="Z173" s="14"/>
      <c r="AA173" s="14"/>
      <c r="AB173" s="14"/>
      <c r="AC173" s="14"/>
      <c r="AD173" s="14"/>
      <c r="AE173" s="14"/>
      <c r="AT173" s="264" t="s">
        <v>226</v>
      </c>
      <c r="AU173" s="264" t="s">
        <v>85</v>
      </c>
      <c r="AV173" s="14" t="s">
        <v>87</v>
      </c>
      <c r="AW173" s="14" t="s">
        <v>35</v>
      </c>
      <c r="AX173" s="14" t="s">
        <v>78</v>
      </c>
      <c r="AY173" s="264" t="s">
        <v>216</v>
      </c>
    </row>
    <row r="174" spans="1:51" s="13" customFormat="1" ht="12">
      <c r="A174" s="13"/>
      <c r="B174" s="243"/>
      <c r="C174" s="244"/>
      <c r="D174" s="245" t="s">
        <v>226</v>
      </c>
      <c r="E174" s="246" t="s">
        <v>1</v>
      </c>
      <c r="F174" s="247" t="s">
        <v>1153</v>
      </c>
      <c r="G174" s="244"/>
      <c r="H174" s="246" t="s">
        <v>1</v>
      </c>
      <c r="I174" s="248"/>
      <c r="J174" s="244"/>
      <c r="K174" s="244"/>
      <c r="L174" s="249"/>
      <c r="M174" s="250"/>
      <c r="N174" s="251"/>
      <c r="O174" s="251"/>
      <c r="P174" s="251"/>
      <c r="Q174" s="251"/>
      <c r="R174" s="251"/>
      <c r="S174" s="251"/>
      <c r="T174" s="252"/>
      <c r="U174" s="13"/>
      <c r="V174" s="13"/>
      <c r="W174" s="13"/>
      <c r="X174" s="13"/>
      <c r="Y174" s="13"/>
      <c r="Z174" s="13"/>
      <c r="AA174" s="13"/>
      <c r="AB174" s="13"/>
      <c r="AC174" s="13"/>
      <c r="AD174" s="13"/>
      <c r="AE174" s="13"/>
      <c r="AT174" s="253" t="s">
        <v>226</v>
      </c>
      <c r="AU174" s="253" t="s">
        <v>85</v>
      </c>
      <c r="AV174" s="13" t="s">
        <v>85</v>
      </c>
      <c r="AW174" s="13" t="s">
        <v>35</v>
      </c>
      <c r="AX174" s="13" t="s">
        <v>78</v>
      </c>
      <c r="AY174" s="253" t="s">
        <v>216</v>
      </c>
    </row>
    <row r="175" spans="1:51" s="14" customFormat="1" ht="12">
      <c r="A175" s="14"/>
      <c r="B175" s="254"/>
      <c r="C175" s="255"/>
      <c r="D175" s="245" t="s">
        <v>226</v>
      </c>
      <c r="E175" s="256" t="s">
        <v>1</v>
      </c>
      <c r="F175" s="257" t="s">
        <v>1154</v>
      </c>
      <c r="G175" s="255"/>
      <c r="H175" s="258">
        <v>2.016</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226</v>
      </c>
      <c r="AU175" s="264" t="s">
        <v>85</v>
      </c>
      <c r="AV175" s="14" t="s">
        <v>87</v>
      </c>
      <c r="AW175" s="14" t="s">
        <v>35</v>
      </c>
      <c r="AX175" s="14" t="s">
        <v>78</v>
      </c>
      <c r="AY175" s="264" t="s">
        <v>216</v>
      </c>
    </row>
    <row r="176" spans="1:51" s="15" customFormat="1" ht="12">
      <c r="A176" s="15"/>
      <c r="B176" s="265"/>
      <c r="C176" s="266"/>
      <c r="D176" s="245" t="s">
        <v>226</v>
      </c>
      <c r="E176" s="267" t="s">
        <v>1</v>
      </c>
      <c r="F176" s="268" t="s">
        <v>229</v>
      </c>
      <c r="G176" s="266"/>
      <c r="H176" s="269">
        <v>76.50600000000001</v>
      </c>
      <c r="I176" s="270"/>
      <c r="J176" s="266"/>
      <c r="K176" s="266"/>
      <c r="L176" s="271"/>
      <c r="M176" s="285"/>
      <c r="N176" s="286"/>
      <c r="O176" s="286"/>
      <c r="P176" s="286"/>
      <c r="Q176" s="286"/>
      <c r="R176" s="286"/>
      <c r="S176" s="286"/>
      <c r="T176" s="287"/>
      <c r="U176" s="15"/>
      <c r="V176" s="15"/>
      <c r="W176" s="15"/>
      <c r="X176" s="15"/>
      <c r="Y176" s="15"/>
      <c r="Z176" s="15"/>
      <c r="AA176" s="15"/>
      <c r="AB176" s="15"/>
      <c r="AC176" s="15"/>
      <c r="AD176" s="15"/>
      <c r="AE176" s="15"/>
      <c r="AT176" s="275" t="s">
        <v>226</v>
      </c>
      <c r="AU176" s="275" t="s">
        <v>85</v>
      </c>
      <c r="AV176" s="15" t="s">
        <v>100</v>
      </c>
      <c r="AW176" s="15" t="s">
        <v>35</v>
      </c>
      <c r="AX176" s="15" t="s">
        <v>85</v>
      </c>
      <c r="AY176" s="275" t="s">
        <v>216</v>
      </c>
    </row>
    <row r="177" spans="1:31" s="2" customFormat="1" ht="6.95" customHeight="1">
      <c r="A177" s="39"/>
      <c r="B177" s="67"/>
      <c r="C177" s="68"/>
      <c r="D177" s="68"/>
      <c r="E177" s="68"/>
      <c r="F177" s="68"/>
      <c r="G177" s="68"/>
      <c r="H177" s="68"/>
      <c r="I177" s="68"/>
      <c r="J177" s="68"/>
      <c r="K177" s="68"/>
      <c r="L177" s="45"/>
      <c r="M177" s="39"/>
      <c r="O177" s="39"/>
      <c r="P177" s="39"/>
      <c r="Q177" s="39"/>
      <c r="R177" s="39"/>
      <c r="S177" s="39"/>
      <c r="T177" s="39"/>
      <c r="U177" s="39"/>
      <c r="V177" s="39"/>
      <c r="W177" s="39"/>
      <c r="X177" s="39"/>
      <c r="Y177" s="39"/>
      <c r="Z177" s="39"/>
      <c r="AA177" s="39"/>
      <c r="AB177" s="39"/>
      <c r="AC177" s="39"/>
      <c r="AD177" s="39"/>
      <c r="AE177" s="39"/>
    </row>
  </sheetData>
  <sheetProtection password="CC35" sheet="1" objects="1" scenarios="1" formatColumns="0" formatRows="0" autoFilter="0"/>
  <autoFilter ref="C126:K176"/>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125</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č.2</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1155</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1156</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ROUND((SUM(BE127:BE205)),2)</f>
        <v>0</v>
      </c>
      <c r="G37" s="39"/>
      <c r="H37" s="39"/>
      <c r="I37" s="166">
        <v>0.21</v>
      </c>
      <c r="J37" s="165">
        <f>ROUND(((SUM(BE127:BE205))*I37),2)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ROUND((SUM(BF127:BF205)),2)</f>
        <v>0</v>
      </c>
      <c r="G38" s="39"/>
      <c r="H38" s="39"/>
      <c r="I38" s="166">
        <v>0.15</v>
      </c>
      <c r="J38" s="165">
        <f>ROUND(((SUM(BF127:BF205))*I38),2)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ROUND((SUM(BG127:BG205)),2)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ROUND((SUM(BH127:BH205)),2)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ROUND((SUM(BI127:BI205)),2)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č.2</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1155</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SO 10-13-01 - Přejezd P173 v evid. km 20,548</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199</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J180</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č.2</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187</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1155</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E13</f>
        <v>SO 10-13-01 - Přejezd P173 v evid. km 20,548</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P128+P180</f>
        <v>0</v>
      </c>
      <c r="Q127" s="105"/>
      <c r="R127" s="210">
        <f>R128+R180</f>
        <v>74.1669</v>
      </c>
      <c r="S127" s="105"/>
      <c r="T127" s="211">
        <f>T128+T180</f>
        <v>0</v>
      </c>
      <c r="U127" s="39"/>
      <c r="V127" s="39"/>
      <c r="W127" s="39"/>
      <c r="X127" s="39"/>
      <c r="Y127" s="39"/>
      <c r="Z127" s="39"/>
      <c r="AA127" s="39"/>
      <c r="AB127" s="39"/>
      <c r="AC127" s="39"/>
      <c r="AD127" s="39"/>
      <c r="AE127" s="39"/>
      <c r="AT127" s="18" t="s">
        <v>77</v>
      </c>
      <c r="AU127" s="18" t="s">
        <v>197</v>
      </c>
      <c r="BK127" s="212">
        <f>BK128+BK180</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74.1669</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218</v>
      </c>
      <c r="G129" s="214"/>
      <c r="H129" s="214"/>
      <c r="I129" s="217"/>
      <c r="J129" s="228">
        <f>BK129</f>
        <v>0</v>
      </c>
      <c r="K129" s="214"/>
      <c r="L129" s="219"/>
      <c r="M129" s="220"/>
      <c r="N129" s="221"/>
      <c r="O129" s="221"/>
      <c r="P129" s="222">
        <f>SUM(P130:P179)</f>
        <v>0</v>
      </c>
      <c r="Q129" s="221"/>
      <c r="R129" s="222">
        <f>SUM(R130:R179)</f>
        <v>74.1669</v>
      </c>
      <c r="S129" s="221"/>
      <c r="T129" s="223">
        <f>SUM(T130:T179)</f>
        <v>0</v>
      </c>
      <c r="U129" s="12"/>
      <c r="V129" s="12"/>
      <c r="W129" s="12"/>
      <c r="X129" s="12"/>
      <c r="Y129" s="12"/>
      <c r="Z129" s="12"/>
      <c r="AA129" s="12"/>
      <c r="AB129" s="12"/>
      <c r="AC129" s="12"/>
      <c r="AD129" s="12"/>
      <c r="AE129" s="12"/>
      <c r="AR129" s="224" t="s">
        <v>85</v>
      </c>
      <c r="AT129" s="225" t="s">
        <v>77</v>
      </c>
      <c r="AU129" s="225" t="s">
        <v>85</v>
      </c>
      <c r="AY129" s="224" t="s">
        <v>216</v>
      </c>
      <c r="BK129" s="226">
        <f>SUM(BK130:BK179)</f>
        <v>0</v>
      </c>
    </row>
    <row r="130" spans="1:65" s="2" customFormat="1" ht="24.15" customHeight="1">
      <c r="A130" s="39"/>
      <c r="B130" s="40"/>
      <c r="C130" s="229" t="s">
        <v>85</v>
      </c>
      <c r="D130" s="229" t="s">
        <v>219</v>
      </c>
      <c r="E130" s="230" t="s">
        <v>1157</v>
      </c>
      <c r="F130" s="231" t="s">
        <v>1158</v>
      </c>
      <c r="G130" s="232" t="s">
        <v>222</v>
      </c>
      <c r="H130" s="233">
        <v>12</v>
      </c>
      <c r="I130" s="234"/>
      <c r="J130" s="235">
        <f>ROUND(I130*H130,2)</f>
        <v>0</v>
      </c>
      <c r="K130" s="231" t="s">
        <v>223</v>
      </c>
      <c r="L130" s="236"/>
      <c r="M130" s="237" t="s">
        <v>1</v>
      </c>
      <c r="N130" s="238" t="s">
        <v>43</v>
      </c>
      <c r="O130" s="92"/>
      <c r="P130" s="239">
        <f>O130*H130</f>
        <v>0</v>
      </c>
      <c r="Q130" s="239">
        <v>0</v>
      </c>
      <c r="R130" s="239">
        <f>Q130*H130</f>
        <v>0</v>
      </c>
      <c r="S130" s="239">
        <v>0</v>
      </c>
      <c r="T130" s="240">
        <f>S130*H130</f>
        <v>0</v>
      </c>
      <c r="U130" s="39"/>
      <c r="V130" s="39"/>
      <c r="W130" s="39"/>
      <c r="X130" s="39"/>
      <c r="Y130" s="39"/>
      <c r="Z130" s="39"/>
      <c r="AA130" s="39"/>
      <c r="AB130" s="39"/>
      <c r="AC130" s="39"/>
      <c r="AD130" s="39"/>
      <c r="AE130" s="39"/>
      <c r="AR130" s="241" t="s">
        <v>224</v>
      </c>
      <c r="AT130" s="241" t="s">
        <v>219</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1159</v>
      </c>
    </row>
    <row r="131" spans="1:65" s="2" customFormat="1" ht="16.5" customHeight="1">
      <c r="A131" s="39"/>
      <c r="B131" s="40"/>
      <c r="C131" s="229" t="s">
        <v>87</v>
      </c>
      <c r="D131" s="229" t="s">
        <v>219</v>
      </c>
      <c r="E131" s="230" t="s">
        <v>1160</v>
      </c>
      <c r="F131" s="231" t="s">
        <v>1161</v>
      </c>
      <c r="G131" s="232" t="s">
        <v>232</v>
      </c>
      <c r="H131" s="233">
        <v>7</v>
      </c>
      <c r="I131" s="234"/>
      <c r="J131" s="235">
        <f>ROUND(I131*H131,2)</f>
        <v>0</v>
      </c>
      <c r="K131" s="231" t="s">
        <v>223</v>
      </c>
      <c r="L131" s="236"/>
      <c r="M131" s="237" t="s">
        <v>1</v>
      </c>
      <c r="N131" s="238" t="s">
        <v>43</v>
      </c>
      <c r="O131" s="92"/>
      <c r="P131" s="239">
        <f>O131*H131</f>
        <v>0</v>
      </c>
      <c r="Q131" s="239">
        <v>1.125</v>
      </c>
      <c r="R131" s="239">
        <f>Q131*H131</f>
        <v>7.875</v>
      </c>
      <c r="S131" s="239">
        <v>0</v>
      </c>
      <c r="T131" s="240">
        <f>S131*H131</f>
        <v>0</v>
      </c>
      <c r="U131" s="39"/>
      <c r="V131" s="39"/>
      <c r="W131" s="39"/>
      <c r="X131" s="39"/>
      <c r="Y131" s="39"/>
      <c r="Z131" s="39"/>
      <c r="AA131" s="39"/>
      <c r="AB131" s="39"/>
      <c r="AC131" s="39"/>
      <c r="AD131" s="39"/>
      <c r="AE131" s="39"/>
      <c r="AR131" s="241" t="s">
        <v>224</v>
      </c>
      <c r="AT131" s="241" t="s">
        <v>219</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1162</v>
      </c>
    </row>
    <row r="132" spans="1:65" s="2" customFormat="1" ht="21.75" customHeight="1">
      <c r="A132" s="39"/>
      <c r="B132" s="40"/>
      <c r="C132" s="229" t="s">
        <v>95</v>
      </c>
      <c r="D132" s="229" t="s">
        <v>219</v>
      </c>
      <c r="E132" s="230" t="s">
        <v>565</v>
      </c>
      <c r="F132" s="231" t="s">
        <v>1163</v>
      </c>
      <c r="G132" s="232" t="s">
        <v>300</v>
      </c>
      <c r="H132" s="233">
        <v>0.6</v>
      </c>
      <c r="I132" s="234"/>
      <c r="J132" s="235">
        <f>ROUND(I132*H132,2)</f>
        <v>0</v>
      </c>
      <c r="K132" s="231" t="s">
        <v>223</v>
      </c>
      <c r="L132" s="236"/>
      <c r="M132" s="237" t="s">
        <v>1</v>
      </c>
      <c r="N132" s="238" t="s">
        <v>43</v>
      </c>
      <c r="O132" s="92"/>
      <c r="P132" s="239">
        <f>O132*H132</f>
        <v>0</v>
      </c>
      <c r="Q132" s="239">
        <v>2.234</v>
      </c>
      <c r="R132" s="239">
        <f>Q132*H132</f>
        <v>1.3404</v>
      </c>
      <c r="S132" s="239">
        <v>0</v>
      </c>
      <c r="T132" s="240">
        <f>S132*H132</f>
        <v>0</v>
      </c>
      <c r="U132" s="39"/>
      <c r="V132" s="39"/>
      <c r="W132" s="39"/>
      <c r="X132" s="39"/>
      <c r="Y132" s="39"/>
      <c r="Z132" s="39"/>
      <c r="AA132" s="39"/>
      <c r="AB132" s="39"/>
      <c r="AC132" s="39"/>
      <c r="AD132" s="39"/>
      <c r="AE132" s="39"/>
      <c r="AR132" s="241" t="s">
        <v>224</v>
      </c>
      <c r="AT132" s="241" t="s">
        <v>219</v>
      </c>
      <c r="AU132" s="241" t="s">
        <v>87</v>
      </c>
      <c r="AY132" s="18" t="s">
        <v>216</v>
      </c>
      <c r="BE132" s="242">
        <f>IF(N132="základní",J132,0)</f>
        <v>0</v>
      </c>
      <c r="BF132" s="242">
        <f>IF(N132="snížená",J132,0)</f>
        <v>0</v>
      </c>
      <c r="BG132" s="242">
        <f>IF(N132="zákl. přenesená",J132,0)</f>
        <v>0</v>
      </c>
      <c r="BH132" s="242">
        <f>IF(N132="sníž. přenesená",J132,0)</f>
        <v>0</v>
      </c>
      <c r="BI132" s="242">
        <f>IF(N132="nulová",J132,0)</f>
        <v>0</v>
      </c>
      <c r="BJ132" s="18" t="s">
        <v>85</v>
      </c>
      <c r="BK132" s="242">
        <f>ROUND(I132*H132,2)</f>
        <v>0</v>
      </c>
      <c r="BL132" s="18" t="s">
        <v>100</v>
      </c>
      <c r="BM132" s="241" t="s">
        <v>1164</v>
      </c>
    </row>
    <row r="133" spans="1:51" s="13" customFormat="1" ht="12">
      <c r="A133" s="13"/>
      <c r="B133" s="243"/>
      <c r="C133" s="244"/>
      <c r="D133" s="245" t="s">
        <v>226</v>
      </c>
      <c r="E133" s="246" t="s">
        <v>1</v>
      </c>
      <c r="F133" s="247" t="s">
        <v>1165</v>
      </c>
      <c r="G133" s="244"/>
      <c r="H133" s="246" t="s">
        <v>1</v>
      </c>
      <c r="I133" s="248"/>
      <c r="J133" s="244"/>
      <c r="K133" s="244"/>
      <c r="L133" s="249"/>
      <c r="M133" s="250"/>
      <c r="N133" s="251"/>
      <c r="O133" s="251"/>
      <c r="P133" s="251"/>
      <c r="Q133" s="251"/>
      <c r="R133" s="251"/>
      <c r="S133" s="251"/>
      <c r="T133" s="252"/>
      <c r="U133" s="13"/>
      <c r="V133" s="13"/>
      <c r="W133" s="13"/>
      <c r="X133" s="13"/>
      <c r="Y133" s="13"/>
      <c r="Z133" s="13"/>
      <c r="AA133" s="13"/>
      <c r="AB133" s="13"/>
      <c r="AC133" s="13"/>
      <c r="AD133" s="13"/>
      <c r="AE133" s="13"/>
      <c r="AT133" s="253" t="s">
        <v>226</v>
      </c>
      <c r="AU133" s="253" t="s">
        <v>87</v>
      </c>
      <c r="AV133" s="13" t="s">
        <v>85</v>
      </c>
      <c r="AW133" s="13" t="s">
        <v>35</v>
      </c>
      <c r="AX133" s="13" t="s">
        <v>78</v>
      </c>
      <c r="AY133" s="253" t="s">
        <v>216</v>
      </c>
    </row>
    <row r="134" spans="1:51" s="14" customFormat="1" ht="12">
      <c r="A134" s="14"/>
      <c r="B134" s="254"/>
      <c r="C134" s="255"/>
      <c r="D134" s="245" t="s">
        <v>226</v>
      </c>
      <c r="E134" s="256" t="s">
        <v>1</v>
      </c>
      <c r="F134" s="257" t="s">
        <v>1166</v>
      </c>
      <c r="G134" s="255"/>
      <c r="H134" s="258">
        <v>0.6</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226</v>
      </c>
      <c r="AU134" s="264" t="s">
        <v>87</v>
      </c>
      <c r="AV134" s="14" t="s">
        <v>87</v>
      </c>
      <c r="AW134" s="14" t="s">
        <v>35</v>
      </c>
      <c r="AX134" s="14" t="s">
        <v>78</v>
      </c>
      <c r="AY134" s="264" t="s">
        <v>216</v>
      </c>
    </row>
    <row r="135" spans="1:51" s="15" customFormat="1" ht="12">
      <c r="A135" s="15"/>
      <c r="B135" s="265"/>
      <c r="C135" s="266"/>
      <c r="D135" s="245" t="s">
        <v>226</v>
      </c>
      <c r="E135" s="267" t="s">
        <v>1</v>
      </c>
      <c r="F135" s="268" t="s">
        <v>229</v>
      </c>
      <c r="G135" s="266"/>
      <c r="H135" s="269">
        <v>0.6</v>
      </c>
      <c r="I135" s="270"/>
      <c r="J135" s="266"/>
      <c r="K135" s="266"/>
      <c r="L135" s="271"/>
      <c r="M135" s="272"/>
      <c r="N135" s="273"/>
      <c r="O135" s="273"/>
      <c r="P135" s="273"/>
      <c r="Q135" s="273"/>
      <c r="R135" s="273"/>
      <c r="S135" s="273"/>
      <c r="T135" s="274"/>
      <c r="U135" s="15"/>
      <c r="V135" s="15"/>
      <c r="W135" s="15"/>
      <c r="X135" s="15"/>
      <c r="Y135" s="15"/>
      <c r="Z135" s="15"/>
      <c r="AA135" s="15"/>
      <c r="AB135" s="15"/>
      <c r="AC135" s="15"/>
      <c r="AD135" s="15"/>
      <c r="AE135" s="15"/>
      <c r="AT135" s="275" t="s">
        <v>226</v>
      </c>
      <c r="AU135" s="275" t="s">
        <v>87</v>
      </c>
      <c r="AV135" s="15" t="s">
        <v>100</v>
      </c>
      <c r="AW135" s="15" t="s">
        <v>35</v>
      </c>
      <c r="AX135" s="15" t="s">
        <v>85</v>
      </c>
      <c r="AY135" s="275" t="s">
        <v>216</v>
      </c>
    </row>
    <row r="136" spans="1:65" s="2" customFormat="1" ht="24.15" customHeight="1">
      <c r="A136" s="39"/>
      <c r="B136" s="40"/>
      <c r="C136" s="229" t="s">
        <v>100</v>
      </c>
      <c r="D136" s="229" t="s">
        <v>219</v>
      </c>
      <c r="E136" s="230" t="s">
        <v>572</v>
      </c>
      <c r="F136" s="231" t="s">
        <v>573</v>
      </c>
      <c r="G136" s="232" t="s">
        <v>300</v>
      </c>
      <c r="H136" s="233">
        <v>2.5</v>
      </c>
      <c r="I136" s="234"/>
      <c r="J136" s="235">
        <f>ROUND(I136*H136,2)</f>
        <v>0</v>
      </c>
      <c r="K136" s="231" t="s">
        <v>223</v>
      </c>
      <c r="L136" s="236"/>
      <c r="M136" s="237" t="s">
        <v>1</v>
      </c>
      <c r="N136" s="238" t="s">
        <v>43</v>
      </c>
      <c r="O136" s="92"/>
      <c r="P136" s="239">
        <f>O136*H136</f>
        <v>0</v>
      </c>
      <c r="Q136" s="239">
        <v>2.429</v>
      </c>
      <c r="R136" s="239">
        <f>Q136*H136</f>
        <v>6.0725</v>
      </c>
      <c r="S136" s="239">
        <v>0</v>
      </c>
      <c r="T136" s="240">
        <f>S136*H136</f>
        <v>0</v>
      </c>
      <c r="U136" s="39"/>
      <c r="V136" s="39"/>
      <c r="W136" s="39"/>
      <c r="X136" s="39"/>
      <c r="Y136" s="39"/>
      <c r="Z136" s="39"/>
      <c r="AA136" s="39"/>
      <c r="AB136" s="39"/>
      <c r="AC136" s="39"/>
      <c r="AD136" s="39"/>
      <c r="AE136" s="39"/>
      <c r="AR136" s="241" t="s">
        <v>224</v>
      </c>
      <c r="AT136" s="241" t="s">
        <v>219</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1167</v>
      </c>
    </row>
    <row r="137" spans="1:51" s="13" customFormat="1" ht="12">
      <c r="A137" s="13"/>
      <c r="B137" s="243"/>
      <c r="C137" s="244"/>
      <c r="D137" s="245" t="s">
        <v>226</v>
      </c>
      <c r="E137" s="246" t="s">
        <v>1</v>
      </c>
      <c r="F137" s="247" t="s">
        <v>1168</v>
      </c>
      <c r="G137" s="244"/>
      <c r="H137" s="246" t="s">
        <v>1</v>
      </c>
      <c r="I137" s="248"/>
      <c r="J137" s="244"/>
      <c r="K137" s="244"/>
      <c r="L137" s="249"/>
      <c r="M137" s="250"/>
      <c r="N137" s="251"/>
      <c r="O137" s="251"/>
      <c r="P137" s="251"/>
      <c r="Q137" s="251"/>
      <c r="R137" s="251"/>
      <c r="S137" s="251"/>
      <c r="T137" s="252"/>
      <c r="U137" s="13"/>
      <c r="V137" s="13"/>
      <c r="W137" s="13"/>
      <c r="X137" s="13"/>
      <c r="Y137" s="13"/>
      <c r="Z137" s="13"/>
      <c r="AA137" s="13"/>
      <c r="AB137" s="13"/>
      <c r="AC137" s="13"/>
      <c r="AD137" s="13"/>
      <c r="AE137" s="13"/>
      <c r="AT137" s="253" t="s">
        <v>226</v>
      </c>
      <c r="AU137" s="253" t="s">
        <v>87</v>
      </c>
      <c r="AV137" s="13" t="s">
        <v>85</v>
      </c>
      <c r="AW137" s="13" t="s">
        <v>35</v>
      </c>
      <c r="AX137" s="13" t="s">
        <v>78</v>
      </c>
      <c r="AY137" s="253" t="s">
        <v>216</v>
      </c>
    </row>
    <row r="138" spans="1:51" s="14" customFormat="1" ht="12">
      <c r="A138" s="14"/>
      <c r="B138" s="254"/>
      <c r="C138" s="255"/>
      <c r="D138" s="245" t="s">
        <v>226</v>
      </c>
      <c r="E138" s="256" t="s">
        <v>1</v>
      </c>
      <c r="F138" s="257" t="s">
        <v>1169</v>
      </c>
      <c r="G138" s="255"/>
      <c r="H138" s="258">
        <v>2.5</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226</v>
      </c>
      <c r="AU138" s="264" t="s">
        <v>87</v>
      </c>
      <c r="AV138" s="14" t="s">
        <v>87</v>
      </c>
      <c r="AW138" s="14" t="s">
        <v>35</v>
      </c>
      <c r="AX138" s="14" t="s">
        <v>78</v>
      </c>
      <c r="AY138" s="264" t="s">
        <v>216</v>
      </c>
    </row>
    <row r="139" spans="1:51" s="15" customFormat="1" ht="12">
      <c r="A139" s="15"/>
      <c r="B139" s="265"/>
      <c r="C139" s="266"/>
      <c r="D139" s="245" t="s">
        <v>226</v>
      </c>
      <c r="E139" s="267" t="s">
        <v>1</v>
      </c>
      <c r="F139" s="268" t="s">
        <v>229</v>
      </c>
      <c r="G139" s="266"/>
      <c r="H139" s="269">
        <v>2.5</v>
      </c>
      <c r="I139" s="270"/>
      <c r="J139" s="266"/>
      <c r="K139" s="266"/>
      <c r="L139" s="271"/>
      <c r="M139" s="272"/>
      <c r="N139" s="273"/>
      <c r="O139" s="273"/>
      <c r="P139" s="273"/>
      <c r="Q139" s="273"/>
      <c r="R139" s="273"/>
      <c r="S139" s="273"/>
      <c r="T139" s="274"/>
      <c r="U139" s="15"/>
      <c r="V139" s="15"/>
      <c r="W139" s="15"/>
      <c r="X139" s="15"/>
      <c r="Y139" s="15"/>
      <c r="Z139" s="15"/>
      <c r="AA139" s="15"/>
      <c r="AB139" s="15"/>
      <c r="AC139" s="15"/>
      <c r="AD139" s="15"/>
      <c r="AE139" s="15"/>
      <c r="AT139" s="275" t="s">
        <v>226</v>
      </c>
      <c r="AU139" s="275" t="s">
        <v>87</v>
      </c>
      <c r="AV139" s="15" t="s">
        <v>100</v>
      </c>
      <c r="AW139" s="15" t="s">
        <v>35</v>
      </c>
      <c r="AX139" s="15" t="s">
        <v>85</v>
      </c>
      <c r="AY139" s="275" t="s">
        <v>216</v>
      </c>
    </row>
    <row r="140" spans="1:65" s="2" customFormat="1" ht="16.5" customHeight="1">
      <c r="A140" s="39"/>
      <c r="B140" s="40"/>
      <c r="C140" s="229" t="s">
        <v>217</v>
      </c>
      <c r="D140" s="229" t="s">
        <v>219</v>
      </c>
      <c r="E140" s="230" t="s">
        <v>586</v>
      </c>
      <c r="F140" s="231" t="s">
        <v>587</v>
      </c>
      <c r="G140" s="232" t="s">
        <v>255</v>
      </c>
      <c r="H140" s="233">
        <v>49.815</v>
      </c>
      <c r="I140" s="234"/>
      <c r="J140" s="235">
        <f>ROUND(I140*H140,2)</f>
        <v>0</v>
      </c>
      <c r="K140" s="231" t="s">
        <v>223</v>
      </c>
      <c r="L140" s="236"/>
      <c r="M140" s="237" t="s">
        <v>1</v>
      </c>
      <c r="N140" s="238" t="s">
        <v>43</v>
      </c>
      <c r="O140" s="92"/>
      <c r="P140" s="239">
        <f>O140*H140</f>
        <v>0</v>
      </c>
      <c r="Q140" s="239">
        <v>1</v>
      </c>
      <c r="R140" s="239">
        <f>Q140*H140</f>
        <v>49.815</v>
      </c>
      <c r="S140" s="239">
        <v>0</v>
      </c>
      <c r="T140" s="240">
        <f>S140*H140</f>
        <v>0</v>
      </c>
      <c r="U140" s="39"/>
      <c r="V140" s="39"/>
      <c r="W140" s="39"/>
      <c r="X140" s="39"/>
      <c r="Y140" s="39"/>
      <c r="Z140" s="39"/>
      <c r="AA140" s="39"/>
      <c r="AB140" s="39"/>
      <c r="AC140" s="39"/>
      <c r="AD140" s="39"/>
      <c r="AE140" s="39"/>
      <c r="AR140" s="241" t="s">
        <v>224</v>
      </c>
      <c r="AT140" s="241" t="s">
        <v>219</v>
      </c>
      <c r="AU140" s="241" t="s">
        <v>87</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100</v>
      </c>
      <c r="BM140" s="241" t="s">
        <v>1170</v>
      </c>
    </row>
    <row r="141" spans="1:51" s="13" customFormat="1" ht="12">
      <c r="A141" s="13"/>
      <c r="B141" s="243"/>
      <c r="C141" s="244"/>
      <c r="D141" s="245" t="s">
        <v>226</v>
      </c>
      <c r="E141" s="246" t="s">
        <v>1</v>
      </c>
      <c r="F141" s="247" t="s">
        <v>1171</v>
      </c>
      <c r="G141" s="244"/>
      <c r="H141" s="246" t="s">
        <v>1</v>
      </c>
      <c r="I141" s="248"/>
      <c r="J141" s="244"/>
      <c r="K141" s="244"/>
      <c r="L141" s="249"/>
      <c r="M141" s="250"/>
      <c r="N141" s="251"/>
      <c r="O141" s="251"/>
      <c r="P141" s="251"/>
      <c r="Q141" s="251"/>
      <c r="R141" s="251"/>
      <c r="S141" s="251"/>
      <c r="T141" s="252"/>
      <c r="U141" s="13"/>
      <c r="V141" s="13"/>
      <c r="W141" s="13"/>
      <c r="X141" s="13"/>
      <c r="Y141" s="13"/>
      <c r="Z141" s="13"/>
      <c r="AA141" s="13"/>
      <c r="AB141" s="13"/>
      <c r="AC141" s="13"/>
      <c r="AD141" s="13"/>
      <c r="AE141" s="13"/>
      <c r="AT141" s="253" t="s">
        <v>226</v>
      </c>
      <c r="AU141" s="253" t="s">
        <v>87</v>
      </c>
      <c r="AV141" s="13" t="s">
        <v>85</v>
      </c>
      <c r="AW141" s="13" t="s">
        <v>35</v>
      </c>
      <c r="AX141" s="13" t="s">
        <v>78</v>
      </c>
      <c r="AY141" s="253" t="s">
        <v>216</v>
      </c>
    </row>
    <row r="142" spans="1:51" s="14" customFormat="1" ht="12">
      <c r="A142" s="14"/>
      <c r="B142" s="254"/>
      <c r="C142" s="255"/>
      <c r="D142" s="245" t="s">
        <v>226</v>
      </c>
      <c r="E142" s="256" t="s">
        <v>1</v>
      </c>
      <c r="F142" s="257" t="s">
        <v>1172</v>
      </c>
      <c r="G142" s="255"/>
      <c r="H142" s="258">
        <v>46.98</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226</v>
      </c>
      <c r="AU142" s="264" t="s">
        <v>87</v>
      </c>
      <c r="AV142" s="14" t="s">
        <v>87</v>
      </c>
      <c r="AW142" s="14" t="s">
        <v>35</v>
      </c>
      <c r="AX142" s="14" t="s">
        <v>78</v>
      </c>
      <c r="AY142" s="264" t="s">
        <v>216</v>
      </c>
    </row>
    <row r="143" spans="1:51" s="13" customFormat="1" ht="12">
      <c r="A143" s="13"/>
      <c r="B143" s="243"/>
      <c r="C143" s="244"/>
      <c r="D143" s="245" t="s">
        <v>226</v>
      </c>
      <c r="E143" s="246" t="s">
        <v>1</v>
      </c>
      <c r="F143" s="247" t="s">
        <v>1173</v>
      </c>
      <c r="G143" s="244"/>
      <c r="H143" s="246" t="s">
        <v>1</v>
      </c>
      <c r="I143" s="248"/>
      <c r="J143" s="244"/>
      <c r="K143" s="244"/>
      <c r="L143" s="249"/>
      <c r="M143" s="250"/>
      <c r="N143" s="251"/>
      <c r="O143" s="251"/>
      <c r="P143" s="251"/>
      <c r="Q143" s="251"/>
      <c r="R143" s="251"/>
      <c r="S143" s="251"/>
      <c r="T143" s="252"/>
      <c r="U143" s="13"/>
      <c r="V143" s="13"/>
      <c r="W143" s="13"/>
      <c r="X143" s="13"/>
      <c r="Y143" s="13"/>
      <c r="Z143" s="13"/>
      <c r="AA143" s="13"/>
      <c r="AB143" s="13"/>
      <c r="AC143" s="13"/>
      <c r="AD143" s="13"/>
      <c r="AE143" s="13"/>
      <c r="AT143" s="253" t="s">
        <v>226</v>
      </c>
      <c r="AU143" s="253" t="s">
        <v>87</v>
      </c>
      <c r="AV143" s="13" t="s">
        <v>85</v>
      </c>
      <c r="AW143" s="13" t="s">
        <v>35</v>
      </c>
      <c r="AX143" s="13" t="s">
        <v>78</v>
      </c>
      <c r="AY143" s="253" t="s">
        <v>216</v>
      </c>
    </row>
    <row r="144" spans="1:51" s="14" customFormat="1" ht="12">
      <c r="A144" s="14"/>
      <c r="B144" s="254"/>
      <c r="C144" s="255"/>
      <c r="D144" s="245" t="s">
        <v>226</v>
      </c>
      <c r="E144" s="256" t="s">
        <v>1</v>
      </c>
      <c r="F144" s="257" t="s">
        <v>1174</v>
      </c>
      <c r="G144" s="255"/>
      <c r="H144" s="258">
        <v>2.835</v>
      </c>
      <c r="I144" s="259"/>
      <c r="J144" s="255"/>
      <c r="K144" s="255"/>
      <c r="L144" s="260"/>
      <c r="M144" s="261"/>
      <c r="N144" s="262"/>
      <c r="O144" s="262"/>
      <c r="P144" s="262"/>
      <c r="Q144" s="262"/>
      <c r="R144" s="262"/>
      <c r="S144" s="262"/>
      <c r="T144" s="263"/>
      <c r="U144" s="14"/>
      <c r="V144" s="14"/>
      <c r="W144" s="14"/>
      <c r="X144" s="14"/>
      <c r="Y144" s="14"/>
      <c r="Z144" s="14"/>
      <c r="AA144" s="14"/>
      <c r="AB144" s="14"/>
      <c r="AC144" s="14"/>
      <c r="AD144" s="14"/>
      <c r="AE144" s="14"/>
      <c r="AT144" s="264" t="s">
        <v>226</v>
      </c>
      <c r="AU144" s="264" t="s">
        <v>87</v>
      </c>
      <c r="AV144" s="14" t="s">
        <v>87</v>
      </c>
      <c r="AW144" s="14" t="s">
        <v>35</v>
      </c>
      <c r="AX144" s="14" t="s">
        <v>78</v>
      </c>
      <c r="AY144" s="264" t="s">
        <v>216</v>
      </c>
    </row>
    <row r="145" spans="1:51" s="15" customFormat="1" ht="12">
      <c r="A145" s="15"/>
      <c r="B145" s="265"/>
      <c r="C145" s="266"/>
      <c r="D145" s="245" t="s">
        <v>226</v>
      </c>
      <c r="E145" s="267" t="s">
        <v>1</v>
      </c>
      <c r="F145" s="268" t="s">
        <v>229</v>
      </c>
      <c r="G145" s="266"/>
      <c r="H145" s="269">
        <v>49.815</v>
      </c>
      <c r="I145" s="270"/>
      <c r="J145" s="266"/>
      <c r="K145" s="266"/>
      <c r="L145" s="271"/>
      <c r="M145" s="272"/>
      <c r="N145" s="273"/>
      <c r="O145" s="273"/>
      <c r="P145" s="273"/>
      <c r="Q145" s="273"/>
      <c r="R145" s="273"/>
      <c r="S145" s="273"/>
      <c r="T145" s="274"/>
      <c r="U145" s="15"/>
      <c r="V145" s="15"/>
      <c r="W145" s="15"/>
      <c r="X145" s="15"/>
      <c r="Y145" s="15"/>
      <c r="Z145" s="15"/>
      <c r="AA145" s="15"/>
      <c r="AB145" s="15"/>
      <c r="AC145" s="15"/>
      <c r="AD145" s="15"/>
      <c r="AE145" s="15"/>
      <c r="AT145" s="275" t="s">
        <v>226</v>
      </c>
      <c r="AU145" s="275" t="s">
        <v>87</v>
      </c>
      <c r="AV145" s="15" t="s">
        <v>100</v>
      </c>
      <c r="AW145" s="15" t="s">
        <v>35</v>
      </c>
      <c r="AX145" s="15" t="s">
        <v>85</v>
      </c>
      <c r="AY145" s="275" t="s">
        <v>216</v>
      </c>
    </row>
    <row r="146" spans="1:65" s="2" customFormat="1" ht="24.15" customHeight="1">
      <c r="A146" s="39"/>
      <c r="B146" s="40"/>
      <c r="C146" s="229" t="s">
        <v>241</v>
      </c>
      <c r="D146" s="229" t="s">
        <v>219</v>
      </c>
      <c r="E146" s="230" t="s">
        <v>1096</v>
      </c>
      <c r="F146" s="231" t="s">
        <v>1097</v>
      </c>
      <c r="G146" s="232" t="s">
        <v>255</v>
      </c>
      <c r="H146" s="233">
        <v>9.064</v>
      </c>
      <c r="I146" s="234"/>
      <c r="J146" s="235">
        <f>ROUND(I146*H146,2)</f>
        <v>0</v>
      </c>
      <c r="K146" s="231" t="s">
        <v>223</v>
      </c>
      <c r="L146" s="236"/>
      <c r="M146" s="237" t="s">
        <v>1</v>
      </c>
      <c r="N146" s="238" t="s">
        <v>43</v>
      </c>
      <c r="O146" s="92"/>
      <c r="P146" s="239">
        <f>O146*H146</f>
        <v>0</v>
      </c>
      <c r="Q146" s="239">
        <v>1</v>
      </c>
      <c r="R146" s="239">
        <f>Q146*H146</f>
        <v>9.064</v>
      </c>
      <c r="S146" s="239">
        <v>0</v>
      </c>
      <c r="T146" s="240">
        <f>S146*H146</f>
        <v>0</v>
      </c>
      <c r="U146" s="39"/>
      <c r="V146" s="39"/>
      <c r="W146" s="39"/>
      <c r="X146" s="39"/>
      <c r="Y146" s="39"/>
      <c r="Z146" s="39"/>
      <c r="AA146" s="39"/>
      <c r="AB146" s="39"/>
      <c r="AC146" s="39"/>
      <c r="AD146" s="39"/>
      <c r="AE146" s="39"/>
      <c r="AR146" s="241" t="s">
        <v>224</v>
      </c>
      <c r="AT146" s="241" t="s">
        <v>219</v>
      </c>
      <c r="AU146" s="241" t="s">
        <v>87</v>
      </c>
      <c r="AY146" s="18" t="s">
        <v>216</v>
      </c>
      <c r="BE146" s="242">
        <f>IF(N146="základní",J146,0)</f>
        <v>0</v>
      </c>
      <c r="BF146" s="242">
        <f>IF(N146="snížená",J146,0)</f>
        <v>0</v>
      </c>
      <c r="BG146" s="242">
        <f>IF(N146="zákl. přenesená",J146,0)</f>
        <v>0</v>
      </c>
      <c r="BH146" s="242">
        <f>IF(N146="sníž. přenesená",J146,0)</f>
        <v>0</v>
      </c>
      <c r="BI146" s="242">
        <f>IF(N146="nulová",J146,0)</f>
        <v>0</v>
      </c>
      <c r="BJ146" s="18" t="s">
        <v>85</v>
      </c>
      <c r="BK146" s="242">
        <f>ROUND(I146*H146,2)</f>
        <v>0</v>
      </c>
      <c r="BL146" s="18" t="s">
        <v>100</v>
      </c>
      <c r="BM146" s="241" t="s">
        <v>1175</v>
      </c>
    </row>
    <row r="147" spans="1:51" s="14" customFormat="1" ht="12">
      <c r="A147" s="14"/>
      <c r="B147" s="254"/>
      <c r="C147" s="255"/>
      <c r="D147" s="245" t="s">
        <v>226</v>
      </c>
      <c r="E147" s="256" t="s">
        <v>1</v>
      </c>
      <c r="F147" s="257" t="s">
        <v>1176</v>
      </c>
      <c r="G147" s="255"/>
      <c r="H147" s="258">
        <v>9.064</v>
      </c>
      <c r="I147" s="259"/>
      <c r="J147" s="255"/>
      <c r="K147" s="255"/>
      <c r="L147" s="260"/>
      <c r="M147" s="261"/>
      <c r="N147" s="262"/>
      <c r="O147" s="262"/>
      <c r="P147" s="262"/>
      <c r="Q147" s="262"/>
      <c r="R147" s="262"/>
      <c r="S147" s="262"/>
      <c r="T147" s="263"/>
      <c r="U147" s="14"/>
      <c r="V147" s="14"/>
      <c r="W147" s="14"/>
      <c r="X147" s="14"/>
      <c r="Y147" s="14"/>
      <c r="Z147" s="14"/>
      <c r="AA147" s="14"/>
      <c r="AB147" s="14"/>
      <c r="AC147" s="14"/>
      <c r="AD147" s="14"/>
      <c r="AE147" s="14"/>
      <c r="AT147" s="264" t="s">
        <v>226</v>
      </c>
      <c r="AU147" s="264" t="s">
        <v>87</v>
      </c>
      <c r="AV147" s="14" t="s">
        <v>87</v>
      </c>
      <c r="AW147" s="14" t="s">
        <v>35</v>
      </c>
      <c r="AX147" s="14" t="s">
        <v>78</v>
      </c>
      <c r="AY147" s="264" t="s">
        <v>216</v>
      </c>
    </row>
    <row r="148" spans="1:51" s="15" customFormat="1" ht="12">
      <c r="A148" s="15"/>
      <c r="B148" s="265"/>
      <c r="C148" s="266"/>
      <c r="D148" s="245" t="s">
        <v>226</v>
      </c>
      <c r="E148" s="267" t="s">
        <v>1</v>
      </c>
      <c r="F148" s="268" t="s">
        <v>229</v>
      </c>
      <c r="G148" s="266"/>
      <c r="H148" s="269">
        <v>9.064</v>
      </c>
      <c r="I148" s="270"/>
      <c r="J148" s="266"/>
      <c r="K148" s="266"/>
      <c r="L148" s="271"/>
      <c r="M148" s="272"/>
      <c r="N148" s="273"/>
      <c r="O148" s="273"/>
      <c r="P148" s="273"/>
      <c r="Q148" s="273"/>
      <c r="R148" s="273"/>
      <c r="S148" s="273"/>
      <c r="T148" s="274"/>
      <c r="U148" s="15"/>
      <c r="V148" s="15"/>
      <c r="W148" s="15"/>
      <c r="X148" s="15"/>
      <c r="Y148" s="15"/>
      <c r="Z148" s="15"/>
      <c r="AA148" s="15"/>
      <c r="AB148" s="15"/>
      <c r="AC148" s="15"/>
      <c r="AD148" s="15"/>
      <c r="AE148" s="15"/>
      <c r="AT148" s="275" t="s">
        <v>226</v>
      </c>
      <c r="AU148" s="275" t="s">
        <v>87</v>
      </c>
      <c r="AV148" s="15" t="s">
        <v>100</v>
      </c>
      <c r="AW148" s="15" t="s">
        <v>35</v>
      </c>
      <c r="AX148" s="15" t="s">
        <v>85</v>
      </c>
      <c r="AY148" s="275" t="s">
        <v>216</v>
      </c>
    </row>
    <row r="149" spans="1:65" s="2" customFormat="1" ht="16.5" customHeight="1">
      <c r="A149" s="39"/>
      <c r="B149" s="40"/>
      <c r="C149" s="229" t="s">
        <v>245</v>
      </c>
      <c r="D149" s="229" t="s">
        <v>219</v>
      </c>
      <c r="E149" s="230" t="s">
        <v>1177</v>
      </c>
      <c r="F149" s="231" t="s">
        <v>1178</v>
      </c>
      <c r="G149" s="232" t="s">
        <v>852</v>
      </c>
      <c r="H149" s="233">
        <v>1</v>
      </c>
      <c r="I149" s="234"/>
      <c r="J149" s="235">
        <f>ROUND(I149*H149,2)</f>
        <v>0</v>
      </c>
      <c r="K149" s="231" t="s">
        <v>223</v>
      </c>
      <c r="L149" s="236"/>
      <c r="M149" s="237" t="s">
        <v>1</v>
      </c>
      <c r="N149" s="238" t="s">
        <v>43</v>
      </c>
      <c r="O149" s="92"/>
      <c r="P149" s="239">
        <f>O149*H149</f>
        <v>0</v>
      </c>
      <c r="Q149" s="239">
        <v>0</v>
      </c>
      <c r="R149" s="239">
        <f>Q149*H149</f>
        <v>0</v>
      </c>
      <c r="S149" s="239">
        <v>0</v>
      </c>
      <c r="T149" s="240">
        <f>S149*H149</f>
        <v>0</v>
      </c>
      <c r="U149" s="39"/>
      <c r="V149" s="39"/>
      <c r="W149" s="39"/>
      <c r="X149" s="39"/>
      <c r="Y149" s="39"/>
      <c r="Z149" s="39"/>
      <c r="AA149" s="39"/>
      <c r="AB149" s="39"/>
      <c r="AC149" s="39"/>
      <c r="AD149" s="39"/>
      <c r="AE149" s="39"/>
      <c r="AR149" s="241" t="s">
        <v>224</v>
      </c>
      <c r="AT149" s="241" t="s">
        <v>219</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1179</v>
      </c>
    </row>
    <row r="150" spans="1:65" s="2" customFormat="1" ht="62.7" customHeight="1">
      <c r="A150" s="39"/>
      <c r="B150" s="40"/>
      <c r="C150" s="276" t="s">
        <v>224</v>
      </c>
      <c r="D150" s="276" t="s">
        <v>265</v>
      </c>
      <c r="E150" s="277" t="s">
        <v>1180</v>
      </c>
      <c r="F150" s="278" t="s">
        <v>1181</v>
      </c>
      <c r="G150" s="279" t="s">
        <v>222</v>
      </c>
      <c r="H150" s="280">
        <v>12</v>
      </c>
      <c r="I150" s="281"/>
      <c r="J150" s="282">
        <f>ROUND(I150*H150,2)</f>
        <v>0</v>
      </c>
      <c r="K150" s="278" t="s">
        <v>223</v>
      </c>
      <c r="L150" s="45"/>
      <c r="M150" s="283" t="s">
        <v>1</v>
      </c>
      <c r="N150" s="284" t="s">
        <v>43</v>
      </c>
      <c r="O150" s="92"/>
      <c r="P150" s="239">
        <f>O150*H150</f>
        <v>0</v>
      </c>
      <c r="Q150" s="239">
        <v>0</v>
      </c>
      <c r="R150" s="239">
        <f>Q150*H150</f>
        <v>0</v>
      </c>
      <c r="S150" s="239">
        <v>0</v>
      </c>
      <c r="T150" s="240">
        <f>S150*H150</f>
        <v>0</v>
      </c>
      <c r="U150" s="39"/>
      <c r="V150" s="39"/>
      <c r="W150" s="39"/>
      <c r="X150" s="39"/>
      <c r="Y150" s="39"/>
      <c r="Z150" s="39"/>
      <c r="AA150" s="39"/>
      <c r="AB150" s="39"/>
      <c r="AC150" s="39"/>
      <c r="AD150" s="39"/>
      <c r="AE150" s="39"/>
      <c r="AR150" s="241" t="s">
        <v>100</v>
      </c>
      <c r="AT150" s="241" t="s">
        <v>265</v>
      </c>
      <c r="AU150" s="241" t="s">
        <v>87</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1182</v>
      </c>
    </row>
    <row r="151" spans="1:65" s="2" customFormat="1" ht="66.75" customHeight="1">
      <c r="A151" s="39"/>
      <c r="B151" s="40"/>
      <c r="C151" s="276" t="s">
        <v>252</v>
      </c>
      <c r="D151" s="276" t="s">
        <v>265</v>
      </c>
      <c r="E151" s="277" t="s">
        <v>1183</v>
      </c>
      <c r="F151" s="278" t="s">
        <v>1184</v>
      </c>
      <c r="G151" s="279" t="s">
        <v>222</v>
      </c>
      <c r="H151" s="280">
        <v>12</v>
      </c>
      <c r="I151" s="281"/>
      <c r="J151" s="282">
        <f>ROUND(I151*H151,2)</f>
        <v>0</v>
      </c>
      <c r="K151" s="278" t="s">
        <v>223</v>
      </c>
      <c r="L151" s="45"/>
      <c r="M151" s="283" t="s">
        <v>1</v>
      </c>
      <c r="N151" s="284" t="s">
        <v>43</v>
      </c>
      <c r="O151" s="92"/>
      <c r="P151" s="239">
        <f>O151*H151</f>
        <v>0</v>
      </c>
      <c r="Q151" s="239">
        <v>0</v>
      </c>
      <c r="R151" s="239">
        <f>Q151*H151</f>
        <v>0</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1185</v>
      </c>
    </row>
    <row r="152" spans="1:51" s="14" customFormat="1" ht="12">
      <c r="A152" s="14"/>
      <c r="B152" s="254"/>
      <c r="C152" s="255"/>
      <c r="D152" s="245" t="s">
        <v>226</v>
      </c>
      <c r="E152" s="256" t="s">
        <v>1</v>
      </c>
      <c r="F152" s="257" t="s">
        <v>1186</v>
      </c>
      <c r="G152" s="255"/>
      <c r="H152" s="258">
        <v>12</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87</v>
      </c>
      <c r="AV152" s="14" t="s">
        <v>87</v>
      </c>
      <c r="AW152" s="14" t="s">
        <v>35</v>
      </c>
      <c r="AX152" s="14" t="s">
        <v>78</v>
      </c>
      <c r="AY152" s="264" t="s">
        <v>216</v>
      </c>
    </row>
    <row r="153" spans="1:51" s="15" customFormat="1" ht="12">
      <c r="A153" s="15"/>
      <c r="B153" s="265"/>
      <c r="C153" s="266"/>
      <c r="D153" s="245" t="s">
        <v>226</v>
      </c>
      <c r="E153" s="267" t="s">
        <v>1</v>
      </c>
      <c r="F153" s="268" t="s">
        <v>229</v>
      </c>
      <c r="G153" s="266"/>
      <c r="H153" s="269">
        <v>12</v>
      </c>
      <c r="I153" s="270"/>
      <c r="J153" s="266"/>
      <c r="K153" s="266"/>
      <c r="L153" s="271"/>
      <c r="M153" s="272"/>
      <c r="N153" s="273"/>
      <c r="O153" s="273"/>
      <c r="P153" s="273"/>
      <c r="Q153" s="273"/>
      <c r="R153" s="273"/>
      <c r="S153" s="273"/>
      <c r="T153" s="274"/>
      <c r="U153" s="15"/>
      <c r="V153" s="15"/>
      <c r="W153" s="15"/>
      <c r="X153" s="15"/>
      <c r="Y153" s="15"/>
      <c r="Z153" s="15"/>
      <c r="AA153" s="15"/>
      <c r="AB153" s="15"/>
      <c r="AC153" s="15"/>
      <c r="AD153" s="15"/>
      <c r="AE153" s="15"/>
      <c r="AT153" s="275" t="s">
        <v>226</v>
      </c>
      <c r="AU153" s="275" t="s">
        <v>87</v>
      </c>
      <c r="AV153" s="15" t="s">
        <v>100</v>
      </c>
      <c r="AW153" s="15" t="s">
        <v>35</v>
      </c>
      <c r="AX153" s="15" t="s">
        <v>85</v>
      </c>
      <c r="AY153" s="275" t="s">
        <v>216</v>
      </c>
    </row>
    <row r="154" spans="1:65" s="2" customFormat="1" ht="66.75" customHeight="1">
      <c r="A154" s="39"/>
      <c r="B154" s="40"/>
      <c r="C154" s="276" t="s">
        <v>259</v>
      </c>
      <c r="D154" s="276" t="s">
        <v>265</v>
      </c>
      <c r="E154" s="277" t="s">
        <v>1183</v>
      </c>
      <c r="F154" s="278" t="s">
        <v>1184</v>
      </c>
      <c r="G154" s="279" t="s">
        <v>222</v>
      </c>
      <c r="H154" s="280">
        <v>12</v>
      </c>
      <c r="I154" s="281"/>
      <c r="J154" s="282">
        <f>ROUND(I154*H154,2)</f>
        <v>0</v>
      </c>
      <c r="K154" s="278" t="s">
        <v>223</v>
      </c>
      <c r="L154" s="45"/>
      <c r="M154" s="283" t="s">
        <v>1</v>
      </c>
      <c r="N154" s="284" t="s">
        <v>43</v>
      </c>
      <c r="O154" s="92"/>
      <c r="P154" s="239">
        <f>O154*H154</f>
        <v>0</v>
      </c>
      <c r="Q154" s="239">
        <v>0</v>
      </c>
      <c r="R154" s="239">
        <f>Q154*H154</f>
        <v>0</v>
      </c>
      <c r="S154" s="239">
        <v>0</v>
      </c>
      <c r="T154" s="240">
        <f>S154*H154</f>
        <v>0</v>
      </c>
      <c r="U154" s="39"/>
      <c r="V154" s="39"/>
      <c r="W154" s="39"/>
      <c r="X154" s="39"/>
      <c r="Y154" s="39"/>
      <c r="Z154" s="39"/>
      <c r="AA154" s="39"/>
      <c r="AB154" s="39"/>
      <c r="AC154" s="39"/>
      <c r="AD154" s="39"/>
      <c r="AE154" s="39"/>
      <c r="AR154" s="241" t="s">
        <v>100</v>
      </c>
      <c r="AT154" s="241" t="s">
        <v>265</v>
      </c>
      <c r="AU154" s="241" t="s">
        <v>87</v>
      </c>
      <c r="AY154" s="18" t="s">
        <v>216</v>
      </c>
      <c r="BE154" s="242">
        <f>IF(N154="základní",J154,0)</f>
        <v>0</v>
      </c>
      <c r="BF154" s="242">
        <f>IF(N154="snížená",J154,0)</f>
        <v>0</v>
      </c>
      <c r="BG154" s="242">
        <f>IF(N154="zákl. přenesená",J154,0)</f>
        <v>0</v>
      </c>
      <c r="BH154" s="242">
        <f>IF(N154="sníž. přenesená",J154,0)</f>
        <v>0</v>
      </c>
      <c r="BI154" s="242">
        <f>IF(N154="nulová",J154,0)</f>
        <v>0</v>
      </c>
      <c r="BJ154" s="18" t="s">
        <v>85</v>
      </c>
      <c r="BK154" s="242">
        <f>ROUND(I154*H154,2)</f>
        <v>0</v>
      </c>
      <c r="BL154" s="18" t="s">
        <v>100</v>
      </c>
      <c r="BM154" s="241" t="s">
        <v>1187</v>
      </c>
    </row>
    <row r="155" spans="1:65" s="2" customFormat="1" ht="62.7" customHeight="1">
      <c r="A155" s="39"/>
      <c r="B155" s="40"/>
      <c r="C155" s="276" t="s">
        <v>264</v>
      </c>
      <c r="D155" s="276" t="s">
        <v>265</v>
      </c>
      <c r="E155" s="277" t="s">
        <v>1188</v>
      </c>
      <c r="F155" s="278" t="s">
        <v>1189</v>
      </c>
      <c r="G155" s="279" t="s">
        <v>222</v>
      </c>
      <c r="H155" s="280">
        <v>24</v>
      </c>
      <c r="I155" s="281"/>
      <c r="J155" s="282">
        <f>ROUND(I155*H155,2)</f>
        <v>0</v>
      </c>
      <c r="K155" s="278" t="s">
        <v>223</v>
      </c>
      <c r="L155" s="45"/>
      <c r="M155" s="283" t="s">
        <v>1</v>
      </c>
      <c r="N155" s="284" t="s">
        <v>43</v>
      </c>
      <c r="O155" s="92"/>
      <c r="P155" s="239">
        <f>O155*H155</f>
        <v>0</v>
      </c>
      <c r="Q155" s="239">
        <v>0</v>
      </c>
      <c r="R155" s="239">
        <f>Q155*H155</f>
        <v>0</v>
      </c>
      <c r="S155" s="239">
        <v>0</v>
      </c>
      <c r="T155" s="240">
        <f>S155*H155</f>
        <v>0</v>
      </c>
      <c r="U155" s="39"/>
      <c r="V155" s="39"/>
      <c r="W155" s="39"/>
      <c r="X155" s="39"/>
      <c r="Y155" s="39"/>
      <c r="Z155" s="39"/>
      <c r="AA155" s="39"/>
      <c r="AB155" s="39"/>
      <c r="AC155" s="39"/>
      <c r="AD155" s="39"/>
      <c r="AE155" s="39"/>
      <c r="AR155" s="241" t="s">
        <v>100</v>
      </c>
      <c r="AT155" s="241" t="s">
        <v>265</v>
      </c>
      <c r="AU155" s="241" t="s">
        <v>87</v>
      </c>
      <c r="AY155" s="18" t="s">
        <v>216</v>
      </c>
      <c r="BE155" s="242">
        <f>IF(N155="základní",J155,0)</f>
        <v>0</v>
      </c>
      <c r="BF155" s="242">
        <f>IF(N155="snížená",J155,0)</f>
        <v>0</v>
      </c>
      <c r="BG155" s="242">
        <f>IF(N155="zákl. přenesená",J155,0)</f>
        <v>0</v>
      </c>
      <c r="BH155" s="242">
        <f>IF(N155="sníž. přenesená",J155,0)</f>
        <v>0</v>
      </c>
      <c r="BI155" s="242">
        <f>IF(N155="nulová",J155,0)</f>
        <v>0</v>
      </c>
      <c r="BJ155" s="18" t="s">
        <v>85</v>
      </c>
      <c r="BK155" s="242">
        <f>ROUND(I155*H155,2)</f>
        <v>0</v>
      </c>
      <c r="BL155" s="18" t="s">
        <v>100</v>
      </c>
      <c r="BM155" s="241" t="s">
        <v>1190</v>
      </c>
    </row>
    <row r="156" spans="1:65" s="2" customFormat="1" ht="49.05" customHeight="1">
      <c r="A156" s="39"/>
      <c r="B156" s="40"/>
      <c r="C156" s="276" t="s">
        <v>270</v>
      </c>
      <c r="D156" s="276" t="s">
        <v>265</v>
      </c>
      <c r="E156" s="277" t="s">
        <v>1191</v>
      </c>
      <c r="F156" s="278" t="s">
        <v>1192</v>
      </c>
      <c r="G156" s="279" t="s">
        <v>222</v>
      </c>
      <c r="H156" s="280">
        <v>17.6</v>
      </c>
      <c r="I156" s="281"/>
      <c r="J156" s="282">
        <f>ROUND(I156*H156,2)</f>
        <v>0</v>
      </c>
      <c r="K156" s="278" t="s">
        <v>223</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1193</v>
      </c>
    </row>
    <row r="157" spans="1:65" s="2" customFormat="1" ht="37.8" customHeight="1">
      <c r="A157" s="39"/>
      <c r="B157" s="40"/>
      <c r="C157" s="276" t="s">
        <v>274</v>
      </c>
      <c r="D157" s="276" t="s">
        <v>265</v>
      </c>
      <c r="E157" s="277" t="s">
        <v>1194</v>
      </c>
      <c r="F157" s="278" t="s">
        <v>1195</v>
      </c>
      <c r="G157" s="279" t="s">
        <v>222</v>
      </c>
      <c r="H157" s="280">
        <v>9</v>
      </c>
      <c r="I157" s="281"/>
      <c r="J157" s="282">
        <f>ROUND(I157*H157,2)</f>
        <v>0</v>
      </c>
      <c r="K157" s="278" t="s">
        <v>223</v>
      </c>
      <c r="L157" s="45"/>
      <c r="M157" s="283" t="s">
        <v>1</v>
      </c>
      <c r="N157" s="284" t="s">
        <v>43</v>
      </c>
      <c r="O157" s="92"/>
      <c r="P157" s="239">
        <f>O157*H157</f>
        <v>0</v>
      </c>
      <c r="Q157" s="239">
        <v>0</v>
      </c>
      <c r="R157" s="239">
        <f>Q157*H157</f>
        <v>0</v>
      </c>
      <c r="S157" s="239">
        <v>0</v>
      </c>
      <c r="T157" s="240">
        <f>S157*H157</f>
        <v>0</v>
      </c>
      <c r="U157" s="39"/>
      <c r="V157" s="39"/>
      <c r="W157" s="39"/>
      <c r="X157" s="39"/>
      <c r="Y157" s="39"/>
      <c r="Z157" s="39"/>
      <c r="AA157" s="39"/>
      <c r="AB157" s="39"/>
      <c r="AC157" s="39"/>
      <c r="AD157" s="39"/>
      <c r="AE157" s="39"/>
      <c r="AR157" s="241" t="s">
        <v>100</v>
      </c>
      <c r="AT157" s="241" t="s">
        <v>265</v>
      </c>
      <c r="AU157" s="241" t="s">
        <v>87</v>
      </c>
      <c r="AY157" s="18" t="s">
        <v>216</v>
      </c>
      <c r="BE157" s="242">
        <f>IF(N157="základní",J157,0)</f>
        <v>0</v>
      </c>
      <c r="BF157" s="242">
        <f>IF(N157="snížená",J157,0)</f>
        <v>0</v>
      </c>
      <c r="BG157" s="242">
        <f>IF(N157="zákl. přenesená",J157,0)</f>
        <v>0</v>
      </c>
      <c r="BH157" s="242">
        <f>IF(N157="sníž. přenesená",J157,0)</f>
        <v>0</v>
      </c>
      <c r="BI157" s="242">
        <f>IF(N157="nulová",J157,0)</f>
        <v>0</v>
      </c>
      <c r="BJ157" s="18" t="s">
        <v>85</v>
      </c>
      <c r="BK157" s="242">
        <f>ROUND(I157*H157,2)</f>
        <v>0</v>
      </c>
      <c r="BL157" s="18" t="s">
        <v>100</v>
      </c>
      <c r="BM157" s="241" t="s">
        <v>1196</v>
      </c>
    </row>
    <row r="158" spans="1:65" s="2" customFormat="1" ht="55.5" customHeight="1">
      <c r="A158" s="39"/>
      <c r="B158" s="40"/>
      <c r="C158" s="276" t="s">
        <v>278</v>
      </c>
      <c r="D158" s="276" t="s">
        <v>265</v>
      </c>
      <c r="E158" s="277" t="s">
        <v>1197</v>
      </c>
      <c r="F158" s="278" t="s">
        <v>1198</v>
      </c>
      <c r="G158" s="279" t="s">
        <v>268</v>
      </c>
      <c r="H158" s="280">
        <v>135</v>
      </c>
      <c r="I158" s="281"/>
      <c r="J158" s="282">
        <f>ROUND(I158*H158,2)</f>
        <v>0</v>
      </c>
      <c r="K158" s="278" t="s">
        <v>223</v>
      </c>
      <c r="L158" s="45"/>
      <c r="M158" s="283" t="s">
        <v>1</v>
      </c>
      <c r="N158" s="284" t="s">
        <v>43</v>
      </c>
      <c r="O158" s="92"/>
      <c r="P158" s="239">
        <f>O158*H158</f>
        <v>0</v>
      </c>
      <c r="Q158" s="239">
        <v>0</v>
      </c>
      <c r="R158" s="239">
        <f>Q158*H158</f>
        <v>0</v>
      </c>
      <c r="S158" s="239">
        <v>0</v>
      </c>
      <c r="T158" s="240">
        <f>S158*H158</f>
        <v>0</v>
      </c>
      <c r="U158" s="39"/>
      <c r="V158" s="39"/>
      <c r="W158" s="39"/>
      <c r="X158" s="39"/>
      <c r="Y158" s="39"/>
      <c r="Z158" s="39"/>
      <c r="AA158" s="39"/>
      <c r="AB158" s="39"/>
      <c r="AC158" s="39"/>
      <c r="AD158" s="39"/>
      <c r="AE158" s="39"/>
      <c r="AR158" s="241" t="s">
        <v>100</v>
      </c>
      <c r="AT158" s="241" t="s">
        <v>265</v>
      </c>
      <c r="AU158" s="241" t="s">
        <v>87</v>
      </c>
      <c r="AY158" s="18" t="s">
        <v>216</v>
      </c>
      <c r="BE158" s="242">
        <f>IF(N158="základní",J158,0)</f>
        <v>0</v>
      </c>
      <c r="BF158" s="242">
        <f>IF(N158="snížená",J158,0)</f>
        <v>0</v>
      </c>
      <c r="BG158" s="242">
        <f>IF(N158="zákl. přenesená",J158,0)</f>
        <v>0</v>
      </c>
      <c r="BH158" s="242">
        <f>IF(N158="sníž. přenesená",J158,0)</f>
        <v>0</v>
      </c>
      <c r="BI158" s="242">
        <f>IF(N158="nulová",J158,0)</f>
        <v>0</v>
      </c>
      <c r="BJ158" s="18" t="s">
        <v>85</v>
      </c>
      <c r="BK158" s="242">
        <f>ROUND(I158*H158,2)</f>
        <v>0</v>
      </c>
      <c r="BL158" s="18" t="s">
        <v>100</v>
      </c>
      <c r="BM158" s="241" t="s">
        <v>1199</v>
      </c>
    </row>
    <row r="159" spans="1:51" s="14" customFormat="1" ht="12">
      <c r="A159" s="14"/>
      <c r="B159" s="254"/>
      <c r="C159" s="255"/>
      <c r="D159" s="245" t="s">
        <v>226</v>
      </c>
      <c r="E159" s="256" t="s">
        <v>1</v>
      </c>
      <c r="F159" s="257" t="s">
        <v>1200</v>
      </c>
      <c r="G159" s="255"/>
      <c r="H159" s="258">
        <v>135</v>
      </c>
      <c r="I159" s="259"/>
      <c r="J159" s="255"/>
      <c r="K159" s="255"/>
      <c r="L159" s="260"/>
      <c r="M159" s="261"/>
      <c r="N159" s="262"/>
      <c r="O159" s="262"/>
      <c r="P159" s="262"/>
      <c r="Q159" s="262"/>
      <c r="R159" s="262"/>
      <c r="S159" s="262"/>
      <c r="T159" s="263"/>
      <c r="U159" s="14"/>
      <c r="V159" s="14"/>
      <c r="W159" s="14"/>
      <c r="X159" s="14"/>
      <c r="Y159" s="14"/>
      <c r="Z159" s="14"/>
      <c r="AA159" s="14"/>
      <c r="AB159" s="14"/>
      <c r="AC159" s="14"/>
      <c r="AD159" s="14"/>
      <c r="AE159" s="14"/>
      <c r="AT159" s="264" t="s">
        <v>226</v>
      </c>
      <c r="AU159" s="264" t="s">
        <v>87</v>
      </c>
      <c r="AV159" s="14" t="s">
        <v>87</v>
      </c>
      <c r="AW159" s="14" t="s">
        <v>35</v>
      </c>
      <c r="AX159" s="14" t="s">
        <v>85</v>
      </c>
      <c r="AY159" s="264" t="s">
        <v>216</v>
      </c>
    </row>
    <row r="160" spans="1:65" s="2" customFormat="1" ht="76.35" customHeight="1">
      <c r="A160" s="39"/>
      <c r="B160" s="40"/>
      <c r="C160" s="276" t="s">
        <v>8</v>
      </c>
      <c r="D160" s="276" t="s">
        <v>265</v>
      </c>
      <c r="E160" s="277" t="s">
        <v>1127</v>
      </c>
      <c r="F160" s="278" t="s">
        <v>1128</v>
      </c>
      <c r="G160" s="279" t="s">
        <v>268</v>
      </c>
      <c r="H160" s="280">
        <v>103</v>
      </c>
      <c r="I160" s="281"/>
      <c r="J160" s="282">
        <f>ROUND(I160*H160,2)</f>
        <v>0</v>
      </c>
      <c r="K160" s="278" t="s">
        <v>223</v>
      </c>
      <c r="L160" s="45"/>
      <c r="M160" s="283" t="s">
        <v>1</v>
      </c>
      <c r="N160" s="284" t="s">
        <v>43</v>
      </c>
      <c r="O160" s="92"/>
      <c r="P160" s="239">
        <f>O160*H160</f>
        <v>0</v>
      </c>
      <c r="Q160" s="239">
        <v>0</v>
      </c>
      <c r="R160" s="239">
        <f>Q160*H160</f>
        <v>0</v>
      </c>
      <c r="S160" s="239">
        <v>0</v>
      </c>
      <c r="T160" s="240">
        <f>S160*H160</f>
        <v>0</v>
      </c>
      <c r="U160" s="39"/>
      <c r="V160" s="39"/>
      <c r="W160" s="39"/>
      <c r="X160" s="39"/>
      <c r="Y160" s="39"/>
      <c r="Z160" s="39"/>
      <c r="AA160" s="39"/>
      <c r="AB160" s="39"/>
      <c r="AC160" s="39"/>
      <c r="AD160" s="39"/>
      <c r="AE160" s="39"/>
      <c r="AR160" s="241" t="s">
        <v>100</v>
      </c>
      <c r="AT160" s="241" t="s">
        <v>265</v>
      </c>
      <c r="AU160" s="241" t="s">
        <v>87</v>
      </c>
      <c r="AY160" s="18" t="s">
        <v>216</v>
      </c>
      <c r="BE160" s="242">
        <f>IF(N160="základní",J160,0)</f>
        <v>0</v>
      </c>
      <c r="BF160" s="242">
        <f>IF(N160="snížená",J160,0)</f>
        <v>0</v>
      </c>
      <c r="BG160" s="242">
        <f>IF(N160="zákl. přenesená",J160,0)</f>
        <v>0</v>
      </c>
      <c r="BH160" s="242">
        <f>IF(N160="sníž. přenesená",J160,0)</f>
        <v>0</v>
      </c>
      <c r="BI160" s="242">
        <f>IF(N160="nulová",J160,0)</f>
        <v>0</v>
      </c>
      <c r="BJ160" s="18" t="s">
        <v>85</v>
      </c>
      <c r="BK160" s="242">
        <f>ROUND(I160*H160,2)</f>
        <v>0</v>
      </c>
      <c r="BL160" s="18" t="s">
        <v>100</v>
      </c>
      <c r="BM160" s="241" t="s">
        <v>1201</v>
      </c>
    </row>
    <row r="161" spans="1:51" s="13" customFormat="1" ht="12">
      <c r="A161" s="13"/>
      <c r="B161" s="243"/>
      <c r="C161" s="244"/>
      <c r="D161" s="245" t="s">
        <v>226</v>
      </c>
      <c r="E161" s="246" t="s">
        <v>1</v>
      </c>
      <c r="F161" s="247" t="s">
        <v>1202</v>
      </c>
      <c r="G161" s="244"/>
      <c r="H161" s="246" t="s">
        <v>1</v>
      </c>
      <c r="I161" s="248"/>
      <c r="J161" s="244"/>
      <c r="K161" s="244"/>
      <c r="L161" s="249"/>
      <c r="M161" s="250"/>
      <c r="N161" s="251"/>
      <c r="O161" s="251"/>
      <c r="P161" s="251"/>
      <c r="Q161" s="251"/>
      <c r="R161" s="251"/>
      <c r="S161" s="251"/>
      <c r="T161" s="252"/>
      <c r="U161" s="13"/>
      <c r="V161" s="13"/>
      <c r="W161" s="13"/>
      <c r="X161" s="13"/>
      <c r="Y161" s="13"/>
      <c r="Z161" s="13"/>
      <c r="AA161" s="13"/>
      <c r="AB161" s="13"/>
      <c r="AC161" s="13"/>
      <c r="AD161" s="13"/>
      <c r="AE161" s="13"/>
      <c r="AT161" s="253" t="s">
        <v>226</v>
      </c>
      <c r="AU161" s="253" t="s">
        <v>87</v>
      </c>
      <c r="AV161" s="13" t="s">
        <v>85</v>
      </c>
      <c r="AW161" s="13" t="s">
        <v>35</v>
      </c>
      <c r="AX161" s="13" t="s">
        <v>78</v>
      </c>
      <c r="AY161" s="253" t="s">
        <v>216</v>
      </c>
    </row>
    <row r="162" spans="1:51" s="14" customFormat="1" ht="12">
      <c r="A162" s="14"/>
      <c r="B162" s="254"/>
      <c r="C162" s="255"/>
      <c r="D162" s="245" t="s">
        <v>226</v>
      </c>
      <c r="E162" s="256" t="s">
        <v>1</v>
      </c>
      <c r="F162" s="257" t="s">
        <v>1203</v>
      </c>
      <c r="G162" s="255"/>
      <c r="H162" s="258">
        <v>87</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87</v>
      </c>
      <c r="AV162" s="14" t="s">
        <v>87</v>
      </c>
      <c r="AW162" s="14" t="s">
        <v>35</v>
      </c>
      <c r="AX162" s="14" t="s">
        <v>78</v>
      </c>
      <c r="AY162" s="264" t="s">
        <v>216</v>
      </c>
    </row>
    <row r="163" spans="1:51" s="13" customFormat="1" ht="12">
      <c r="A163" s="13"/>
      <c r="B163" s="243"/>
      <c r="C163" s="244"/>
      <c r="D163" s="245" t="s">
        <v>226</v>
      </c>
      <c r="E163" s="246" t="s">
        <v>1</v>
      </c>
      <c r="F163" s="247" t="s">
        <v>1204</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285</v>
      </c>
      <c r="G164" s="255"/>
      <c r="H164" s="258">
        <v>16</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5" customFormat="1" ht="12">
      <c r="A165" s="15"/>
      <c r="B165" s="265"/>
      <c r="C165" s="266"/>
      <c r="D165" s="245" t="s">
        <v>226</v>
      </c>
      <c r="E165" s="267" t="s">
        <v>1</v>
      </c>
      <c r="F165" s="268" t="s">
        <v>229</v>
      </c>
      <c r="G165" s="266"/>
      <c r="H165" s="269">
        <v>103</v>
      </c>
      <c r="I165" s="270"/>
      <c r="J165" s="266"/>
      <c r="K165" s="266"/>
      <c r="L165" s="271"/>
      <c r="M165" s="272"/>
      <c r="N165" s="273"/>
      <c r="O165" s="273"/>
      <c r="P165" s="273"/>
      <c r="Q165" s="273"/>
      <c r="R165" s="273"/>
      <c r="S165" s="273"/>
      <c r="T165" s="274"/>
      <c r="U165" s="15"/>
      <c r="V165" s="15"/>
      <c r="W165" s="15"/>
      <c r="X165" s="15"/>
      <c r="Y165" s="15"/>
      <c r="Z165" s="15"/>
      <c r="AA165" s="15"/>
      <c r="AB165" s="15"/>
      <c r="AC165" s="15"/>
      <c r="AD165" s="15"/>
      <c r="AE165" s="15"/>
      <c r="AT165" s="275" t="s">
        <v>226</v>
      </c>
      <c r="AU165" s="275" t="s">
        <v>87</v>
      </c>
      <c r="AV165" s="15" t="s">
        <v>100</v>
      </c>
      <c r="AW165" s="15" t="s">
        <v>35</v>
      </c>
      <c r="AX165" s="15" t="s">
        <v>85</v>
      </c>
      <c r="AY165" s="275" t="s">
        <v>216</v>
      </c>
    </row>
    <row r="166" spans="1:65" s="2" customFormat="1" ht="76.35" customHeight="1">
      <c r="A166" s="39"/>
      <c r="B166" s="40"/>
      <c r="C166" s="276" t="s">
        <v>285</v>
      </c>
      <c r="D166" s="276" t="s">
        <v>265</v>
      </c>
      <c r="E166" s="277" t="s">
        <v>1205</v>
      </c>
      <c r="F166" s="278" t="s">
        <v>1206</v>
      </c>
      <c r="G166" s="279" t="s">
        <v>222</v>
      </c>
      <c r="H166" s="280">
        <v>8.5</v>
      </c>
      <c r="I166" s="281"/>
      <c r="J166" s="282">
        <f>ROUND(I166*H166,2)</f>
        <v>0</v>
      </c>
      <c r="K166" s="278" t="s">
        <v>223</v>
      </c>
      <c r="L166" s="45"/>
      <c r="M166" s="283" t="s">
        <v>1</v>
      </c>
      <c r="N166" s="284" t="s">
        <v>43</v>
      </c>
      <c r="O166" s="92"/>
      <c r="P166" s="239">
        <f>O166*H166</f>
        <v>0</v>
      </c>
      <c r="Q166" s="239">
        <v>0</v>
      </c>
      <c r="R166" s="239">
        <f>Q166*H166</f>
        <v>0</v>
      </c>
      <c r="S166" s="239">
        <v>0</v>
      </c>
      <c r="T166" s="240">
        <f>S166*H166</f>
        <v>0</v>
      </c>
      <c r="U166" s="39"/>
      <c r="V166" s="39"/>
      <c r="W166" s="39"/>
      <c r="X166" s="39"/>
      <c r="Y166" s="39"/>
      <c r="Z166" s="39"/>
      <c r="AA166" s="39"/>
      <c r="AB166" s="39"/>
      <c r="AC166" s="39"/>
      <c r="AD166" s="39"/>
      <c r="AE166" s="39"/>
      <c r="AR166" s="241" t="s">
        <v>100</v>
      </c>
      <c r="AT166" s="241" t="s">
        <v>265</v>
      </c>
      <c r="AU166" s="241" t="s">
        <v>87</v>
      </c>
      <c r="AY166" s="18" t="s">
        <v>216</v>
      </c>
      <c r="BE166" s="242">
        <f>IF(N166="základní",J166,0)</f>
        <v>0</v>
      </c>
      <c r="BF166" s="242">
        <f>IF(N166="snížená",J166,0)</f>
        <v>0</v>
      </c>
      <c r="BG166" s="242">
        <f>IF(N166="zákl. přenesená",J166,0)</f>
        <v>0</v>
      </c>
      <c r="BH166" s="242">
        <f>IF(N166="sníž. přenesená",J166,0)</f>
        <v>0</v>
      </c>
      <c r="BI166" s="242">
        <f>IF(N166="nulová",J166,0)</f>
        <v>0</v>
      </c>
      <c r="BJ166" s="18" t="s">
        <v>85</v>
      </c>
      <c r="BK166" s="242">
        <f>ROUND(I166*H166,2)</f>
        <v>0</v>
      </c>
      <c r="BL166" s="18" t="s">
        <v>100</v>
      </c>
      <c r="BM166" s="241" t="s">
        <v>1207</v>
      </c>
    </row>
    <row r="167" spans="1:65" s="2" customFormat="1" ht="90" customHeight="1">
      <c r="A167" s="39"/>
      <c r="B167" s="40"/>
      <c r="C167" s="276" t="s">
        <v>289</v>
      </c>
      <c r="D167" s="276" t="s">
        <v>265</v>
      </c>
      <c r="E167" s="277" t="s">
        <v>1208</v>
      </c>
      <c r="F167" s="278" t="s">
        <v>1209</v>
      </c>
      <c r="G167" s="279" t="s">
        <v>222</v>
      </c>
      <c r="H167" s="280">
        <v>10.5</v>
      </c>
      <c r="I167" s="281"/>
      <c r="J167" s="282">
        <f>ROUND(I167*H167,2)</f>
        <v>0</v>
      </c>
      <c r="K167" s="278" t="s">
        <v>223</v>
      </c>
      <c r="L167" s="45"/>
      <c r="M167" s="283" t="s">
        <v>1</v>
      </c>
      <c r="N167" s="284" t="s">
        <v>43</v>
      </c>
      <c r="O167" s="92"/>
      <c r="P167" s="239">
        <f>O167*H167</f>
        <v>0</v>
      </c>
      <c r="Q167" s="239">
        <v>0</v>
      </c>
      <c r="R167" s="239">
        <f>Q167*H167</f>
        <v>0</v>
      </c>
      <c r="S167" s="239">
        <v>0</v>
      </c>
      <c r="T167" s="240">
        <f>S167*H167</f>
        <v>0</v>
      </c>
      <c r="U167" s="39"/>
      <c r="V167" s="39"/>
      <c r="W167" s="39"/>
      <c r="X167" s="39"/>
      <c r="Y167" s="39"/>
      <c r="Z167" s="39"/>
      <c r="AA167" s="39"/>
      <c r="AB167" s="39"/>
      <c r="AC167" s="39"/>
      <c r="AD167" s="39"/>
      <c r="AE167" s="39"/>
      <c r="AR167" s="241" t="s">
        <v>100</v>
      </c>
      <c r="AT167" s="241" t="s">
        <v>265</v>
      </c>
      <c r="AU167" s="241" t="s">
        <v>87</v>
      </c>
      <c r="AY167" s="18" t="s">
        <v>216</v>
      </c>
      <c r="BE167" s="242">
        <f>IF(N167="základní",J167,0)</f>
        <v>0</v>
      </c>
      <c r="BF167" s="242">
        <f>IF(N167="snížená",J167,0)</f>
        <v>0</v>
      </c>
      <c r="BG167" s="242">
        <f>IF(N167="zákl. přenesená",J167,0)</f>
        <v>0</v>
      </c>
      <c r="BH167" s="242">
        <f>IF(N167="sníž. přenesená",J167,0)</f>
        <v>0</v>
      </c>
      <c r="BI167" s="242">
        <f>IF(N167="nulová",J167,0)</f>
        <v>0</v>
      </c>
      <c r="BJ167" s="18" t="s">
        <v>85</v>
      </c>
      <c r="BK167" s="242">
        <f>ROUND(I167*H167,2)</f>
        <v>0</v>
      </c>
      <c r="BL167" s="18" t="s">
        <v>100</v>
      </c>
      <c r="BM167" s="241" t="s">
        <v>1210</v>
      </c>
    </row>
    <row r="168" spans="1:65" s="2" customFormat="1" ht="66.75" customHeight="1">
      <c r="A168" s="39"/>
      <c r="B168" s="40"/>
      <c r="C168" s="276" t="s">
        <v>297</v>
      </c>
      <c r="D168" s="276" t="s">
        <v>265</v>
      </c>
      <c r="E168" s="277" t="s">
        <v>1211</v>
      </c>
      <c r="F168" s="278" t="s">
        <v>1212</v>
      </c>
      <c r="G168" s="279" t="s">
        <v>268</v>
      </c>
      <c r="H168" s="280">
        <v>174</v>
      </c>
      <c r="I168" s="281"/>
      <c r="J168" s="282">
        <f>ROUND(I168*H168,2)</f>
        <v>0</v>
      </c>
      <c r="K168" s="278" t="s">
        <v>223</v>
      </c>
      <c r="L168" s="45"/>
      <c r="M168" s="283" t="s">
        <v>1</v>
      </c>
      <c r="N168" s="284" t="s">
        <v>43</v>
      </c>
      <c r="O168" s="92"/>
      <c r="P168" s="239">
        <f>O168*H168</f>
        <v>0</v>
      </c>
      <c r="Q168" s="239">
        <v>0</v>
      </c>
      <c r="R168" s="239">
        <f>Q168*H168</f>
        <v>0</v>
      </c>
      <c r="S168" s="239">
        <v>0</v>
      </c>
      <c r="T168" s="240">
        <f>S168*H168</f>
        <v>0</v>
      </c>
      <c r="U168" s="39"/>
      <c r="V168" s="39"/>
      <c r="W168" s="39"/>
      <c r="X168" s="39"/>
      <c r="Y168" s="39"/>
      <c r="Z168" s="39"/>
      <c r="AA168" s="39"/>
      <c r="AB168" s="39"/>
      <c r="AC168" s="39"/>
      <c r="AD168" s="39"/>
      <c r="AE168" s="39"/>
      <c r="AR168" s="241" t="s">
        <v>100</v>
      </c>
      <c r="AT168" s="241" t="s">
        <v>265</v>
      </c>
      <c r="AU168" s="241" t="s">
        <v>87</v>
      </c>
      <c r="AY168" s="18" t="s">
        <v>216</v>
      </c>
      <c r="BE168" s="242">
        <f>IF(N168="základní",J168,0)</f>
        <v>0</v>
      </c>
      <c r="BF168" s="242">
        <f>IF(N168="snížená",J168,0)</f>
        <v>0</v>
      </c>
      <c r="BG168" s="242">
        <f>IF(N168="zákl. přenesená",J168,0)</f>
        <v>0</v>
      </c>
      <c r="BH168" s="242">
        <f>IF(N168="sníž. přenesená",J168,0)</f>
        <v>0</v>
      </c>
      <c r="BI168" s="242">
        <f>IF(N168="nulová",J168,0)</f>
        <v>0</v>
      </c>
      <c r="BJ168" s="18" t="s">
        <v>85</v>
      </c>
      <c r="BK168" s="242">
        <f>ROUND(I168*H168,2)</f>
        <v>0</v>
      </c>
      <c r="BL168" s="18" t="s">
        <v>100</v>
      </c>
      <c r="BM168" s="241" t="s">
        <v>1213</v>
      </c>
    </row>
    <row r="169" spans="1:51" s="13" customFormat="1" ht="12">
      <c r="A169" s="13"/>
      <c r="B169" s="243"/>
      <c r="C169" s="244"/>
      <c r="D169" s="245" t="s">
        <v>226</v>
      </c>
      <c r="E169" s="246" t="s">
        <v>1</v>
      </c>
      <c r="F169" s="247" t="s">
        <v>1214</v>
      </c>
      <c r="G169" s="244"/>
      <c r="H169" s="246" t="s">
        <v>1</v>
      </c>
      <c r="I169" s="248"/>
      <c r="J169" s="244"/>
      <c r="K169" s="244"/>
      <c r="L169" s="249"/>
      <c r="M169" s="250"/>
      <c r="N169" s="251"/>
      <c r="O169" s="251"/>
      <c r="P169" s="251"/>
      <c r="Q169" s="251"/>
      <c r="R169" s="251"/>
      <c r="S169" s="251"/>
      <c r="T169" s="252"/>
      <c r="U169" s="13"/>
      <c r="V169" s="13"/>
      <c r="W169" s="13"/>
      <c r="X169" s="13"/>
      <c r="Y169" s="13"/>
      <c r="Z169" s="13"/>
      <c r="AA169" s="13"/>
      <c r="AB169" s="13"/>
      <c r="AC169" s="13"/>
      <c r="AD169" s="13"/>
      <c r="AE169" s="13"/>
      <c r="AT169" s="253" t="s">
        <v>226</v>
      </c>
      <c r="AU169" s="253" t="s">
        <v>87</v>
      </c>
      <c r="AV169" s="13" t="s">
        <v>85</v>
      </c>
      <c r="AW169" s="13" t="s">
        <v>35</v>
      </c>
      <c r="AX169" s="13" t="s">
        <v>78</v>
      </c>
      <c r="AY169" s="253" t="s">
        <v>216</v>
      </c>
    </row>
    <row r="170" spans="1:51" s="14" customFormat="1" ht="12">
      <c r="A170" s="14"/>
      <c r="B170" s="254"/>
      <c r="C170" s="255"/>
      <c r="D170" s="245" t="s">
        <v>226</v>
      </c>
      <c r="E170" s="256" t="s">
        <v>1</v>
      </c>
      <c r="F170" s="257" t="s">
        <v>1215</v>
      </c>
      <c r="G170" s="255"/>
      <c r="H170" s="258">
        <v>174</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226</v>
      </c>
      <c r="AU170" s="264" t="s">
        <v>87</v>
      </c>
      <c r="AV170" s="14" t="s">
        <v>87</v>
      </c>
      <c r="AW170" s="14" t="s">
        <v>35</v>
      </c>
      <c r="AX170" s="14" t="s">
        <v>78</v>
      </c>
      <c r="AY170" s="264" t="s">
        <v>216</v>
      </c>
    </row>
    <row r="171" spans="1:51" s="15" customFormat="1" ht="12">
      <c r="A171" s="15"/>
      <c r="B171" s="265"/>
      <c r="C171" s="266"/>
      <c r="D171" s="245" t="s">
        <v>226</v>
      </c>
      <c r="E171" s="267" t="s">
        <v>1</v>
      </c>
      <c r="F171" s="268" t="s">
        <v>229</v>
      </c>
      <c r="G171" s="266"/>
      <c r="H171" s="269">
        <v>174</v>
      </c>
      <c r="I171" s="270"/>
      <c r="J171" s="266"/>
      <c r="K171" s="266"/>
      <c r="L171" s="271"/>
      <c r="M171" s="272"/>
      <c r="N171" s="273"/>
      <c r="O171" s="273"/>
      <c r="P171" s="273"/>
      <c r="Q171" s="273"/>
      <c r="R171" s="273"/>
      <c r="S171" s="273"/>
      <c r="T171" s="274"/>
      <c r="U171" s="15"/>
      <c r="V171" s="15"/>
      <c r="W171" s="15"/>
      <c r="X171" s="15"/>
      <c r="Y171" s="15"/>
      <c r="Z171" s="15"/>
      <c r="AA171" s="15"/>
      <c r="AB171" s="15"/>
      <c r="AC171" s="15"/>
      <c r="AD171" s="15"/>
      <c r="AE171" s="15"/>
      <c r="AT171" s="275" t="s">
        <v>226</v>
      </c>
      <c r="AU171" s="275" t="s">
        <v>87</v>
      </c>
      <c r="AV171" s="15" t="s">
        <v>100</v>
      </c>
      <c r="AW171" s="15" t="s">
        <v>35</v>
      </c>
      <c r="AX171" s="15" t="s">
        <v>85</v>
      </c>
      <c r="AY171" s="275" t="s">
        <v>216</v>
      </c>
    </row>
    <row r="172" spans="1:65" s="2" customFormat="1" ht="44.25" customHeight="1">
      <c r="A172" s="39"/>
      <c r="B172" s="40"/>
      <c r="C172" s="276" t="s">
        <v>303</v>
      </c>
      <c r="D172" s="276" t="s">
        <v>265</v>
      </c>
      <c r="E172" s="277" t="s">
        <v>745</v>
      </c>
      <c r="F172" s="278" t="s">
        <v>746</v>
      </c>
      <c r="G172" s="279" t="s">
        <v>300</v>
      </c>
      <c r="H172" s="280">
        <v>22.4</v>
      </c>
      <c r="I172" s="281"/>
      <c r="J172" s="282">
        <f>ROUND(I172*H172,2)</f>
        <v>0</v>
      </c>
      <c r="K172" s="278" t="s">
        <v>223</v>
      </c>
      <c r="L172" s="45"/>
      <c r="M172" s="283" t="s">
        <v>1</v>
      </c>
      <c r="N172" s="284" t="s">
        <v>43</v>
      </c>
      <c r="O172" s="92"/>
      <c r="P172" s="239">
        <f>O172*H172</f>
        <v>0</v>
      </c>
      <c r="Q172" s="239">
        <v>0</v>
      </c>
      <c r="R172" s="239">
        <f>Q172*H172</f>
        <v>0</v>
      </c>
      <c r="S172" s="239">
        <v>0</v>
      </c>
      <c r="T172" s="240">
        <f>S172*H172</f>
        <v>0</v>
      </c>
      <c r="U172" s="39"/>
      <c r="V172" s="39"/>
      <c r="W172" s="39"/>
      <c r="X172" s="39"/>
      <c r="Y172" s="39"/>
      <c r="Z172" s="39"/>
      <c r="AA172" s="39"/>
      <c r="AB172" s="39"/>
      <c r="AC172" s="39"/>
      <c r="AD172" s="39"/>
      <c r="AE172" s="39"/>
      <c r="AR172" s="241" t="s">
        <v>100</v>
      </c>
      <c r="AT172" s="241" t="s">
        <v>265</v>
      </c>
      <c r="AU172" s="241" t="s">
        <v>87</v>
      </c>
      <c r="AY172" s="18" t="s">
        <v>216</v>
      </c>
      <c r="BE172" s="242">
        <f>IF(N172="základní",J172,0)</f>
        <v>0</v>
      </c>
      <c r="BF172" s="242">
        <f>IF(N172="snížená",J172,0)</f>
        <v>0</v>
      </c>
      <c r="BG172" s="242">
        <f>IF(N172="zákl. přenesená",J172,0)</f>
        <v>0</v>
      </c>
      <c r="BH172" s="242">
        <f>IF(N172="sníž. přenesená",J172,0)</f>
        <v>0</v>
      </c>
      <c r="BI172" s="242">
        <f>IF(N172="nulová",J172,0)</f>
        <v>0</v>
      </c>
      <c r="BJ172" s="18" t="s">
        <v>85</v>
      </c>
      <c r="BK172" s="242">
        <f>ROUND(I172*H172,2)</f>
        <v>0</v>
      </c>
      <c r="BL172" s="18" t="s">
        <v>100</v>
      </c>
      <c r="BM172" s="241" t="s">
        <v>1216</v>
      </c>
    </row>
    <row r="173" spans="1:51" s="13" customFormat="1" ht="12">
      <c r="A173" s="13"/>
      <c r="B173" s="243"/>
      <c r="C173" s="244"/>
      <c r="D173" s="245" t="s">
        <v>226</v>
      </c>
      <c r="E173" s="246" t="s">
        <v>1</v>
      </c>
      <c r="F173" s="247" t="s">
        <v>1217</v>
      </c>
      <c r="G173" s="244"/>
      <c r="H173" s="246" t="s">
        <v>1</v>
      </c>
      <c r="I173" s="248"/>
      <c r="J173" s="244"/>
      <c r="K173" s="244"/>
      <c r="L173" s="249"/>
      <c r="M173" s="250"/>
      <c r="N173" s="251"/>
      <c r="O173" s="251"/>
      <c r="P173" s="251"/>
      <c r="Q173" s="251"/>
      <c r="R173" s="251"/>
      <c r="S173" s="251"/>
      <c r="T173" s="252"/>
      <c r="U173" s="13"/>
      <c r="V173" s="13"/>
      <c r="W173" s="13"/>
      <c r="X173" s="13"/>
      <c r="Y173" s="13"/>
      <c r="Z173" s="13"/>
      <c r="AA173" s="13"/>
      <c r="AB173" s="13"/>
      <c r="AC173" s="13"/>
      <c r="AD173" s="13"/>
      <c r="AE173" s="13"/>
      <c r="AT173" s="253" t="s">
        <v>226</v>
      </c>
      <c r="AU173" s="253" t="s">
        <v>87</v>
      </c>
      <c r="AV173" s="13" t="s">
        <v>85</v>
      </c>
      <c r="AW173" s="13" t="s">
        <v>35</v>
      </c>
      <c r="AX173" s="13" t="s">
        <v>78</v>
      </c>
      <c r="AY173" s="253" t="s">
        <v>216</v>
      </c>
    </row>
    <row r="174" spans="1:51" s="14" customFormat="1" ht="12">
      <c r="A174" s="14"/>
      <c r="B174" s="254"/>
      <c r="C174" s="255"/>
      <c r="D174" s="245" t="s">
        <v>226</v>
      </c>
      <c r="E174" s="256" t="s">
        <v>1</v>
      </c>
      <c r="F174" s="257" t="s">
        <v>1218</v>
      </c>
      <c r="G174" s="255"/>
      <c r="H174" s="258">
        <v>22.4</v>
      </c>
      <c r="I174" s="259"/>
      <c r="J174" s="255"/>
      <c r="K174" s="255"/>
      <c r="L174" s="260"/>
      <c r="M174" s="261"/>
      <c r="N174" s="262"/>
      <c r="O174" s="262"/>
      <c r="P174" s="262"/>
      <c r="Q174" s="262"/>
      <c r="R174" s="262"/>
      <c r="S174" s="262"/>
      <c r="T174" s="263"/>
      <c r="U174" s="14"/>
      <c r="V174" s="14"/>
      <c r="W174" s="14"/>
      <c r="X174" s="14"/>
      <c r="Y174" s="14"/>
      <c r="Z174" s="14"/>
      <c r="AA174" s="14"/>
      <c r="AB174" s="14"/>
      <c r="AC174" s="14"/>
      <c r="AD174" s="14"/>
      <c r="AE174" s="14"/>
      <c r="AT174" s="264" t="s">
        <v>226</v>
      </c>
      <c r="AU174" s="264" t="s">
        <v>87</v>
      </c>
      <c r="AV174" s="14" t="s">
        <v>87</v>
      </c>
      <c r="AW174" s="14" t="s">
        <v>35</v>
      </c>
      <c r="AX174" s="14" t="s">
        <v>78</v>
      </c>
      <c r="AY174" s="264" t="s">
        <v>216</v>
      </c>
    </row>
    <row r="175" spans="1:51" s="15" customFormat="1" ht="12">
      <c r="A175" s="15"/>
      <c r="B175" s="265"/>
      <c r="C175" s="266"/>
      <c r="D175" s="245" t="s">
        <v>226</v>
      </c>
      <c r="E175" s="267" t="s">
        <v>1</v>
      </c>
      <c r="F175" s="268" t="s">
        <v>229</v>
      </c>
      <c r="G175" s="266"/>
      <c r="H175" s="269">
        <v>22.4</v>
      </c>
      <c r="I175" s="270"/>
      <c r="J175" s="266"/>
      <c r="K175" s="266"/>
      <c r="L175" s="271"/>
      <c r="M175" s="272"/>
      <c r="N175" s="273"/>
      <c r="O175" s="273"/>
      <c r="P175" s="273"/>
      <c r="Q175" s="273"/>
      <c r="R175" s="273"/>
      <c r="S175" s="273"/>
      <c r="T175" s="274"/>
      <c r="U175" s="15"/>
      <c r="V175" s="15"/>
      <c r="W175" s="15"/>
      <c r="X175" s="15"/>
      <c r="Y175" s="15"/>
      <c r="Z175" s="15"/>
      <c r="AA175" s="15"/>
      <c r="AB175" s="15"/>
      <c r="AC175" s="15"/>
      <c r="AD175" s="15"/>
      <c r="AE175" s="15"/>
      <c r="AT175" s="275" t="s">
        <v>226</v>
      </c>
      <c r="AU175" s="275" t="s">
        <v>87</v>
      </c>
      <c r="AV175" s="15" t="s">
        <v>100</v>
      </c>
      <c r="AW175" s="15" t="s">
        <v>35</v>
      </c>
      <c r="AX175" s="15" t="s">
        <v>85</v>
      </c>
      <c r="AY175" s="275" t="s">
        <v>216</v>
      </c>
    </row>
    <row r="176" spans="1:65" s="2" customFormat="1" ht="55.5" customHeight="1">
      <c r="A176" s="39"/>
      <c r="B176" s="40"/>
      <c r="C176" s="276" t="s">
        <v>311</v>
      </c>
      <c r="D176" s="276" t="s">
        <v>265</v>
      </c>
      <c r="E176" s="277" t="s">
        <v>752</v>
      </c>
      <c r="F176" s="278" t="s">
        <v>753</v>
      </c>
      <c r="G176" s="279" t="s">
        <v>300</v>
      </c>
      <c r="H176" s="280">
        <v>28</v>
      </c>
      <c r="I176" s="281"/>
      <c r="J176" s="282">
        <f>ROUND(I176*H176,2)</f>
        <v>0</v>
      </c>
      <c r="K176" s="278" t="s">
        <v>223</v>
      </c>
      <c r="L176" s="45"/>
      <c r="M176" s="283" t="s">
        <v>1</v>
      </c>
      <c r="N176" s="284" t="s">
        <v>43</v>
      </c>
      <c r="O176" s="92"/>
      <c r="P176" s="239">
        <f>O176*H176</f>
        <v>0</v>
      </c>
      <c r="Q176" s="239">
        <v>0</v>
      </c>
      <c r="R176" s="239">
        <f>Q176*H176</f>
        <v>0</v>
      </c>
      <c r="S176" s="239">
        <v>0</v>
      </c>
      <c r="T176" s="240">
        <f>S176*H176</f>
        <v>0</v>
      </c>
      <c r="U176" s="39"/>
      <c r="V176" s="39"/>
      <c r="W176" s="39"/>
      <c r="X176" s="39"/>
      <c r="Y176" s="39"/>
      <c r="Z176" s="39"/>
      <c r="AA176" s="39"/>
      <c r="AB176" s="39"/>
      <c r="AC176" s="39"/>
      <c r="AD176" s="39"/>
      <c r="AE176" s="39"/>
      <c r="AR176" s="241" t="s">
        <v>100</v>
      </c>
      <c r="AT176" s="241" t="s">
        <v>265</v>
      </c>
      <c r="AU176" s="241" t="s">
        <v>87</v>
      </c>
      <c r="AY176" s="18" t="s">
        <v>216</v>
      </c>
      <c r="BE176" s="242">
        <f>IF(N176="základní",J176,0)</f>
        <v>0</v>
      </c>
      <c r="BF176" s="242">
        <f>IF(N176="snížená",J176,0)</f>
        <v>0</v>
      </c>
      <c r="BG176" s="242">
        <f>IF(N176="zákl. přenesená",J176,0)</f>
        <v>0</v>
      </c>
      <c r="BH176" s="242">
        <f>IF(N176="sníž. přenesená",J176,0)</f>
        <v>0</v>
      </c>
      <c r="BI176" s="242">
        <f>IF(N176="nulová",J176,0)</f>
        <v>0</v>
      </c>
      <c r="BJ176" s="18" t="s">
        <v>85</v>
      </c>
      <c r="BK176" s="242">
        <f>ROUND(I176*H176,2)</f>
        <v>0</v>
      </c>
      <c r="BL176" s="18" t="s">
        <v>100</v>
      </c>
      <c r="BM176" s="241" t="s">
        <v>1219</v>
      </c>
    </row>
    <row r="177" spans="1:51" s="13" customFormat="1" ht="12">
      <c r="A177" s="13"/>
      <c r="B177" s="243"/>
      <c r="C177" s="244"/>
      <c r="D177" s="245" t="s">
        <v>226</v>
      </c>
      <c r="E177" s="246" t="s">
        <v>1</v>
      </c>
      <c r="F177" s="247" t="s">
        <v>1220</v>
      </c>
      <c r="G177" s="244"/>
      <c r="H177" s="246" t="s">
        <v>1</v>
      </c>
      <c r="I177" s="248"/>
      <c r="J177" s="244"/>
      <c r="K177" s="244"/>
      <c r="L177" s="249"/>
      <c r="M177" s="250"/>
      <c r="N177" s="251"/>
      <c r="O177" s="251"/>
      <c r="P177" s="251"/>
      <c r="Q177" s="251"/>
      <c r="R177" s="251"/>
      <c r="S177" s="251"/>
      <c r="T177" s="252"/>
      <c r="U177" s="13"/>
      <c r="V177" s="13"/>
      <c r="W177" s="13"/>
      <c r="X177" s="13"/>
      <c r="Y177" s="13"/>
      <c r="Z177" s="13"/>
      <c r="AA177" s="13"/>
      <c r="AB177" s="13"/>
      <c r="AC177" s="13"/>
      <c r="AD177" s="13"/>
      <c r="AE177" s="13"/>
      <c r="AT177" s="253" t="s">
        <v>226</v>
      </c>
      <c r="AU177" s="253" t="s">
        <v>87</v>
      </c>
      <c r="AV177" s="13" t="s">
        <v>85</v>
      </c>
      <c r="AW177" s="13" t="s">
        <v>35</v>
      </c>
      <c r="AX177" s="13" t="s">
        <v>78</v>
      </c>
      <c r="AY177" s="253" t="s">
        <v>216</v>
      </c>
    </row>
    <row r="178" spans="1:51" s="14" customFormat="1" ht="12">
      <c r="A178" s="14"/>
      <c r="B178" s="254"/>
      <c r="C178" s="255"/>
      <c r="D178" s="245" t="s">
        <v>226</v>
      </c>
      <c r="E178" s="256" t="s">
        <v>1</v>
      </c>
      <c r="F178" s="257" t="s">
        <v>349</v>
      </c>
      <c r="G178" s="255"/>
      <c r="H178" s="258">
        <v>28</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226</v>
      </c>
      <c r="AU178" s="264" t="s">
        <v>87</v>
      </c>
      <c r="AV178" s="14" t="s">
        <v>87</v>
      </c>
      <c r="AW178" s="14" t="s">
        <v>35</v>
      </c>
      <c r="AX178" s="14" t="s">
        <v>78</v>
      </c>
      <c r="AY178" s="264" t="s">
        <v>216</v>
      </c>
    </row>
    <row r="179" spans="1:51" s="15" customFormat="1" ht="12">
      <c r="A179" s="15"/>
      <c r="B179" s="265"/>
      <c r="C179" s="266"/>
      <c r="D179" s="245" t="s">
        <v>226</v>
      </c>
      <c r="E179" s="267" t="s">
        <v>1</v>
      </c>
      <c r="F179" s="268" t="s">
        <v>229</v>
      </c>
      <c r="G179" s="266"/>
      <c r="H179" s="269">
        <v>28</v>
      </c>
      <c r="I179" s="270"/>
      <c r="J179" s="266"/>
      <c r="K179" s="266"/>
      <c r="L179" s="271"/>
      <c r="M179" s="272"/>
      <c r="N179" s="273"/>
      <c r="O179" s="273"/>
      <c r="P179" s="273"/>
      <c r="Q179" s="273"/>
      <c r="R179" s="273"/>
      <c r="S179" s="273"/>
      <c r="T179" s="274"/>
      <c r="U179" s="15"/>
      <c r="V179" s="15"/>
      <c r="W179" s="15"/>
      <c r="X179" s="15"/>
      <c r="Y179" s="15"/>
      <c r="Z179" s="15"/>
      <c r="AA179" s="15"/>
      <c r="AB179" s="15"/>
      <c r="AC179" s="15"/>
      <c r="AD179" s="15"/>
      <c r="AE179" s="15"/>
      <c r="AT179" s="275" t="s">
        <v>226</v>
      </c>
      <c r="AU179" s="275" t="s">
        <v>87</v>
      </c>
      <c r="AV179" s="15" t="s">
        <v>100</v>
      </c>
      <c r="AW179" s="15" t="s">
        <v>35</v>
      </c>
      <c r="AX179" s="15" t="s">
        <v>85</v>
      </c>
      <c r="AY179" s="275" t="s">
        <v>216</v>
      </c>
    </row>
    <row r="180" spans="1:63" s="12" customFormat="1" ht="25.9" customHeight="1">
      <c r="A180" s="12"/>
      <c r="B180" s="213"/>
      <c r="C180" s="214"/>
      <c r="D180" s="215" t="s">
        <v>77</v>
      </c>
      <c r="E180" s="216" t="s">
        <v>489</v>
      </c>
      <c r="F180" s="216" t="s">
        <v>490</v>
      </c>
      <c r="G180" s="214"/>
      <c r="H180" s="214"/>
      <c r="I180" s="217"/>
      <c r="J180" s="218">
        <f>BK180</f>
        <v>0</v>
      </c>
      <c r="K180" s="214"/>
      <c r="L180" s="219"/>
      <c r="M180" s="220"/>
      <c r="N180" s="221"/>
      <c r="O180" s="221"/>
      <c r="P180" s="222">
        <f>SUM(P181:P205)</f>
        <v>0</v>
      </c>
      <c r="Q180" s="221"/>
      <c r="R180" s="222">
        <f>SUM(R181:R205)</f>
        <v>0</v>
      </c>
      <c r="S180" s="221"/>
      <c r="T180" s="223">
        <f>SUM(T181:T205)</f>
        <v>0</v>
      </c>
      <c r="U180" s="12"/>
      <c r="V180" s="12"/>
      <c r="W180" s="12"/>
      <c r="X180" s="12"/>
      <c r="Y180" s="12"/>
      <c r="Z180" s="12"/>
      <c r="AA180" s="12"/>
      <c r="AB180" s="12"/>
      <c r="AC180" s="12"/>
      <c r="AD180" s="12"/>
      <c r="AE180" s="12"/>
      <c r="AR180" s="224" t="s">
        <v>100</v>
      </c>
      <c r="AT180" s="225" t="s">
        <v>77</v>
      </c>
      <c r="AU180" s="225" t="s">
        <v>78</v>
      </c>
      <c r="AY180" s="224" t="s">
        <v>216</v>
      </c>
      <c r="BK180" s="226">
        <f>SUM(BK181:BK205)</f>
        <v>0</v>
      </c>
    </row>
    <row r="181" spans="1:65" s="2" customFormat="1" ht="218.55" customHeight="1">
      <c r="A181" s="39"/>
      <c r="B181" s="40"/>
      <c r="C181" s="276" t="s">
        <v>7</v>
      </c>
      <c r="D181" s="276" t="s">
        <v>265</v>
      </c>
      <c r="E181" s="277" t="s">
        <v>496</v>
      </c>
      <c r="F181" s="278" t="s">
        <v>497</v>
      </c>
      <c r="G181" s="279" t="s">
        <v>255</v>
      </c>
      <c r="H181" s="280">
        <v>24.93</v>
      </c>
      <c r="I181" s="281"/>
      <c r="J181" s="282">
        <f>ROUND(I181*H181,2)</f>
        <v>0</v>
      </c>
      <c r="K181" s="278" t="s">
        <v>223</v>
      </c>
      <c r="L181" s="45"/>
      <c r="M181" s="283" t="s">
        <v>1</v>
      </c>
      <c r="N181" s="284" t="s">
        <v>43</v>
      </c>
      <c r="O181" s="92"/>
      <c r="P181" s="239">
        <f>O181*H181</f>
        <v>0</v>
      </c>
      <c r="Q181" s="239">
        <v>0</v>
      </c>
      <c r="R181" s="239">
        <f>Q181*H181</f>
        <v>0</v>
      </c>
      <c r="S181" s="239">
        <v>0</v>
      </c>
      <c r="T181" s="240">
        <f>S181*H181</f>
        <v>0</v>
      </c>
      <c r="U181" s="39"/>
      <c r="V181" s="39"/>
      <c r="W181" s="39"/>
      <c r="X181" s="39"/>
      <c r="Y181" s="39"/>
      <c r="Z181" s="39"/>
      <c r="AA181" s="39"/>
      <c r="AB181" s="39"/>
      <c r="AC181" s="39"/>
      <c r="AD181" s="39"/>
      <c r="AE181" s="39"/>
      <c r="AR181" s="241" t="s">
        <v>233</v>
      </c>
      <c r="AT181" s="241" t="s">
        <v>265</v>
      </c>
      <c r="AU181" s="241" t="s">
        <v>85</v>
      </c>
      <c r="AY181" s="18" t="s">
        <v>216</v>
      </c>
      <c r="BE181" s="242">
        <f>IF(N181="základní",J181,0)</f>
        <v>0</v>
      </c>
      <c r="BF181" s="242">
        <f>IF(N181="snížená",J181,0)</f>
        <v>0</v>
      </c>
      <c r="BG181" s="242">
        <f>IF(N181="zákl. přenesená",J181,0)</f>
        <v>0</v>
      </c>
      <c r="BH181" s="242">
        <f>IF(N181="sníž. přenesená",J181,0)</f>
        <v>0</v>
      </c>
      <c r="BI181" s="242">
        <f>IF(N181="nulová",J181,0)</f>
        <v>0</v>
      </c>
      <c r="BJ181" s="18" t="s">
        <v>85</v>
      </c>
      <c r="BK181" s="242">
        <f>ROUND(I181*H181,2)</f>
        <v>0</v>
      </c>
      <c r="BL181" s="18" t="s">
        <v>233</v>
      </c>
      <c r="BM181" s="241" t="s">
        <v>1221</v>
      </c>
    </row>
    <row r="182" spans="1:51" s="13" customFormat="1" ht="12">
      <c r="A182" s="13"/>
      <c r="B182" s="243"/>
      <c r="C182" s="244"/>
      <c r="D182" s="245" t="s">
        <v>226</v>
      </c>
      <c r="E182" s="246" t="s">
        <v>1</v>
      </c>
      <c r="F182" s="247" t="s">
        <v>1222</v>
      </c>
      <c r="G182" s="244"/>
      <c r="H182" s="246" t="s">
        <v>1</v>
      </c>
      <c r="I182" s="248"/>
      <c r="J182" s="244"/>
      <c r="K182" s="244"/>
      <c r="L182" s="249"/>
      <c r="M182" s="250"/>
      <c r="N182" s="251"/>
      <c r="O182" s="251"/>
      <c r="P182" s="251"/>
      <c r="Q182" s="251"/>
      <c r="R182" s="251"/>
      <c r="S182" s="251"/>
      <c r="T182" s="252"/>
      <c r="U182" s="13"/>
      <c r="V182" s="13"/>
      <c r="W182" s="13"/>
      <c r="X182" s="13"/>
      <c r="Y182" s="13"/>
      <c r="Z182" s="13"/>
      <c r="AA182" s="13"/>
      <c r="AB182" s="13"/>
      <c r="AC182" s="13"/>
      <c r="AD182" s="13"/>
      <c r="AE182" s="13"/>
      <c r="AT182" s="253" t="s">
        <v>226</v>
      </c>
      <c r="AU182" s="253" t="s">
        <v>85</v>
      </c>
      <c r="AV182" s="13" t="s">
        <v>85</v>
      </c>
      <c r="AW182" s="13" t="s">
        <v>35</v>
      </c>
      <c r="AX182" s="13" t="s">
        <v>78</v>
      </c>
      <c r="AY182" s="253" t="s">
        <v>216</v>
      </c>
    </row>
    <row r="183" spans="1:51" s="14" customFormat="1" ht="12">
      <c r="A183" s="14"/>
      <c r="B183" s="254"/>
      <c r="C183" s="255"/>
      <c r="D183" s="245" t="s">
        <v>226</v>
      </c>
      <c r="E183" s="256" t="s">
        <v>1</v>
      </c>
      <c r="F183" s="257" t="s">
        <v>1223</v>
      </c>
      <c r="G183" s="255"/>
      <c r="H183" s="258">
        <v>14.85</v>
      </c>
      <c r="I183" s="259"/>
      <c r="J183" s="255"/>
      <c r="K183" s="255"/>
      <c r="L183" s="260"/>
      <c r="M183" s="261"/>
      <c r="N183" s="262"/>
      <c r="O183" s="262"/>
      <c r="P183" s="262"/>
      <c r="Q183" s="262"/>
      <c r="R183" s="262"/>
      <c r="S183" s="262"/>
      <c r="T183" s="263"/>
      <c r="U183" s="14"/>
      <c r="V183" s="14"/>
      <c r="W183" s="14"/>
      <c r="X183" s="14"/>
      <c r="Y183" s="14"/>
      <c r="Z183" s="14"/>
      <c r="AA183" s="14"/>
      <c r="AB183" s="14"/>
      <c r="AC183" s="14"/>
      <c r="AD183" s="14"/>
      <c r="AE183" s="14"/>
      <c r="AT183" s="264" t="s">
        <v>226</v>
      </c>
      <c r="AU183" s="264" t="s">
        <v>85</v>
      </c>
      <c r="AV183" s="14" t="s">
        <v>87</v>
      </c>
      <c r="AW183" s="14" t="s">
        <v>35</v>
      </c>
      <c r="AX183" s="14" t="s">
        <v>78</v>
      </c>
      <c r="AY183" s="264" t="s">
        <v>216</v>
      </c>
    </row>
    <row r="184" spans="1:51" s="14" customFormat="1" ht="12">
      <c r="A184" s="14"/>
      <c r="B184" s="254"/>
      <c r="C184" s="255"/>
      <c r="D184" s="245" t="s">
        <v>226</v>
      </c>
      <c r="E184" s="256" t="s">
        <v>1</v>
      </c>
      <c r="F184" s="257" t="s">
        <v>1224</v>
      </c>
      <c r="G184" s="255"/>
      <c r="H184" s="258">
        <v>10.08</v>
      </c>
      <c r="I184" s="259"/>
      <c r="J184" s="255"/>
      <c r="K184" s="255"/>
      <c r="L184" s="260"/>
      <c r="M184" s="261"/>
      <c r="N184" s="262"/>
      <c r="O184" s="262"/>
      <c r="P184" s="262"/>
      <c r="Q184" s="262"/>
      <c r="R184" s="262"/>
      <c r="S184" s="262"/>
      <c r="T184" s="263"/>
      <c r="U184" s="14"/>
      <c r="V184" s="14"/>
      <c r="W184" s="14"/>
      <c r="X184" s="14"/>
      <c r="Y184" s="14"/>
      <c r="Z184" s="14"/>
      <c r="AA184" s="14"/>
      <c r="AB184" s="14"/>
      <c r="AC184" s="14"/>
      <c r="AD184" s="14"/>
      <c r="AE184" s="14"/>
      <c r="AT184" s="264" t="s">
        <v>226</v>
      </c>
      <c r="AU184" s="264" t="s">
        <v>85</v>
      </c>
      <c r="AV184" s="14" t="s">
        <v>87</v>
      </c>
      <c r="AW184" s="14" t="s">
        <v>35</v>
      </c>
      <c r="AX184" s="14" t="s">
        <v>78</v>
      </c>
      <c r="AY184" s="264" t="s">
        <v>216</v>
      </c>
    </row>
    <row r="185" spans="1:51" s="15" customFormat="1" ht="12">
      <c r="A185" s="15"/>
      <c r="B185" s="265"/>
      <c r="C185" s="266"/>
      <c r="D185" s="245" t="s">
        <v>226</v>
      </c>
      <c r="E185" s="267" t="s">
        <v>1</v>
      </c>
      <c r="F185" s="268" t="s">
        <v>229</v>
      </c>
      <c r="G185" s="266"/>
      <c r="H185" s="269">
        <v>24.93</v>
      </c>
      <c r="I185" s="270"/>
      <c r="J185" s="266"/>
      <c r="K185" s="266"/>
      <c r="L185" s="271"/>
      <c r="M185" s="272"/>
      <c r="N185" s="273"/>
      <c r="O185" s="273"/>
      <c r="P185" s="273"/>
      <c r="Q185" s="273"/>
      <c r="R185" s="273"/>
      <c r="S185" s="273"/>
      <c r="T185" s="274"/>
      <c r="U185" s="15"/>
      <c r="V185" s="15"/>
      <c r="W185" s="15"/>
      <c r="X185" s="15"/>
      <c r="Y185" s="15"/>
      <c r="Z185" s="15"/>
      <c r="AA185" s="15"/>
      <c r="AB185" s="15"/>
      <c r="AC185" s="15"/>
      <c r="AD185" s="15"/>
      <c r="AE185" s="15"/>
      <c r="AT185" s="275" t="s">
        <v>226</v>
      </c>
      <c r="AU185" s="275" t="s">
        <v>85</v>
      </c>
      <c r="AV185" s="15" t="s">
        <v>100</v>
      </c>
      <c r="AW185" s="15" t="s">
        <v>35</v>
      </c>
      <c r="AX185" s="15" t="s">
        <v>85</v>
      </c>
      <c r="AY185" s="275" t="s">
        <v>216</v>
      </c>
    </row>
    <row r="186" spans="1:65" s="2" customFormat="1" ht="218.55" customHeight="1">
      <c r="A186" s="39"/>
      <c r="B186" s="40"/>
      <c r="C186" s="276" t="s">
        <v>323</v>
      </c>
      <c r="D186" s="276" t="s">
        <v>265</v>
      </c>
      <c r="E186" s="277" t="s">
        <v>778</v>
      </c>
      <c r="F186" s="278" t="s">
        <v>779</v>
      </c>
      <c r="G186" s="279" t="s">
        <v>255</v>
      </c>
      <c r="H186" s="280">
        <v>66.285</v>
      </c>
      <c r="I186" s="281"/>
      <c r="J186" s="282">
        <f>ROUND(I186*H186,2)</f>
        <v>0</v>
      </c>
      <c r="K186" s="278" t="s">
        <v>223</v>
      </c>
      <c r="L186" s="45"/>
      <c r="M186" s="283" t="s">
        <v>1</v>
      </c>
      <c r="N186" s="284" t="s">
        <v>43</v>
      </c>
      <c r="O186" s="92"/>
      <c r="P186" s="239">
        <f>O186*H186</f>
        <v>0</v>
      </c>
      <c r="Q186" s="239">
        <v>0</v>
      </c>
      <c r="R186" s="239">
        <f>Q186*H186</f>
        <v>0</v>
      </c>
      <c r="S186" s="239">
        <v>0</v>
      </c>
      <c r="T186" s="240">
        <f>S186*H186</f>
        <v>0</v>
      </c>
      <c r="U186" s="39"/>
      <c r="V186" s="39"/>
      <c r="W186" s="39"/>
      <c r="X186" s="39"/>
      <c r="Y186" s="39"/>
      <c r="Z186" s="39"/>
      <c r="AA186" s="39"/>
      <c r="AB186" s="39"/>
      <c r="AC186" s="39"/>
      <c r="AD186" s="39"/>
      <c r="AE186" s="39"/>
      <c r="AR186" s="241" t="s">
        <v>233</v>
      </c>
      <c r="AT186" s="241" t="s">
        <v>265</v>
      </c>
      <c r="AU186" s="241" t="s">
        <v>85</v>
      </c>
      <c r="AY186" s="18" t="s">
        <v>216</v>
      </c>
      <c r="BE186" s="242">
        <f>IF(N186="základní",J186,0)</f>
        <v>0</v>
      </c>
      <c r="BF186" s="242">
        <f>IF(N186="snížená",J186,0)</f>
        <v>0</v>
      </c>
      <c r="BG186" s="242">
        <f>IF(N186="zákl. přenesená",J186,0)</f>
        <v>0</v>
      </c>
      <c r="BH186" s="242">
        <f>IF(N186="sníž. přenesená",J186,0)</f>
        <v>0</v>
      </c>
      <c r="BI186" s="242">
        <f>IF(N186="nulová",J186,0)</f>
        <v>0</v>
      </c>
      <c r="BJ186" s="18" t="s">
        <v>85</v>
      </c>
      <c r="BK186" s="242">
        <f>ROUND(I186*H186,2)</f>
        <v>0</v>
      </c>
      <c r="BL186" s="18" t="s">
        <v>233</v>
      </c>
      <c r="BM186" s="241" t="s">
        <v>1225</v>
      </c>
    </row>
    <row r="187" spans="1:51" s="13" customFormat="1" ht="12">
      <c r="A187" s="13"/>
      <c r="B187" s="243"/>
      <c r="C187" s="244"/>
      <c r="D187" s="245" t="s">
        <v>226</v>
      </c>
      <c r="E187" s="246" t="s">
        <v>1</v>
      </c>
      <c r="F187" s="247" t="s">
        <v>782</v>
      </c>
      <c r="G187" s="244"/>
      <c r="H187" s="246" t="s">
        <v>1</v>
      </c>
      <c r="I187" s="248"/>
      <c r="J187" s="244"/>
      <c r="K187" s="244"/>
      <c r="L187" s="249"/>
      <c r="M187" s="250"/>
      <c r="N187" s="251"/>
      <c r="O187" s="251"/>
      <c r="P187" s="251"/>
      <c r="Q187" s="251"/>
      <c r="R187" s="251"/>
      <c r="S187" s="251"/>
      <c r="T187" s="252"/>
      <c r="U187" s="13"/>
      <c r="V187" s="13"/>
      <c r="W187" s="13"/>
      <c r="X187" s="13"/>
      <c r="Y187" s="13"/>
      <c r="Z187" s="13"/>
      <c r="AA187" s="13"/>
      <c r="AB187" s="13"/>
      <c r="AC187" s="13"/>
      <c r="AD187" s="13"/>
      <c r="AE187" s="13"/>
      <c r="AT187" s="253" t="s">
        <v>226</v>
      </c>
      <c r="AU187" s="253" t="s">
        <v>85</v>
      </c>
      <c r="AV187" s="13" t="s">
        <v>85</v>
      </c>
      <c r="AW187" s="13" t="s">
        <v>35</v>
      </c>
      <c r="AX187" s="13" t="s">
        <v>78</v>
      </c>
      <c r="AY187" s="253" t="s">
        <v>216</v>
      </c>
    </row>
    <row r="188" spans="1:51" s="14" customFormat="1" ht="12">
      <c r="A188" s="14"/>
      <c r="B188" s="254"/>
      <c r="C188" s="255"/>
      <c r="D188" s="245" t="s">
        <v>226</v>
      </c>
      <c r="E188" s="256" t="s">
        <v>1</v>
      </c>
      <c r="F188" s="257" t="s">
        <v>1226</v>
      </c>
      <c r="G188" s="255"/>
      <c r="H188" s="258">
        <v>1.34</v>
      </c>
      <c r="I188" s="259"/>
      <c r="J188" s="255"/>
      <c r="K188" s="255"/>
      <c r="L188" s="260"/>
      <c r="M188" s="261"/>
      <c r="N188" s="262"/>
      <c r="O188" s="262"/>
      <c r="P188" s="262"/>
      <c r="Q188" s="262"/>
      <c r="R188" s="262"/>
      <c r="S188" s="262"/>
      <c r="T188" s="263"/>
      <c r="U188" s="14"/>
      <c r="V188" s="14"/>
      <c r="W188" s="14"/>
      <c r="X188" s="14"/>
      <c r="Y188" s="14"/>
      <c r="Z188" s="14"/>
      <c r="AA188" s="14"/>
      <c r="AB188" s="14"/>
      <c r="AC188" s="14"/>
      <c r="AD188" s="14"/>
      <c r="AE188" s="14"/>
      <c r="AT188" s="264" t="s">
        <v>226</v>
      </c>
      <c r="AU188" s="264" t="s">
        <v>85</v>
      </c>
      <c r="AV188" s="14" t="s">
        <v>87</v>
      </c>
      <c r="AW188" s="14" t="s">
        <v>35</v>
      </c>
      <c r="AX188" s="14" t="s">
        <v>78</v>
      </c>
      <c r="AY188" s="264" t="s">
        <v>216</v>
      </c>
    </row>
    <row r="189" spans="1:51" s="13" customFormat="1" ht="12">
      <c r="A189" s="13"/>
      <c r="B189" s="243"/>
      <c r="C189" s="244"/>
      <c r="D189" s="245" t="s">
        <v>226</v>
      </c>
      <c r="E189" s="246" t="s">
        <v>1</v>
      </c>
      <c r="F189" s="247" t="s">
        <v>784</v>
      </c>
      <c r="G189" s="244"/>
      <c r="H189" s="246" t="s">
        <v>1</v>
      </c>
      <c r="I189" s="248"/>
      <c r="J189" s="244"/>
      <c r="K189" s="244"/>
      <c r="L189" s="249"/>
      <c r="M189" s="250"/>
      <c r="N189" s="251"/>
      <c r="O189" s="251"/>
      <c r="P189" s="251"/>
      <c r="Q189" s="251"/>
      <c r="R189" s="251"/>
      <c r="S189" s="251"/>
      <c r="T189" s="252"/>
      <c r="U189" s="13"/>
      <c r="V189" s="13"/>
      <c r="W189" s="13"/>
      <c r="X189" s="13"/>
      <c r="Y189" s="13"/>
      <c r="Z189" s="13"/>
      <c r="AA189" s="13"/>
      <c r="AB189" s="13"/>
      <c r="AC189" s="13"/>
      <c r="AD189" s="13"/>
      <c r="AE189" s="13"/>
      <c r="AT189" s="253" t="s">
        <v>226</v>
      </c>
      <c r="AU189" s="253" t="s">
        <v>85</v>
      </c>
      <c r="AV189" s="13" t="s">
        <v>85</v>
      </c>
      <c r="AW189" s="13" t="s">
        <v>35</v>
      </c>
      <c r="AX189" s="13" t="s">
        <v>78</v>
      </c>
      <c r="AY189" s="253" t="s">
        <v>216</v>
      </c>
    </row>
    <row r="190" spans="1:51" s="14" customFormat="1" ht="12">
      <c r="A190" s="14"/>
      <c r="B190" s="254"/>
      <c r="C190" s="255"/>
      <c r="D190" s="245" t="s">
        <v>226</v>
      </c>
      <c r="E190" s="256" t="s">
        <v>1</v>
      </c>
      <c r="F190" s="257" t="s">
        <v>1227</v>
      </c>
      <c r="G190" s="255"/>
      <c r="H190" s="258">
        <v>6.07</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226</v>
      </c>
      <c r="AU190" s="264" t="s">
        <v>85</v>
      </c>
      <c r="AV190" s="14" t="s">
        <v>87</v>
      </c>
      <c r="AW190" s="14" t="s">
        <v>35</v>
      </c>
      <c r="AX190" s="14" t="s">
        <v>78</v>
      </c>
      <c r="AY190" s="264" t="s">
        <v>216</v>
      </c>
    </row>
    <row r="191" spans="1:51" s="13" customFormat="1" ht="12">
      <c r="A191" s="13"/>
      <c r="B191" s="243"/>
      <c r="C191" s="244"/>
      <c r="D191" s="245" t="s">
        <v>226</v>
      </c>
      <c r="E191" s="246" t="s">
        <v>1</v>
      </c>
      <c r="F191" s="247" t="s">
        <v>1148</v>
      </c>
      <c r="G191" s="244"/>
      <c r="H191" s="246" t="s">
        <v>1</v>
      </c>
      <c r="I191" s="248"/>
      <c r="J191" s="244"/>
      <c r="K191" s="244"/>
      <c r="L191" s="249"/>
      <c r="M191" s="250"/>
      <c r="N191" s="251"/>
      <c r="O191" s="251"/>
      <c r="P191" s="251"/>
      <c r="Q191" s="251"/>
      <c r="R191" s="251"/>
      <c r="S191" s="251"/>
      <c r="T191" s="252"/>
      <c r="U191" s="13"/>
      <c r="V191" s="13"/>
      <c r="W191" s="13"/>
      <c r="X191" s="13"/>
      <c r="Y191" s="13"/>
      <c r="Z191" s="13"/>
      <c r="AA191" s="13"/>
      <c r="AB191" s="13"/>
      <c r="AC191" s="13"/>
      <c r="AD191" s="13"/>
      <c r="AE191" s="13"/>
      <c r="AT191" s="253" t="s">
        <v>226</v>
      </c>
      <c r="AU191" s="253" t="s">
        <v>85</v>
      </c>
      <c r="AV191" s="13" t="s">
        <v>85</v>
      </c>
      <c r="AW191" s="13" t="s">
        <v>35</v>
      </c>
      <c r="AX191" s="13" t="s">
        <v>78</v>
      </c>
      <c r="AY191" s="253" t="s">
        <v>216</v>
      </c>
    </row>
    <row r="192" spans="1:51" s="14" customFormat="1" ht="12">
      <c r="A192" s="14"/>
      <c r="B192" s="254"/>
      <c r="C192" s="255"/>
      <c r="D192" s="245" t="s">
        <v>226</v>
      </c>
      <c r="E192" s="256" t="s">
        <v>1</v>
      </c>
      <c r="F192" s="257" t="s">
        <v>1228</v>
      </c>
      <c r="G192" s="255"/>
      <c r="H192" s="258">
        <v>9.06</v>
      </c>
      <c r="I192" s="259"/>
      <c r="J192" s="255"/>
      <c r="K192" s="255"/>
      <c r="L192" s="260"/>
      <c r="M192" s="261"/>
      <c r="N192" s="262"/>
      <c r="O192" s="262"/>
      <c r="P192" s="262"/>
      <c r="Q192" s="262"/>
      <c r="R192" s="262"/>
      <c r="S192" s="262"/>
      <c r="T192" s="263"/>
      <c r="U192" s="14"/>
      <c r="V192" s="14"/>
      <c r="W192" s="14"/>
      <c r="X192" s="14"/>
      <c r="Y192" s="14"/>
      <c r="Z192" s="14"/>
      <c r="AA192" s="14"/>
      <c r="AB192" s="14"/>
      <c r="AC192" s="14"/>
      <c r="AD192" s="14"/>
      <c r="AE192" s="14"/>
      <c r="AT192" s="264" t="s">
        <v>226</v>
      </c>
      <c r="AU192" s="264" t="s">
        <v>85</v>
      </c>
      <c r="AV192" s="14" t="s">
        <v>87</v>
      </c>
      <c r="AW192" s="14" t="s">
        <v>35</v>
      </c>
      <c r="AX192" s="14" t="s">
        <v>78</v>
      </c>
      <c r="AY192" s="264" t="s">
        <v>216</v>
      </c>
    </row>
    <row r="193" spans="1:51" s="13" customFormat="1" ht="12">
      <c r="A193" s="13"/>
      <c r="B193" s="243"/>
      <c r="C193" s="244"/>
      <c r="D193" s="245" t="s">
        <v>226</v>
      </c>
      <c r="E193" s="246" t="s">
        <v>1</v>
      </c>
      <c r="F193" s="247" t="s">
        <v>1229</v>
      </c>
      <c r="G193" s="244"/>
      <c r="H193" s="246" t="s">
        <v>1</v>
      </c>
      <c r="I193" s="248"/>
      <c r="J193" s="244"/>
      <c r="K193" s="244"/>
      <c r="L193" s="249"/>
      <c r="M193" s="250"/>
      <c r="N193" s="251"/>
      <c r="O193" s="251"/>
      <c r="P193" s="251"/>
      <c r="Q193" s="251"/>
      <c r="R193" s="251"/>
      <c r="S193" s="251"/>
      <c r="T193" s="252"/>
      <c r="U193" s="13"/>
      <c r="V193" s="13"/>
      <c r="W193" s="13"/>
      <c r="X193" s="13"/>
      <c r="Y193" s="13"/>
      <c r="Z193" s="13"/>
      <c r="AA193" s="13"/>
      <c r="AB193" s="13"/>
      <c r="AC193" s="13"/>
      <c r="AD193" s="13"/>
      <c r="AE193" s="13"/>
      <c r="AT193" s="253" t="s">
        <v>226</v>
      </c>
      <c r="AU193" s="253" t="s">
        <v>85</v>
      </c>
      <c r="AV193" s="13" t="s">
        <v>85</v>
      </c>
      <c r="AW193" s="13" t="s">
        <v>35</v>
      </c>
      <c r="AX193" s="13" t="s">
        <v>78</v>
      </c>
      <c r="AY193" s="253" t="s">
        <v>216</v>
      </c>
    </row>
    <row r="194" spans="1:51" s="14" customFormat="1" ht="12">
      <c r="A194" s="14"/>
      <c r="B194" s="254"/>
      <c r="C194" s="255"/>
      <c r="D194" s="245" t="s">
        <v>226</v>
      </c>
      <c r="E194" s="256" t="s">
        <v>1</v>
      </c>
      <c r="F194" s="257" t="s">
        <v>1230</v>
      </c>
      <c r="G194" s="255"/>
      <c r="H194" s="258">
        <v>49.815</v>
      </c>
      <c r="I194" s="259"/>
      <c r="J194" s="255"/>
      <c r="K194" s="255"/>
      <c r="L194" s="260"/>
      <c r="M194" s="261"/>
      <c r="N194" s="262"/>
      <c r="O194" s="262"/>
      <c r="P194" s="262"/>
      <c r="Q194" s="262"/>
      <c r="R194" s="262"/>
      <c r="S194" s="262"/>
      <c r="T194" s="263"/>
      <c r="U194" s="14"/>
      <c r="V194" s="14"/>
      <c r="W194" s="14"/>
      <c r="X194" s="14"/>
      <c r="Y194" s="14"/>
      <c r="Z194" s="14"/>
      <c r="AA194" s="14"/>
      <c r="AB194" s="14"/>
      <c r="AC194" s="14"/>
      <c r="AD194" s="14"/>
      <c r="AE194" s="14"/>
      <c r="AT194" s="264" t="s">
        <v>226</v>
      </c>
      <c r="AU194" s="264" t="s">
        <v>85</v>
      </c>
      <c r="AV194" s="14" t="s">
        <v>87</v>
      </c>
      <c r="AW194" s="14" t="s">
        <v>35</v>
      </c>
      <c r="AX194" s="14" t="s">
        <v>78</v>
      </c>
      <c r="AY194" s="264" t="s">
        <v>216</v>
      </c>
    </row>
    <row r="195" spans="1:51" s="15" customFormat="1" ht="12">
      <c r="A195" s="15"/>
      <c r="B195" s="265"/>
      <c r="C195" s="266"/>
      <c r="D195" s="245" t="s">
        <v>226</v>
      </c>
      <c r="E195" s="267" t="s">
        <v>1</v>
      </c>
      <c r="F195" s="268" t="s">
        <v>229</v>
      </c>
      <c r="G195" s="266"/>
      <c r="H195" s="269">
        <v>66.285</v>
      </c>
      <c r="I195" s="270"/>
      <c r="J195" s="266"/>
      <c r="K195" s="266"/>
      <c r="L195" s="271"/>
      <c r="M195" s="272"/>
      <c r="N195" s="273"/>
      <c r="O195" s="273"/>
      <c r="P195" s="273"/>
      <c r="Q195" s="273"/>
      <c r="R195" s="273"/>
      <c r="S195" s="273"/>
      <c r="T195" s="274"/>
      <c r="U195" s="15"/>
      <c r="V195" s="15"/>
      <c r="W195" s="15"/>
      <c r="X195" s="15"/>
      <c r="Y195" s="15"/>
      <c r="Z195" s="15"/>
      <c r="AA195" s="15"/>
      <c r="AB195" s="15"/>
      <c r="AC195" s="15"/>
      <c r="AD195" s="15"/>
      <c r="AE195" s="15"/>
      <c r="AT195" s="275" t="s">
        <v>226</v>
      </c>
      <c r="AU195" s="275" t="s">
        <v>85</v>
      </c>
      <c r="AV195" s="15" t="s">
        <v>100</v>
      </c>
      <c r="AW195" s="15" t="s">
        <v>35</v>
      </c>
      <c r="AX195" s="15" t="s">
        <v>85</v>
      </c>
      <c r="AY195" s="275" t="s">
        <v>216</v>
      </c>
    </row>
    <row r="196" spans="1:65" s="2" customFormat="1" ht="234.75" customHeight="1">
      <c r="A196" s="39"/>
      <c r="B196" s="40"/>
      <c r="C196" s="276" t="s">
        <v>328</v>
      </c>
      <c r="D196" s="276" t="s">
        <v>265</v>
      </c>
      <c r="E196" s="277" t="s">
        <v>1231</v>
      </c>
      <c r="F196" s="278" t="s">
        <v>1232</v>
      </c>
      <c r="G196" s="279" t="s">
        <v>255</v>
      </c>
      <c r="H196" s="280">
        <v>13.5</v>
      </c>
      <c r="I196" s="281"/>
      <c r="J196" s="282">
        <f>ROUND(I196*H196,2)</f>
        <v>0</v>
      </c>
      <c r="K196" s="278" t="s">
        <v>223</v>
      </c>
      <c r="L196" s="45"/>
      <c r="M196" s="283" t="s">
        <v>1</v>
      </c>
      <c r="N196" s="284" t="s">
        <v>43</v>
      </c>
      <c r="O196" s="92"/>
      <c r="P196" s="239">
        <f>O196*H196</f>
        <v>0</v>
      </c>
      <c r="Q196" s="239">
        <v>0</v>
      </c>
      <c r="R196" s="239">
        <f>Q196*H196</f>
        <v>0</v>
      </c>
      <c r="S196" s="239">
        <v>0</v>
      </c>
      <c r="T196" s="240">
        <f>S196*H196</f>
        <v>0</v>
      </c>
      <c r="U196" s="39"/>
      <c r="V196" s="39"/>
      <c r="W196" s="39"/>
      <c r="X196" s="39"/>
      <c r="Y196" s="39"/>
      <c r="Z196" s="39"/>
      <c r="AA196" s="39"/>
      <c r="AB196" s="39"/>
      <c r="AC196" s="39"/>
      <c r="AD196" s="39"/>
      <c r="AE196" s="39"/>
      <c r="AR196" s="241" t="s">
        <v>233</v>
      </c>
      <c r="AT196" s="241" t="s">
        <v>265</v>
      </c>
      <c r="AU196" s="241" t="s">
        <v>85</v>
      </c>
      <c r="AY196" s="18" t="s">
        <v>216</v>
      </c>
      <c r="BE196" s="242">
        <f>IF(N196="základní",J196,0)</f>
        <v>0</v>
      </c>
      <c r="BF196" s="242">
        <f>IF(N196="snížená",J196,0)</f>
        <v>0</v>
      </c>
      <c r="BG196" s="242">
        <f>IF(N196="zákl. přenesená",J196,0)</f>
        <v>0</v>
      </c>
      <c r="BH196" s="242">
        <f>IF(N196="sníž. přenesená",J196,0)</f>
        <v>0</v>
      </c>
      <c r="BI196" s="242">
        <f>IF(N196="nulová",J196,0)</f>
        <v>0</v>
      </c>
      <c r="BJ196" s="18" t="s">
        <v>85</v>
      </c>
      <c r="BK196" s="242">
        <f>ROUND(I196*H196,2)</f>
        <v>0</v>
      </c>
      <c r="BL196" s="18" t="s">
        <v>233</v>
      </c>
      <c r="BM196" s="241" t="s">
        <v>1233</v>
      </c>
    </row>
    <row r="197" spans="1:51" s="13" customFormat="1" ht="12">
      <c r="A197" s="13"/>
      <c r="B197" s="243"/>
      <c r="C197" s="244"/>
      <c r="D197" s="245" t="s">
        <v>226</v>
      </c>
      <c r="E197" s="246" t="s">
        <v>1</v>
      </c>
      <c r="F197" s="247" t="s">
        <v>1234</v>
      </c>
      <c r="G197" s="244"/>
      <c r="H197" s="246" t="s">
        <v>1</v>
      </c>
      <c r="I197" s="248"/>
      <c r="J197" s="244"/>
      <c r="K197" s="244"/>
      <c r="L197" s="249"/>
      <c r="M197" s="250"/>
      <c r="N197" s="251"/>
      <c r="O197" s="251"/>
      <c r="P197" s="251"/>
      <c r="Q197" s="251"/>
      <c r="R197" s="251"/>
      <c r="S197" s="251"/>
      <c r="T197" s="252"/>
      <c r="U197" s="13"/>
      <c r="V197" s="13"/>
      <c r="W197" s="13"/>
      <c r="X197" s="13"/>
      <c r="Y197" s="13"/>
      <c r="Z197" s="13"/>
      <c r="AA197" s="13"/>
      <c r="AB197" s="13"/>
      <c r="AC197" s="13"/>
      <c r="AD197" s="13"/>
      <c r="AE197" s="13"/>
      <c r="AT197" s="253" t="s">
        <v>226</v>
      </c>
      <c r="AU197" s="253" t="s">
        <v>85</v>
      </c>
      <c r="AV197" s="13" t="s">
        <v>85</v>
      </c>
      <c r="AW197" s="13" t="s">
        <v>35</v>
      </c>
      <c r="AX197" s="13" t="s">
        <v>78</v>
      </c>
      <c r="AY197" s="253" t="s">
        <v>216</v>
      </c>
    </row>
    <row r="198" spans="1:51" s="14" customFormat="1" ht="12">
      <c r="A198" s="14"/>
      <c r="B198" s="254"/>
      <c r="C198" s="255"/>
      <c r="D198" s="245" t="s">
        <v>226</v>
      </c>
      <c r="E198" s="256" t="s">
        <v>1</v>
      </c>
      <c r="F198" s="257" t="s">
        <v>1235</v>
      </c>
      <c r="G198" s="255"/>
      <c r="H198" s="258">
        <v>13.5</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226</v>
      </c>
      <c r="AU198" s="264" t="s">
        <v>85</v>
      </c>
      <c r="AV198" s="14" t="s">
        <v>87</v>
      </c>
      <c r="AW198" s="14" t="s">
        <v>35</v>
      </c>
      <c r="AX198" s="14" t="s">
        <v>78</v>
      </c>
      <c r="AY198" s="264" t="s">
        <v>216</v>
      </c>
    </row>
    <row r="199" spans="1:51" s="15" customFormat="1" ht="12">
      <c r="A199" s="15"/>
      <c r="B199" s="265"/>
      <c r="C199" s="266"/>
      <c r="D199" s="245" t="s">
        <v>226</v>
      </c>
      <c r="E199" s="267" t="s">
        <v>1</v>
      </c>
      <c r="F199" s="268" t="s">
        <v>229</v>
      </c>
      <c r="G199" s="266"/>
      <c r="H199" s="269">
        <v>13.5</v>
      </c>
      <c r="I199" s="270"/>
      <c r="J199" s="266"/>
      <c r="K199" s="266"/>
      <c r="L199" s="271"/>
      <c r="M199" s="272"/>
      <c r="N199" s="273"/>
      <c r="O199" s="273"/>
      <c r="P199" s="273"/>
      <c r="Q199" s="273"/>
      <c r="R199" s="273"/>
      <c r="S199" s="273"/>
      <c r="T199" s="274"/>
      <c r="U199" s="15"/>
      <c r="V199" s="15"/>
      <c r="W199" s="15"/>
      <c r="X199" s="15"/>
      <c r="Y199" s="15"/>
      <c r="Z199" s="15"/>
      <c r="AA199" s="15"/>
      <c r="AB199" s="15"/>
      <c r="AC199" s="15"/>
      <c r="AD199" s="15"/>
      <c r="AE199" s="15"/>
      <c r="AT199" s="275" t="s">
        <v>226</v>
      </c>
      <c r="AU199" s="275" t="s">
        <v>85</v>
      </c>
      <c r="AV199" s="15" t="s">
        <v>100</v>
      </c>
      <c r="AW199" s="15" t="s">
        <v>35</v>
      </c>
      <c r="AX199" s="15" t="s">
        <v>85</v>
      </c>
      <c r="AY199" s="275" t="s">
        <v>216</v>
      </c>
    </row>
    <row r="200" spans="1:65" s="2" customFormat="1" ht="234.75" customHeight="1">
      <c r="A200" s="39"/>
      <c r="B200" s="40"/>
      <c r="C200" s="276" t="s">
        <v>334</v>
      </c>
      <c r="D200" s="276" t="s">
        <v>265</v>
      </c>
      <c r="E200" s="277" t="s">
        <v>994</v>
      </c>
      <c r="F200" s="278" t="s">
        <v>995</v>
      </c>
      <c r="G200" s="279" t="s">
        <v>255</v>
      </c>
      <c r="H200" s="280">
        <v>7.87</v>
      </c>
      <c r="I200" s="281"/>
      <c r="J200" s="282">
        <f>ROUND(I200*H200,2)</f>
        <v>0</v>
      </c>
      <c r="K200" s="278" t="s">
        <v>223</v>
      </c>
      <c r="L200" s="45"/>
      <c r="M200" s="283" t="s">
        <v>1</v>
      </c>
      <c r="N200" s="284" t="s">
        <v>43</v>
      </c>
      <c r="O200" s="92"/>
      <c r="P200" s="239">
        <f>O200*H200</f>
        <v>0</v>
      </c>
      <c r="Q200" s="239">
        <v>0</v>
      </c>
      <c r="R200" s="239">
        <f>Q200*H200</f>
        <v>0</v>
      </c>
      <c r="S200" s="239">
        <v>0</v>
      </c>
      <c r="T200" s="240">
        <f>S200*H200</f>
        <v>0</v>
      </c>
      <c r="U200" s="39"/>
      <c r="V200" s="39"/>
      <c r="W200" s="39"/>
      <c r="X200" s="39"/>
      <c r="Y200" s="39"/>
      <c r="Z200" s="39"/>
      <c r="AA200" s="39"/>
      <c r="AB200" s="39"/>
      <c r="AC200" s="39"/>
      <c r="AD200" s="39"/>
      <c r="AE200" s="39"/>
      <c r="AR200" s="241" t="s">
        <v>233</v>
      </c>
      <c r="AT200" s="241" t="s">
        <v>265</v>
      </c>
      <c r="AU200" s="241" t="s">
        <v>85</v>
      </c>
      <c r="AY200" s="18" t="s">
        <v>216</v>
      </c>
      <c r="BE200" s="242">
        <f>IF(N200="základní",J200,0)</f>
        <v>0</v>
      </c>
      <c r="BF200" s="242">
        <f>IF(N200="snížená",J200,0)</f>
        <v>0</v>
      </c>
      <c r="BG200" s="242">
        <f>IF(N200="zákl. přenesená",J200,0)</f>
        <v>0</v>
      </c>
      <c r="BH200" s="242">
        <f>IF(N200="sníž. přenesená",J200,0)</f>
        <v>0</v>
      </c>
      <c r="BI200" s="242">
        <f>IF(N200="nulová",J200,0)</f>
        <v>0</v>
      </c>
      <c r="BJ200" s="18" t="s">
        <v>85</v>
      </c>
      <c r="BK200" s="242">
        <f>ROUND(I200*H200,2)</f>
        <v>0</v>
      </c>
      <c r="BL200" s="18" t="s">
        <v>233</v>
      </c>
      <c r="BM200" s="241" t="s">
        <v>1236</v>
      </c>
    </row>
    <row r="201" spans="1:51" s="13" customFormat="1" ht="12">
      <c r="A201" s="13"/>
      <c r="B201" s="243"/>
      <c r="C201" s="244"/>
      <c r="D201" s="245" t="s">
        <v>226</v>
      </c>
      <c r="E201" s="246" t="s">
        <v>1</v>
      </c>
      <c r="F201" s="247" t="s">
        <v>1237</v>
      </c>
      <c r="G201" s="244"/>
      <c r="H201" s="246" t="s">
        <v>1</v>
      </c>
      <c r="I201" s="248"/>
      <c r="J201" s="244"/>
      <c r="K201" s="244"/>
      <c r="L201" s="249"/>
      <c r="M201" s="250"/>
      <c r="N201" s="251"/>
      <c r="O201" s="251"/>
      <c r="P201" s="251"/>
      <c r="Q201" s="251"/>
      <c r="R201" s="251"/>
      <c r="S201" s="251"/>
      <c r="T201" s="252"/>
      <c r="U201" s="13"/>
      <c r="V201" s="13"/>
      <c r="W201" s="13"/>
      <c r="X201" s="13"/>
      <c r="Y201" s="13"/>
      <c r="Z201" s="13"/>
      <c r="AA201" s="13"/>
      <c r="AB201" s="13"/>
      <c r="AC201" s="13"/>
      <c r="AD201" s="13"/>
      <c r="AE201" s="13"/>
      <c r="AT201" s="253" t="s">
        <v>226</v>
      </c>
      <c r="AU201" s="253" t="s">
        <v>85</v>
      </c>
      <c r="AV201" s="13" t="s">
        <v>85</v>
      </c>
      <c r="AW201" s="13" t="s">
        <v>35</v>
      </c>
      <c r="AX201" s="13" t="s">
        <v>78</v>
      </c>
      <c r="AY201" s="253" t="s">
        <v>216</v>
      </c>
    </row>
    <row r="202" spans="1:51" s="14" customFormat="1" ht="12">
      <c r="A202" s="14"/>
      <c r="B202" s="254"/>
      <c r="C202" s="255"/>
      <c r="D202" s="245" t="s">
        <v>226</v>
      </c>
      <c r="E202" s="256" t="s">
        <v>1</v>
      </c>
      <c r="F202" s="257" t="s">
        <v>1238</v>
      </c>
      <c r="G202" s="255"/>
      <c r="H202" s="258">
        <v>7.87</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226</v>
      </c>
      <c r="AU202" s="264" t="s">
        <v>85</v>
      </c>
      <c r="AV202" s="14" t="s">
        <v>87</v>
      </c>
      <c r="AW202" s="14" t="s">
        <v>35</v>
      </c>
      <c r="AX202" s="14" t="s">
        <v>78</v>
      </c>
      <c r="AY202" s="264" t="s">
        <v>216</v>
      </c>
    </row>
    <row r="203" spans="1:51" s="15" customFormat="1" ht="12">
      <c r="A203" s="15"/>
      <c r="B203" s="265"/>
      <c r="C203" s="266"/>
      <c r="D203" s="245" t="s">
        <v>226</v>
      </c>
      <c r="E203" s="267" t="s">
        <v>1</v>
      </c>
      <c r="F203" s="268" t="s">
        <v>229</v>
      </c>
      <c r="G203" s="266"/>
      <c r="H203" s="269">
        <v>7.87</v>
      </c>
      <c r="I203" s="270"/>
      <c r="J203" s="266"/>
      <c r="K203" s="266"/>
      <c r="L203" s="271"/>
      <c r="M203" s="272"/>
      <c r="N203" s="273"/>
      <c r="O203" s="273"/>
      <c r="P203" s="273"/>
      <c r="Q203" s="273"/>
      <c r="R203" s="273"/>
      <c r="S203" s="273"/>
      <c r="T203" s="274"/>
      <c r="U203" s="15"/>
      <c r="V203" s="15"/>
      <c r="W203" s="15"/>
      <c r="X203" s="15"/>
      <c r="Y203" s="15"/>
      <c r="Z203" s="15"/>
      <c r="AA203" s="15"/>
      <c r="AB203" s="15"/>
      <c r="AC203" s="15"/>
      <c r="AD203" s="15"/>
      <c r="AE203" s="15"/>
      <c r="AT203" s="275" t="s">
        <v>226</v>
      </c>
      <c r="AU203" s="275" t="s">
        <v>85</v>
      </c>
      <c r="AV203" s="15" t="s">
        <v>100</v>
      </c>
      <c r="AW203" s="15" t="s">
        <v>35</v>
      </c>
      <c r="AX203" s="15" t="s">
        <v>85</v>
      </c>
      <c r="AY203" s="275" t="s">
        <v>216</v>
      </c>
    </row>
    <row r="204" spans="1:65" s="2" customFormat="1" ht="90" customHeight="1">
      <c r="A204" s="39"/>
      <c r="B204" s="40"/>
      <c r="C204" s="276" t="s">
        <v>338</v>
      </c>
      <c r="D204" s="276" t="s">
        <v>265</v>
      </c>
      <c r="E204" s="277" t="s">
        <v>1239</v>
      </c>
      <c r="F204" s="278" t="s">
        <v>1240</v>
      </c>
      <c r="G204" s="279" t="s">
        <v>255</v>
      </c>
      <c r="H204" s="280">
        <v>14.85</v>
      </c>
      <c r="I204" s="281"/>
      <c r="J204" s="282">
        <f>ROUND(I204*H204,2)</f>
        <v>0</v>
      </c>
      <c r="K204" s="278" t="s">
        <v>223</v>
      </c>
      <c r="L204" s="45"/>
      <c r="M204" s="283" t="s">
        <v>1</v>
      </c>
      <c r="N204" s="284" t="s">
        <v>43</v>
      </c>
      <c r="O204" s="92"/>
      <c r="P204" s="239">
        <f>O204*H204</f>
        <v>0</v>
      </c>
      <c r="Q204" s="239">
        <v>0</v>
      </c>
      <c r="R204" s="239">
        <f>Q204*H204</f>
        <v>0</v>
      </c>
      <c r="S204" s="239">
        <v>0</v>
      </c>
      <c r="T204" s="240">
        <f>S204*H204</f>
        <v>0</v>
      </c>
      <c r="U204" s="39"/>
      <c r="V204" s="39"/>
      <c r="W204" s="39"/>
      <c r="X204" s="39"/>
      <c r="Y204" s="39"/>
      <c r="Z204" s="39"/>
      <c r="AA204" s="39"/>
      <c r="AB204" s="39"/>
      <c r="AC204" s="39"/>
      <c r="AD204" s="39"/>
      <c r="AE204" s="39"/>
      <c r="AR204" s="241" t="s">
        <v>233</v>
      </c>
      <c r="AT204" s="241" t="s">
        <v>265</v>
      </c>
      <c r="AU204" s="241" t="s">
        <v>85</v>
      </c>
      <c r="AY204" s="18" t="s">
        <v>216</v>
      </c>
      <c r="BE204" s="242">
        <f>IF(N204="základní",J204,0)</f>
        <v>0</v>
      </c>
      <c r="BF204" s="242">
        <f>IF(N204="snížená",J204,0)</f>
        <v>0</v>
      </c>
      <c r="BG204" s="242">
        <f>IF(N204="zákl. přenesená",J204,0)</f>
        <v>0</v>
      </c>
      <c r="BH204" s="242">
        <f>IF(N204="sníž. přenesená",J204,0)</f>
        <v>0</v>
      </c>
      <c r="BI204" s="242">
        <f>IF(N204="nulová",J204,0)</f>
        <v>0</v>
      </c>
      <c r="BJ204" s="18" t="s">
        <v>85</v>
      </c>
      <c r="BK204" s="242">
        <f>ROUND(I204*H204,2)</f>
        <v>0</v>
      </c>
      <c r="BL204" s="18" t="s">
        <v>233</v>
      </c>
      <c r="BM204" s="241" t="s">
        <v>1241</v>
      </c>
    </row>
    <row r="205" spans="1:65" s="2" customFormat="1" ht="90" customHeight="1">
      <c r="A205" s="39"/>
      <c r="B205" s="40"/>
      <c r="C205" s="276" t="s">
        <v>310</v>
      </c>
      <c r="D205" s="276" t="s">
        <v>265</v>
      </c>
      <c r="E205" s="277" t="s">
        <v>1242</v>
      </c>
      <c r="F205" s="278" t="s">
        <v>1243</v>
      </c>
      <c r="G205" s="279" t="s">
        <v>255</v>
      </c>
      <c r="H205" s="280">
        <v>10.08</v>
      </c>
      <c r="I205" s="281"/>
      <c r="J205" s="282">
        <f>ROUND(I205*H205,2)</f>
        <v>0</v>
      </c>
      <c r="K205" s="278" t="s">
        <v>223</v>
      </c>
      <c r="L205" s="45"/>
      <c r="M205" s="298" t="s">
        <v>1</v>
      </c>
      <c r="N205" s="299" t="s">
        <v>43</v>
      </c>
      <c r="O205" s="295"/>
      <c r="P205" s="300">
        <f>O205*H205</f>
        <v>0</v>
      </c>
      <c r="Q205" s="300">
        <v>0</v>
      </c>
      <c r="R205" s="300">
        <f>Q205*H205</f>
        <v>0</v>
      </c>
      <c r="S205" s="300">
        <v>0</v>
      </c>
      <c r="T205" s="301">
        <f>S205*H205</f>
        <v>0</v>
      </c>
      <c r="U205" s="39"/>
      <c r="V205" s="39"/>
      <c r="W205" s="39"/>
      <c r="X205" s="39"/>
      <c r="Y205" s="39"/>
      <c r="Z205" s="39"/>
      <c r="AA205" s="39"/>
      <c r="AB205" s="39"/>
      <c r="AC205" s="39"/>
      <c r="AD205" s="39"/>
      <c r="AE205" s="39"/>
      <c r="AR205" s="241" t="s">
        <v>233</v>
      </c>
      <c r="AT205" s="241" t="s">
        <v>265</v>
      </c>
      <c r="AU205" s="241" t="s">
        <v>85</v>
      </c>
      <c r="AY205" s="18" t="s">
        <v>216</v>
      </c>
      <c r="BE205" s="242">
        <f>IF(N205="základní",J205,0)</f>
        <v>0</v>
      </c>
      <c r="BF205" s="242">
        <f>IF(N205="snížená",J205,0)</f>
        <v>0</v>
      </c>
      <c r="BG205" s="242">
        <f>IF(N205="zákl. přenesená",J205,0)</f>
        <v>0</v>
      </c>
      <c r="BH205" s="242">
        <f>IF(N205="sníž. přenesená",J205,0)</f>
        <v>0</v>
      </c>
      <c r="BI205" s="242">
        <f>IF(N205="nulová",J205,0)</f>
        <v>0</v>
      </c>
      <c r="BJ205" s="18" t="s">
        <v>85</v>
      </c>
      <c r="BK205" s="242">
        <f>ROUND(I205*H205,2)</f>
        <v>0</v>
      </c>
      <c r="BL205" s="18" t="s">
        <v>233</v>
      </c>
      <c r="BM205" s="241" t="s">
        <v>1244</v>
      </c>
    </row>
    <row r="206" spans="1:31" s="2" customFormat="1" ht="6.95" customHeight="1">
      <c r="A206" s="39"/>
      <c r="B206" s="67"/>
      <c r="C206" s="68"/>
      <c r="D206" s="68"/>
      <c r="E206" s="68"/>
      <c r="F206" s="68"/>
      <c r="G206" s="68"/>
      <c r="H206" s="68"/>
      <c r="I206" s="68"/>
      <c r="J206" s="68"/>
      <c r="K206" s="68"/>
      <c r="L206" s="45"/>
      <c r="M206" s="39"/>
      <c r="O206" s="39"/>
      <c r="P206" s="39"/>
      <c r="Q206" s="39"/>
      <c r="R206" s="39"/>
      <c r="S206" s="39"/>
      <c r="T206" s="39"/>
      <c r="U206" s="39"/>
      <c r="V206" s="39"/>
      <c r="W206" s="39"/>
      <c r="X206" s="39"/>
      <c r="Y206" s="39"/>
      <c r="Z206" s="39"/>
      <c r="AA206" s="39"/>
      <c r="AB206" s="39"/>
      <c r="AC206" s="39"/>
      <c r="AD206" s="39"/>
      <c r="AE206" s="39"/>
    </row>
  </sheetData>
  <sheetProtection password="CC35" sheet="1" objects="1" scenarios="1" formatColumns="0" formatRows="0" autoFilter="0"/>
  <autoFilter ref="C126:K205"/>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Liprtová Pavlína</dc:creator>
  <cp:keywords/>
  <dc:description/>
  <cp:lastModifiedBy>Liprtová Pavlína</cp:lastModifiedBy>
  <dcterms:created xsi:type="dcterms:W3CDTF">2023-02-15T07:53:03Z</dcterms:created>
  <dcterms:modified xsi:type="dcterms:W3CDTF">2023-02-15T07:53:30Z</dcterms:modified>
  <cp:category/>
  <cp:version/>
  <cp:contentType/>
  <cp:contentStatus/>
</cp:coreProperties>
</file>