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" sheetId="2" r:id="rId2"/>
    <sheet name="SO 01" sheetId="3" r:id="rId3"/>
    <sheet name="SO 02" sheetId="4" r:id="rId4"/>
    <sheet name="SO 98-98" sheetId="5" r:id="rId5"/>
  </sheets>
  <definedNames/>
  <calcPr fullCalcOnLoad="1"/>
</workbook>
</file>

<file path=xl/sharedStrings.xml><?xml version="1.0" encoding="utf-8"?>
<sst xmlns="http://schemas.openxmlformats.org/spreadsheetml/2006/main" count="4117" uniqueCount="1013">
  <si>
    <t>Aspe</t>
  </si>
  <si>
    <t>Rekapitulace ceny</t>
  </si>
  <si>
    <t>S631900234</t>
  </si>
  <si>
    <t>Zlepšení rozhledových poměrů na přejezdu P6310 v km 11,600 trati Tábor - Bechyně</t>
  </si>
  <si>
    <t>ZŘ</t>
  </si>
  <si>
    <t>20230112_OTSKP2022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</si>
  <si>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</si>
  <si>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</si>
  <si>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</si>
  <si>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</si>
  <si>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</si>
  <si>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</si>
  <si>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</si>
  <si>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</si>
  <si>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</si>
  <si>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</si>
  <si>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01</t>
  </si>
  <si>
    <t>Zabezpečovací zařízení přejezdu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</si>
  <si>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</si>
  <si>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</si>
  <si>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</si>
  <si>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</si>
  <si>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</si>
  <si>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</si>
  <si>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</si>
  <si>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</si>
  <si>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</si>
  <si>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</si>
  <si>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</si>
  <si>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</si>
  <si>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</si>
  <si>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</si>
  <si>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</si>
  <si>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</si>
  <si>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</si>
  <si>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</si>
  <si>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</si>
  <si>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</si>
  <si>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</si>
  <si>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</si>
  <si>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</si>
  <si>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</si>
  <si>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</si>
  <si>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</si>
  <si>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</si>
  <si>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</t>
  </si>
  <si>
    <t>SD</t>
  </si>
  <si>
    <t>1</t>
  </si>
  <si>
    <t>Zemní práce</t>
  </si>
  <si>
    <t>P</t>
  </si>
  <si>
    <t>701AAER</t>
  </si>
  <si>
    <t/>
  </si>
  <si>
    <t>VYTÝČENÍ KABELOVÉHO VEDENÍ V ZASTAVĚNÉM PROSTORU</t>
  </si>
  <si>
    <t>KM</t>
  </si>
  <si>
    <t>R-položka</t>
  </si>
  <si>
    <t>PP</t>
  </si>
  <si>
    <t>VV</t>
  </si>
  <si>
    <t>TS</t>
  </si>
  <si>
    <t>Kácení stromů se měří v [ks] poražených stromů (průměr stromů se měří ve výšce 1,3m nad        
terénem) a zahrnuje zejména:        
- poražení stromu a osekání větví        
- spálení větví na hromadách nebo štěpkování        
- dopravu a uložení kmenů, případné další práce s nimi dle pokynů zadávací dokumentace Odstranění pařezů se měří v [ks] vytrhaných nebo vykopaných pařezů a zahrnuje zejména:        
- vytrhání nebo vykopání pařezů        
- veškeré zemní práce spojené s odstraněním pařezů        
- dopravu a uložení pařezů, případně další práce s nimi dle pokynů zadávací dokumentace        
- zásyp jam po pařezech</t>
  </si>
  <si>
    <t>11120</t>
  </si>
  <si>
    <t>ODSTRANĚNÍ KŘOVIN</t>
  </si>
  <si>
    <t>M2</t>
  </si>
  <si>
    <t>2022_OTSKP</t>
  </si>
  <si>
    <t>odstranění křovin a stromů do průměru 100 mmdoprava dřevin bez ohledu na vzdálenosts pálení na hromadách nebo štěpkování</t>
  </si>
  <si>
    <t>Technická specifikace položky odpovídá příslušné cenové soustavě.</t>
  </si>
  <si>
    <t>11316</t>
  </si>
  <si>
    <t>ODSTRANĚNÍ KRYTU ZPEVNĚNÝCH PLOCH ZE SILNIČNÍCH DÍLCŮ</t>
  </si>
  <si>
    <t>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</si>
  <si>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</si>
  <si>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1,5*2=3,000 [A]</t>
  </si>
  <si>
    <t>4</t>
  </si>
  <si>
    <t>132838</t>
  </si>
  <si>
    <t>HLOUBENÍ RÝH ŠÍŘ DO 2M PAŽ I NEPAŽ TŘ. II, ODVOZ DO 20KM</t>
  </si>
  <si>
    <t>1721,875*0,4*0,8Celkem: 0=551,000 [A]</t>
  </si>
  <si>
    <t>5</t>
  </si>
  <si>
    <t>17411</t>
  </si>
  <si>
    <t>ZÁSYP JAM A RÝH ZEMINOU SE ZHUTNĚNÍM</t>
  </si>
  <si>
    <t>6</t>
  </si>
  <si>
    <t>141733R</t>
  </si>
  <si>
    <t>PROTLAČOVÁNÍ POTRUBÍ Z PLAST HMOT DN DO 150MM</t>
  </si>
  <si>
    <t>M</t>
  </si>
  <si>
    <t>položka zahrnuje dodávku protlačovaného potrubí a veškeré pomocné práce (startovací zařízení, startovací a cílová jáma, opěrné a vodící bloky a pod.)</t>
  </si>
  <si>
    <t>3*8m Celkem: 0=0,000 [A=24,000 [A]</t>
  </si>
  <si>
    <t>7</t>
  </si>
  <si>
    <t>702111</t>
  </si>
  <si>
    <t>KABELOVÝ ŽLAB ZEMNÍ VČETNĚ KRYTU SVĚTLÉ ŠÍŘKY DO 120 MM</t>
  </si>
  <si>
    <t>Položka obsahuje: – kompletní montáž, rozměření, upevnění, řezání, spojování a pod. – veškerý spojovací a montážní materiál vč. upevňovacího materiálu ( držáky apod.) – pomocné mechanismy</t>
  </si>
  <si>
    <t>8</t>
  </si>
  <si>
    <t>702212</t>
  </si>
  <si>
    <t>KABELOVÁ CHRÁNIČKA ZEMNÍ DN PŘES 100 DO 200 MM</t>
  </si>
  <si>
    <t>9</t>
  </si>
  <si>
    <t>702720</t>
  </si>
  <si>
    <t>ODDĚLENÍ KABELŮ VE VÝKOPU BETONOVOU DESKOU</t>
  </si>
  <si>
    <t>10</t>
  </si>
  <si>
    <t>709210</t>
  </si>
  <si>
    <t>KŘIŽOVATKA KABELOVÝCH VEDENÍ SE STÁVAJÍCÍ INŽENÝRSKOU SÍTÍ (KABELEM, POTRUBÍM APOD.)</t>
  </si>
  <si>
    <t>KUS</t>
  </si>
  <si>
    <t>11</t>
  </si>
  <si>
    <t>702312</t>
  </si>
  <si>
    <t>ZAKRYTÍ KABELŮ VÝSTRAŽNOU FÓLIÍ ŠÍŘKY PŘES 20 DO 40 CM</t>
  </si>
  <si>
    <t>veškeré práce včetně dodávky folie</t>
  </si>
  <si>
    <t>12</t>
  </si>
  <si>
    <t>27211</t>
  </si>
  <si>
    <t>ZÁKLADY Z DÍLCŮ BETONOVÝCH</t>
  </si>
  <si>
    <t>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okamžiku,</t>
  </si>
  <si>
    <t>ZÁKLADY PRO RELÉOVÝ DOMEK  
4*0,125=0,500 [A]</t>
  </si>
  <si>
    <t>13</t>
  </si>
  <si>
    <t>272125</t>
  </si>
  <si>
    <t>ZÁKLADY Z DÍLCŮ ŽELEZOBETONOVÝCH DO C30/37</t>
  </si>
  <si>
    <t>4*0,8*0,8*1,367 Celkem: 0=3,500 [A]</t>
  </si>
  <si>
    <t>14</t>
  </si>
  <si>
    <t>701003</t>
  </si>
  <si>
    <t>BETONOVÝ OZNAČNÍK</t>
  </si>
  <si>
    <t>Položka obsahuje: – veškeré práce a materiál obsažený v názvu položky</t>
  </si>
  <si>
    <t>15</t>
  </si>
  <si>
    <t>35512</t>
  </si>
  <si>
    <t>STOKOVÉ ŽLABY Z DÍLCŮ ZE ŽELEZOBET</t>
  </si>
  <si>
    <t>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</t>
  </si>
  <si>
    <t>16</t>
  </si>
  <si>
    <t>911CE1</t>
  </si>
  <si>
    <t>SVODIDLO BETON, ÚROVEŇ ZADRŽ H4 VÝŠ 0,8M - DODÁVKA A MONTÁŽ</t>
  </si>
  <si>
    <t>Kabelizace</t>
  </si>
  <si>
    <t>17</t>
  </si>
  <si>
    <t>741911R</t>
  </si>
  <si>
    <t>UZEMŇOVACÍ VODIČ V ZEMI FEZN DO 120 MM2</t>
  </si>
  <si>
    <t>Položka obsahuje: – přípravu podkladu pro osazení – měření, dělení, spojování, tvarování – ochranný nátěr spojů a při průchodu vodiče nad terén apod. dle příslušných norem2. Položka neobsahuje: – zemní práce – ochranu vodiče - chráničky apod.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</si>
  <si>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</si>
  <si>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18</t>
  </si>
  <si>
    <t>741C05</t>
  </si>
  <si>
    <t>SPOJOVÁNÍ UZEMŇOVACÍCH VODIČŮ</t>
  </si>
  <si>
    <t>Položka obsahuje: – tvarování, přípravu spojů – svařování – ochranný nátěr spoje dle příslušných norem</t>
  </si>
  <si>
    <t>19</t>
  </si>
  <si>
    <t>742F12R</t>
  </si>
  <si>
    <t>KABEL NN NEBO VODIČ JEDNOŽÍLOVÝ CU S PLASTOVOU IZOLACÍ OD 4 DO 16 MM2</t>
  </si>
  <si>
    <t>Položka obsahuje: – manipulace a uložení kabelu (do země, chráničky, kanálu, na rošty, na TV a pod.)2. Položka neobsahuje: – příchytky, spojky, koncovky, chráničky apod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</si>
  <si>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</si>
  <si>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20</t>
  </si>
  <si>
    <t>75A151R</t>
  </si>
  <si>
    <t>KABEL METALICKÝ SE STÍNĚNÍM DO 12 PÁRŮ - DODÁVKA</t>
  </si>
  <si>
    <t>KMPÁR</t>
  </si>
  <si>
    <t>3*2,53=7,590 [A]  
7*0,105=0,735 [B]  
Celkem: A+B=8,325 [C]</t>
  </si>
  <si>
    <t>1. Položka obsahuje:        
– dodání kabelů podle typu od výrobců včetně mimostaveništní dopravy        
2. Položka neobsahuje:        
X        
3. Způsob měření:        
Měří se n-násobky páru vodičů na kilometr.</t>
  </si>
  <si>
    <t>21</t>
  </si>
  <si>
    <t>75A161R</t>
  </si>
  <si>
    <t>KABEL METALICKÝ SE STÍNĚNÍM PŘES 12 PÁRŮ - DODÁVKA</t>
  </si>
  <si>
    <t>16*0,15=2,400 [A]  
24*0,05=1,200 [B]  
Celkem: A+B=3,600 [C]</t>
  </si>
  <si>
    <t>22</t>
  </si>
  <si>
    <t>75I321R</t>
  </si>
  <si>
    <t>KABEL ZEMNÍ DVOUPLÁŠŤOVÝ S PANCÍŘEM PRŮMĚRU ŽÍLY 0,8 MM DO 5XN</t>
  </si>
  <si>
    <t>KMČTYŘKA</t>
  </si>
  <si>
    <t>5*1,55=7,750 [A]</t>
  </si>
  <si>
    <t>1. Položka obsahuje:        
– dodávku specifikované kabelizace včetně potřebného drobného montážního materiálu        
– dopravu a skladování        
– práce spojené s montáží specifikované kabelizace specifikovaným způsobem (uložení na konstrukci, uložení, zatažení)        
– veškeré potřebné mechanizmy, včetně obsluhy, náklady na mzdy a přibližné (průměrné) náklady na pořízení potřebných materiálů        
2. Položka neobsahuje:        
X        
3. Způsob měření:        
Dodávka  a montáž specifikované kabelizace se měří v délce udané v kmčtyřkách.</t>
  </si>
  <si>
    <t>23</t>
  </si>
  <si>
    <t>75I221R</t>
  </si>
  <si>
    <t>KABEL ZEMNÍ DVOUPLÁŠŤOVÝ BEZ PANCÍŘE PRŮMĚRU ŽÍLY 0,8 MM DO 5XN</t>
  </si>
  <si>
    <t>3*0,005=0,015 [A]</t>
  </si>
  <si>
    <t>24</t>
  </si>
  <si>
    <t>75A237</t>
  </si>
  <si>
    <t>ZATAŽENÍ A SPOJKOVÁNÍ KABELŮ SE STÍNĚNÍM DO 12 PÁRŮ - MONTÁŽ</t>
  </si>
  <si>
    <t>25</t>
  </si>
  <si>
    <t>75A247</t>
  </si>
  <si>
    <t>ZATAŽENÍ A SPOJKOVÁNÍ KABELŮ SE STÍNĚNÍM PŘES 12 PÁRŮ - MONTÁŽ</t>
  </si>
  <si>
    <t>26</t>
  </si>
  <si>
    <t>75I911R</t>
  </si>
  <si>
    <t>OPTOTRUBKA HDPE PRŮMĚRU DO 40 MM</t>
  </si>
  <si>
    <t>Položka obsahuje: – dodávku specifikované kabelizace včetně potřebného drobného montážního materiálu – dopravu a skladování</t>
  </si>
  <si>
    <t>1. Položka obsahuje:  
 – dodávku specifikované kabelizace včetně potřebného drobného montážního materiálu  
 – dopravu a skladování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 
2. Položka neobsahuje:  
 X  
3. Způsob měření:  
Dodávka a montáž specifikované kabelizace se měří v délce udané v metrech.</t>
  </si>
  <si>
    <t>27</t>
  </si>
  <si>
    <t>75IA12</t>
  </si>
  <si>
    <t>OPTOTRUBKOVÁ SPOJKA PRŮMĚRU PŘES 40 MM</t>
  </si>
  <si>
    <t>Položka obsahuje: – dodávku specifikovaného bloku/zařízení včetně potřebného drobného montážního materiálu – dodávku souvisejícího příslušenství pro specifikovaný blok/zařízení – dopravu a skladování – kompletní montáž specifikovaného bloku/zařízení a souvisejícího příslušenství včetně potřebného drobného montážního materiálu</t>
  </si>
  <si>
    <t>28</t>
  </si>
  <si>
    <t>75I91X</t>
  </si>
  <si>
    <t>OPTOTRUBKA HDPE - MONTÁŽ</t>
  </si>
  <si>
    <t>Položka obsahuje: – práce spojené s montáží specifikované kabelizace specifikovaným způsobem (uložení na konstrukci, uložení, zatažení) – veškeré potřebné mechanizmy, včetně obsluhy, náklady na mzdy a přibližné (průměrné) náklady na pořízení potřebných materiálů2. Položka neobsahuje:  dodávku HDPE</t>
  </si>
  <si>
    <t>29</t>
  </si>
  <si>
    <t>75A410</t>
  </si>
  <si>
    <t>OZNAČENÍ KABELŮ ZNAČKOVACÍ KABELOVÝM ŠTÍTKEM</t>
  </si>
  <si>
    <t>štítek na kabely v trase po 20 m</t>
  </si>
  <si>
    <t>30</t>
  </si>
  <si>
    <t>701004</t>
  </si>
  <si>
    <t>VYHLEDÁVACÍ MARKER ZEMNÍ</t>
  </si>
  <si>
    <t>Položka obsahuje: – obsahuje i demontáž po skončení provizorního stavu – dopravu do skladu nebo na likvidaci – obrátkovost, opotřebení zapůjčeného materiálu – poplatek za likvidaci odpadů, pokud je materiál likvidován2</t>
  </si>
  <si>
    <t>Vnitřní zařízení</t>
  </si>
  <si>
    <t>31</t>
  </si>
  <si>
    <t>742F14R</t>
  </si>
  <si>
    <t>KABEL NN NEBO VODIČ JEDNOŽÍLOVÝ CU S PLASTOVOU IZOLACÍ OD 70 DO 120 MM2</t>
  </si>
  <si>
    <t>1. Položka obsahuje: – manipulace a uložení kabelu (do země, chráničky, kanálu, na rošty, na TV a pod.)2. Položka neobsahuje: – příchytky, spojky, koncovky, chráničky apod.</t>
  </si>
  <si>
    <t>32</t>
  </si>
  <si>
    <t>742H12R</t>
  </si>
  <si>
    <t>KABEL NN ČTYŘ- A PĚTIŽÍLOVÝ CU S PLASTOVOU IZOLACÍ OD 4 DO 16 MM2</t>
  </si>
  <si>
    <t>1. Položka obsahuje: – manipulace a uložení kabelu (do země, chráničky, kanálu, na rošty, na TV a pod.)2. Položka neobsahuje: – příchytky, spojky, koncovky, chráničky apod</t>
  </si>
  <si>
    <t>33</t>
  </si>
  <si>
    <t>742I11R</t>
  </si>
  <si>
    <t>KABEL NN CU OVLÁDACÍ 7-12ŽÍLOVÝ DO 2,5 MM2</t>
  </si>
  <si>
    <t>34</t>
  </si>
  <si>
    <t>742L12</t>
  </si>
  <si>
    <t>UKONČENÍ DVOU AŽ PĚTIŽÍLOVÉHO KABELU V ROZVADĚČI NEBO NA PŘÍSTROJI OD 4 DO 16 MM2</t>
  </si>
  <si>
    <t>1. Položka obsahuje: – všechny práce spojené s úpravou kabelů pro montáž včetně veškerého příslušentsví</t>
  </si>
  <si>
    <t>35</t>
  </si>
  <si>
    <t>742N11</t>
  </si>
  <si>
    <t>UKONČENÍ 19-24ŽÍLOVÉHO KABELU V ROZVADĚČI NEBO NA PŘÍSTROJI DO 2,5 MM2</t>
  </si>
  <si>
    <t>36</t>
  </si>
  <si>
    <t>744M31</t>
  </si>
  <si>
    <t>OVLADAČ NOUZOVÉHO VYPNUTÍ KOMPLETNÍ (STOP TLAČÍTKO) DO 10 A</t>
  </si>
  <si>
    <t>1. Položka obsahuje: – veškerý spojovací materiál vč. připojovacího vedení</t>
  </si>
  <si>
    <t>37</t>
  </si>
  <si>
    <t>744Q22</t>
  </si>
  <si>
    <t>SVODIČ PŘEPĚTÍ TYP 1+2 (TŘÍDA B+C) 3-4 PÓLOVÝ</t>
  </si>
  <si>
    <t>38</t>
  </si>
  <si>
    <t>75B111</t>
  </si>
  <si>
    <t>VNITŘNÍ KABELOVÉ ROZVODY DO 20 KABELŮ - DODÁVKA</t>
  </si>
  <si>
    <t>1. Položka obsahuje: – dodávka kabelů vč. eventuálních konektorů a potřebného pomocného materiálu a jeho dopravy na místo určení – kabely včetně pomocného materiálu – dopravu do místa určení</t>
  </si>
  <si>
    <t>39</t>
  </si>
  <si>
    <t>75B421</t>
  </si>
  <si>
    <t>STOJANOVÁ ŘADA PRO 2 STOJANY - DODÁVKA</t>
  </si>
  <si>
    <t>1. Položka obsahuje: – dodání kompletního vnitřního zařízení podle typu určeného položkou včetně potřebného pomocného materiálu a jeho dopravy na místo určení – pořízení příslušné stojanové řady včetně pomocného materiálu a její dopravu do místa určení2</t>
  </si>
  <si>
    <t>40</t>
  </si>
  <si>
    <t>75B117</t>
  </si>
  <si>
    <t>VNITŘNÍ KABELOVÉ ROZVODY DO 20 KABELŮ - MONTÁŽ</t>
  </si>
  <si>
    <t>1. Položka obsahuje: – položení kabelu do rozvodného žlabu, vyformování, vyvázání vč. zapojení na stojany nebo skříně – montáž vnitřních kabelových rozvodů obsahuje všechny pomocné a doplňující práce a součásti, případné použití mechanizmů2. Položka neobsahuje: DODÁVKU KABELŮ</t>
  </si>
  <si>
    <t>41</t>
  </si>
  <si>
    <t>75B427</t>
  </si>
  <si>
    <t>STOJANOVÁ ŘADA PRO 2 STOJANY - MONTÁŽ</t>
  </si>
  <si>
    <t>1. Položka obsahuje: – sestavení stojanové řady na místě určení, zapojení</t>
  </si>
  <si>
    <t>42</t>
  </si>
  <si>
    <t>75B541R</t>
  </si>
  <si>
    <t>SKŘÍŇ (STOJAN) VOLNÉ VAZBY - DODÁVKA</t>
  </si>
  <si>
    <t>Položka obsahuje: dodávku vystrojeného stojanu pro PoN a přívodní svorkovnice</t>
  </si>
  <si>
    <t>1. Položka obsahuje:  
 – dodání kompletního vnitřního zařízení podle typu určeného položkou včetně přepěťových ochran, potřebného pomocného materiálu a jeho dopravy na místo určení  
 – pořízení příslušné skříně (stojanu) volné vazby vystrojené včetně pomocného materiálu a její dopravu do místa určení  
2. Položka neobsahuje:  
 X  
3. Způsob měření:  
Udává se počet kusů kompletní konstrukce nebo práce.</t>
  </si>
  <si>
    <t>43</t>
  </si>
  <si>
    <t>75B547</t>
  </si>
  <si>
    <t>SKŘÍŇ (STOJAN) VOLNÉ VAZBY - MONTÁŽ</t>
  </si>
  <si>
    <t>Položka obsahuje - STOJAN POČÍTAČŮ A KABELŮ montáž</t>
  </si>
  <si>
    <t>44</t>
  </si>
  <si>
    <t>75D111R</t>
  </si>
  <si>
    <t>SKŘÍŇ LOGIKY RELÉOVÉHO PŘEJEZDOVÉHO ZABEZPEČOVACÍHO ZAŘÍZENÍ - DODÁVKA</t>
  </si>
  <si>
    <t>Položka obsahuje: – dodávka skříně logiky reléového přejezdového zabezpečovacího zařízení, potřebného pomocného materiálu a dopravy do staveništního skladu</t>
  </si>
  <si>
    <t>1. Položka obsahuje:  
 – dodávka skříně logiky reléového přejezdového zabezpečovacího zařízení, potřebného pomocného materiálu a dopravy do staveništního skladu  
 – dodávku skříňky místního ovládání přejezdového zabezpečovacího zařízení včetně pomocného materiálu, dopravu do staveništního skladu  
2. Položka neobsahuje:  
 X  
3. Způsob měření:  
Udává se počet kusů kompletní konstrukce nebo práce.</t>
  </si>
  <si>
    <t>45</t>
  </si>
  <si>
    <t>75IF21</t>
  </si>
  <si>
    <t>ROZPOJOVACÍ SVORKOVNICE 2/10, 2/8</t>
  </si>
  <si>
    <t>Položka obsahuje: – dodávku specifikovaného bloku/zařízení včetně potřebného drobného montážního materiálu – dodávku souvisejícího příslušenství pro specifikovaný blok/zařízení – dopravu a skladování</t>
  </si>
  <si>
    <t>46</t>
  </si>
  <si>
    <t>75IF2X</t>
  </si>
  <si>
    <t>ROZPOJOVACÍ SVORKOVNICE 2/10, 2/8 - MONTÁŽ</t>
  </si>
  <si>
    <t>Položka obsahuje: – kompletní montáž specifikovaného bloku/zařízení a souvisejícího příslušenství včetně potřebného drobného montážního materiálu</t>
  </si>
  <si>
    <t>47</t>
  </si>
  <si>
    <t>75IF31</t>
  </si>
  <si>
    <t>ZEMNÍCÍ SVORKOVNICE</t>
  </si>
  <si>
    <t>48</t>
  </si>
  <si>
    <t>75IF41</t>
  </si>
  <si>
    <t>MONTÁŽNÍ RÁM DO 10+1</t>
  </si>
  <si>
    <t>Položka obsahuje: – dodávku specifikovaného bloku/zařízení včetně potřebného drobného montážního materiálu</t>
  </si>
  <si>
    <t>49</t>
  </si>
  <si>
    <t>75IF4X</t>
  </si>
  <si>
    <t>MONTÁŽNÍ RÁM DO 10+1 - MONTÁŽ</t>
  </si>
  <si>
    <t>Položka obsahuje: – kompletní montáž specifikovaného bloku/zařízení</t>
  </si>
  <si>
    <t>50</t>
  </si>
  <si>
    <t>75IH21</t>
  </si>
  <si>
    <t>UKONČENÍ KABELU CELOPLASTOVÝHO S PANCÍŘEM DO 40 ŽIL</t>
  </si>
  <si>
    <t>Položka obsahuje: – kompletní ukončení specifikované kabelizace včetně potřebného drobného montážního materiálu</t>
  </si>
  <si>
    <t>51</t>
  </si>
  <si>
    <t>75II21</t>
  </si>
  <si>
    <t>SPOJKA PRO CELOPLASTOVÉ KABELY S PANCÍŘEM DO 100 ŽIL</t>
  </si>
  <si>
    <t>Položka obsahuje: – dodávku specifikovaného bloku/zařízení včetně potřebného drobného montážního materiálu – dopravu a skladování – kompletní montáž specifikovaného bloku/zařízení a souvisejícího příslušenství včetně potřebného drobného montážního materiálu</t>
  </si>
  <si>
    <t>52</t>
  </si>
  <si>
    <t>75IJ11</t>
  </si>
  <si>
    <t>MĚŘENÍ - ZŘÍZENÍ VÝVODU KABELOVÉHO PLÁŠTĚ PRO MĚŘENÍ</t>
  </si>
  <si>
    <t>Položka obsahuje: – kompletní zřízení vývodu pro měření včetně potřebného drobného montážního materiálu</t>
  </si>
  <si>
    <t>53</t>
  </si>
  <si>
    <t>75D117</t>
  </si>
  <si>
    <t>SKŘÍŇ LOGIKY RELÉOVÉHO PŘEJEZDOVÉHO ZABEZPEČOVACÍHO ZAŘÍZENÍ - MONTÁŽ</t>
  </si>
  <si>
    <t>Položka obsahuje: – určení místa umístění, montáž skříně logiky reléového přejezdového zabezpečovacího zařízení včetně potřebných závislostních prvků, zatažení kabelů, kontroly izolačního stavu, případný nátěr, přezkoušení – montáž skříně logiky reléového přejezdového zabezpečovacího zařízení se všemi pomocnými a doplňujícími pracemi a součástmi, případné použití mechanizmů, včetně dopravy ze skladu k místu montáže2</t>
  </si>
  <si>
    <t>54</t>
  </si>
  <si>
    <t>75O574</t>
  </si>
  <si>
    <t>PZTS, MAGNETICKÝ KONTAKT HLINÍKOVÝ - TĚŽKÉ PROVEDENÍ</t>
  </si>
  <si>
    <t>55</t>
  </si>
  <si>
    <t>75O57X</t>
  </si>
  <si>
    <t>PZTS, MAGNETICKÝ KONTAKT - MONTÁŽ</t>
  </si>
  <si>
    <t>56</t>
  </si>
  <si>
    <t>746698R</t>
  </si>
  <si>
    <t>PRACOVNÍ STŮL</t>
  </si>
  <si>
    <t>1. Položka obsahuje:  – dodávku včetně kompletní montáže</t>
  </si>
  <si>
    <t>1. Položka obsahuje:  
 – přípravu podkladu pro osazení vč. stolové sestavy s kabelovými rozvody pro jednoho uživatele s bočními skříňkami a prostorem pro PC včetně upevňovacího materiálu, uzamykatelná, veškerý podružný a pomocný materiál   
 – dodávku včetně kompletní montáže  
 – technický popis viz. projektová dokumentace  
 – veškeré potřebné mechanizmy, včetně obsluhy, náklady na mzdy a přibližné (průměrné) náklady na pořízení potřebných materiálů  
 – dopravu a skladování  
2. Položka neobsahuje:  
 X  
3. Způsob měření:  
Udává se počet kusů kompletní konstrukce nebo práce.</t>
  </si>
  <si>
    <t>57</t>
  </si>
  <si>
    <t>746699R</t>
  </si>
  <si>
    <t>ŽIDLE</t>
  </si>
  <si>
    <t>1. Položka obsahuje:  
 – dodávku včetně kompletní montáže  
 – technický popis viz. projektová dokumentace  
 – veškeré potřebné mechanizmy, včetně obsluhy, náklady na mzdy a přibližné (průměrné) náklady na pořízení potřebných materiálů  
 – dopravu a skladování  
2. Položka neobsahuje:  
 X  
3. Způsob měření:  
Udává se počet kusů kompletní konstrukce nebo práce.</t>
  </si>
  <si>
    <t>58</t>
  </si>
  <si>
    <t>748151R</t>
  </si>
  <si>
    <t>BEZPEČNOSTNÍ TABULKA</t>
  </si>
  <si>
    <t>pozur el. Zařízení, Vstup zakázán, Hlavní vypínač</t>
  </si>
  <si>
    <t>1. Položka obsahuje:  
 – veškeré příslušenství pro montáž  
2. Položka neobsahuje:  
 X  
3. Způsob měření:  
Udává se počet kusů kompletní konstrukce nebo práce.</t>
  </si>
  <si>
    <t>Venkovní zařízení</t>
  </si>
  <si>
    <t>59</t>
  </si>
  <si>
    <t>744231</t>
  </si>
  <si>
    <t>KABELOVÁ SKŘÍŇ VENKOVNÍ SPOLEČNÁ PŘÍSTROJOVÁ PRO PŘEJEZDY</t>
  </si>
  <si>
    <t>Položka obsahuje: – přípravu podkladu pro osazení vč. upevňovacího materiálu – veškerý podružný a pomocný materiál ( včetně můstků, vnitřních propojů-vodičů a pod ), nosnou konstrukci, kotevní a spojovací prvky – provedení zkoušek, dodání předepsaných zkoušek, revizí a atestů2. Položka neobsahuje: – přístrojové vybavení ( jističe, stykače apod. )</t>
  </si>
  <si>
    <t>60</t>
  </si>
  <si>
    <t>75B711</t>
  </si>
  <si>
    <t>PŘEPĚŤOVÁ OCHRANA PRO PRVEK V KOLEJIŠTI - DODÁVKA</t>
  </si>
  <si>
    <t>1. Položka obsahuje: – dodávka přepěťové ochrany včetně potřebného pomocného materiálu a dopravy do staveništního skladu – dodávku přepěťové ochrany včetně dopravy ze skladu k místu montáže2</t>
  </si>
  <si>
    <t>61</t>
  </si>
  <si>
    <t>75B717</t>
  </si>
  <si>
    <t>PŘEPĚŤOVÁ OCHRANA PRO PRVEK V KOLEJIŠTI - MONTÁŽ</t>
  </si>
  <si>
    <t>1. Položka obsahuje: – montáž ochrany dle předpisu dodavatele pro montáž – montáž dodaného zařízení se všemi pomocnými a doplňujícími pracemi a součástmi, případné použití mechanizmů2</t>
  </si>
  <si>
    <t>62</t>
  </si>
  <si>
    <t>75B762</t>
  </si>
  <si>
    <t>OCHRANNÁ OPATŘENÍ PROTI ATMOSFÉRICKÝM VLIVŮM - JEDNOKOLEJNÁ TRAŤ S TRAKCÍ</t>
  </si>
  <si>
    <t>Položka obsahuje: – dodávku a montáž ochrany (dle předpisu dodavatele) včetně potřebných skupinových pospojení, mezikolejnicových propojení a uzemnění - ochrana přepěťová, tlumivka, rozvodnice, ocelová konstrukce, silové vodiče, svorka, bočnice, koncovka, lano ocelové, tyč zemnící; montáž pasivní ochrany pro omezení atmosférických vlivů – montáž dodaného zařízení se všemi pomocnými a doplňujícími pracemi a součástmi, případné použití mechanizmů2</t>
  </si>
  <si>
    <t>63</t>
  </si>
  <si>
    <t>75C711</t>
  </si>
  <si>
    <t>OZNAČOVACÍ PÁS NÁVĚSTIDLA - DODÁVKA</t>
  </si>
  <si>
    <t>1. Položka obsahuje: – dodávka označovacího pásu návěstidla podle specifikace a potřebného pomocného materiálu a dopravy do staveništního skladu – dodávku označovacího pásu návěstidla včetně pomocného materiálu, dopravu do místa určení</t>
  </si>
  <si>
    <t>64</t>
  </si>
  <si>
    <t>75C717</t>
  </si>
  <si>
    <t>OZNAČOVACÍ PÁS NÁVĚSTIDLA - MONTÁŽ</t>
  </si>
  <si>
    <t>Položka obsahuje: – vyměření místa umístění, montáž označovacího pásu návěstidla – montáž označovacího pásu návěstidla se všemi pomocnými a doplňujícími pracemi a součástmi, případné použití mechanizmů, včetně dopravy ze skladu k místu montáže2</t>
  </si>
  <si>
    <t>65</t>
  </si>
  <si>
    <t>75C721</t>
  </si>
  <si>
    <t>VZDÁLENOSTNÍ UPOZORNOVADLO, NEPROMĚNNÉ NÁVĚSTIDLO SE ZÁKLADEM - DODÁVKA</t>
  </si>
  <si>
    <t>Položka obsahuje: – dodávka vzdálenostního upozorňovadla včetně potřebného pomocného materiálu a dopravy do staveništního skladu – dodávku vzdálenostního upozorňovadla včetně pomocného materiálu, dopravu do místa určení</t>
  </si>
  <si>
    <t>66</t>
  </si>
  <si>
    <t>75C727</t>
  </si>
  <si>
    <t>VZDÁLENOSTNÍ UPOZORNOVADLO, NEPROMĚNNÉ NÁVĚSTIDLO SE ZÁKLADEM - MONTÁŽ</t>
  </si>
  <si>
    <t>67</t>
  </si>
  <si>
    <t>75D161</t>
  </si>
  <si>
    <t>RELÉOVÝ DOMEK (DO 18 M2) PREFABRIKOVANÝ, IZOLOVANÝ, S KLIMATIZACÍ A VNITŘNÍ KABELIZACÍ - DODÁVKA</t>
  </si>
  <si>
    <t>Položka obsahuje: – dodávka reléového domku prefabrikovaného, izolovaného, s klimatizací a vnitřní kabelizací, doprava do staveništního skladu</t>
  </si>
  <si>
    <t>68</t>
  </si>
  <si>
    <t>75D167</t>
  </si>
  <si>
    <t>RELÉOVÝ DOMEK (DO 18 M2) PREFABRIKOVANÝ - MONTÁŽ</t>
  </si>
  <si>
    <t>Položka obsahuje: – určení místa umístění, usazení reléového domku na základy, montáž reléového domku prefabrikovaného, izolovaného, s klimatizací a vnitřní kabelizací, určeného vnitřního zařízení včetně potřebných závislostních prvků, zatažení kabelů, kontroly izolačního stavu, případný nátěr, přezkoušení – montáž reléového domku prefabrikovaného, izolovaného, s klimatizací a vnitřní kabelizací, vnitřního zařízení se všemi pomocnými a doplňujícími pracemi a součástmi, případné použití mechanizmů, včetně dopravy ze skladu k místu montáže</t>
  </si>
  <si>
    <t>69</t>
  </si>
  <si>
    <t>R75D211</t>
  </si>
  <si>
    <t>VÝSTRAŽNÍK SE ZÁVOROU KOMPOZITNÍ, 1 SKŘÍŇ LED - DODÁVKA</t>
  </si>
  <si>
    <t>Položka obsahuje: – dodávka výstražníku se závorou 1 skříň podle jeho typu a potřebného pomocného materiálu a dopravy do staveništního skladu</t>
  </si>
  <si>
    <t>1. Položka obsahuje:  
 – dodávka výstražníku se závorou 1 skříň podle jeho typu a potřebného pomocného materiálu a dopravy do staveništního skladu  
 – dodávku výstražníku se závorou 1 skříň včetně pomocného materiálu, dopravu do místa určení  
2. Položka neobsahuje:  
 X  
3. Způsob měření:  
Udává se počet kusů kompletní konstrukce nebo práce.</t>
  </si>
  <si>
    <t>70</t>
  </si>
  <si>
    <t>75D217</t>
  </si>
  <si>
    <t>VÝSTRAŽNÍK SE ZÁVOROU, 1 SKŘÍŇ - MONTÁŽ</t>
  </si>
  <si>
    <t>Položka obsahuje: – výkop jámy pro BETONOVÝ základ výstražníku – usazení betonového základu, montáž výstražníku se závorou 1 skříň, zapojení kabelových forem (včetně měření a zapojení po měření</t>
  </si>
  <si>
    <t>71</t>
  </si>
  <si>
    <t>R75D221</t>
  </si>
  <si>
    <t>VÝSTRAŽNÍK BEZ ZÁVORY, 1 SKŘÍŇ LED - DODÁVKA</t>
  </si>
  <si>
    <t>Položka obsahuje: – dodávka výstražníku bez závory 1 skříň podle jeho typu a potřebného pomocného materiálu a dopravy do staveništního skladu – dodávku výstražníku bez závory 1 skříň včetně pomocného materiálu, dopravu do místa určení2</t>
  </si>
  <si>
    <t>1. Položka obsahuje:  
 – dodávka výstražníku bez závory 1 skříň podle jeho typu a potřebného pomocného materiálu a dopravy do staveništního skladu  
 – dodávku výstražníku bez závory 1 skříň včetně pomocného materiálu, dopravu do místa určení  
2. Položka neobsahuje:  
 X  
3. Způsob měření:  
Udává se počet kusů kompletní konstrukce nebo práce.</t>
  </si>
  <si>
    <t>72</t>
  </si>
  <si>
    <t>75D227</t>
  </si>
  <si>
    <t>VÝSTRAŽNÍK BEZ ZÁVORY, 1 SKŘÍŇ - MONTÁŽ</t>
  </si>
  <si>
    <t>Položka obsahuje: – výkop jámy pro BETONOVÝ základ výstražníku – usazení betonového základu, montáž výstražníku bez závory 1 skříň, zapojení kabelových forem (včetně měření a zapojení po měření) – montáž výstražníku bez závory 1 skříň se všemi pomocnými a doplňujícími pracemi a součástmi, případné použití mechanizmů, včetně dopravy ze skladu</t>
  </si>
  <si>
    <t>73</t>
  </si>
  <si>
    <t>75D241R</t>
  </si>
  <si>
    <t>VÝSTRAŽNÉ ZAŘÍZENÍ PRO PŘECHOD KOLEJÍ - DODÁVKA</t>
  </si>
  <si>
    <t>1. Položka obsahuje:         
 – dodávka výstražníku podle jeho typu a potřebného pomocného materiálu a dopravy do staveništního skladu         
 – dodávku výstražníku včetně pomocného materiálu, dopravu do místa určení         
2. Položka neobsahuje:         
 X         
3. Způsob měření:         
Udává se počet kusů kompletní konstrukce nebo práce.</t>
  </si>
  <si>
    <t>74</t>
  </si>
  <si>
    <t>75D247</t>
  </si>
  <si>
    <t>VÝSTRAŽNÍK BEZ ZÁVORY, 2 SKŘÍNĚ - MONTÁŽ</t>
  </si>
  <si>
    <t>Položka obsahuje: – výkop jámy pro BETONOVÝ základ výstražníku – usazení betonového základu, montáž výstražníku  2 skříně, zapojení kabelových forem (včetně měření a zapojení po měření</t>
  </si>
  <si>
    <t>75</t>
  </si>
  <si>
    <t>75D261</t>
  </si>
  <si>
    <t>PŘEJEZDNÍK - DODÁVKA</t>
  </si>
  <si>
    <t>1. Položka obsahuje: – dodávka stožárového návěstidla do dvou světel podle jeho typu a potřebného pomocného materiálu a dopravy do staveništního skladu – dodávku stožárového návěstidla do dvou světel včetně pomocného materiálu, dopravu do místa určení</t>
  </si>
  <si>
    <t>76</t>
  </si>
  <si>
    <t>75D267</t>
  </si>
  <si>
    <t>PŘEJEZDNÍK - MONTÁŽ</t>
  </si>
  <si>
    <t>Položka obsahuje: – výkop jámy pro BETONOVÝ základ návěstidla – usazení betonového základu, sestavení návěstidla, označení označovacími štítky, zapojení kabelových forem (včetně měření a zapojení po měření) – montáž stožárového návěstidla do dvou světel včetně transformátorové skříně na základ – montáž stožárového návěstidla do dvou světel se všemi pomocnými a doplňujícími pracemi a součástmi a ukolejnění, případné použití mechanizmů, včetně dopravy ze skladu k místu montáže2</t>
  </si>
  <si>
    <t>77</t>
  </si>
  <si>
    <t>75D271</t>
  </si>
  <si>
    <t>ZAŘÍZENÍ (PZZ) PRO NEVIDOMÉ - DODÁVKA</t>
  </si>
  <si>
    <t>Položka obsahuje: – dodávka zařízení (PZZ) pro nevidomé podle jeho typu a potřebného pomocného materiálu a dopravy do staveništního skladu</t>
  </si>
  <si>
    <t>78</t>
  </si>
  <si>
    <t>75D277</t>
  </si>
  <si>
    <t>ZAŘÍZENÍ (PZZ) PRO NEVIDOMÉ - MONTÁŽ</t>
  </si>
  <si>
    <t>Položka obsahuje: – montáž zařízení (PZZ) pro nevidomé, připojení na kabelové rozvody</t>
  </si>
  <si>
    <t>79</t>
  </si>
  <si>
    <t>75IEC3</t>
  </si>
  <si>
    <t>VENKOVNÍ TELEFONNÍ OBJEKT NA OBJEKTU</t>
  </si>
  <si>
    <t>Položka obsahuje: – dodávku A MONTÁŽ DO SDRUŽENÉHO OBJEKTUspecifikovaného bloku/zařízení včetně potřebného drobného montážního materiálu – dodávku souvisejícího příslušenství pro specifikovaný blok/zařízení – dopravu a skladování2</t>
  </si>
  <si>
    <t>80</t>
  </si>
  <si>
    <t>75IECX</t>
  </si>
  <si>
    <t>VENKOVNÍ TELEFONNÍ OBJEKT - MONTÁŽ</t>
  </si>
  <si>
    <t>81</t>
  </si>
  <si>
    <t>748136</t>
  </si>
  <si>
    <t>IZOLOVANÝ ŽEBŘÍK 2X11 (2X8) PŘÍČEK</t>
  </si>
  <si>
    <t>1. Položka obsahuje: – veškeré příslušenství pro montáž</t>
  </si>
  <si>
    <t>82</t>
  </si>
  <si>
    <t>748241</t>
  </si>
  <si>
    <t>PÍSMENA A ČÍSLICE VÝŠKY DO 40 MM</t>
  </si>
  <si>
    <t>PB1,PB2,PB3,PB4, VA1,VA2,VB,VC1,VC2,ZD,km11,620,RE</t>
  </si>
  <si>
    <t>83</t>
  </si>
  <si>
    <t>91325</t>
  </si>
  <si>
    <t>HEKTOMETROVNÍKY KOVOVÉ</t>
  </si>
  <si>
    <t>položka zahrnuje:- dodání a osazení hektometrovníku včetně nutných zemních prací</t>
  </si>
  <si>
    <t>84</t>
  </si>
  <si>
    <t>914141</t>
  </si>
  <si>
    <t>DOPRAV ZNAČ ZÁKL VEL OCEL FÓLIE TŘ 3 - DODÁVKA A MONT</t>
  </si>
  <si>
    <t>položka zahrnuje:- dodávku a montáž značek v požadovaném provedení</t>
  </si>
  <si>
    <t>85</t>
  </si>
  <si>
    <t>75E1B7</t>
  </si>
  <si>
    <t>REGULACE A ZKOUŠENÍ ZABEZPEČOVACÍHO ZAŘÍZENÍ</t>
  </si>
  <si>
    <t>HOD</t>
  </si>
  <si>
    <t>86</t>
  </si>
  <si>
    <t>75E117</t>
  </si>
  <si>
    <t>DOZOR PRACOVNÍKŮ PROVOZOVATELE PŘI PRÁCI NA ŽIVÉM ZAŘÍZENÍ</t>
  </si>
  <si>
    <t>Napájecí zdroje</t>
  </si>
  <si>
    <t>87</t>
  </si>
  <si>
    <t>746731</t>
  </si>
  <si>
    <t>USMĚRŇOVAČ 1-F AC/DC DO 20 A</t>
  </si>
  <si>
    <t>1. Položka obsahuje: – přípravu podkladu pro osazení, veškerý podružný, pomocný, připojovací a upevňovací materiál – technický popis viz. projektová dokumentace – uvedení do provozu, nastavení, seřízení, předepsané zkoušky, revize a atesty2</t>
  </si>
  <si>
    <t>88</t>
  </si>
  <si>
    <t>75D181</t>
  </si>
  <si>
    <t>NAPÁJECÍ SKŘÍŇ PŘEJEZDOVÉHO ZABEZPEČOVACÍHO ZAŘÍZENÍ - DODÁVKA</t>
  </si>
  <si>
    <t>1. Položka obsahuje: – dodávka napájecí skříně přejezdového zabezpečovacího zařízení včetně baterií, potřebného pomocného materiálu a dopravy do staveništního skladu – dodávku napájecí skříně přejezdového zabezpečovacího zařízení včetně pomocného materiálu, dopravu do staveništního skladu   2.:Položka neobsahuje : - dobíjecí systém</t>
  </si>
  <si>
    <t>89</t>
  </si>
  <si>
    <t>75D187</t>
  </si>
  <si>
    <t>NAPÁJECÍ SKŘÍŇ PŘEJEZDOVÉHO ZABEZPEČOVACÍHO ZAŘÍZENÍ - MONTÁŽ</t>
  </si>
  <si>
    <t>1. Položka obsahuje: – určení místa umístění, montáž napájecí skříně přejezdového zabezpečovacího zařízení dle typu dané položkou – montáž napájecí skříně přejezdového zabezpečovacího zařízení se všemi pomocnými a doplňujícími pracemi a součástmi,</t>
  </si>
  <si>
    <t>Počítače náprav</t>
  </si>
  <si>
    <t>90</t>
  </si>
  <si>
    <t>75C911</t>
  </si>
  <si>
    <t>SNÍMAČ POČÍTAČE NÁPRAV - DODÁVKA</t>
  </si>
  <si>
    <t>91</t>
  </si>
  <si>
    <t>75C917</t>
  </si>
  <si>
    <t>SNÍMAČ POČÍTAČE NÁPRAV - MONTÁŽ</t>
  </si>
  <si>
    <t>92</t>
  </si>
  <si>
    <t>75C931</t>
  </si>
  <si>
    <t>SKŘÍŇ S POČÍTAČI NÁPRAV 8 BODŮ/7 ÚSEKŮ - DODÁVKA</t>
  </si>
  <si>
    <t>93</t>
  </si>
  <si>
    <t>75C937</t>
  </si>
  <si>
    <t>SKŘÍŇ S POČÍTAČI NÁPRAV 8 BODŮ/7 ÚSEKŮ - MONTÁŽ</t>
  </si>
  <si>
    <t>Ostatní</t>
  </si>
  <si>
    <t>94</t>
  </si>
  <si>
    <t>75E197</t>
  </si>
  <si>
    <t>PŘÍPRAVA A CELKOVÉ ZKOUŠKY PŘEJEZDOVÉHO ZABEZPEČOVACÍHO ZAŘÍZENÍ PRO JEDNU KOLEJ</t>
  </si>
  <si>
    <t>95</t>
  </si>
  <si>
    <t>75E1C7</t>
  </si>
  <si>
    <t>PROTOKOL UTZ</t>
  </si>
  <si>
    <t>96</t>
  </si>
  <si>
    <t>R75E157</t>
  </si>
  <si>
    <t>ZKOUŠENÍ A REGULACE NÁVĚSTIDEL (PŘEJEZDNÍKŮ)</t>
  </si>
  <si>
    <t>1. Položka obsahuje: – přezkoušení správné činnosti relé, přezkoušení všech návěstních znaků – přeměření a regulace napětí na žárovkách – případné odstranění zaclonění žárovek – kompletní přezkoušení a regulaci2</t>
  </si>
  <si>
    <t>1. Položka obsahuje:  
 – přezkoušení správné činnosti relé, přezkoušení všech návěstních znaků  
 – přeměření a regulace napětí na žárovkách  
 – případné odstranění zaclonění žárovek  
 – kompletní přezkoušení a regulaci  
2. Položka neobsahuje:  
 X  
3. Způsob měření:  
Udává se počet kusů kompletní konstrukce nebo práce.</t>
  </si>
  <si>
    <t>97</t>
  </si>
  <si>
    <t>747301</t>
  </si>
  <si>
    <t>PROVEDENÍ PROHLÍDKY A ZKOUŠKY PRÁVNICKOU OSOBOU, VYDÁNÍ PRŮKAZU ZPŮSOBILOSTI</t>
  </si>
  <si>
    <t>98</t>
  </si>
  <si>
    <t>747213</t>
  </si>
  <si>
    <t>CELKOVÁ PROHLÍDKA, ZKOUŠENÍ, MĚŘENÍ A VYHOTOVENÍ VÝCHOZÍ REVIZNÍ ZPRÁVY, PRO OBJEM IN PŘES 500 DO 1000 TIS. KČ</t>
  </si>
  <si>
    <t>99</t>
  </si>
  <si>
    <t>747521</t>
  </si>
  <si>
    <t>ZKOUŠKY VODIČŮ A KABELŮ OVLÁDACÍCH OD 5 DO 12 ŽIL</t>
  </si>
  <si>
    <t>100</t>
  </si>
  <si>
    <t>02960R</t>
  </si>
  <si>
    <t>KOMPLETNÍ GEODETICKÉ PRÁCE</t>
  </si>
  <si>
    <t>KPL</t>
  </si>
  <si>
    <t>zahrnuje veškeré náklady spojené s objednatelem požadovaným dozorem</t>
  </si>
  <si>
    <t>101</t>
  </si>
  <si>
    <t>02943</t>
  </si>
  <si>
    <t>OSTATNÍ POŽADAVKY - VYPRACOVÁNÍ RDS</t>
  </si>
  <si>
    <t>Vypracování RDS u vybraných SO a PS viz. technická specifikace položky.</t>
  </si>
  <si>
    <t>v předepsaném rozsahu a počtu dle VTP a ZTP</t>
  </si>
  <si>
    <t>D.2.1.3</t>
  </si>
  <si>
    <t>Železniční přejezdy</t>
  </si>
  <si>
    <t xml:space="preserve">  SO 01</t>
  </si>
  <si>
    <t>Přejezd P6310</t>
  </si>
  <si>
    <t>SO 01</t>
  </si>
  <si>
    <t>0</t>
  </si>
  <si>
    <t>Všeobecné konstrukce a práce</t>
  </si>
  <si>
    <t>015170</t>
  </si>
  <si>
    <t>POPLATKY ZA LIKVIDACI ODPADŮ NEKONTAMINOVANÝCH - 17 02 01 DŘEVO PO STAVEBNÍM POUŽITÍ, Z DEMOLIC</t>
  </si>
  <si>
    <t>T</t>
  </si>
  <si>
    <t>R015111</t>
  </si>
  <si>
    <t>POPLATKY ZA LIKVIDACŮ ODPADŮ NEKONTAMINOVANÝCH - 17 05 04 VYTĚŽENÉ ZEMINY A HORNINY - I. TŘÍDA TĚŽITELNOSTI</t>
  </si>
  <si>
    <t>Objem vytěžené zeminy*hustota       
98,970*2=197,940 [A]</t>
  </si>
  <si>
    <t>1. Položka obsahuje:          
– veškeré poplatky provozovateli skládky, recyklační linky nebo jiného zařízení na zpracování nebo likvidaci odpadů související s převzetím, uložením, zpracováním nebo likvidací odpadu          
2. Položka neobsahuje:          
– náklady spojené s dopravou odpadu z místa stavby na místo převzetí provozovatelem skládky, recyklační linky nebo jiného zařízení na zpracování nebo likvidaci odpadů          
3. Způsob měření:          
Tunou se rozumí hmotnost odpadu vytříděného v souladu se zákonem č. 541/2020 Sb., o nakládání s odpady, v platném znění.</t>
  </si>
  <si>
    <t>R015113</t>
  </si>
  <si>
    <t>POPLATKY ZA LIKVIDACŮ ODPADŮ NEKONTAMINOVANÝCH - 17 05 04 VYTĚŽENÉ ZEMINY A HORNINY - III. TŘÍDA TĚŽITELNOSTI</t>
  </si>
  <si>
    <t>Objem vytěžené zeminy (odkod, rýhy,šachty a jámy)*hustota       
(325+76,048+3,625+3,6)*2=816,546 [A]</t>
  </si>
  <si>
    <t>R015130</t>
  </si>
  <si>
    <t>POPLATKY ZA LIKVIDACŮ ODPADŮ NEKONTAMINOVANÝCH - 17 03 02 VYBOURANÝ ASFALTOVÝ BETON BEZ DEHTU</t>
  </si>
  <si>
    <t>Plocha komunikace*tloušťka vrstvy*hustota       
(11,2+145,5+78,3)*0,09*2,2=46,530 [A]</t>
  </si>
  <si>
    <t>R015140</t>
  </si>
  <si>
    <t>POPLATKY ZA LIKVIDACŮ ODPADŮ NEKONTAMINOVANÝCH - 17 01 01 BETON Z DEMOLIC OBJEKTŮ, ZÁKLADŮ TV</t>
  </si>
  <si>
    <t>Vybouraný žb z přejezdu       
plocha*tloušťka*hustota       
8,5*0,17*2,5=3,613 [A]       
Vybouraný beton z nástupiště       
konzolové desky KS 230       
počet*hmotnost desky       
1*0,51=0,510 [B]       
Demolované zajišťovací značky       
počet*hmotnost       
3*0,062=0,186 [C]       
Celkem: A+B+C=4,309 [D]</t>
  </si>
  <si>
    <t>R015150</t>
  </si>
  <si>
    <t>POPLATKY ZA LIKVIDACŮ ODPADŮ NEKONTAMINOVANÝCH - 17 05 08 ŠTĚRK Z KOLEJIŠTĚ (ODPAD PO RECYKLACI)</t>
  </si>
  <si>
    <t>40% objemu odtěženého štěrkového lože*hustota       
0,4*120,542*2=96,434 [A]</t>
  </si>
  <si>
    <t>R015210</t>
  </si>
  <si>
    <t>POPLATKY ZA LIKVIDACŮ ODPADŮ NEKONTAMINOVANÝCH - 17 01 01 ŽELEZNIČNÍ PRAŽCE BETONOVÉ</t>
  </si>
  <si>
    <t>Počet pražců*hmotnost       
20*0,270=5,400 [A]</t>
  </si>
  <si>
    <t>R015250</t>
  </si>
  <si>
    <t>POPLATKY ZA LIKVIDACŮ ODPADŮ NEKONTAMINOVANÝCH - 17 02 03 POLYETYLÉNOVÉ PODLOŽKY (ŽEL. SVRŠEK)</t>
  </si>
  <si>
    <t>Počet podložek*hmotnost       
2*(113+20)*0,00009=0,024 [A]</t>
  </si>
  <si>
    <t>R015260</t>
  </si>
  <si>
    <t>POPLATKY ZA LIKVIDACŮ ODPADŮ NEKONTAMINOVANÝCH - 07 02 99 PRYŽOVÉ PODLOŽKY (ŽEL. SVRŠEK)</t>
  </si>
  <si>
    <t>Počet podložek*hmotnost       
2*(113+20)*0,000182=0,048 [A]</t>
  </si>
  <si>
    <t>R015520</t>
  </si>
  <si>
    <t>POPLATKY ZA LIKVIDACŮ ODPADŮ NEBEZPEČNÝCH - 17 02 04* ŽELEZNIČNÍ PRAŽCE DŘEVĚNÉ</t>
  </si>
  <si>
    <t>Počet pražců*hmotnost       
113*0,09=10,170 [A]</t>
  </si>
  <si>
    <t>R11372</t>
  </si>
  <si>
    <t>FRÉZOVÁNÍ ZPEVNĚNÝCH PLOCH ASFALTOVÝCH</t>
  </si>
  <si>
    <t>Odstranění původního krytu vozovky tl. 0,09 m       
(11,2+145,5+78,3)*0,09=21,150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</si>
  <si>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         
jednotkové ceny bourání – tento fakt musí být uveden v doplňujícím textu k položce).</t>
  </si>
  <si>
    <t>11372B</t>
  </si>
  <si>
    <t>FRÉZOVÁNÍ ZPEVNĚNÝCH PLOCH ASFALTOVÝCH - DOPRAVA</t>
  </si>
  <si>
    <t>tkm</t>
  </si>
  <si>
    <t>Objem vyfrézovaného asfaltu*hustota*vzdálenost       
21,150*2,2*16=744,480 [A]</t>
  </si>
  <si>
    <t>12110</t>
  </si>
  <si>
    <t>SEJMUTÍ ORNICE NEBO LESNÍ PŮDY</t>
  </si>
  <si>
    <t>Sejmutí ornice v okolí  trakčních sloupů - obtok J-malé       
profil*délka úseku       
0,2*24,5=4,900 [A]       
Sejmutí ornice pro umístění J-malé a J-velké       
0,07*51+0,065*32,5=5,683 [B]       
Sejmutí ornice při výkopu trativodní rýhy       
0,05*60=3,000 [C]       
Sejmutí ornice v okolí přejezdu       
plocha*tloušťka       
(5,9+8+5,8+12)*0,1=3,170 [D]       
Sejmutí ornice pro zřízení nezpevněné krajnice tl. 100 mm       
(11+2,7+2,5+7,5+0,7+4,5+6,5)*0,1=3,540 [E]       
Sejmutí ornice při výstavbě přístupového chodníku       
20*0,1=2,000 [G]       
Celkem: A+B+C+D+E+G=22,293 [H]</t>
  </si>
  <si>
    <t>12110B</t>
  </si>
  <si>
    <t>SEJMUTÍ ORNICE NEBO LESNÍ PŮDY - DOPRAVA</t>
  </si>
  <si>
    <t>M3KM</t>
  </si>
  <si>
    <t>Doprava sejmuté ornice       
objem*vzdálenost       
22,293=22,293 [A]</t>
  </si>
  <si>
    <t>12373</t>
  </si>
  <si>
    <t>ODKOP PRO SPOD STAVBU SILNIC A ŽELEZNIC TŘ. I</t>
  </si>
  <si>
    <t>Odtěžení stávajícíh neztmelených vrstev vozovky tl. cca 400 mm       
plocha profilu v PP komunikace*šířka vozovky       
(5,8+7)*5,5=70,400 [A]       
Odtěžení stávajícíh neztmelených vrstev vozovky vedlejší účelové komunikace tl. 360 mm       
plocha v situaci*tloušťka       
55*0,36=19,800 [B]       
Odtěžení zeminy pro zříření nezpevněné krajnice tl. 100 mm       
plocha*tloušťka       
(11+10+2,5+7,5+0,7+4,5+6,5)*0,1=4,270 [C]       
Odkop při výstavbě přístupového chodníku       
15*0,3=4,500 [E]       
Celkem: A+B+C+E=98,970 [F]</t>
  </si>
  <si>
    <t>12373B</t>
  </si>
  <si>
    <t>ODKOP PRO SPOD STAVBU SILNIC A ŽELEZNIC TŘ. I - DOPRAVA</t>
  </si>
  <si>
    <t>Objem odtěžené zeminy*vzdálenost       
98,970*15=1 484,550 [A]</t>
  </si>
  <si>
    <t>12393</t>
  </si>
  <si>
    <t>ODKOP PRO SPOD STAVBU SILNIC A ŽELEZNIC TŘ. III</t>
  </si>
  <si>
    <t>Odkod v koleji od km 11,532  do km 11,593       
profil*délka úseku       
4*61=244,000 [B]       
Odkod v koleji od km 11,593 do km 11,611       
4,5*18=81,000 [A]       
Celkem: B+A=325,000 [C]</t>
  </si>
  <si>
    <t>12393B</t>
  </si>
  <si>
    <t>ODKOP PRO SPOD STAVBU SILNIC A ŽELEZNIC TŘ. III - DOPRAVA</t>
  </si>
  <si>
    <t>Objem odtěžené zeminy*vzdálenost       
325*15=4 875,000 [A]</t>
  </si>
  <si>
    <t>13193</t>
  </si>
  <si>
    <t>HLOUBENÍ JAM ZAPAŽ I NEPAŽ TŘ III</t>
  </si>
  <si>
    <t>Výkop jámy pro základ zábradlí u přístupového chodníku       
počet jam*objem       
12*0,3=3,600 [A]</t>
  </si>
  <si>
    <t>13193B</t>
  </si>
  <si>
    <t>HLOUBENÍ JAM ZAPAŽ I NEPAŽ TŘ. III - DOPRAVA</t>
  </si>
  <si>
    <t>Objem zeminy*vzdálenost       
3,6*15=54,000 [A]</t>
  </si>
  <si>
    <t>13293</t>
  </si>
  <si>
    <t>HLOUBENÍ RÝH ŠÍŘ DO 2M PAŽ I NEPAŽ TŘ. III</t>
  </si>
  <si>
    <t>Hloubení trativodní rýhy       
šířka*hloubka*délky       
0,5*0,5*71,231=17,808 [A]       
Hloubení rýhy pro J-malé v úseku s podbitím koleje       
plocha profilu*délka úseku       
0,7*13=9,100 [B]       
Hloubení rýhy pro J-velké v úseku s podbitím koleje       
plocha profilu*délka úseku       
1,2*32,5=39,000 [C]       
Hloubení rýhy pro příkopové tvárnice v úseku s podbitím koleje       
plocha profilu*délka úseku       
(5,7+13,5)*0,2=3,840 [D]       
Výkop pro základ palisád a obrubníku chodníku       
profil*délka       
0,4*10,5+0,15*14=6,300 [E]       
Celkem: A+B+C+D+E=76,048 [F]</t>
  </si>
  <si>
    <t>13293B</t>
  </si>
  <si>
    <t>HLOUBENÍ RÝH ŠÍŘ DO 2M PAŽ I NEPAŽ TŘ. III - DOPRAVA</t>
  </si>
  <si>
    <t>Objem odtěžené zeminy*vzdálenost       
76,048*15=1 140,720 [A]</t>
  </si>
  <si>
    <t>13393</t>
  </si>
  <si>
    <t>HLOUBENÍ ŠACHET ZAPAŽ I NEPAŽ TŘ. III</t>
  </si>
  <si>
    <t>Hloubení 3 šachet tratiovodu o rozměrech 1,7x1m       
délka*šířka*hloubka       
3*1,7*1*0,5=2,550 [A]       
Hloubení šachty Š1 o rozměrech 2,15x1m       
délka*šířka*hloubka       
2,15*1*0,5=1,075 [B]       
Celkem: A+B=3,625 [C]</t>
  </si>
  <si>
    <t>13393B</t>
  </si>
  <si>
    <t>HLOUBENÍ ŠACHET ZAPAŽ I NEPAŽ TŘ. III - DOPRAVA</t>
  </si>
  <si>
    <t>Objem odtěžené zeminy*vzdálenost       
3,625*15=54,375 [A]</t>
  </si>
  <si>
    <t>R171801</t>
  </si>
  <si>
    <t>ULOŽENÍ SYPANINY DO NÁSYPŮ Z NAKUPOVANÝCH MATERIÁLŮ - štěrkodrť fr.0/63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</si>
  <si>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</si>
  <si>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Zásyp vnější strany J-malé       
plocha profilu*délka       
0,26*88=22,880 [A]       
Zasypání vnější strany J-velké       
0,25*32,5=8,125 [B]       
Celkem: A+B=31,005 [C]</t>
  </si>
  <si>
    <t>17421</t>
  </si>
  <si>
    <t>ZÁSYP JAM A RÝH ZEMINOU BEZ ZHUTNĚNÍ</t>
  </si>
  <si>
    <t>Zásyp vnější strany J-velké nad kamenným filtrem       
0,16*32,5=5,200 [A]       
Zásyp betonového lože obrubníku a palisád       
0,2*10,5+0,1*14=3,500 [B]       
Celkem: A+B=8,700 [C]</t>
  </si>
  <si>
    <t>R174611</t>
  </si>
  <si>
    <t>ZÁSYP JAM A RÝH Z HORNIN KAMENITÝCH - fr. 16/32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</si>
  <si>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</si>
  <si>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R174612</t>
  </si>
  <si>
    <t>ZÁSYP JAM A RÝH Z HORNIN KAMENITÝCH - fr. 32/63</t>
  </si>
  <si>
    <t>R174811</t>
  </si>
  <si>
    <t>ZÁSYP JAM A RÝH Z NAKUPOVANÝCH MATERIÁLŮ - štěrkopísek fr.4/32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</si>
  <si>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</si>
  <si>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17561</t>
  </si>
  <si>
    <t>OBSYP POTRUBÍ A OBJEKTŮ Z HORNIN KAMENITÝCH</t>
  </si>
  <si>
    <t>Zásyp trativodní rýhy drceným kamenivem fr. 16/32       
Plocha profilu*délka       
0,23*71,231=16,383 [A]       
Zásyp šachty drceným kamenivem fr. 16/32       
Objem šachty - potrubí       
3*0,45*1,7-0,25*0,6-0,025*1,1=2,118 [B]       
0,45*1,35-0,25*0,6-0,025*0,75=0,439 [C]       
Celkem: A+B+C=18,940 [D]</t>
  </si>
  <si>
    <t>18221</t>
  </si>
  <si>
    <t>ROZPROSTŘENÍ ORNICE VE SVAHU V TL DO 0,10M</t>
  </si>
  <si>
    <t>Rozprostření ornice       
délka v řezu*délka úseku       
0,5*62+1*18+0,5*45,5=71,750 [A]</t>
  </si>
  <si>
    <t>18231</t>
  </si>
  <si>
    <t>ROZPROSTŘENÍ ORNICE V ROVINĚ V TL DO 0,10M</t>
  </si>
  <si>
    <t>Rozprostření ornice v místě odsunuté komunikace       
9=9,000 [A]</t>
  </si>
  <si>
    <t>18241</t>
  </si>
  <si>
    <t>ZALOŽENÍ TRÁVNÍKU RUČNÍM VÝSEVEM</t>
  </si>
  <si>
    <t>18242</t>
  </si>
  <si>
    <t>ZALOŽENÍ TRÁVNÍKU HYDROOSEVEM NA ORNICI</t>
  </si>
  <si>
    <t>Hydroosev ornice ve svahu i v rovině       
71,750+9=80,750 [A]</t>
  </si>
  <si>
    <t>Základy</t>
  </si>
  <si>
    <t>21461C</t>
  </si>
  <si>
    <t>SEPARAČNÍ GEOTEXTILIE DO 300G/M2</t>
  </si>
  <si>
    <t>Separační geotextilie v trativodní rýze       
délka v řezu*délka úseku       
2,8*78=218,400 [A]</t>
  </si>
  <si>
    <t>272315</t>
  </si>
  <si>
    <t>ZÁKLADY Z PROSTÉHO BETONU DO C30/37</t>
  </si>
  <si>
    <t>28997B</t>
  </si>
  <si>
    <t>OPLÁŠTĚNÍ (ZPEVNĚNÍ) Z GEOTEXTILIE DO 200G/M2</t>
  </si>
  <si>
    <t>Svislé konstrukce</t>
  </si>
  <si>
    <t>327125</t>
  </si>
  <si>
    <t>ZDI OPĚR, ZÁRUB, NÁBŘEŽ Z DÍLCŮ ŽELEZOBETON DO C30/37</t>
  </si>
  <si>
    <t>327325</t>
  </si>
  <si>
    <t>ZDI OPĚRNÉ, ZÁRUBNÍ, NÁBŘEŽNÍ ZE ŽELEZOVÉHO BETONU DO C30/37</t>
  </si>
  <si>
    <t>327365</t>
  </si>
  <si>
    <t>VÝZTUŽ ZDÍ OPĚRNÝCH, ZÁRUBNÍCH, NÁBŘEŽNÍCH Z OCELI 10505, B500B</t>
  </si>
  <si>
    <t>34894A</t>
  </si>
  <si>
    <t>ZÁBRADLÍ A ZÁBRADEL ZÍDKY Z OCELI S 235</t>
  </si>
  <si>
    <t>Hmotnost zábradlí (viz tabulka ve výkresu D.2.1.3.7 - Výkres zábradlí)       
0,389027+0,000245=0,389 [A]</t>
  </si>
  <si>
    <t>Vodorovné konstrukce</t>
  </si>
  <si>
    <t>451312</t>
  </si>
  <si>
    <t>PODKLADNÍ A VÝPLŇOVÉ VRSTVY Z PROSTÉHO BETONU C12/15</t>
  </si>
  <si>
    <t>Podkladní beton pod J-malé       
šířka*tloušťka*délka       
1,03*0,15*88=13,596 [A]       
Podkladní beton pod J-velké       
1,03*0,15*32,5=5,021 [B]       
Podkladní beton pod TZZ 4a       
plocha profilu*délka       
0,094*(13,5+5,7)=1,805 [C]       
Celkem: A+B+C=20,422 [D]</t>
  </si>
  <si>
    <t>451313</t>
  </si>
  <si>
    <t>PODKLADNÍ A VÝPLŇOVÉ VRSTVY Z PROSTÉHO BETONU C16/20</t>
  </si>
  <si>
    <t>Podbetonování trativodu pod přejezdem       
0,05*28,3=1,415 [A]</t>
  </si>
  <si>
    <t>461314</t>
  </si>
  <si>
    <t>PATKY Z PROSTÉHO BETONU C25/30</t>
  </si>
  <si>
    <t>Betonové patky zábradlí       
počet patek*(objem betonu-objem otvorů trubek)       
12*(0,3*0,3*0,5-0,4*0,00785)=0,502 [A]</t>
  </si>
  <si>
    <t>46611</t>
  </si>
  <si>
    <t>DLAŽBY VEGETAČNÍ Z DÍLCŮ BETONOVÝCH</t>
  </si>
  <si>
    <t>Zatravňovací dlažba použitá při obtoku trakčního sloupu č. 16       
6,2*0,08=0,496 [A]</t>
  </si>
  <si>
    <t>Komunikace</t>
  </si>
  <si>
    <t>501101</t>
  </si>
  <si>
    <t>ZŘÍZENÍ KONSTRUKČNÍ VRSTVY TĚLESA ŽELEZNIČNÍHO SPODKU ZE ŠTĚRKODRTI NOVÉ</t>
  </si>
  <si>
    <t>Konstrukční vrstvy v koleji od km 11,532  do km 11,593       
profil*délka úseku       
1,6*61=97,600 [A]       
Odkod v koleji od km 11,593 do km 11,611       
3*18=54,000 [B]       
Celkem: A+B=151,600 [C]</t>
  </si>
  <si>
    <t>501600</t>
  </si>
  <si>
    <t>ZŘÍZENÍ KONSTRUKČNÍ VRSTVY TĚLESA ŽELEZNIČNÍHO SPODKU Z ASFALTOVÉHO BETONU</t>
  </si>
  <si>
    <t>549210</t>
  </si>
  <si>
    <t>PRAŽCOVÁ KOTVA V NOVĚ ZŘIZOVANÉ KOLEJI</t>
  </si>
  <si>
    <t>Pražcové kotvy v oblouku od km 11,541 802 do km 11,616,821 na každém pražci při rozdělení u=      
75/0,6=125,000 [A]      
A=</t>
  </si>
  <si>
    <t>549311</t>
  </si>
  <si>
    <t>ZRUŠENÍ A ZNOVUZŘÍZENÍ BEZSTYKOVÉ KOLEJE NA NEDEMONTOVANÝCH ÚSECÍCH V KOLEJI</t>
  </si>
  <si>
    <t>Od km 11,479 000 do km 11,764 895       
285,895=285,895 [A]</t>
  </si>
  <si>
    <t>56331</t>
  </si>
  <si>
    <t>VOZOVKOVÉ VRSTVY ZE ŠTĚRKODRTI TL. DO 50MM</t>
  </si>
  <si>
    <t>Vrstva ze štěrkodrti pod podkladním betonem pod trativodem pod přejezdem tl. 0,05 m       
0,5*28,3=14,150 [A]</t>
  </si>
  <si>
    <t>56342</t>
  </si>
  <si>
    <t>VOZOVKOVÉ VRSTVY ZE ŠTĚRKOPÍSKU TL. DO 100MM</t>
  </si>
  <si>
    <t>56344</t>
  </si>
  <si>
    <t>VOZOVKOVÉ VRSTVY ZE ŠTĚRKOPÍSKU TL. DO 200MM</t>
  </si>
  <si>
    <t>Vyrovnávací vrstva ze štěrkopísku pod šachtou       
délka*šířka       
3*1*1,7+1*1,35=6,450 [A]</t>
  </si>
  <si>
    <t>56930</t>
  </si>
  <si>
    <t>ZPEVNĚNÍ KRAJNIC ZE ŠTĚRKODRTI</t>
  </si>
  <si>
    <t>Nové nezpevněné krajnice tl. 0,2 m       
plocha*tloušťka       
(11+10+2,5+7,5+0,7+4,5+6,5)*0,2=8,540 [A]</t>
  </si>
  <si>
    <t>58251</t>
  </si>
  <si>
    <t>DLÁŽDĚNÉ KRYTY Z BETONOVÝCH DLAŽDIC DO LOŽE Z KAMENIVA</t>
  </si>
  <si>
    <t>Dlažba kolem varovného pásu z reliéfní dlažby       
2*0,82=1,640 [A]</t>
  </si>
  <si>
    <t>582611</t>
  </si>
  <si>
    <t>KRYTY Z BETON DLAŽDIC SE ZÁMKEM ŠEDÝCH TL 60MM DO LOŽE Z KAM</t>
  </si>
  <si>
    <t>Dlažba přístupového chodníku       
16=16,000 [A]</t>
  </si>
  <si>
    <t>58261A</t>
  </si>
  <si>
    <t>KRYTY Z BETON DLAŽDIC SE ZÁMKEM BAREV RELIÉF TL 60MM DO LOŽE Z KAM</t>
  </si>
  <si>
    <t>Varovný pás na přístupovém chodníku       
0,82=0,820 [A]</t>
  </si>
  <si>
    <t>R512550</t>
  </si>
  <si>
    <t>KOLEJOVÉ LOŽE - ZŘÍZENÍ Z KAMENIVA HRUBÉHO DRCENÉHO (ŠTĚRK)</t>
  </si>
  <si>
    <t>Zásyp vnitřní strany J-velké       
0,18*32,5=5,850 [A]       
Nové kolejové lože od km 11,532 do km 11,620       
profil*délka - objem pražce*počet pražců - užití recyklovaného štěrku       
2,6*88-0,125*147-120,542*0,3=174,262 [B]       
Celkem: A+B=180,112 [C]</t>
  </si>
  <si>
    <t>1. Položka obsahuje:           
– dodávku, dopravu a uložení kameniva předepsané specifikace a frakce v požadované míře zhutnění           
2. Položka neobsahuje:           
X           
3. Způsob měření:           
Měří se objem kolejového lože v projektovaném profilu.</t>
  </si>
  <si>
    <t>R512560</t>
  </si>
  <si>
    <t>KOLEJOVÉ LOŽE - ZŘÍZENÍ Z KAMENIVA HRUBÉHO RECYKLOVANÉHO</t>
  </si>
  <si>
    <t>Kamenný filtr nad vtokovým otvorem z vnější strany J-velké       
0,157*32,5=5,103 [A]       
Nové kolejové lože od km 11,532 do km 11,620       
Použití 30% odtěženého štěrku ze stávající koleje       
120,542*0,3=36,163 [B]       
Celkem: A+B=41,266 [C]</t>
  </si>
  <si>
    <t>R513550</t>
  </si>
  <si>
    <t>KOLEJOVÉ LOŽE - DOPLNĚNÍ Z KAMENIVA HRUBÉHO DRCENÉHO (ŠTĚRK)</t>
  </si>
  <si>
    <t>Doplnění kolejového lože v podbíjených úsecích od km 11,479 do 11,532 a od km 11,620 do km 11,764 895       
profil*délka úseku       
0,5*(53+144,895)=98,948 [A]</t>
  </si>
  <si>
    <t>R5281521</t>
  </si>
  <si>
    <t>KOLEJ 49 E1, ROZD. "C", BEZSTYKOVÁ, PR. BET. BEZPODKLADNICOVÝ, UP. PRUŽNÉ</t>
  </si>
  <si>
    <t>1. Položka obsahuje:  
 – defektoskopické zkoušky kolejnic, jsou-li vyžadovány  
 – dodávku uvedeného typu kolejnic, pražců (popř. mostnic), upevňovadel a drobného kolejiva v uvedeném rozdělení koleje pro normální rozchod kolejí (1435 mm)  
 – montáž kolejových polí ze součástí železničního svršku uvedených typů na montážní základně, popř. přímo na staveništi nebo strojní linkou  
 – dopravu smontovaných kolejových polí nebo součástí z montážní základny na místo určení, pokud si to zvolená technologie pokládky vyžaduje  
 – zřízení koleje pomocí kolejových polí za použití vhodného kladecího prostředku  
 – sespojkování kolejových polí bez jejich svaření  
 – směrovou a výškovou úpravu koleje do předepsané polohy včetně stabilizace kolejového lože  
 – očištění a naolejování spojkových a svěrkových šroubů před zahájením provozu  
 – pomocné a dokončovací práce  
 – případné ztížení práce při překážách na jedné nebo obou stranách, v tunelu i při rekonstrukcích  
2. Položka neobsahuje:  
 – zřízení kolejového lože  
 – svařování kolejnic do bezstykové koleje  
 – broušení koleje  
 – případnou dodávku a montáž pražcových kotev  
 – následnou úpravu směrového a výškového uspořádání koleje  
3. Způsob měření:  
Měří se délka koleje ve smyslu ČSN 73 6360, tj. v ose koleje.</t>
  </si>
  <si>
    <t>R5281522</t>
  </si>
  <si>
    <t>R528352</t>
  </si>
  <si>
    <t>KOLEJ 49 E1, ROZD. "U", BEZSTYKOVÁ, PR. BET. BEZPODKLADNICOVÝ, UP. PRUŽNÉ</t>
  </si>
  <si>
    <t>Nový kolejový rošt od km 11,532 do km 11,620       
88=88,000 [A]</t>
  </si>
  <si>
    <t>– defektoskopické zkoušky kolejnic, jsou-li vyžadovány</t>
  </si>
  <si>
    <t>R542121</t>
  </si>
  <si>
    <t>SMĚROVÉ A VÝŠKOVÉ VYROVNÁNÍ KOLEJE NA PRAŽCÍCH BETONOVÝCH DO 0,05 M</t>
  </si>
  <si>
    <t>V úsecích od km 11,479 do 11,532 a od km 11,620 do km 11,764 895       
53+144,895=197,895 [A]</t>
  </si>
  <si>
    <t>– dodávku uvedeného typu kolejnic, pražců (popř. mostnic), upevňovadel a drobného kolejiva v uvedeném rozdělení koleje pro normální rozchod kolejí (1435 mm)</t>
  </si>
  <si>
    <t>R542312</t>
  </si>
  <si>
    <t>NÁSLEDNÁ ÚPRAVA SMĚROVÉHO A VÝŠKOVÉHO USPOŘÁDÁNÍ KOLEJE - PRAŽCE BETONOVÉ</t>
  </si>
  <si>
    <t>3. podbití       
délka koleje       
285,895=285,895 [A]</t>
  </si>
  <si>
    <t>– montáž kolejových polí ze součástí železničního svršku uvedených typů na montážní základně, popř. přímo na staveništi nebo strojní linkou</t>
  </si>
  <si>
    <t>R545121</t>
  </si>
  <si>
    <t>SVAR KOLEJNIC (STEJNÉHO TVARU) 49 E1, T JEDNOTLIVĚ</t>
  </si>
  <si>
    <t>8=8,000 [A]</t>
  </si>
  <si>
    <t>– dopravu smontovaných kolejových polí nebo součástí z montážní základny na místo určení, pokud si to zvolená technologie pokládky vyžaduje</t>
  </si>
  <si>
    <t>R549510</t>
  </si>
  <si>
    <t>ŘEZÁNÍ KOLEJNIC BEZ OHLEDU NA TVAR</t>
  </si>
  <si>
    <t>– zřízení koleje pomocí kolejových polí za použití vhodného kladecího prostředku</t>
  </si>
  <si>
    <t>R56313</t>
  </si>
  <si>
    <t>VOZOVKOVÉ VRSTVY Z MECHANICKY ZPEVNĚNÉHO KAMENIVA TL. DO 150MM</t>
  </si>
  <si>
    <t>Plocha vozovky       
145,6+78,3=223,900 [A]</t>
  </si>
  <si>
    <t>– sespojkování kolejových polí bez jejich svaření</t>
  </si>
  <si>
    <t>R56334</t>
  </si>
  <si>
    <t>VOZOVKOVÉ VRSTVY ZE ŠTĚRKODRTI TL. DO 200MM</t>
  </si>
  <si>
    <t>Plocha vozovky       
145,6+78,3=223,900 [A]       
Plocha přístupového chodníku (štěrkodrť fr. 0/65)       
18,6=18,600 [B]       
Celkem: A+B=242,500 [C]</t>
  </si>
  <si>
    <t>– směrovou a výškovou úpravu koleje do předepsané polohy včetně stabilizace kolejového lože</t>
  </si>
  <si>
    <t>R572111</t>
  </si>
  <si>
    <t>INFILTRAČNÍ POSTŘIK ASFALTOVÝ DO 0,5KG/M2</t>
  </si>
  <si>
    <t>– očištění a naolejování spojkových a svěrkových šroubů před zahájením provozu</t>
  </si>
  <si>
    <t>R572212</t>
  </si>
  <si>
    <t>SPOJOVACÍ POSTŘIK Z MODIFIK ASFALTU DO 0,5KG/M2</t>
  </si>
  <si>
    <t>– pomocné a dokončovací práce</t>
  </si>
  <si>
    <t>R574A33</t>
  </si>
  <si>
    <t>ASFALTOVÝ BETON PRO OBRUSNÉ VRSTVY ACO 11 TL. 40MM</t>
  </si>
  <si>
    <t>– případné ztížení práce při překážách na jedné nebo obou stranách, v tunelu i při rekonstrukcích</t>
  </si>
  <si>
    <t>R574E56</t>
  </si>
  <si>
    <t>ASFALTOVÝ BETON PRO PODKLADNÍ VRSTVY ACP 16+, 16S TL. 60MM</t>
  </si>
  <si>
    <t>2. Položka neobsahuje:</t>
  </si>
  <si>
    <t>R58920</t>
  </si>
  <si>
    <t>VÝPLŇ SPAR MODIFIKOVANÝM ASFALTEM</t>
  </si>
  <si>
    <t>Délka spar napojení na stávající kryt, mezi nový krytem a závěrnou zídkou a mezi krytem a obrubníkem       
5,291+5,421+5,452+5,489+3,220+1,9=26,773 [A]</t>
  </si>
  <si>
    <t>– zřízení kolejového lože</t>
  </si>
  <si>
    <t>Přidružená stavební výroba</t>
  </si>
  <si>
    <t>711111</t>
  </si>
  <si>
    <t>IZOLACE BĚŽNÝCH KONSTRUKCÍ PROTI ZEMNÍ VLHKOSTI ASFALTOVÝMI NÁTĚRY</t>
  </si>
  <si>
    <t>74C134</t>
  </si>
  <si>
    <t>VÝŠKOVÁ A SMĚROVÁ REGULACE KONZOLY NEBO SIK</t>
  </si>
  <si>
    <t>74C137</t>
  </si>
  <si>
    <t>UVOLNĚNÍ A ZPĚTNÁ MONTÁŽ TR NEBO NL V ZÁVĚSU</t>
  </si>
  <si>
    <t>74C564</t>
  </si>
  <si>
    <t>PŘEVĚŠENÍ TROLEJOVÉHO VEDENÍ VČETNĚ ÚPRAVY VĚŠÁKŮ</t>
  </si>
  <si>
    <t>74C591</t>
  </si>
  <si>
    <t>VÝŠKOVÁ REGULACE TROLEJE</t>
  </si>
  <si>
    <t>74C596</t>
  </si>
  <si>
    <t>ZAJIŠTĚNÍ KOTVENÍ NL A TR VŠECH SESTAV</t>
  </si>
  <si>
    <t>74C5A1</t>
  </si>
  <si>
    <t>DEFINITIVNÍ REGULACE POHYBLIVÉHO KOTVENÍ TROLEJE</t>
  </si>
  <si>
    <t>74C5A2</t>
  </si>
  <si>
    <t>DEFINITIVNÍ REGULACE POHYBLIVÉHO KOTVENÍ NOSNÉHO LANA</t>
  </si>
  <si>
    <t>74CF11</t>
  </si>
  <si>
    <t>TAŽNÉ HNACÍ VOZIDLO K PRACOVNÍM SOUPRAVÁM (PRO VODIČE - MONTÁŽ)</t>
  </si>
  <si>
    <t>74F311</t>
  </si>
  <si>
    <t>MĚŘENÍ PARAMETRŮ TV DYNAMICKÉ (MĚŘÍCÍM VOZEM)</t>
  </si>
  <si>
    <t>74F312</t>
  </si>
  <si>
    <t>MĚŘENÍ PARAMETRŮ TV STATICKÉ</t>
  </si>
  <si>
    <t>74F313</t>
  </si>
  <si>
    <t>MĚŘENÍ ELEKTRICKÝCH VLASTNOSTÍ TV</t>
  </si>
  <si>
    <t>74F322</t>
  </si>
  <si>
    <t>REVIZNÍ ZPRÁVA</t>
  </si>
  <si>
    <t>74F331</t>
  </si>
  <si>
    <t>TECHNICKÁ POMOC PŘI VÝSTAVBĚ TV</t>
  </si>
  <si>
    <t>74F332</t>
  </si>
  <si>
    <t>VÝKON ORGANIZAČNÍCH JEDNOTEK SPRÁVCE</t>
  </si>
  <si>
    <t>R76221</t>
  </si>
  <si>
    <t>PROVIZORNÍ DŘEVĚNÁ LÁVKA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</si>
  <si>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</si>
  <si>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Potrubí</t>
  </si>
  <si>
    <t>875272</t>
  </si>
  <si>
    <t>POTRUBÍ DREN Z TRUB PLAST (I FLEXIBIL) DN DO 100MM DĚROVANÝCH</t>
  </si>
  <si>
    <t>875332</t>
  </si>
  <si>
    <t>POTRUBÍ DREN Z TRUB PLAST DN DO 150MM DĚROVANÝCH</t>
  </si>
  <si>
    <t>Trativodní potrubí       
76=76,000 [A]</t>
  </si>
  <si>
    <t>894846</t>
  </si>
  <si>
    <t>ŠACHTY KANALIZAČNÍ PLASTOVÉ D 400MM</t>
  </si>
  <si>
    <t>4=4,000 [A]</t>
  </si>
  <si>
    <t>Ostatní konstrukce a práce</t>
  </si>
  <si>
    <t>Betonové svodidlo pro zábranění vjezdu na louku v těsné blízkosti přejezdu       
6=6,000 [A]</t>
  </si>
  <si>
    <t>914161</t>
  </si>
  <si>
    <t>DOPRAVNÍ ZNAČKY ZÁKLADNÍ VELIKOSTI HLINÍKOVÉ FÓLIE TŘ 1 - DODÁVKA A MONTÁŽ</t>
  </si>
  <si>
    <t>Značka B24b - Zákaz odbočení vlevo       
1=1,000 [A]</t>
  </si>
  <si>
    <t>914911</t>
  </si>
  <si>
    <t>SLOUPKY A STOJKY DOPRAVNÍCH ZNAČEK Z OCEL TRUBEK SE ZABETONOVÁNÍM - DODÁVKA A MONTÁŽ</t>
  </si>
  <si>
    <t>Sloupek pro značku B24b       
1=1,000 [A]</t>
  </si>
  <si>
    <t>915111</t>
  </si>
  <si>
    <t>VODOROVNÉ DOPRAVNÍ ZNAČENÍ BARVOU HLADKÉ - DODÁVKA A POKLÁDKA</t>
  </si>
  <si>
    <t>délka*šířka vodící čáry       
(14,6+16,3)*0,125=3,863 [A]</t>
  </si>
  <si>
    <t>91710</t>
  </si>
  <si>
    <t>OBRUBY Z BETONOVÝCH PALISÁD</t>
  </si>
  <si>
    <t>Palisáda přístupového chodníku výšky 0,5 m       
plocha*výška palisád       
(0,38+0,16+0,17)*0,5=0,355 [A]       
Palisáda přístupového chodníku výšky 1,0 m       
plocha*výška palisád       
0,45*1=0,450 [B]       
Celkem: A+B=0,805 [C]</t>
  </si>
  <si>
    <t>917212</t>
  </si>
  <si>
    <t>ZÁHONOVÉ OBRUBY Z BETONOVÝCH OBRUBNÍKŮ ŠÍŘ 80MM</t>
  </si>
  <si>
    <t>Obruba přístupového chodníku       
14=14,000 [A]</t>
  </si>
  <si>
    <t>919112</t>
  </si>
  <si>
    <t>ŘEZÁNÍ ASFALTOVÉHO KRYTU VOZOVEK TL DO 100MM</t>
  </si>
  <si>
    <t>5,291+5,421+5,452+5,489+3,220=24,873 [A]</t>
  </si>
  <si>
    <t>102</t>
  </si>
  <si>
    <t>921930</t>
  </si>
  <si>
    <t>ANTIKOROZNÍ PROVEDENÍ UPEVŇOVADEL A JINÉHO DROBNÉHO KOLEJIVA</t>
  </si>
  <si>
    <t>Upevňovadla s antikorozní úpravou pod přejezdovou konstrukcí       
7,2=7,200 [A]</t>
  </si>
  <si>
    <t>103</t>
  </si>
  <si>
    <t>923122</t>
  </si>
  <si>
    <t>HEKTOMETROVNÍK Z UŽITÉHO MATERIÁLU</t>
  </si>
  <si>
    <t>Hektometrovník v km 11,600       
1=1,000 [A]</t>
  </si>
  <si>
    <t>104</t>
  </si>
  <si>
    <t>923341</t>
  </si>
  <si>
    <t>RYCHLOSTNÍK N - TABULE</t>
  </si>
  <si>
    <t>105</t>
  </si>
  <si>
    <t>923342</t>
  </si>
  <si>
    <t>RYCHLOSTNÍK N - TABULE Z UŽITÉHO MATERIÁLU</t>
  </si>
  <si>
    <t>Přemístění stávajícího návěstidla Rychlostník N       
2=2,000 [A]</t>
  </si>
  <si>
    <t>106</t>
  </si>
  <si>
    <t>923432</t>
  </si>
  <si>
    <t>NÁVĚST "KONEC NÁSTUPIŠTĚ" Z UŽITÉHO MATERIÁLU</t>
  </si>
  <si>
    <t>Přemístění stávající návěsti Konec nástupiště       
1=1,000 [A]</t>
  </si>
  <si>
    <t>107</t>
  </si>
  <si>
    <t>923471</t>
  </si>
  <si>
    <t>SKLONOVNÍK</t>
  </si>
  <si>
    <t>10=10,000 [A]</t>
  </si>
  <si>
    <t>108</t>
  </si>
  <si>
    <t>923821</t>
  </si>
  <si>
    <t>SLOUPEK DN 60 PRO NÁVĚST</t>
  </si>
  <si>
    <t>Pro nové sklonovníky       
5=5,000 [A]       
Pro užitý Konec nástupiště       
1=1,000 [B]       
Pro užité rychlostníky N       
2=2,000 [C]       
Celkem: A+B+C=8,000 [D]</t>
  </si>
  <si>
    <t>109</t>
  </si>
  <si>
    <t>923941</t>
  </si>
  <si>
    <t>ZAJIŠŤOVACÍ ZNAČKA KONZOLOVÁ (K) VČETNĚ OCELOVÉHO SLOUPKU</t>
  </si>
  <si>
    <t>Zajišťovací značky pro charakteristické body (ZP, ZO, KO, KP,ZZO, VZO, KZO)       
4+5*3=19,000 [A]</t>
  </si>
  <si>
    <t>110</t>
  </si>
  <si>
    <t>935222</t>
  </si>
  <si>
    <t>PŘÍKOPOVÉ ŽLABY Z BETON TVÁRNIC ŠÍŘ DO 900MM DO BETONU TL 100MM</t>
  </si>
  <si>
    <t>Příkopové tvárnice TZZ 4a       
13,5+5,7=19,200 [A]</t>
  </si>
  <si>
    <t>111</t>
  </si>
  <si>
    <t>935901</t>
  </si>
  <si>
    <t>ŽLABY A RIGOLY Z PŘÍKOPOVÝCH ŽLABŮ (VČETNĚ POKLOPŮ A MŘÍŽÍ) "J" MALÉ</t>
  </si>
  <si>
    <t>88=88,000 [A]</t>
  </si>
  <si>
    <t>112</t>
  </si>
  <si>
    <t>935902</t>
  </si>
  <si>
    <t>ŽLABY A RIGOLY Z PŘÍKOPOVÝCH ŽLABŮ (VČETNĚ POKLOPŮ A MŘÍŽÍ) "J" VELKÉ</t>
  </si>
  <si>
    <t>30=30,000 [A]</t>
  </si>
  <si>
    <t>113</t>
  </si>
  <si>
    <t>936314</t>
  </si>
  <si>
    <t>DROBNÉ DOPLŇK KONSTR BETON MONOLIT DO C25/30</t>
  </si>
  <si>
    <t>Trativodní výusť pro přechod trativodu do J vélké v km 11,532         
0,530*0,7-0,018*0,025=0,371 [A]</t>
  </si>
  <si>
    <t>114</t>
  </si>
  <si>
    <t>965010</t>
  </si>
  <si>
    <t>ODSTRANĚNÍ KOLEJOVÉHO LOŽE A DRÁŽNÍCH STEZEK</t>
  </si>
  <si>
    <t>Ostranění kolejového lože v úseku od km 11,532 do km 11,620       
plocha profilu*délka úseku-počet pražců*objem pražce       
1,5*88-113*0,1014=120,542 [A]</t>
  </si>
  <si>
    <t>115</t>
  </si>
  <si>
    <t>965023</t>
  </si>
  <si>
    <t>ODSTRANĚNÍ KOLEJOVÉHO LOŽE A DRÁŽNÍCH STEZEK - ODVOZ NA RECYKLACI</t>
  </si>
  <si>
    <t>Odtěžené kolejové lože*vzdálenost na recyklační základnu       
120,542*1=120,542 [A]</t>
  </si>
  <si>
    <t>116</t>
  </si>
  <si>
    <t>965090</t>
  </si>
  <si>
    <t>ODSTRANĚNÍ KOLEJOVÉHO LOŽE A DRÁŽNÍCH STEZEK - DOPRAVA VÝSIVEK</t>
  </si>
  <si>
    <t>40% objemu odtěženého štěrkového lože*vzdálenost       
0,4*120,542*10=482,168 [A]</t>
  </si>
  <si>
    <t>117</t>
  </si>
  <si>
    <t>965113</t>
  </si>
  <si>
    <t>DEMONTÁŽ KOLEJE NA BETONOVÝCH PRAŽCÍCH DO KOLEJOVÝCH POLÍ S ODVOZEM NA MONTÁŽNÍ ZÁKLADNU S NÁSLEDNÝM ROZEBRÁNÍM</t>
  </si>
  <si>
    <t>Demontáž před obloukem + demontáž za obloukem       
9,8+3,2=13,000 [A]</t>
  </si>
  <si>
    <t>118</t>
  </si>
  <si>
    <t>965116</t>
  </si>
  <si>
    <t>DEMONTÁŽ KOLEJE NA BETONOVÝCH PRAŽCÍCH - ODVOZ ROZEBRANÝCH SOUČÁSTÍ (Z MÍSTA DEMONTÁŽE NEBO Z MONTÁŽNÍ ZÁKLADNY) K LIKVIDACI</t>
  </si>
  <si>
    <t>odvoz demontovaných kolejových polí - sestava S49/betonový pražec/rozdělení u=      
kolejnice S49 + drobné kolejivo ((2*délka koleje*hmotnost na metr+počet pražců*(2*podkladnice+4*svěrka+8*vrtule+4*svěrkový šroub+12*dvojitý pružný kroužek+4*matice))*vzdálenost)       
(2*13*0,04943+20*(2*0,00742+4*0,00063+8*0,000516+4*0,000544+12*0,00009+4*0,000128))*15=26,855 [A]       
betonové pražce (počet*hmotnost*vzdálenost)       
20*0,270*16=86,400 [B]       
pryžové podložky (počet*hmotnost*vzdálenost)       
2*20*0,000182*10=0,073 [C]       
polyetylénové podložky (počet*hmotnost*vzdálenost)       
2*20*0,00009*10=0,036 [D]       
Celkem: A+B+C+D=113,364 [E]      
A=</t>
  </si>
  <si>
    <t>119</t>
  </si>
  <si>
    <t>965123</t>
  </si>
  <si>
    <t>DEMONTÁŽ KOLEJE NA DŘEVĚNÝCH PRAŽCÍCH DO KOLEJOVÝCH POLÍ S ODVOZEM NA MONTÁŽNÍ ZÁKLADNU S NÁSLEDNÝM ROZEBRÁNÍM</t>
  </si>
  <si>
    <t>Demontáž koleje v oblouku       
75=75,000 [A]</t>
  </si>
  <si>
    <t>120</t>
  </si>
  <si>
    <t>965126</t>
  </si>
  <si>
    <t>DEMONTÁŽ KOLEJE NA DŘEVĚNÝCH PRAŽCÍCH - ODVOZ ROZEBRANÝCH SOUČÁSTÍ (Z MÍSTA DEMONTÁŽE NEBO Z MONTÁŽNÍ ZÁKLADNY) K LIKVIDACI</t>
  </si>
  <si>
    <t>odvoz demontovaných kolejových polí - sestava S49/dřevo/rozdělení c=      
kolejnice S49 + drobné kolejivo ((2*délka koleje*hmotnost na metr+počet pražců*(2*podkladnice+4*svěrka+8*vrtule+4*svěrkový šroub+12*dvojitý pružný kroužek+4*matice))*vzdálenost)       
(2*75*0,04943+113*(2*0,00811+4*0,00063+8*0,000516+4*0,000544+12*0,00009+4*0,000128))*15=156,366 [A]       
dřevěné pražce (počet*hmotnost*vzdálenost)       
113*0,090*14=142,380 [B]       
pryžové podložky (počet*hmotnost*vzdálenost)       
2*113*0,000182*10=0,411 [C]       
polyetylénové podložky (počet*hmotnost*vzdálenost)       
2*113*0,00009*10=0,203 [D]       
Celkem: A+B+C+D=299,360 [E]      
A=</t>
  </si>
  <si>
    <t>121</t>
  </si>
  <si>
    <t>965311</t>
  </si>
  <si>
    <t>ROZEBRÁNÍ PŘEJEZDU, PŘECHODU Z DÍLCŮ</t>
  </si>
  <si>
    <t>8,5=8,500 [A]</t>
  </si>
  <si>
    <t>122</t>
  </si>
  <si>
    <t>965312</t>
  </si>
  <si>
    <t>ROZEBRÁNÍ PŘEJEZDU, PŘECHODU Z DÍLCŮ - ODVOZ (NA LIKVIDACI ODPADŮ NEBO JINÉ URČENÉ MÍSTO)</t>
  </si>
  <si>
    <t>plocha*výška*hustota*vzdálenost       
8,5*0,2*2,5*16=68,000 [A]</t>
  </si>
  <si>
    <t>123</t>
  </si>
  <si>
    <t>965521</t>
  </si>
  <si>
    <t>ROZEBRÁNÍ NÁSTUPIŠTĚ TYPU SUDOP</t>
  </si>
  <si>
    <t>Odstranění krajní nástupištní desky (netvoří nástupní hranu)       
1=1,000 [A]</t>
  </si>
  <si>
    <t>124</t>
  </si>
  <si>
    <t>965522</t>
  </si>
  <si>
    <t>ROZEBRÁNÍ NÁSTUPIŠTĚ TYPU SUDOP - ODVOZ (NA LIKVIDACI ODPADŮ NEBO JINÉ URČENÉ MÍSTO)</t>
  </si>
  <si>
    <t>konzolové desky KS 230       
počet*hmotnost desky*vzdálenost       
1*0,51*16=8,160 [A]       
Celkem: A=8,160 [B]</t>
  </si>
  <si>
    <t>125</t>
  </si>
  <si>
    <t>965821</t>
  </si>
  <si>
    <t>DEMONTÁŽ KILOMETROVNÍKU, HEKTOMETROVNÍKU, MEZNÍKU</t>
  </si>
  <si>
    <t>Demontáž hektometrovníku km 11,600       
1=1,000 [A]</t>
  </si>
  <si>
    <t>126</t>
  </si>
  <si>
    <t>965841</t>
  </si>
  <si>
    <t>DEMONTÁŽ JAKÉKOLIV NÁVĚSTI</t>
  </si>
  <si>
    <t>Návěst Konec nástupiště       
1=1,000 [A]       
Rychlostník N       
2=2,000 [B]       
Celkem: A+B=3,000 [C]</t>
  </si>
  <si>
    <t>127</t>
  </si>
  <si>
    <t>965842</t>
  </si>
  <si>
    <t>DEMONTÁŽ JAKÉKOLIV NÁVĚSTI - ODVOZ (NA LIKVIDACI ODPADŮ NEBO JINÉ URČENÉ MÍSTO)</t>
  </si>
  <si>
    <t>128</t>
  </si>
  <si>
    <t>965851</t>
  </si>
  <si>
    <t>DEMONTÁŽ ZAJIŠŤOVACÍ ZNAČKY</t>
  </si>
  <si>
    <t>odborný odhad       
3=3,000 [A]</t>
  </si>
  <si>
    <t>129</t>
  </si>
  <si>
    <t>965852</t>
  </si>
  <si>
    <t>DEMONTÁŽ ZAJIŠŤOVACÍ ZNAČKY - ODVOZ (NA LIKVIDACI ODPADŮ NEBO JINÉ URČENÉ MÍSTO)</t>
  </si>
  <si>
    <t>počet značek*hmotnost*vzdálenost       
3*0,062*16=2,976 [A]</t>
  </si>
  <si>
    <t>130</t>
  </si>
  <si>
    <t>R96617B</t>
  </si>
  <si>
    <t>BOURÁNÍ KONSTRUKCÍ ZE DŘEVA - DOPRAVA</t>
  </si>
  <si>
    <t>Položka zahrnuje samostatnou dopravu suti a vybouraných hmot. Množství se určí jako součin hmotnosti [t] a požadované vzdálenosti [km].</t>
  </si>
  <si>
    <t>131</t>
  </si>
  <si>
    <t>96618A</t>
  </si>
  <si>
    <t>BOURÁNÍ KONSTRUKCÍ KOVOVÝCH - BEZ DOPRAVY</t>
  </si>
  <si>
    <t>délka zábradlí z kolejnic*hmotnost na metr       
15*0,05=0,750 [A]</t>
  </si>
  <si>
    <t>132</t>
  </si>
  <si>
    <t>96618B</t>
  </si>
  <si>
    <t>BOURÁNÍ KONSTRUKCÍ KOVOVÝCH - DOPRAVA</t>
  </si>
  <si>
    <t>délka zábradlí z kolejnic*hmotnost na metr*vzdálenost       
15*0,05*15=11,250 [A]</t>
  </si>
  <si>
    <t>133</t>
  </si>
  <si>
    <t>R921112</t>
  </si>
  <si>
    <t>ŽELEZNIČNÍ PŘEJEZD CELOPRYŽOVÝ NA BETONOVÝCH PRAŽCÍCH</t>
  </si>
  <si>
    <t>Plocha nové přejezdové konstrukce       
26,3=26,300 [A]</t>
  </si>
  <si>
    <t>1. Položka obsahuje:           
– úpravu a hutnění podloží přejezdové konstrukce           
– dodávku přejezdové konstrukce s veškerými prvky a částmi daného typu přejezdové           
konstrukce včetně závěrných zídek a jejich betonového základu dle odpovídajících vzorových listů a TKP           
– montáž přejezdové konstrukce z dílů a součástí na místě při přerušení železničního a silničního provozu           
– speciální montážní nářadí, závěsné zařízení           
– ochranné náběhy, koncové i mezilehlé zarážky, podélnou fixaci atd.           
– příplatky za ztížené podmínky vyskytující se při zřízení přejezdu, např. za překážky na straně koleje ap.           
2. Položka neobsahuje:           
– zřízení, pronájem a odstranění dopravního značení objízdné trasy           
– úpravy koleje (např. posun pražců, doplnění kolejového lože, směrová a výšková úprava)           
– silniční panely v přechodu těles a prefabrikované základy pod závěrnými zídkami           
– prahovou vpusť           
3. Způsob měření:           
Měří se půdorysná plocha (pojízdná nebo pochozí) vlastní přejezdové konstrukce tvořené daným systémem. kolejnice a žlábky se z plochy neodečítají. Do plochy se nezapočítávají ochranné klíny, prahové vpusti apod.</t>
  </si>
  <si>
    <t>134</t>
  </si>
  <si>
    <t>R921940</t>
  </si>
  <si>
    <t>MONTÁŽ PŘEJEZDU - PRO 3. PODBITÍ</t>
  </si>
  <si>
    <t>Plocha přejezdu       
26,3=26,300 [A]</t>
  </si>
  <si>
    <t>1. Položka obsahuje:           
– dodání a pokládka panelů včetně lože           
– příplatky za ztížené podmínky vyskytující se při zřízení kolejových vah, např. za překážky na straně koleje apod.           
2. Položka neobsahuje:           
– zřízení, pronájem a odstranění dopravního značení objízdné trasy           
– úpravy koleje (např. posun pražců, doplnění kolejového lože, směrová a výšková úprava)           
– silniční panely v přechodu těles a prefabrikované základy pod závěrnými zídkami           
– prahovou vpusť           
3. Způsob měření:           
Měří se půdorysná plocha (pojízdná nebo pochozí) vlastní přejezdové konstrukce tvořené daným systémem. kolejnice a žlábky se z plochy neodečítají. Do plochy se nezapočítávají ochranné klíny, prahové vpusti apod.</t>
  </si>
  <si>
    <t>135</t>
  </si>
  <si>
    <t>R924341</t>
  </si>
  <si>
    <t>NÁSTUPIŠTĚ SUDOP DO 500 MM S U 85, ZADNÍ HRANA NA OPĚŘE Z DRTI S KONZOLOVÝMI DESKAMI 145/150 - úprava desek</t>
  </si>
  <si>
    <t>1. Položka obsahuje:  
 – dodávku veškerých prvků a částí daného typu nástupiště dle odpovídajících vzorových listů a TKP včetně výplňových desek  
 – zřízení nástupiště SUDOP na požadovanou osovou vzdálenost kolejí i výšku nástupní hrany nad TK  
 – slepá zakončení nástupiště  
 – příplatky za ztížené podmínky při práci v kolejišti, např. za překážky na straně koleje ap.  
2. Položka neobsahuje:  
 – zemní práce, tj. odkopávky, hloubení rýh, násypy, zásypy ad.  
 – náklady na zřízení zpevněné plochy nástupiště vyjma konzolových desek, např. ze zámkové dlažby, asfaltu ap. včetně konstrukčních vrstev  
 – jiná zakončení nástupiště, např. schůdky apod.  
 – zábradlí, osvětlení, přístřešky, mobiliář nástupiště, orientační a informační systém, kamerový systém, přístupové komunikace ap.  
3. Způsob měření:  
Měří se vždy délka nástupní hrany nástupiště podél přilehlé koleje v metrech délkových, a to i u oboustranných nástupišť.</t>
  </si>
  <si>
    <t>136</t>
  </si>
  <si>
    <t>R9243451</t>
  </si>
  <si>
    <t>NÁSTUPIŠTĚ SUDOP DO 500 MM S U 85, ZADNÍ HRANA NA OPĚŘE Z DRTI S UŽITÝMI KONZOLOVÝMI DESKAMI 230</t>
  </si>
  <si>
    <t>1. Položka obsahuje:  
 – ověření kvality vyzískaných materiálů s případnou regenerací do předpisového stavu  
 – dodávku veškerých prvků a částí daného typu nástupiště dle odpovídajících vzorových listů a TKP včetně výplňových desek  
 – zřízení nástupiště SUDOP na požadovanou osovou vzdálenost kolejí i výšku nástupní hrany nad TK  
 – slepá zakončení nástupiště  
 – příplatky za ztížené podmínky při práci v kolejišti, např. za překážky na straně koleje ap.  
2. Položka neobsahuje:  
 – zemní práce, tj. odkopávky, hloubení rýh, násypy, zásypy ad.  
 – náklady na zřízení zpevněné plochy nástupiště vyjma konzolových desek, např. ze zámkové dlažby, asfaltu ap. včetně konstrukčních vrstev  
 – jiná zakončení nástupiště, např. schůdky apod.  
 – zábradlí, osvětlení, přístřešky, mobiliář nástupiště, orientační a informační systém, kamerový systém, přístupové komunikace ap.  
3. Způsob měření:  
Měří se vždy délka nástupní hrany nástupiště podél přilehlé koleje v metrech délkových, a to i u oboustranných nástupišť.</t>
  </si>
  <si>
    <t>137</t>
  </si>
  <si>
    <t>R9243452</t>
  </si>
  <si>
    <t>NÁSTUPIŠTĚ SUDOP DO 500 MM S U 85, DODÁNÍ A OSAZENÍ KONZOLOVÝCH DESEK 230</t>
  </si>
  <si>
    <t>138</t>
  </si>
  <si>
    <t>R925120</t>
  </si>
  <si>
    <t>DRÁŽNÍ STEZKY Z DRTI TL. PŘES 50 MM - fr. 31,5/63</t>
  </si>
  <si>
    <t>Zapuštěné kolejové lože vpravo       
plocha profilu*délka       
0,75*61=45,750 [A]       
Zapuštěné kolejové lože v okolí přejezdu       
0,9*22=19,800 [B]       
Celkem: A+B=65,550 [C]</t>
  </si>
  <si>
    <t>1. Položka obsahuje:           
 – kompletní provedení konstrukce s dodáním materiálu           
 – urovnání povrchu do předepsaného tvaru, případně i ruční hutnění a výplň nerovností a prohlubní           
 – zhutnění na předepsanou míru bez ohledu na způsob provádění           
 – příplatky za ztížené podmínky vyskytující se při zřízení drážních stezek, např. za překážky na straně koleje ap.           
2. Položka neobsahuje:           
 – výplň pod drážní stezkou mezi kolejovým ložem sousedních kolejí, nacení se položkami ve sd 51           
3. Způsob měření:           
Měří se horní pochozí plocha bez ohledu na tvar dosypávek pod drážní stezkou.</t>
  </si>
  <si>
    <t>139</t>
  </si>
  <si>
    <t>R935902</t>
  </si>
  <si>
    <t>ŽLABY A RIGOLY Z PŘÍKOPOVÝCH ŽLABŮ "J" PŘECHODOVÉ</t>
  </si>
  <si>
    <t>Přechodový díl J v km 11,500       
2,5=2,500 [A]</t>
  </si>
  <si>
    <t>1. Položka obsahuje:           
– veškeré práce a materiál obsažený v názvu položky           
2. Položka neobsahuje:           
X           
3. Způsob měření:           
Měří se metr délkový.</t>
  </si>
  <si>
    <t>140</t>
  </si>
  <si>
    <t>R965311</t>
  </si>
  <si>
    <t>ROZEBRÁNÍ PŘEJEZDU - PRO 3. PODBITÍ</t>
  </si>
  <si>
    <t>1. Položka obsahuje:           
– rozebrání železničního přejezdu nebo přechodu do součástí včetně hrubého očištění           
– naložení vybouraného materiálu na dopravní prostředek           
– příplatky za ztížené podmínky při práci v kolejišti, např. za překážky na straně koleje apod.           
2. Položka neobsahuje:           
– náklady na zřízení a odstranění dopravního značení objízdné trasy           
– odvoz vybouraného materiálu do skladu nebo na likvidaci           
– poplatky za likvidaci odpadů, nacení se položkami ze ssd 0           
3. Způsob měření:           
Měří se půdorysná plocha (pojízdná nebo pochozí) vlastní přejezdové konstrukce tvořené daným systémem. kolejnice a žlábky se z plochy neodečítají. Do plochy se nezapočítávají ochranné klíny, prahové vpusti apod.</t>
  </si>
  <si>
    <t>141</t>
  </si>
  <si>
    <t>R96617</t>
  </si>
  <si>
    <t>BOURÁNÍ KONSTRUKCÍ ZE DŘEVA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</si>
  <si>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</si>
  <si>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142</t>
  </si>
  <si>
    <t>R02960</t>
  </si>
  <si>
    <t>D.2.3.6</t>
  </si>
  <si>
    <t>Rozvodny vn, nn, osvětlení</t>
  </si>
  <si>
    <t xml:space="preserve">  SO 02</t>
  </si>
  <si>
    <t>Elektrická přípojka</t>
  </si>
  <si>
    <t>SO 02</t>
  </si>
  <si>
    <t>Vytýčení kabelového vedení v zastavěném prostoru</t>
  </si>
  <si>
    <t>zaměření kabelové trasy na povrchu</t>
  </si>
  <si>
    <t>položka zahrnuje:- vodorovná a svislá doprava, přemístění, přeložení, manipulace s výkopkem- kompletní provedení vykopávky nezapažené i zapažené- ošetření výkopiště po celou dobu práce v něm vč. klimatických opatření- ztížení vykopávek v blízkosti podzemního vedení, konstrukcí a objektů vč. jejich dočasného zajištění- ztížení pod vodou, v okolí výbušnin, ve stísněných prostorech a pod.- těžení po vrstvách, pásech a po jiných nutných částech (figurách)- čerpání vody vč. čerpacích jímek, potrubí a pohotovostní čerpací soupravy (viz ustanovení k pol. 1151,2)- potřebné snížení hladiny podzemní vody- těžení a rozpojování jednotlivých balvanů- vytahování a nošení výkopku- svahování a přesvah. svahů do konečného tvaru, výměna hornin v podloží a v pláni znehodnocené klimatickými vlivy- eventuelně nutné druhotné rozpojení odstřelené horniny- ruční vykopávky, odstranění kořenů a napadávek- pažení, vzepření a rozepření vč. přepažování (vyjma štětových stěn)- úpravu, ochranu a očištění dna, základové spáry, stěn a svahů- odvedení nebo obvedení vody v okolí výkopiště a ve výkopišti- třídění výkopku- veškeré pomocné konstrukce umožňující provedení vykopávky (příjezdy, sjezdy, nájezdy, lešení, podpěr. konstr., přemostění, zpevněné plochy, zakrytí a pod.)- nezahrnuje uložení zeminy (na skládku, do násypu) ani poplatky za skládku,</t>
  </si>
  <si>
    <t>položka zahrnuje:- kompletní provedení zemní konstrukce vč. výběru vhodného materiálu- úprava ukládaného materiálu vlhčením, tříděním, promícháním nebo vysoušením, příp. jiné úpravy za účelem zlepšení jeho mech. vlastností- hutnění i různé míry hutnění - ošetření úložiště po celou dobu práce v něm vč. klimatických opatření- ztížení v okolí vedení, konstrukcí a objektů a jejich dočasné zajištění- ztížení provádění vč. hutnění ve ztížených podmínkách a stísněných prostorech- ztížené ukládání sypaniny pod vodu- ukládání po vrstvách a po jiných nutných částech (figurách) vč. dosypávek- spouštění a nošení materiálu- výměna částí zemní konstrukce znehodnocené klimatickými vlivy- ruční hutnění- udržování úložiště a jeho ochrana proti vodě- odvedení nebo obvedení vody v okolí úložiště a v úložišti- veškeré pomocné konstrukce umožňující provedení zemní konstrukce (příjezdy, sjezdy, nájezdy, lešení, podpěrné konstrukce, přemostění, zpevněné plochy, zakrytí a pod.)</t>
  </si>
  <si>
    <t>702311</t>
  </si>
  <si>
    <t>ZAKRYTÍ KABELŮ VÝSTRAŽNOU FÓLIÍ ŠÍŘKY DO 20 CM</t>
  </si>
  <si>
    <t>Položka obsahuje: – kompletní montáž, návrh, rozměření, upevnění, začištění, sváření, vrtání, řezání, spojování a pod. – veškerý spojovací a montážní materiál vč. upevňovacího materiálu – sestavení a upevnění konstrukce na stanovišti – pomocné mechanismy a povrchovou úpravu</t>
  </si>
  <si>
    <t>702901</t>
  </si>
  <si>
    <t>ZASYPÁNÍ KABELOVÉHO ŽLABU VRSTVOU Z PŘESÁTÉHO PÍSKU ČI VÝKOPKU SVĚTLÉ ŠÍŘKY DO 120 MM</t>
  </si>
  <si>
    <t>Položka obsahuje: – kompletní montáž, návrh, rozměření, upevnění, začištění, sváření, vrtání, řezání, spojování a pod. – veškerý spojovací a montážní materiál vč. upevňovacího materiálu – sestavení a upevnění konstrukce na stanovišti – pomocné mechanismy a povrchovou úpravu2</t>
  </si>
  <si>
    <t>Rozvody NN</t>
  </si>
  <si>
    <t>741413R</t>
  </si>
  <si>
    <t>ZÁSUVKA/PŘÍVODKA PRŮMYSLOVÁ, KRYTÍ IP 44 400 V, DO 63 A</t>
  </si>
  <si>
    <t>1. Položka obsahuje:  
 – kompletní přístroj v krytu vč. příslušenství  
2. Položka neobsahuje:  
 X  
3. Způsob měření:  
Udává se počet kusů kompletní konstrukce nebo práce.</t>
  </si>
  <si>
    <t>741C01</t>
  </si>
  <si>
    <t>EKVIPOTENCIÁLNÍ PŘÍPOJNICE</t>
  </si>
  <si>
    <t>Položka obsahuje: – veškeré práce a materiál obsažený v názvu položky2.</t>
  </si>
  <si>
    <t>742G11R</t>
  </si>
  <si>
    <t>KABEL NN DVOU- A TŘÍŽÍLOVÝ CU S PLASTOVOU IZOLACÍ DO 2,5 MM2</t>
  </si>
  <si>
    <t>1. Položka obsahuje:        
– manipulace a uložení kabelu (do země, chráničky, kanálu, na rošty, na TV a pod.)        
2. Položka neobsahuje:        
– příchytky, spojky, koncovky, chráničky apod.        
3. Způsob měření:        
Měří se metr délkový.</t>
  </si>
  <si>
    <t>742H22R</t>
  </si>
  <si>
    <t>KABEL NN ČTYŘ- A PĚTIŽÍLOVÝ AL S PLASTOVOU IZOLACÍ OD 4 DO 16 MM2</t>
  </si>
  <si>
    <t>742L11</t>
  </si>
  <si>
    <t>UKONČENÍ DVOU AŽ PĚTIŽÍLOVÉHO KABELU V ROZVADĚČI NEBO NA PŘÍSTROJI DO 2,5 mm2</t>
  </si>
  <si>
    <t>Položka obsahuje: – všechny práce spojené s úpravou kabelů pro montáž včetně veškerého příslušentsví2</t>
  </si>
  <si>
    <t>UKONČENÍ DVOU AŽ PĚTIŽÍLOVÉHO KABELU V ROZVADĚČI NEBO NA PŘÍSTROJI OD 4 DO 16 mm2</t>
  </si>
  <si>
    <t>Položka obsahuje: – všechny práce spojené s úpravou kabelů pro montáž včetně veškerého příslušentsv</t>
  </si>
  <si>
    <t>742P15</t>
  </si>
  <si>
    <t>OZNAČOVACÍ ŠTÍTEK NA KABEL</t>
  </si>
  <si>
    <t>Položka obsahuje: – veškeré příslušentsví2.</t>
  </si>
  <si>
    <t>743C11</t>
  </si>
  <si>
    <t>SKŘÍŇ PŘÍPOJKOVÁ POJISTKOVÁ NA STOŽÁR/STĚNU NEBO DO VÝKLENKU DO 63 A, DO 50 MM2, S 1-2 SADAMI JISTÍCÍCH PRVKŮ</t>
  </si>
  <si>
    <t>Položka obsahuje: – veškeré příslušenství</t>
  </si>
  <si>
    <t>743F21</t>
  </si>
  <si>
    <t>SKŘÍŇ ELEKTROMĚROVÁ V KOMPAKTNÍM PILÍŘI PRO PŘÍMÉ MĚŘENÍ DO 80 A JEDNOSAZBOVÉ VČETNĚ VÝSTROJE</t>
  </si>
  <si>
    <t>744213</t>
  </si>
  <si>
    <t>KABELOVÁ SKŘÍŇ VENKOVNÍ PRÁZDNÁ PLASTOVÁ V KOMPAKTNÍM PILÍŘI, MIN. IP 44, 540-1060 X 800 MM</t>
  </si>
  <si>
    <t>744634</t>
  </si>
  <si>
    <t>JISTIČ TŘÍPÓLOVÝ (10 KA) OD 25 DO 40 A</t>
  </si>
  <si>
    <t>744H21</t>
  </si>
  <si>
    <t>POJISTKOVÝ SPODEK/LIŠTA PRO NOŽOVÉ POJISTKY TŘÍPÓLOVÝ DO 160 A</t>
  </si>
  <si>
    <t>Položka obsahuje: – veškerý spojovací materiál vč. připojovacího vedení – technický popis viz. projektová dokumentace2</t>
  </si>
  <si>
    <t>744I01</t>
  </si>
  <si>
    <t>POJISTKOVÁ VLOŽKA DO 160 A</t>
  </si>
  <si>
    <t>Položka obsahuje: – technický popis viz. projektová dokumentace2</t>
  </si>
  <si>
    <t>744J31</t>
  </si>
  <si>
    <t>SILOVÝ KOMPLETNÍ VYPÍNAČ 0-1 TŘÍ-ČTYŘPÓLOVÝ DO 32 A</t>
  </si>
  <si>
    <t>747701</t>
  </si>
  <si>
    <t>DOKONČOVACÍ MONTÁŽNÍ PRÁCE NA ELEKTRICKÉM ZAŘÍZENÍ</t>
  </si>
  <si>
    <t>Položka obsahuje: – cenu za práce spojené s uváděním zařízení do provozu, drobné montážní práce v rozvaděčích, koordinaci se zhotoviteli souvisejících zařízení apod.</t>
  </si>
  <si>
    <t>747411</t>
  </si>
  <si>
    <t>MĚŘENÍ ZEMNÍCH ODPORŮ - ZEMNIČE PRVNÍHO NEBO SAMOSTATNÉHO</t>
  </si>
  <si>
    <t>1. Položka obsahuje: – cenu za měření dle příslušných norem a předpisů, včetně vystavení protokolu2.</t>
  </si>
  <si>
    <t>747212</t>
  </si>
  <si>
    <t>CELKOVÁ PROHLÍDKA, ZKOUŠENÍ, MĚŘENÍ A VYHOTOVENÍ VÝCHOZÍ REVIZNÍ ZPRÁVY, PRO OBJEM IN PŘES 100 DO 500 TIS. KČ</t>
  </si>
  <si>
    <t>1. Položka obsahuje: – cenu za vyhotovení dokladu právnickou osobou o silnoproudých zařízeních a vydání průkazu způsobilosti</t>
  </si>
  <si>
    <t>D.9898</t>
  </si>
  <si>
    <t>Ostatní technologické objekty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</si>
  <si>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</si>
  <si>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</si>
  <si>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</si>
  <si>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</si>
  <si>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</si>
  <si>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</si>
  <si>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</si>
  <si>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</si>
  <si>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</si>
  <si>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</si>
  <si>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</si>
  <si>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</si>
  <si>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</si>
  <si>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</si>
  <si>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</si>
  <si>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elektroniké dokumentace skutečného provedení dle SOD na zhotovení stavby a v rozsahu vyhlášky č. 499/2006 Sb. v platném znění a dle požadavků VTP a ZTP.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</si>
  <si>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</si>
  <si>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</si>
  <si>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</si>
  <si>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      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</si>
  <si>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</si>
  <si>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</si>
  <si>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</si>
  <si>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         
Položka zahrnuje  všechny nezbytné práce, náklady a zařízení  včetně  všech doprav a pomocného materiálu nutných  pro uskutečnění dané činnosti.</t>
  </si>
  <si>
    <t>VSEOB007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</si>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</sst>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0+C10+C12+C14+C16</f>
      </c>
    </row>
    <row r="7" spans="2:3" ht="12.75" customHeight="1">
      <c r="B7" s="8" t="s">
        <v>7</v>
      </c>
      <c r="C7" s="10">
        <f>0+E10+E12+E14+E16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01'!K8+'PS 01'!M8</f>
      </c>
      <c r="D11" s="14">
        <f>C11*0.21</f>
      </c>
      <c r="E11" s="14">
        <f>C11+D11</f>
      </c>
      <c r="F11" s="13">
        <f>'PS 01'!T7</f>
      </c>
    </row>
    <row r="12" spans="1:6" ht="12.75">
      <c r="A12" s="11" t="s">
        <v>463</v>
      </c>
      <c r="B12" s="12" t="s">
        <v>464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465</v>
      </c>
      <c r="B13" s="12" t="s">
        <v>466</v>
      </c>
      <c r="C13" s="14">
        <f>'SO 01'!K8+'SO 01'!M8</f>
      </c>
      <c r="D13" s="14">
        <f>C13*0.21</f>
      </c>
      <c r="E13" s="14">
        <f>C13+D13</f>
      </c>
      <c r="F13" s="13">
        <f>'SO 01'!T7</f>
      </c>
    </row>
    <row r="14" spans="1:6" ht="12.75">
      <c r="A14" s="11" t="s">
        <v>921</v>
      </c>
      <c r="B14" s="12" t="s">
        <v>922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923</v>
      </c>
      <c r="B15" s="12" t="s">
        <v>924</v>
      </c>
      <c r="C15" s="14">
        <f>'SO 02'!K8+'SO 02'!M8</f>
      </c>
      <c r="D15" s="14">
        <f>C15*0.21</f>
      </c>
      <c r="E15" s="14">
        <f>C15+D15</f>
      </c>
      <c r="F15" s="13">
        <f>'SO 02'!T7</f>
      </c>
    </row>
    <row r="16" spans="1:6" ht="12.75">
      <c r="A16" s="11" t="s">
        <v>982</v>
      </c>
      <c r="B16" s="12" t="s">
        <v>983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984</v>
      </c>
      <c r="B17" s="12" t="s">
        <v>985</v>
      </c>
      <c r="C17" s="14">
        <f>'SO 98-98'!K8+'SO 98-98'!M8</f>
      </c>
      <c r="D17" s="14">
        <f>C17*0.21</f>
      </c>
      <c r="E17" s="14">
        <f>C17+D17</f>
      </c>
      <c r="F17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COUNTIFS(L8:L416,"=0",A8:A416,"P")+COUNTIFS(L8:L416,"",A8:A416,"P")+SUM(Q8:Q416)</f>
      </c>
    </row>
    <row r="8" spans="1:13" ht="12.75">
      <c r="A8" t="s">
        <v>44</v>
      </c>
      <c r="C8" s="28" t="s">
        <v>45</v>
      </c>
      <c r="E8" s="30" t="s">
        <v>17</v>
      </c>
      <c r="J8" s="29">
        <f>0+J9+J74+J131+J244+J357+J370+J387</f>
      </c>
      <c r="K8" s="29">
        <f>0+K9+K74+K131+K244+K357+K370+K387</f>
      </c>
      <c r="L8" s="29">
        <f>0+L9+L74+L131+L244+L357+L370+L387</f>
      </c>
      <c r="M8" s="29">
        <f>0+M9+M74+M131+M244+M357+M370+M387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</f>
      </c>
      <c r="M9" s="32">
        <f>0+M10+M14+M18+M22+M26+M30+M34+M38+M42+M46+M50+M54+M58+M62+M66+M70</f>
      </c>
    </row>
    <row r="10" spans="1:16" ht="12.7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3.05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56</v>
      </c>
      <c r="E12" s="40" t="s">
        <v>51</v>
      </c>
    </row>
    <row r="13" spans="1:5" ht="165.75">
      <c r="A13" t="s">
        <v>57</v>
      </c>
      <c r="E13" s="39" t="s">
        <v>58</v>
      </c>
    </row>
    <row r="14" spans="1:16" ht="12.75">
      <c r="A14" t="s">
        <v>49</v>
      </c>
      <c r="B14" s="34" t="s">
        <v>27</v>
      </c>
      <c r="C14" s="34" t="s">
        <v>59</v>
      </c>
      <c r="D14" s="35" t="s">
        <v>47</v>
      </c>
      <c r="E14" s="6" t="s">
        <v>60</v>
      </c>
      <c r="F14" s="36" t="s">
        <v>61</v>
      </c>
      <c r="G14" s="37">
        <v>35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62</v>
      </c>
      <c r="O14">
        <f>(M14*21)/100</f>
      </c>
      <c r="P14" t="s">
        <v>27</v>
      </c>
    </row>
    <row r="15" spans="1:5" ht="25.5">
      <c r="A15" s="35" t="s">
        <v>55</v>
      </c>
      <c r="E15" s="39" t="s">
        <v>63</v>
      </c>
    </row>
    <row r="16" spans="1:5" ht="12.75">
      <c r="A16" s="35" t="s">
        <v>56</v>
      </c>
      <c r="E16" s="40" t="s">
        <v>51</v>
      </c>
    </row>
    <row r="17" spans="1:5" ht="12.75">
      <c r="A17" t="s">
        <v>57</v>
      </c>
      <c r="E17" s="39" t="s">
        <v>64</v>
      </c>
    </row>
    <row r="18" spans="1:16" ht="12.75">
      <c r="A18" t="s">
        <v>49</v>
      </c>
      <c r="B18" s="34" t="s">
        <v>26</v>
      </c>
      <c r="C18" s="34" t="s">
        <v>65</v>
      </c>
      <c r="D18" s="35" t="s">
        <v>47</v>
      </c>
      <c r="E18" s="6" t="s">
        <v>66</v>
      </c>
      <c r="F18" s="36" t="s">
        <v>67</v>
      </c>
      <c r="G18" s="37">
        <v>3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62</v>
      </c>
      <c r="O18">
        <f>(M18*21)/100</f>
      </c>
      <c r="P18" t="s">
        <v>27</v>
      </c>
    </row>
    <row r="19" spans="1:5" ht="63.75">
      <c r="A19" s="35" t="s">
        <v>55</v>
      </c>
      <c r="E19" s="39" t="s">
        <v>68</v>
      </c>
    </row>
    <row r="20" spans="1:5" ht="12.75">
      <c r="A20" s="35" t="s">
        <v>56</v>
      </c>
      <c r="E20" s="40" t="s">
        <v>69</v>
      </c>
    </row>
    <row r="21" spans="1:5" ht="12.75">
      <c r="A21" t="s">
        <v>57</v>
      </c>
      <c r="E21" s="39" t="s">
        <v>64</v>
      </c>
    </row>
    <row r="22" spans="1:16" ht="12.75">
      <c r="A22" t="s">
        <v>49</v>
      </c>
      <c r="B22" s="34" t="s">
        <v>70</v>
      </c>
      <c r="C22" s="34" t="s">
        <v>71</v>
      </c>
      <c r="D22" s="35" t="s">
        <v>51</v>
      </c>
      <c r="E22" s="6" t="s">
        <v>72</v>
      </c>
      <c r="F22" s="36" t="s">
        <v>67</v>
      </c>
      <c r="G22" s="37">
        <v>551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62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56</v>
      </c>
      <c r="E24" s="40" t="s">
        <v>73</v>
      </c>
    </row>
    <row r="25" spans="1:5" ht="12.75">
      <c r="A25" t="s">
        <v>57</v>
      </c>
      <c r="E25" s="39" t="s">
        <v>64</v>
      </c>
    </row>
    <row r="26" spans="1:16" ht="12.75">
      <c r="A26" t="s">
        <v>49</v>
      </c>
      <c r="B26" s="34" t="s">
        <v>74</v>
      </c>
      <c r="C26" s="34" t="s">
        <v>75</v>
      </c>
      <c r="D26" s="35" t="s">
        <v>51</v>
      </c>
      <c r="E26" s="6" t="s">
        <v>76</v>
      </c>
      <c r="F26" s="36" t="s">
        <v>67</v>
      </c>
      <c r="G26" s="37">
        <v>551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62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2.75">
      <c r="A28" s="35" t="s">
        <v>56</v>
      </c>
      <c r="E28" s="40" t="s">
        <v>73</v>
      </c>
    </row>
    <row r="29" spans="1:5" ht="12.75">
      <c r="A29" t="s">
        <v>57</v>
      </c>
      <c r="E29" s="39" t="s">
        <v>64</v>
      </c>
    </row>
    <row r="30" spans="1:16" ht="12.75">
      <c r="A30" t="s">
        <v>49</v>
      </c>
      <c r="B30" s="34" t="s">
        <v>77</v>
      </c>
      <c r="C30" s="34" t="s">
        <v>78</v>
      </c>
      <c r="D30" s="35" t="s">
        <v>47</v>
      </c>
      <c r="E30" s="6" t="s">
        <v>79</v>
      </c>
      <c r="F30" s="36" t="s">
        <v>80</v>
      </c>
      <c r="G30" s="37">
        <v>24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25.5">
      <c r="A31" s="35" t="s">
        <v>55</v>
      </c>
      <c r="E31" s="39" t="s">
        <v>81</v>
      </c>
    </row>
    <row r="32" spans="1:5" ht="12.75">
      <c r="A32" s="35" t="s">
        <v>56</v>
      </c>
      <c r="E32" s="40" t="s">
        <v>82</v>
      </c>
    </row>
    <row r="33" spans="1:5" ht="25.5">
      <c r="A33" t="s">
        <v>57</v>
      </c>
      <c r="E33" s="39" t="s">
        <v>81</v>
      </c>
    </row>
    <row r="34" spans="1:16" ht="12.75">
      <c r="A34" t="s">
        <v>49</v>
      </c>
      <c r="B34" s="34" t="s">
        <v>83</v>
      </c>
      <c r="C34" s="34" t="s">
        <v>84</v>
      </c>
      <c r="D34" s="35" t="s">
        <v>47</v>
      </c>
      <c r="E34" s="6" t="s">
        <v>85</v>
      </c>
      <c r="F34" s="36" t="s">
        <v>80</v>
      </c>
      <c r="G34" s="37">
        <v>10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62</v>
      </c>
      <c r="O34">
        <f>(M34*21)/100</f>
      </c>
      <c r="P34" t="s">
        <v>27</v>
      </c>
    </row>
    <row r="35" spans="1:5" ht="38.25">
      <c r="A35" s="35" t="s">
        <v>55</v>
      </c>
      <c r="E35" s="39" t="s">
        <v>86</v>
      </c>
    </row>
    <row r="36" spans="1:5" ht="12.75">
      <c r="A36" s="35" t="s">
        <v>56</v>
      </c>
      <c r="E36" s="40" t="s">
        <v>51</v>
      </c>
    </row>
    <row r="37" spans="1:5" ht="12.75">
      <c r="A37" t="s">
        <v>57</v>
      </c>
      <c r="E37" s="39" t="s">
        <v>64</v>
      </c>
    </row>
    <row r="38" spans="1:16" ht="12.75">
      <c r="A38" t="s">
        <v>49</v>
      </c>
      <c r="B38" s="34" t="s">
        <v>87</v>
      </c>
      <c r="C38" s="34" t="s">
        <v>88</v>
      </c>
      <c r="D38" s="35" t="s">
        <v>47</v>
      </c>
      <c r="E38" s="6" t="s">
        <v>89</v>
      </c>
      <c r="F38" s="36" t="s">
        <v>80</v>
      </c>
      <c r="G38" s="37">
        <v>125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62</v>
      </c>
      <c r="O38">
        <f>(M38*21)/100</f>
      </c>
      <c r="P38" t="s">
        <v>27</v>
      </c>
    </row>
    <row r="39" spans="1:5" ht="38.25">
      <c r="A39" s="35" t="s">
        <v>55</v>
      </c>
      <c r="E39" s="39" t="s">
        <v>86</v>
      </c>
    </row>
    <row r="40" spans="1:5" ht="12.75">
      <c r="A40" s="35" t="s">
        <v>56</v>
      </c>
      <c r="E40" s="40" t="s">
        <v>51</v>
      </c>
    </row>
    <row r="41" spans="1:5" ht="12.75">
      <c r="A41" t="s">
        <v>57</v>
      </c>
      <c r="E41" s="39" t="s">
        <v>64</v>
      </c>
    </row>
    <row r="42" spans="1:16" ht="12.75">
      <c r="A42" t="s">
        <v>49</v>
      </c>
      <c r="B42" s="34" t="s">
        <v>90</v>
      </c>
      <c r="C42" s="34" t="s">
        <v>91</v>
      </c>
      <c r="D42" s="35" t="s">
        <v>47</v>
      </c>
      <c r="E42" s="6" t="s">
        <v>92</v>
      </c>
      <c r="F42" s="36" t="s">
        <v>80</v>
      </c>
      <c r="G42" s="37">
        <v>50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62</v>
      </c>
      <c r="O42">
        <f>(M42*21)/100</f>
      </c>
      <c r="P42" t="s">
        <v>27</v>
      </c>
    </row>
    <row r="43" spans="1:5" ht="38.25">
      <c r="A43" s="35" t="s">
        <v>55</v>
      </c>
      <c r="E43" s="39" t="s">
        <v>86</v>
      </c>
    </row>
    <row r="44" spans="1:5" ht="12.75">
      <c r="A44" s="35" t="s">
        <v>56</v>
      </c>
      <c r="E44" s="40" t="s">
        <v>51</v>
      </c>
    </row>
    <row r="45" spans="1:5" ht="12.75">
      <c r="A45" t="s">
        <v>57</v>
      </c>
      <c r="E45" s="39" t="s">
        <v>64</v>
      </c>
    </row>
    <row r="46" spans="1:16" ht="25.5">
      <c r="A46" t="s">
        <v>49</v>
      </c>
      <c r="B46" s="34" t="s">
        <v>93</v>
      </c>
      <c r="C46" s="34" t="s">
        <v>94</v>
      </c>
      <c r="D46" s="35" t="s">
        <v>47</v>
      </c>
      <c r="E46" s="6" t="s">
        <v>95</v>
      </c>
      <c r="F46" s="36" t="s">
        <v>96</v>
      </c>
      <c r="G46" s="37">
        <v>3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62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51</v>
      </c>
    </row>
    <row r="48" spans="1:5" ht="12.75">
      <c r="A48" s="35" t="s">
        <v>56</v>
      </c>
      <c r="E48" s="40" t="s">
        <v>51</v>
      </c>
    </row>
    <row r="49" spans="1:5" ht="12.75">
      <c r="A49" t="s">
        <v>57</v>
      </c>
      <c r="E49" s="39" t="s">
        <v>64</v>
      </c>
    </row>
    <row r="50" spans="1:16" ht="12.75">
      <c r="A50" t="s">
        <v>49</v>
      </c>
      <c r="B50" s="34" t="s">
        <v>97</v>
      </c>
      <c r="C50" s="34" t="s">
        <v>98</v>
      </c>
      <c r="D50" s="35" t="s">
        <v>47</v>
      </c>
      <c r="E50" s="6" t="s">
        <v>99</v>
      </c>
      <c r="F50" s="36" t="s">
        <v>80</v>
      </c>
      <c r="G50" s="37">
        <v>3050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62</v>
      </c>
      <c r="O50">
        <f>(M50*21)/100</f>
      </c>
      <c r="P50" t="s">
        <v>27</v>
      </c>
    </row>
    <row r="51" spans="1:5" ht="12.75">
      <c r="A51" s="35" t="s">
        <v>55</v>
      </c>
      <c r="E51" s="39" t="s">
        <v>100</v>
      </c>
    </row>
    <row r="52" spans="1:5" ht="12.75">
      <c r="A52" s="35" t="s">
        <v>56</v>
      </c>
      <c r="E52" s="40" t="s">
        <v>51</v>
      </c>
    </row>
    <row r="53" spans="1:5" ht="12.75">
      <c r="A53" t="s">
        <v>57</v>
      </c>
      <c r="E53" s="39" t="s">
        <v>64</v>
      </c>
    </row>
    <row r="54" spans="1:16" ht="12.75">
      <c r="A54" t="s">
        <v>49</v>
      </c>
      <c r="B54" s="34" t="s">
        <v>101</v>
      </c>
      <c r="C54" s="34" t="s">
        <v>102</v>
      </c>
      <c r="D54" s="35" t="s">
        <v>47</v>
      </c>
      <c r="E54" s="6" t="s">
        <v>103</v>
      </c>
      <c r="F54" s="36" t="s">
        <v>67</v>
      </c>
      <c r="G54" s="37">
        <v>0.5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62</v>
      </c>
      <c r="O54">
        <f>(M54*21)/100</f>
      </c>
      <c r="P54" t="s">
        <v>27</v>
      </c>
    </row>
    <row r="55" spans="1:5" ht="127.5">
      <c r="A55" s="35" t="s">
        <v>55</v>
      </c>
      <c r="E55" s="39" t="s">
        <v>104</v>
      </c>
    </row>
    <row r="56" spans="1:5" ht="25.5">
      <c r="A56" s="35" t="s">
        <v>56</v>
      </c>
      <c r="E56" s="40" t="s">
        <v>105</v>
      </c>
    </row>
    <row r="57" spans="1:5" ht="12.75">
      <c r="A57" t="s">
        <v>57</v>
      </c>
      <c r="E57" s="39" t="s">
        <v>64</v>
      </c>
    </row>
    <row r="58" spans="1:16" ht="12.75">
      <c r="A58" t="s">
        <v>49</v>
      </c>
      <c r="B58" s="34" t="s">
        <v>106</v>
      </c>
      <c r="C58" s="34" t="s">
        <v>107</v>
      </c>
      <c r="D58" s="35" t="s">
        <v>47</v>
      </c>
      <c r="E58" s="6" t="s">
        <v>108</v>
      </c>
      <c r="F58" s="36" t="s">
        <v>67</v>
      </c>
      <c r="G58" s="37">
        <v>3.5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62</v>
      </c>
      <c r="O58">
        <f>(M58*21)/100</f>
      </c>
      <c r="P58" t="s">
        <v>27</v>
      </c>
    </row>
    <row r="59" spans="1:5" ht="12.75">
      <c r="A59" s="35" t="s">
        <v>55</v>
      </c>
      <c r="E59" s="39" t="s">
        <v>51</v>
      </c>
    </row>
    <row r="60" spans="1:5" ht="12.75">
      <c r="A60" s="35" t="s">
        <v>56</v>
      </c>
      <c r="E60" s="40" t="s">
        <v>109</v>
      </c>
    </row>
    <row r="61" spans="1:5" ht="12.75">
      <c r="A61" t="s">
        <v>57</v>
      </c>
      <c r="E61" s="39" t="s">
        <v>64</v>
      </c>
    </row>
    <row r="62" spans="1:16" ht="12.75">
      <c r="A62" t="s">
        <v>49</v>
      </c>
      <c r="B62" s="34" t="s">
        <v>110</v>
      </c>
      <c r="C62" s="34" t="s">
        <v>111</v>
      </c>
      <c r="D62" s="35" t="s">
        <v>47</v>
      </c>
      <c r="E62" s="6" t="s">
        <v>112</v>
      </c>
      <c r="F62" s="36" t="s">
        <v>96</v>
      </c>
      <c r="G62" s="37">
        <v>12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62</v>
      </c>
      <c r="O62">
        <f>(M62*21)/100</f>
      </c>
      <c r="P62" t="s">
        <v>27</v>
      </c>
    </row>
    <row r="63" spans="1:5" ht="12.75">
      <c r="A63" s="35" t="s">
        <v>55</v>
      </c>
      <c r="E63" s="39" t="s">
        <v>113</v>
      </c>
    </row>
    <row r="64" spans="1:5" ht="12.75">
      <c r="A64" s="35" t="s">
        <v>56</v>
      </c>
      <c r="E64" s="40" t="s">
        <v>51</v>
      </c>
    </row>
    <row r="65" spans="1:5" ht="12.75">
      <c r="A65" t="s">
        <v>57</v>
      </c>
      <c r="E65" s="39" t="s">
        <v>64</v>
      </c>
    </row>
    <row r="66" spans="1:16" ht="12.75">
      <c r="A66" t="s">
        <v>49</v>
      </c>
      <c r="B66" s="34" t="s">
        <v>114</v>
      </c>
      <c r="C66" s="34" t="s">
        <v>115</v>
      </c>
      <c r="D66" s="35" t="s">
        <v>47</v>
      </c>
      <c r="E66" s="6" t="s">
        <v>116</v>
      </c>
      <c r="F66" s="36" t="s">
        <v>67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62</v>
      </c>
      <c r="O66">
        <f>(M66*21)/100</f>
      </c>
      <c r="P66" t="s">
        <v>27</v>
      </c>
    </row>
    <row r="67" spans="1:5" ht="38.25">
      <c r="A67" s="35" t="s">
        <v>55</v>
      </c>
      <c r="E67" s="39" t="s">
        <v>117</v>
      </c>
    </row>
    <row r="68" spans="1:5" ht="12.75">
      <c r="A68" s="35" t="s">
        <v>56</v>
      </c>
      <c r="E68" s="40" t="s">
        <v>51</v>
      </c>
    </row>
    <row r="69" spans="1:5" ht="12.75">
      <c r="A69" t="s">
        <v>57</v>
      </c>
      <c r="E69" s="39" t="s">
        <v>64</v>
      </c>
    </row>
    <row r="70" spans="1:16" ht="12.75">
      <c r="A70" t="s">
        <v>49</v>
      </c>
      <c r="B70" s="34" t="s">
        <v>118</v>
      </c>
      <c r="C70" s="34" t="s">
        <v>119</v>
      </c>
      <c r="D70" s="35" t="s">
        <v>51</v>
      </c>
      <c r="E70" s="6" t="s">
        <v>120</v>
      </c>
      <c r="F70" s="36" t="s">
        <v>80</v>
      </c>
      <c r="G70" s="37">
        <v>3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62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51</v>
      </c>
    </row>
    <row r="72" spans="1:5" ht="12.75">
      <c r="A72" s="35" t="s">
        <v>56</v>
      </c>
      <c r="E72" s="40" t="s">
        <v>51</v>
      </c>
    </row>
    <row r="73" spans="1:5" ht="12.75">
      <c r="A73" t="s">
        <v>57</v>
      </c>
      <c r="E73" s="39" t="s">
        <v>64</v>
      </c>
    </row>
    <row r="74" spans="1:13" ht="12.75">
      <c r="A74" t="s">
        <v>46</v>
      </c>
      <c r="C74" s="31" t="s">
        <v>27</v>
      </c>
      <c r="E74" s="33" t="s">
        <v>121</v>
      </c>
      <c r="J74" s="32">
        <f>0</f>
      </c>
      <c r="K74" s="32">
        <f>0</f>
      </c>
      <c r="L74" s="32">
        <f>0+L75+L79+L83+L87+L91+L95+L99+L103+L107+L111+L115+L119+L123+L127</f>
      </c>
      <c r="M74" s="32">
        <f>0+M75+M79+M83+M87+M91+M95+M99+M103+M107+M111+M115+M119+M123+M127</f>
      </c>
    </row>
    <row r="75" spans="1:16" ht="12.75">
      <c r="A75" t="s">
        <v>49</v>
      </c>
      <c r="B75" s="34" t="s">
        <v>122</v>
      </c>
      <c r="C75" s="34" t="s">
        <v>123</v>
      </c>
      <c r="D75" s="35" t="s">
        <v>47</v>
      </c>
      <c r="E75" s="6" t="s">
        <v>124</v>
      </c>
      <c r="F75" s="36" t="s">
        <v>80</v>
      </c>
      <c r="G75" s="37">
        <v>150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54</v>
      </c>
      <c r="O75">
        <f>(M75*21)/100</f>
      </c>
      <c r="P75" t="s">
        <v>27</v>
      </c>
    </row>
    <row r="76" spans="1:5" ht="51">
      <c r="A76" s="35" t="s">
        <v>55</v>
      </c>
      <c r="E76" s="39" t="s">
        <v>125</v>
      </c>
    </row>
    <row r="77" spans="1:5" ht="12.75">
      <c r="A77" s="35" t="s">
        <v>56</v>
      </c>
      <c r="E77" s="40" t="s">
        <v>51</v>
      </c>
    </row>
    <row r="78" spans="1:5" ht="127.5">
      <c r="A78" t="s">
        <v>57</v>
      </c>
      <c r="E78" s="39" t="s">
        <v>126</v>
      </c>
    </row>
    <row r="79" spans="1:16" ht="12.75">
      <c r="A79" t="s">
        <v>49</v>
      </c>
      <c r="B79" s="34" t="s">
        <v>127</v>
      </c>
      <c r="C79" s="34" t="s">
        <v>128</v>
      </c>
      <c r="D79" s="35" t="s">
        <v>47</v>
      </c>
      <c r="E79" s="6" t="s">
        <v>129</v>
      </c>
      <c r="F79" s="36" t="s">
        <v>96</v>
      </c>
      <c r="G79" s="37">
        <v>6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62</v>
      </c>
      <c r="O79">
        <f>(M79*21)/100</f>
      </c>
      <c r="P79" t="s">
        <v>27</v>
      </c>
    </row>
    <row r="80" spans="1:5" ht="25.5">
      <c r="A80" s="35" t="s">
        <v>55</v>
      </c>
      <c r="E80" s="39" t="s">
        <v>130</v>
      </c>
    </row>
    <row r="81" spans="1:5" ht="12.75">
      <c r="A81" s="35" t="s">
        <v>56</v>
      </c>
      <c r="E81" s="40" t="s">
        <v>51</v>
      </c>
    </row>
    <row r="82" spans="1:5" ht="12.75">
      <c r="A82" t="s">
        <v>57</v>
      </c>
      <c r="E82" s="39" t="s">
        <v>64</v>
      </c>
    </row>
    <row r="83" spans="1:16" ht="25.5">
      <c r="A83" t="s">
        <v>49</v>
      </c>
      <c r="B83" s="34" t="s">
        <v>131</v>
      </c>
      <c r="C83" s="34" t="s">
        <v>132</v>
      </c>
      <c r="D83" s="35" t="s">
        <v>47</v>
      </c>
      <c r="E83" s="6" t="s">
        <v>133</v>
      </c>
      <c r="F83" s="36" t="s">
        <v>80</v>
      </c>
      <c r="G83" s="37">
        <v>10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54</v>
      </c>
      <c r="O83">
        <f>(M83*21)/100</f>
      </c>
      <c r="P83" t="s">
        <v>27</v>
      </c>
    </row>
    <row r="84" spans="1:5" ht="38.25">
      <c r="A84" s="35" t="s">
        <v>55</v>
      </c>
      <c r="E84" s="39" t="s">
        <v>134</v>
      </c>
    </row>
    <row r="85" spans="1:5" ht="12.75">
      <c r="A85" s="35" t="s">
        <v>56</v>
      </c>
      <c r="E85" s="40" t="s">
        <v>51</v>
      </c>
    </row>
    <row r="86" spans="1:5" ht="89.25">
      <c r="A86" t="s">
        <v>57</v>
      </c>
      <c r="E86" s="39" t="s">
        <v>135</v>
      </c>
    </row>
    <row r="87" spans="1:16" ht="12.75">
      <c r="A87" t="s">
        <v>49</v>
      </c>
      <c r="B87" s="34" t="s">
        <v>136</v>
      </c>
      <c r="C87" s="34" t="s">
        <v>137</v>
      </c>
      <c r="D87" s="35" t="s">
        <v>51</v>
      </c>
      <c r="E87" s="6" t="s">
        <v>138</v>
      </c>
      <c r="F87" s="36" t="s">
        <v>139</v>
      </c>
      <c r="G87" s="37">
        <v>8.325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54</v>
      </c>
      <c r="O87">
        <f>(M87*21)/100</f>
      </c>
      <c r="P87" t="s">
        <v>27</v>
      </c>
    </row>
    <row r="88" spans="1:5" ht="12.75">
      <c r="A88" s="35" t="s">
        <v>55</v>
      </c>
      <c r="E88" s="39" t="s">
        <v>51</v>
      </c>
    </row>
    <row r="89" spans="1:5" ht="38.25">
      <c r="A89" s="35" t="s">
        <v>56</v>
      </c>
      <c r="E89" s="40" t="s">
        <v>140</v>
      </c>
    </row>
    <row r="90" spans="1:5" ht="76.5">
      <c r="A90" t="s">
        <v>57</v>
      </c>
      <c r="E90" s="39" t="s">
        <v>141</v>
      </c>
    </row>
    <row r="91" spans="1:16" ht="12.75">
      <c r="A91" t="s">
        <v>49</v>
      </c>
      <c r="B91" s="34" t="s">
        <v>142</v>
      </c>
      <c r="C91" s="34" t="s">
        <v>143</v>
      </c>
      <c r="D91" s="35" t="s">
        <v>51</v>
      </c>
      <c r="E91" s="6" t="s">
        <v>144</v>
      </c>
      <c r="F91" s="36" t="s">
        <v>139</v>
      </c>
      <c r="G91" s="37">
        <v>3.6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54</v>
      </c>
      <c r="O91">
        <f>(M91*21)/100</f>
      </c>
      <c r="P91" t="s">
        <v>27</v>
      </c>
    </row>
    <row r="92" spans="1:5" ht="12.75">
      <c r="A92" s="35" t="s">
        <v>55</v>
      </c>
      <c r="E92" s="39" t="s">
        <v>51</v>
      </c>
    </row>
    <row r="93" spans="1:5" ht="38.25">
      <c r="A93" s="35" t="s">
        <v>56</v>
      </c>
      <c r="E93" s="40" t="s">
        <v>145</v>
      </c>
    </row>
    <row r="94" spans="1:5" ht="76.5">
      <c r="A94" t="s">
        <v>57</v>
      </c>
      <c r="E94" s="39" t="s">
        <v>141</v>
      </c>
    </row>
    <row r="95" spans="1:16" ht="12.75">
      <c r="A95" t="s">
        <v>49</v>
      </c>
      <c r="B95" s="34" t="s">
        <v>146</v>
      </c>
      <c r="C95" s="34" t="s">
        <v>147</v>
      </c>
      <c r="D95" s="35" t="s">
        <v>51</v>
      </c>
      <c r="E95" s="6" t="s">
        <v>148</v>
      </c>
      <c r="F95" s="36" t="s">
        <v>149</v>
      </c>
      <c r="G95" s="37">
        <v>7.75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54</v>
      </c>
      <c r="O95">
        <f>(M95*21)/100</f>
      </c>
      <c r="P95" t="s">
        <v>27</v>
      </c>
    </row>
    <row r="96" spans="1:5" ht="12.75">
      <c r="A96" s="35" t="s">
        <v>55</v>
      </c>
      <c r="E96" s="39" t="s">
        <v>51</v>
      </c>
    </row>
    <row r="97" spans="1:5" ht="12.75">
      <c r="A97" s="35" t="s">
        <v>56</v>
      </c>
      <c r="E97" s="40" t="s">
        <v>150</v>
      </c>
    </row>
    <row r="98" spans="1:5" ht="153">
      <c r="A98" t="s">
        <v>57</v>
      </c>
      <c r="E98" s="39" t="s">
        <v>151</v>
      </c>
    </row>
    <row r="99" spans="1:16" ht="12.75">
      <c r="A99" t="s">
        <v>49</v>
      </c>
      <c r="B99" s="34" t="s">
        <v>152</v>
      </c>
      <c r="C99" s="34" t="s">
        <v>153</v>
      </c>
      <c r="D99" s="35" t="s">
        <v>51</v>
      </c>
      <c r="E99" s="6" t="s">
        <v>154</v>
      </c>
      <c r="F99" s="36" t="s">
        <v>149</v>
      </c>
      <c r="G99" s="37">
        <v>0.015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54</v>
      </c>
      <c r="O99">
        <f>(M99*21)/100</f>
      </c>
      <c r="P99" t="s">
        <v>27</v>
      </c>
    </row>
    <row r="100" spans="1:5" ht="12.75">
      <c r="A100" s="35" t="s">
        <v>55</v>
      </c>
      <c r="E100" s="39" t="s">
        <v>51</v>
      </c>
    </row>
    <row r="101" spans="1:5" ht="12.75">
      <c r="A101" s="35" t="s">
        <v>56</v>
      </c>
      <c r="E101" s="40" t="s">
        <v>155</v>
      </c>
    </row>
    <row r="102" spans="1:5" ht="153">
      <c r="A102" t="s">
        <v>57</v>
      </c>
      <c r="E102" s="39" t="s">
        <v>151</v>
      </c>
    </row>
    <row r="103" spans="1:16" ht="12.75">
      <c r="A103" t="s">
        <v>49</v>
      </c>
      <c r="B103" s="34" t="s">
        <v>156</v>
      </c>
      <c r="C103" s="34" t="s">
        <v>157</v>
      </c>
      <c r="D103" s="35" t="s">
        <v>51</v>
      </c>
      <c r="E103" s="6" t="s">
        <v>158</v>
      </c>
      <c r="F103" s="36" t="s">
        <v>139</v>
      </c>
      <c r="G103" s="37">
        <v>8.325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62</v>
      </c>
      <c r="O103">
        <f>(M103*21)/100</f>
      </c>
      <c r="P103" t="s">
        <v>27</v>
      </c>
    </row>
    <row r="104" spans="1:5" ht="12.75">
      <c r="A104" s="35" t="s">
        <v>55</v>
      </c>
      <c r="E104" s="39" t="s">
        <v>51</v>
      </c>
    </row>
    <row r="105" spans="1:5" ht="38.25">
      <c r="A105" s="35" t="s">
        <v>56</v>
      </c>
      <c r="E105" s="40" t="s">
        <v>140</v>
      </c>
    </row>
    <row r="106" spans="1:5" ht="12.75">
      <c r="A106" t="s">
        <v>57</v>
      </c>
      <c r="E106" s="39" t="s">
        <v>64</v>
      </c>
    </row>
    <row r="107" spans="1:16" ht="12.75">
      <c r="A107" t="s">
        <v>49</v>
      </c>
      <c r="B107" s="34" t="s">
        <v>159</v>
      </c>
      <c r="C107" s="34" t="s">
        <v>160</v>
      </c>
      <c r="D107" s="35" t="s">
        <v>51</v>
      </c>
      <c r="E107" s="6" t="s">
        <v>161</v>
      </c>
      <c r="F107" s="36" t="s">
        <v>139</v>
      </c>
      <c r="G107" s="37">
        <v>3.6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62</v>
      </c>
      <c r="O107">
        <f>(M107*21)/100</f>
      </c>
      <c r="P107" t="s">
        <v>27</v>
      </c>
    </row>
    <row r="108" spans="1:5" ht="12.75">
      <c r="A108" s="35" t="s">
        <v>55</v>
      </c>
      <c r="E108" s="39" t="s">
        <v>51</v>
      </c>
    </row>
    <row r="109" spans="1:5" ht="38.25">
      <c r="A109" s="35" t="s">
        <v>56</v>
      </c>
      <c r="E109" s="40" t="s">
        <v>145</v>
      </c>
    </row>
    <row r="110" spans="1:5" ht="12.75">
      <c r="A110" t="s">
        <v>57</v>
      </c>
      <c r="E110" s="39" t="s">
        <v>64</v>
      </c>
    </row>
    <row r="111" spans="1:16" ht="12.75">
      <c r="A111" t="s">
        <v>49</v>
      </c>
      <c r="B111" s="34" t="s">
        <v>162</v>
      </c>
      <c r="C111" s="34" t="s">
        <v>163</v>
      </c>
      <c r="D111" s="35" t="s">
        <v>47</v>
      </c>
      <c r="E111" s="6" t="s">
        <v>164</v>
      </c>
      <c r="F111" s="36" t="s">
        <v>80</v>
      </c>
      <c r="G111" s="37">
        <v>4650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54</v>
      </c>
      <c r="O111">
        <f>(M111*21)/100</f>
      </c>
      <c r="P111" t="s">
        <v>27</v>
      </c>
    </row>
    <row r="112" spans="1:5" ht="25.5">
      <c r="A112" s="35" t="s">
        <v>55</v>
      </c>
      <c r="E112" s="39" t="s">
        <v>165</v>
      </c>
    </row>
    <row r="113" spans="1:5" ht="12.75">
      <c r="A113" s="35" t="s">
        <v>56</v>
      </c>
      <c r="E113" s="40" t="s">
        <v>51</v>
      </c>
    </row>
    <row r="114" spans="1:5" ht="153">
      <c r="A114" t="s">
        <v>57</v>
      </c>
      <c r="E114" s="39" t="s">
        <v>166</v>
      </c>
    </row>
    <row r="115" spans="1:16" ht="12.75">
      <c r="A115" t="s">
        <v>49</v>
      </c>
      <c r="B115" s="34" t="s">
        <v>167</v>
      </c>
      <c r="C115" s="34" t="s">
        <v>168</v>
      </c>
      <c r="D115" s="35" t="s">
        <v>47</v>
      </c>
      <c r="E115" s="6" t="s">
        <v>169</v>
      </c>
      <c r="F115" s="36" t="s">
        <v>96</v>
      </c>
      <c r="G115" s="37">
        <v>6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62</v>
      </c>
      <c r="O115">
        <f>(M115*21)/100</f>
      </c>
      <c r="P115" t="s">
        <v>27</v>
      </c>
    </row>
    <row r="116" spans="1:5" ht="63.75">
      <c r="A116" s="35" t="s">
        <v>55</v>
      </c>
      <c r="E116" s="39" t="s">
        <v>170</v>
      </c>
    </row>
    <row r="117" spans="1:5" ht="12.75">
      <c r="A117" s="35" t="s">
        <v>56</v>
      </c>
      <c r="E117" s="40" t="s">
        <v>51</v>
      </c>
    </row>
    <row r="118" spans="1:5" ht="12.75">
      <c r="A118" t="s">
        <v>57</v>
      </c>
      <c r="E118" s="39" t="s">
        <v>64</v>
      </c>
    </row>
    <row r="119" spans="1:16" ht="12.75">
      <c r="A119" t="s">
        <v>49</v>
      </c>
      <c r="B119" s="34" t="s">
        <v>171</v>
      </c>
      <c r="C119" s="34" t="s">
        <v>172</v>
      </c>
      <c r="D119" s="35" t="s">
        <v>47</v>
      </c>
      <c r="E119" s="6" t="s">
        <v>173</v>
      </c>
      <c r="F119" s="36" t="s">
        <v>80</v>
      </c>
      <c r="G119" s="37">
        <v>4650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62</v>
      </c>
      <c r="O119">
        <f>(M119*21)/100</f>
      </c>
      <c r="P119" t="s">
        <v>27</v>
      </c>
    </row>
    <row r="120" spans="1:5" ht="51">
      <c r="A120" s="35" t="s">
        <v>55</v>
      </c>
      <c r="E120" s="39" t="s">
        <v>174</v>
      </c>
    </row>
    <row r="121" spans="1:5" ht="12.75">
      <c r="A121" s="35" t="s">
        <v>56</v>
      </c>
      <c r="E121" s="40" t="s">
        <v>51</v>
      </c>
    </row>
    <row r="122" spans="1:5" ht="12.75">
      <c r="A122" t="s">
        <v>57</v>
      </c>
      <c r="E122" s="39" t="s">
        <v>64</v>
      </c>
    </row>
    <row r="123" spans="1:16" ht="12.75">
      <c r="A123" t="s">
        <v>49</v>
      </c>
      <c r="B123" s="34" t="s">
        <v>175</v>
      </c>
      <c r="C123" s="34" t="s">
        <v>176</v>
      </c>
      <c r="D123" s="35" t="s">
        <v>47</v>
      </c>
      <c r="E123" s="6" t="s">
        <v>177</v>
      </c>
      <c r="F123" s="36" t="s">
        <v>96</v>
      </c>
      <c r="G123" s="37">
        <v>95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62</v>
      </c>
      <c r="O123">
        <f>(M123*21)/100</f>
      </c>
      <c r="P123" t="s">
        <v>27</v>
      </c>
    </row>
    <row r="124" spans="1:5" ht="12.75">
      <c r="A124" s="35" t="s">
        <v>55</v>
      </c>
      <c r="E124" s="39" t="s">
        <v>178</v>
      </c>
    </row>
    <row r="125" spans="1:5" ht="12.75">
      <c r="A125" s="35" t="s">
        <v>56</v>
      </c>
      <c r="E125" s="40" t="s">
        <v>51</v>
      </c>
    </row>
    <row r="126" spans="1:5" ht="12.75">
      <c r="A126" t="s">
        <v>57</v>
      </c>
      <c r="E126" s="39" t="s">
        <v>64</v>
      </c>
    </row>
    <row r="127" spans="1:16" ht="12.75">
      <c r="A127" t="s">
        <v>49</v>
      </c>
      <c r="B127" s="34" t="s">
        <v>179</v>
      </c>
      <c r="C127" s="34" t="s">
        <v>180</v>
      </c>
      <c r="D127" s="35" t="s">
        <v>47</v>
      </c>
      <c r="E127" s="6" t="s">
        <v>181</v>
      </c>
      <c r="F127" s="36" t="s">
        <v>96</v>
      </c>
      <c r="G127" s="37">
        <v>10</v>
      </c>
      <c r="H127" s="36">
        <v>0</v>
      </c>
      <c r="I127" s="36">
        <f>ROUND(G127*H127,6)</f>
      </c>
      <c r="L127" s="38">
        <v>0</v>
      </c>
      <c r="M127" s="32">
        <f>ROUND(ROUND(L127,2)*ROUND(G127,3),2)</f>
      </c>
      <c r="N127" s="36" t="s">
        <v>62</v>
      </c>
      <c r="O127">
        <f>(M127*21)/100</f>
      </c>
      <c r="P127" t="s">
        <v>27</v>
      </c>
    </row>
    <row r="128" spans="1:5" ht="38.25">
      <c r="A128" s="35" t="s">
        <v>55</v>
      </c>
      <c r="E128" s="39" t="s">
        <v>182</v>
      </c>
    </row>
    <row r="129" spans="1:5" ht="12.75">
      <c r="A129" s="35" t="s">
        <v>56</v>
      </c>
      <c r="E129" s="40" t="s">
        <v>51</v>
      </c>
    </row>
    <row r="130" spans="1:5" ht="12.75">
      <c r="A130" t="s">
        <v>57</v>
      </c>
      <c r="E130" s="39" t="s">
        <v>64</v>
      </c>
    </row>
    <row r="131" spans="1:13" ht="12.75">
      <c r="A131" t="s">
        <v>46</v>
      </c>
      <c r="C131" s="31" t="s">
        <v>26</v>
      </c>
      <c r="E131" s="33" t="s">
        <v>183</v>
      </c>
      <c r="J131" s="32">
        <f>0</f>
      </c>
      <c r="K131" s="32">
        <f>0</f>
      </c>
      <c r="L131" s="32">
        <f>0+L132+L136+L140+L144+L148+L152+L156+L160+L164+L168+L172+L176+L180+L184+L188+L192+L196+L200+L204+L208+L212+L216+L220+L224+L228+L232+L236+L240</f>
      </c>
      <c r="M131" s="32">
        <f>0+M132+M136+M140+M144+M148+M152+M156+M160+M164+M168+M172+M176+M180+M184+M188+M192+M196+M200+M204+M208+M212+M216+M220+M224+M228+M232+M236+M240</f>
      </c>
    </row>
    <row r="132" spans="1:16" ht="25.5">
      <c r="A132" t="s">
        <v>49</v>
      </c>
      <c r="B132" s="34" t="s">
        <v>184</v>
      </c>
      <c r="C132" s="34" t="s">
        <v>185</v>
      </c>
      <c r="D132" s="35" t="s">
        <v>47</v>
      </c>
      <c r="E132" s="6" t="s">
        <v>186</v>
      </c>
      <c r="F132" s="36" t="s">
        <v>80</v>
      </c>
      <c r="G132" s="37">
        <v>10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54</v>
      </c>
      <c r="O132">
        <f>(M132*21)/100</f>
      </c>
      <c r="P132" t="s">
        <v>27</v>
      </c>
    </row>
    <row r="133" spans="1:5" ht="38.25">
      <c r="A133" s="35" t="s">
        <v>55</v>
      </c>
      <c r="E133" s="39" t="s">
        <v>187</v>
      </c>
    </row>
    <row r="134" spans="1:5" ht="12.75">
      <c r="A134" s="35" t="s">
        <v>56</v>
      </c>
      <c r="E134" s="40" t="s">
        <v>51</v>
      </c>
    </row>
    <row r="135" spans="1:5" ht="89.25">
      <c r="A135" t="s">
        <v>57</v>
      </c>
      <c r="E135" s="39" t="s">
        <v>135</v>
      </c>
    </row>
    <row r="136" spans="1:16" ht="12.75">
      <c r="A136" t="s">
        <v>49</v>
      </c>
      <c r="B136" s="34" t="s">
        <v>188</v>
      </c>
      <c r="C136" s="34" t="s">
        <v>189</v>
      </c>
      <c r="D136" s="35" t="s">
        <v>47</v>
      </c>
      <c r="E136" s="6" t="s">
        <v>190</v>
      </c>
      <c r="F136" s="36" t="s">
        <v>80</v>
      </c>
      <c r="G136" s="37">
        <v>120</v>
      </c>
      <c r="H136" s="36">
        <v>0</v>
      </c>
      <c r="I136" s="36">
        <f>ROUND(G136*H136,6)</f>
      </c>
      <c r="L136" s="38">
        <v>0</v>
      </c>
      <c r="M136" s="32">
        <f>ROUND(ROUND(L136,2)*ROUND(G136,3),2)</f>
      </c>
      <c r="N136" s="36" t="s">
        <v>54</v>
      </c>
      <c r="O136">
        <f>(M136*21)/100</f>
      </c>
      <c r="P136" t="s">
        <v>27</v>
      </c>
    </row>
    <row r="137" spans="1:5" ht="38.25">
      <c r="A137" s="35" t="s">
        <v>55</v>
      </c>
      <c r="E137" s="39" t="s">
        <v>191</v>
      </c>
    </row>
    <row r="138" spans="1:5" ht="12.75">
      <c r="A138" s="35" t="s">
        <v>56</v>
      </c>
      <c r="E138" s="40" t="s">
        <v>51</v>
      </c>
    </row>
    <row r="139" spans="1:5" ht="89.25">
      <c r="A139" t="s">
        <v>57</v>
      </c>
      <c r="E139" s="39" t="s">
        <v>135</v>
      </c>
    </row>
    <row r="140" spans="1:16" ht="12.75">
      <c r="A140" t="s">
        <v>49</v>
      </c>
      <c r="B140" s="34" t="s">
        <v>192</v>
      </c>
      <c r="C140" s="34" t="s">
        <v>193</v>
      </c>
      <c r="D140" s="35" t="s">
        <v>47</v>
      </c>
      <c r="E140" s="6" t="s">
        <v>194</v>
      </c>
      <c r="F140" s="36" t="s">
        <v>80</v>
      </c>
      <c r="G140" s="37">
        <v>10</v>
      </c>
      <c r="H140" s="36">
        <v>0</v>
      </c>
      <c r="I140" s="36">
        <f>ROUND(G140*H140,6)</f>
      </c>
      <c r="L140" s="38">
        <v>0</v>
      </c>
      <c r="M140" s="32">
        <f>ROUND(ROUND(L140,2)*ROUND(G140,3),2)</f>
      </c>
      <c r="N140" s="36" t="s">
        <v>54</v>
      </c>
      <c r="O140">
        <f>(M140*21)/100</f>
      </c>
      <c r="P140" t="s">
        <v>27</v>
      </c>
    </row>
    <row r="141" spans="1:5" ht="38.25">
      <c r="A141" s="35" t="s">
        <v>55</v>
      </c>
      <c r="E141" s="39" t="s">
        <v>187</v>
      </c>
    </row>
    <row r="142" spans="1:5" ht="12.75">
      <c r="A142" s="35" t="s">
        <v>56</v>
      </c>
      <c r="E142" s="40" t="s">
        <v>51</v>
      </c>
    </row>
    <row r="143" spans="1:5" ht="89.25">
      <c r="A143" t="s">
        <v>57</v>
      </c>
      <c r="E143" s="39" t="s">
        <v>135</v>
      </c>
    </row>
    <row r="144" spans="1:16" ht="25.5">
      <c r="A144" t="s">
        <v>49</v>
      </c>
      <c r="B144" s="34" t="s">
        <v>195</v>
      </c>
      <c r="C144" s="34" t="s">
        <v>196</v>
      </c>
      <c r="D144" s="35" t="s">
        <v>47</v>
      </c>
      <c r="E144" s="6" t="s">
        <v>197</v>
      </c>
      <c r="F144" s="36" t="s">
        <v>96</v>
      </c>
      <c r="G144" s="37">
        <v>4</v>
      </c>
      <c r="H144" s="36">
        <v>0</v>
      </c>
      <c r="I144" s="36">
        <f>ROUND(G144*H144,6)</f>
      </c>
      <c r="L144" s="38">
        <v>0</v>
      </c>
      <c r="M144" s="32">
        <f>ROUND(ROUND(L144,2)*ROUND(G144,3),2)</f>
      </c>
      <c r="N144" s="36" t="s">
        <v>62</v>
      </c>
      <c r="O144">
        <f>(M144*21)/100</f>
      </c>
      <c r="P144" t="s">
        <v>27</v>
      </c>
    </row>
    <row r="145" spans="1:5" ht="25.5">
      <c r="A145" s="35" t="s">
        <v>55</v>
      </c>
      <c r="E145" s="39" t="s">
        <v>198</v>
      </c>
    </row>
    <row r="146" spans="1:5" ht="12.75">
      <c r="A146" s="35" t="s">
        <v>56</v>
      </c>
      <c r="E146" s="40" t="s">
        <v>51</v>
      </c>
    </row>
    <row r="147" spans="1:5" ht="12.75">
      <c r="A147" t="s">
        <v>57</v>
      </c>
      <c r="E147" s="39" t="s">
        <v>64</v>
      </c>
    </row>
    <row r="148" spans="1:16" ht="25.5">
      <c r="A148" t="s">
        <v>49</v>
      </c>
      <c r="B148" s="34" t="s">
        <v>199</v>
      </c>
      <c r="C148" s="34" t="s">
        <v>200</v>
      </c>
      <c r="D148" s="35" t="s">
        <v>47</v>
      </c>
      <c r="E148" s="6" t="s">
        <v>201</v>
      </c>
      <c r="F148" s="36" t="s">
        <v>96</v>
      </c>
      <c r="G148" s="37">
        <v>6</v>
      </c>
      <c r="H148" s="36">
        <v>0</v>
      </c>
      <c r="I148" s="36">
        <f>ROUND(G148*H148,6)</f>
      </c>
      <c r="L148" s="38">
        <v>0</v>
      </c>
      <c r="M148" s="32">
        <f>ROUND(ROUND(L148,2)*ROUND(G148,3),2)</f>
      </c>
      <c r="N148" s="36" t="s">
        <v>62</v>
      </c>
      <c r="O148">
        <f>(M148*21)/100</f>
      </c>
      <c r="P148" t="s">
        <v>27</v>
      </c>
    </row>
    <row r="149" spans="1:5" ht="25.5">
      <c r="A149" s="35" t="s">
        <v>55</v>
      </c>
      <c r="E149" s="39" t="s">
        <v>198</v>
      </c>
    </row>
    <row r="150" spans="1:5" ht="12.75">
      <c r="A150" s="35" t="s">
        <v>56</v>
      </c>
      <c r="E150" s="40" t="s">
        <v>51</v>
      </c>
    </row>
    <row r="151" spans="1:5" ht="12.75">
      <c r="A151" t="s">
        <v>57</v>
      </c>
      <c r="E151" s="39" t="s">
        <v>64</v>
      </c>
    </row>
    <row r="152" spans="1:16" ht="12.75">
      <c r="A152" t="s">
        <v>49</v>
      </c>
      <c r="B152" s="34" t="s">
        <v>202</v>
      </c>
      <c r="C152" s="34" t="s">
        <v>203</v>
      </c>
      <c r="D152" s="35" t="s">
        <v>47</v>
      </c>
      <c r="E152" s="6" t="s">
        <v>204</v>
      </c>
      <c r="F152" s="36" t="s">
        <v>96</v>
      </c>
      <c r="G152" s="37">
        <v>1</v>
      </c>
      <c r="H152" s="36">
        <v>0</v>
      </c>
      <c r="I152" s="36">
        <f>ROUND(G152*H152,6)</f>
      </c>
      <c r="L152" s="38">
        <v>0</v>
      </c>
      <c r="M152" s="32">
        <f>ROUND(ROUND(L152,2)*ROUND(G152,3),2)</f>
      </c>
      <c r="N152" s="36" t="s">
        <v>62</v>
      </c>
      <c r="O152">
        <f>(M152*21)/100</f>
      </c>
      <c r="P152" t="s">
        <v>27</v>
      </c>
    </row>
    <row r="153" spans="1:5" ht="12.75">
      <c r="A153" s="35" t="s">
        <v>55</v>
      </c>
      <c r="E153" s="39" t="s">
        <v>205</v>
      </c>
    </row>
    <row r="154" spans="1:5" ht="12.75">
      <c r="A154" s="35" t="s">
        <v>56</v>
      </c>
      <c r="E154" s="40" t="s">
        <v>51</v>
      </c>
    </row>
    <row r="155" spans="1:5" ht="12.75">
      <c r="A155" t="s">
        <v>57</v>
      </c>
      <c r="E155" s="39" t="s">
        <v>64</v>
      </c>
    </row>
    <row r="156" spans="1:16" ht="12.75">
      <c r="A156" t="s">
        <v>49</v>
      </c>
      <c r="B156" s="34" t="s">
        <v>206</v>
      </c>
      <c r="C156" s="34" t="s">
        <v>207</v>
      </c>
      <c r="D156" s="35" t="s">
        <v>47</v>
      </c>
      <c r="E156" s="6" t="s">
        <v>208</v>
      </c>
      <c r="F156" s="36" t="s">
        <v>96</v>
      </c>
      <c r="G156" s="37">
        <v>1</v>
      </c>
      <c r="H156" s="36">
        <v>0</v>
      </c>
      <c r="I156" s="36">
        <f>ROUND(G156*H156,6)</f>
      </c>
      <c r="L156" s="38">
        <v>0</v>
      </c>
      <c r="M156" s="32">
        <f>ROUND(ROUND(L156,2)*ROUND(G156,3),2)</f>
      </c>
      <c r="N156" s="36" t="s">
        <v>62</v>
      </c>
      <c r="O156">
        <f>(M156*21)/100</f>
      </c>
      <c r="P156" t="s">
        <v>27</v>
      </c>
    </row>
    <row r="157" spans="1:5" ht="12.75">
      <c r="A157" s="35" t="s">
        <v>55</v>
      </c>
      <c r="E157" s="39" t="s">
        <v>205</v>
      </c>
    </row>
    <row r="158" spans="1:5" ht="12.75">
      <c r="A158" s="35" t="s">
        <v>56</v>
      </c>
      <c r="E158" s="40" t="s">
        <v>51</v>
      </c>
    </row>
    <row r="159" spans="1:5" ht="12.75">
      <c r="A159" t="s">
        <v>57</v>
      </c>
      <c r="E159" s="39" t="s">
        <v>64</v>
      </c>
    </row>
    <row r="160" spans="1:16" ht="12.75">
      <c r="A160" t="s">
        <v>49</v>
      </c>
      <c r="B160" s="34" t="s">
        <v>209</v>
      </c>
      <c r="C160" s="34" t="s">
        <v>210</v>
      </c>
      <c r="D160" s="35" t="s">
        <v>47</v>
      </c>
      <c r="E160" s="6" t="s">
        <v>211</v>
      </c>
      <c r="F160" s="36" t="s">
        <v>80</v>
      </c>
      <c r="G160" s="37">
        <v>5</v>
      </c>
      <c r="H160" s="36">
        <v>0</v>
      </c>
      <c r="I160" s="36">
        <f>ROUND(G160*H160,6)</f>
      </c>
      <c r="L160" s="38">
        <v>0</v>
      </c>
      <c r="M160" s="32">
        <f>ROUND(ROUND(L160,2)*ROUND(G160,3),2)</f>
      </c>
      <c r="N160" s="36" t="s">
        <v>62</v>
      </c>
      <c r="O160">
        <f>(M160*21)/100</f>
      </c>
      <c r="P160" t="s">
        <v>27</v>
      </c>
    </row>
    <row r="161" spans="1:5" ht="38.25">
      <c r="A161" s="35" t="s">
        <v>55</v>
      </c>
      <c r="E161" s="39" t="s">
        <v>212</v>
      </c>
    </row>
    <row r="162" spans="1:5" ht="12.75">
      <c r="A162" s="35" t="s">
        <v>56</v>
      </c>
      <c r="E162" s="40" t="s">
        <v>51</v>
      </c>
    </row>
    <row r="163" spans="1:5" ht="12.75">
      <c r="A163" t="s">
        <v>57</v>
      </c>
      <c r="E163" s="39" t="s">
        <v>64</v>
      </c>
    </row>
    <row r="164" spans="1:16" ht="12.75">
      <c r="A164" t="s">
        <v>49</v>
      </c>
      <c r="B164" s="34" t="s">
        <v>213</v>
      </c>
      <c r="C164" s="34" t="s">
        <v>214</v>
      </c>
      <c r="D164" s="35" t="s">
        <v>47</v>
      </c>
      <c r="E164" s="6" t="s">
        <v>215</v>
      </c>
      <c r="F164" s="36" t="s">
        <v>96</v>
      </c>
      <c r="G164" s="37">
        <v>1</v>
      </c>
      <c r="H164" s="36">
        <v>0</v>
      </c>
      <c r="I164" s="36">
        <f>ROUND(G164*H164,6)</f>
      </c>
      <c r="L164" s="38">
        <v>0</v>
      </c>
      <c r="M164" s="32">
        <f>ROUND(ROUND(L164,2)*ROUND(G164,3),2)</f>
      </c>
      <c r="N164" s="36" t="s">
        <v>62</v>
      </c>
      <c r="O164">
        <f>(M164*21)/100</f>
      </c>
      <c r="P164" t="s">
        <v>27</v>
      </c>
    </row>
    <row r="165" spans="1:5" ht="51">
      <c r="A165" s="35" t="s">
        <v>55</v>
      </c>
      <c r="E165" s="39" t="s">
        <v>216</v>
      </c>
    </row>
    <row r="166" spans="1:5" ht="12.75">
      <c r="A166" s="35" t="s">
        <v>56</v>
      </c>
      <c r="E166" s="40" t="s">
        <v>51</v>
      </c>
    </row>
    <row r="167" spans="1:5" ht="12.75">
      <c r="A167" t="s">
        <v>57</v>
      </c>
      <c r="E167" s="39" t="s">
        <v>64</v>
      </c>
    </row>
    <row r="168" spans="1:16" ht="12.75">
      <c r="A168" t="s">
        <v>49</v>
      </c>
      <c r="B168" s="34" t="s">
        <v>217</v>
      </c>
      <c r="C168" s="34" t="s">
        <v>218</v>
      </c>
      <c r="D168" s="35" t="s">
        <v>47</v>
      </c>
      <c r="E168" s="6" t="s">
        <v>219</v>
      </c>
      <c r="F168" s="36" t="s">
        <v>80</v>
      </c>
      <c r="G168" s="37">
        <v>5</v>
      </c>
      <c r="H168" s="36">
        <v>0</v>
      </c>
      <c r="I168" s="36">
        <f>ROUND(G168*H168,6)</f>
      </c>
      <c r="L168" s="38">
        <v>0</v>
      </c>
      <c r="M168" s="32">
        <f>ROUND(ROUND(L168,2)*ROUND(G168,3),2)</f>
      </c>
      <c r="N168" s="36" t="s">
        <v>62</v>
      </c>
      <c r="O168">
        <f>(M168*21)/100</f>
      </c>
      <c r="P168" t="s">
        <v>27</v>
      </c>
    </row>
    <row r="169" spans="1:5" ht="51">
      <c r="A169" s="35" t="s">
        <v>55</v>
      </c>
      <c r="E169" s="39" t="s">
        <v>220</v>
      </c>
    </row>
    <row r="170" spans="1:5" ht="12.75">
      <c r="A170" s="35" t="s">
        <v>56</v>
      </c>
      <c r="E170" s="40" t="s">
        <v>51</v>
      </c>
    </row>
    <row r="171" spans="1:5" ht="12.75">
      <c r="A171" t="s">
        <v>57</v>
      </c>
      <c r="E171" s="39" t="s">
        <v>64</v>
      </c>
    </row>
    <row r="172" spans="1:16" ht="12.75">
      <c r="A172" t="s">
        <v>49</v>
      </c>
      <c r="B172" s="34" t="s">
        <v>221</v>
      </c>
      <c r="C172" s="34" t="s">
        <v>222</v>
      </c>
      <c r="D172" s="35" t="s">
        <v>47</v>
      </c>
      <c r="E172" s="6" t="s">
        <v>223</v>
      </c>
      <c r="F172" s="36" t="s">
        <v>96</v>
      </c>
      <c r="G172" s="37">
        <v>1</v>
      </c>
      <c r="H172" s="36">
        <v>0</v>
      </c>
      <c r="I172" s="36">
        <f>ROUND(G172*H172,6)</f>
      </c>
      <c r="L172" s="38">
        <v>0</v>
      </c>
      <c r="M172" s="32">
        <f>ROUND(ROUND(L172,2)*ROUND(G172,3),2)</f>
      </c>
      <c r="N172" s="36" t="s">
        <v>62</v>
      </c>
      <c r="O172">
        <f>(M172*21)/100</f>
      </c>
      <c r="P172" t="s">
        <v>27</v>
      </c>
    </row>
    <row r="173" spans="1:5" ht="12.75">
      <c r="A173" s="35" t="s">
        <v>55</v>
      </c>
      <c r="E173" s="39" t="s">
        <v>224</v>
      </c>
    </row>
    <row r="174" spans="1:5" ht="12.75">
      <c r="A174" s="35" t="s">
        <v>56</v>
      </c>
      <c r="E174" s="40" t="s">
        <v>51</v>
      </c>
    </row>
    <row r="175" spans="1:5" ht="12.75">
      <c r="A175" t="s">
        <v>57</v>
      </c>
      <c r="E175" s="39" t="s">
        <v>64</v>
      </c>
    </row>
    <row r="176" spans="1:16" ht="12.75">
      <c r="A176" t="s">
        <v>49</v>
      </c>
      <c r="B176" s="34" t="s">
        <v>225</v>
      </c>
      <c r="C176" s="34" t="s">
        <v>226</v>
      </c>
      <c r="D176" s="35" t="s">
        <v>47</v>
      </c>
      <c r="E176" s="6" t="s">
        <v>227</v>
      </c>
      <c r="F176" s="36" t="s">
        <v>96</v>
      </c>
      <c r="G176" s="37">
        <v>1</v>
      </c>
      <c r="H176" s="36">
        <v>0</v>
      </c>
      <c r="I176" s="36">
        <f>ROUND(G176*H176,6)</f>
      </c>
      <c r="L176" s="38">
        <v>0</v>
      </c>
      <c r="M176" s="32">
        <f>ROUND(ROUND(L176,2)*ROUND(G176,3),2)</f>
      </c>
      <c r="N176" s="36" t="s">
        <v>54</v>
      </c>
      <c r="O176">
        <f>(M176*21)/100</f>
      </c>
      <c r="P176" t="s">
        <v>27</v>
      </c>
    </row>
    <row r="177" spans="1:5" ht="12.75">
      <c r="A177" s="35" t="s">
        <v>55</v>
      </c>
      <c r="E177" s="39" t="s">
        <v>228</v>
      </c>
    </row>
    <row r="178" spans="1:5" ht="12.75">
      <c r="A178" s="35" t="s">
        <v>56</v>
      </c>
      <c r="E178" s="40" t="s">
        <v>51</v>
      </c>
    </row>
    <row r="179" spans="1:5" ht="127.5">
      <c r="A179" t="s">
        <v>57</v>
      </c>
      <c r="E179" s="39" t="s">
        <v>229</v>
      </c>
    </row>
    <row r="180" spans="1:16" ht="12.75">
      <c r="A180" t="s">
        <v>49</v>
      </c>
      <c r="B180" s="34" t="s">
        <v>230</v>
      </c>
      <c r="C180" s="34" t="s">
        <v>231</v>
      </c>
      <c r="D180" s="35" t="s">
        <v>47</v>
      </c>
      <c r="E180" s="6" t="s">
        <v>232</v>
      </c>
      <c r="F180" s="36" t="s">
        <v>96</v>
      </c>
      <c r="G180" s="37">
        <v>1</v>
      </c>
      <c r="H180" s="36">
        <v>0</v>
      </c>
      <c r="I180" s="36">
        <f>ROUND(G180*H180,6)</f>
      </c>
      <c r="L180" s="38">
        <v>0</v>
      </c>
      <c r="M180" s="32">
        <f>ROUND(ROUND(L180,2)*ROUND(G180,3),2)</f>
      </c>
      <c r="N180" s="36" t="s">
        <v>62</v>
      </c>
      <c r="O180">
        <f>(M180*21)/100</f>
      </c>
      <c r="P180" t="s">
        <v>27</v>
      </c>
    </row>
    <row r="181" spans="1:5" ht="12.75">
      <c r="A181" s="35" t="s">
        <v>55</v>
      </c>
      <c r="E181" s="39" t="s">
        <v>233</v>
      </c>
    </row>
    <row r="182" spans="1:5" ht="12.75">
      <c r="A182" s="35" t="s">
        <v>56</v>
      </c>
      <c r="E182" s="40" t="s">
        <v>51</v>
      </c>
    </row>
    <row r="183" spans="1:5" ht="12.75">
      <c r="A183" t="s">
        <v>57</v>
      </c>
      <c r="E183" s="39" t="s">
        <v>64</v>
      </c>
    </row>
    <row r="184" spans="1:16" ht="25.5">
      <c r="A184" t="s">
        <v>49</v>
      </c>
      <c r="B184" s="34" t="s">
        <v>234</v>
      </c>
      <c r="C184" s="34" t="s">
        <v>235</v>
      </c>
      <c r="D184" s="35" t="s">
        <v>47</v>
      </c>
      <c r="E184" s="6" t="s">
        <v>236</v>
      </c>
      <c r="F184" s="36" t="s">
        <v>96</v>
      </c>
      <c r="G184" s="37">
        <v>1</v>
      </c>
      <c r="H184" s="36">
        <v>0</v>
      </c>
      <c r="I184" s="36">
        <f>ROUND(G184*H184,6)</f>
      </c>
      <c r="L184" s="38">
        <v>0</v>
      </c>
      <c r="M184" s="32">
        <f>ROUND(ROUND(L184,2)*ROUND(G184,3),2)</f>
      </c>
      <c r="N184" s="36" t="s">
        <v>54</v>
      </c>
      <c r="O184">
        <f>(M184*21)/100</f>
      </c>
      <c r="P184" t="s">
        <v>27</v>
      </c>
    </row>
    <row r="185" spans="1:5" ht="25.5">
      <c r="A185" s="35" t="s">
        <v>55</v>
      </c>
      <c r="E185" s="39" t="s">
        <v>237</v>
      </c>
    </row>
    <row r="186" spans="1:5" ht="12.75">
      <c r="A186" s="35" t="s">
        <v>56</v>
      </c>
      <c r="E186" s="40" t="s">
        <v>51</v>
      </c>
    </row>
    <row r="187" spans="1:5" ht="114.75">
      <c r="A187" t="s">
        <v>57</v>
      </c>
      <c r="E187" s="39" t="s">
        <v>238</v>
      </c>
    </row>
    <row r="188" spans="1:16" ht="12.75">
      <c r="A188" t="s">
        <v>49</v>
      </c>
      <c r="B188" s="34" t="s">
        <v>239</v>
      </c>
      <c r="C188" s="34" t="s">
        <v>240</v>
      </c>
      <c r="D188" s="35" t="s">
        <v>47</v>
      </c>
      <c r="E188" s="6" t="s">
        <v>241</v>
      </c>
      <c r="F188" s="36" t="s">
        <v>96</v>
      </c>
      <c r="G188" s="37">
        <v>4</v>
      </c>
      <c r="H188" s="36">
        <v>0</v>
      </c>
      <c r="I188" s="36">
        <f>ROUND(G188*H188,6)</f>
      </c>
      <c r="L188" s="38">
        <v>0</v>
      </c>
      <c r="M188" s="32">
        <f>ROUND(ROUND(L188,2)*ROUND(G188,3),2)</f>
      </c>
      <c r="N188" s="36" t="s">
        <v>62</v>
      </c>
      <c r="O188">
        <f>(M188*21)/100</f>
      </c>
      <c r="P188" t="s">
        <v>27</v>
      </c>
    </row>
    <row r="189" spans="1:5" ht="38.25">
      <c r="A189" s="35" t="s">
        <v>55</v>
      </c>
      <c r="E189" s="39" t="s">
        <v>242</v>
      </c>
    </row>
    <row r="190" spans="1:5" ht="12.75">
      <c r="A190" s="35" t="s">
        <v>56</v>
      </c>
      <c r="E190" s="40" t="s">
        <v>51</v>
      </c>
    </row>
    <row r="191" spans="1:5" ht="12.75">
      <c r="A191" t="s">
        <v>57</v>
      </c>
      <c r="E191" s="39" t="s">
        <v>64</v>
      </c>
    </row>
    <row r="192" spans="1:16" ht="12.75">
      <c r="A192" t="s">
        <v>49</v>
      </c>
      <c r="B192" s="34" t="s">
        <v>243</v>
      </c>
      <c r="C192" s="34" t="s">
        <v>244</v>
      </c>
      <c r="D192" s="35" t="s">
        <v>47</v>
      </c>
      <c r="E192" s="6" t="s">
        <v>245</v>
      </c>
      <c r="F192" s="36" t="s">
        <v>96</v>
      </c>
      <c r="G192" s="37">
        <v>4</v>
      </c>
      <c r="H192" s="36">
        <v>0</v>
      </c>
      <c r="I192" s="36">
        <f>ROUND(G192*H192,6)</f>
      </c>
      <c r="L192" s="38">
        <v>0</v>
      </c>
      <c r="M192" s="32">
        <f>ROUND(ROUND(L192,2)*ROUND(G192,3),2)</f>
      </c>
      <c r="N192" s="36" t="s">
        <v>62</v>
      </c>
      <c r="O192">
        <f>(M192*21)/100</f>
      </c>
      <c r="P192" t="s">
        <v>27</v>
      </c>
    </row>
    <row r="193" spans="1:5" ht="25.5">
      <c r="A193" s="35" t="s">
        <v>55</v>
      </c>
      <c r="E193" s="39" t="s">
        <v>246</v>
      </c>
    </row>
    <row r="194" spans="1:5" ht="12.75">
      <c r="A194" s="35" t="s">
        <v>56</v>
      </c>
      <c r="E194" s="40" t="s">
        <v>51</v>
      </c>
    </row>
    <row r="195" spans="1:5" ht="12.75">
      <c r="A195" t="s">
        <v>57</v>
      </c>
      <c r="E195" s="39" t="s">
        <v>64</v>
      </c>
    </row>
    <row r="196" spans="1:16" ht="12.75">
      <c r="A196" t="s">
        <v>49</v>
      </c>
      <c r="B196" s="34" t="s">
        <v>247</v>
      </c>
      <c r="C196" s="34" t="s">
        <v>248</v>
      </c>
      <c r="D196" s="35" t="s">
        <v>47</v>
      </c>
      <c r="E196" s="6" t="s">
        <v>249</v>
      </c>
      <c r="F196" s="36" t="s">
        <v>96</v>
      </c>
      <c r="G196" s="37">
        <v>1</v>
      </c>
      <c r="H196" s="36">
        <v>0</v>
      </c>
      <c r="I196" s="36">
        <f>ROUND(G196*H196,6)</f>
      </c>
      <c r="L196" s="38">
        <v>0</v>
      </c>
      <c r="M196" s="32">
        <f>ROUND(ROUND(L196,2)*ROUND(G196,3),2)</f>
      </c>
      <c r="N196" s="36" t="s">
        <v>62</v>
      </c>
      <c r="O196">
        <f>(M196*21)/100</f>
      </c>
      <c r="P196" t="s">
        <v>27</v>
      </c>
    </row>
    <row r="197" spans="1:5" ht="63.75">
      <c r="A197" s="35" t="s">
        <v>55</v>
      </c>
      <c r="E197" s="39" t="s">
        <v>170</v>
      </c>
    </row>
    <row r="198" spans="1:5" ht="12.75">
      <c r="A198" s="35" t="s">
        <v>56</v>
      </c>
      <c r="E198" s="40" t="s">
        <v>51</v>
      </c>
    </row>
    <row r="199" spans="1:5" ht="12.75">
      <c r="A199" t="s">
        <v>57</v>
      </c>
      <c r="E199" s="39" t="s">
        <v>64</v>
      </c>
    </row>
    <row r="200" spans="1:16" ht="12.75">
      <c r="A200" t="s">
        <v>49</v>
      </c>
      <c r="B200" s="34" t="s">
        <v>250</v>
      </c>
      <c r="C200" s="34" t="s">
        <v>251</v>
      </c>
      <c r="D200" s="35" t="s">
        <v>47</v>
      </c>
      <c r="E200" s="6" t="s">
        <v>252</v>
      </c>
      <c r="F200" s="36" t="s">
        <v>96</v>
      </c>
      <c r="G200" s="37">
        <v>1</v>
      </c>
      <c r="H200" s="36">
        <v>0</v>
      </c>
      <c r="I200" s="36">
        <f>ROUND(G200*H200,6)</f>
      </c>
      <c r="L200" s="38">
        <v>0</v>
      </c>
      <c r="M200" s="32">
        <f>ROUND(ROUND(L200,2)*ROUND(G200,3),2)</f>
      </c>
      <c r="N200" s="36" t="s">
        <v>62</v>
      </c>
      <c r="O200">
        <f>(M200*21)/100</f>
      </c>
      <c r="P200" t="s">
        <v>27</v>
      </c>
    </row>
    <row r="201" spans="1:5" ht="25.5">
      <c r="A201" s="35" t="s">
        <v>55</v>
      </c>
      <c r="E201" s="39" t="s">
        <v>253</v>
      </c>
    </row>
    <row r="202" spans="1:5" ht="12.75">
      <c r="A202" s="35" t="s">
        <v>56</v>
      </c>
      <c r="E202" s="40" t="s">
        <v>51</v>
      </c>
    </row>
    <row r="203" spans="1:5" ht="12.75">
      <c r="A203" t="s">
        <v>57</v>
      </c>
      <c r="E203" s="39" t="s">
        <v>64</v>
      </c>
    </row>
    <row r="204" spans="1:16" ht="12.75">
      <c r="A204" t="s">
        <v>49</v>
      </c>
      <c r="B204" s="34" t="s">
        <v>254</v>
      </c>
      <c r="C204" s="34" t="s">
        <v>255</v>
      </c>
      <c r="D204" s="35" t="s">
        <v>47</v>
      </c>
      <c r="E204" s="6" t="s">
        <v>256</v>
      </c>
      <c r="F204" s="36" t="s">
        <v>96</v>
      </c>
      <c r="G204" s="37">
        <v>1</v>
      </c>
      <c r="H204" s="36">
        <v>0</v>
      </c>
      <c r="I204" s="36">
        <f>ROUND(G204*H204,6)</f>
      </c>
      <c r="L204" s="38">
        <v>0</v>
      </c>
      <c r="M204" s="32">
        <f>ROUND(ROUND(L204,2)*ROUND(G204,3),2)</f>
      </c>
      <c r="N204" s="36" t="s">
        <v>62</v>
      </c>
      <c r="O204">
        <f>(M204*21)/100</f>
      </c>
      <c r="P204" t="s">
        <v>27</v>
      </c>
    </row>
    <row r="205" spans="1:5" ht="12.75">
      <c r="A205" s="35" t="s">
        <v>55</v>
      </c>
      <c r="E205" s="39" t="s">
        <v>257</v>
      </c>
    </row>
    <row r="206" spans="1:5" ht="12.75">
      <c r="A206" s="35" t="s">
        <v>56</v>
      </c>
      <c r="E206" s="40" t="s">
        <v>51</v>
      </c>
    </row>
    <row r="207" spans="1:5" ht="12.75">
      <c r="A207" t="s">
        <v>57</v>
      </c>
      <c r="E207" s="39" t="s">
        <v>64</v>
      </c>
    </row>
    <row r="208" spans="1:16" ht="12.75">
      <c r="A208" t="s">
        <v>49</v>
      </c>
      <c r="B208" s="34" t="s">
        <v>258</v>
      </c>
      <c r="C208" s="34" t="s">
        <v>259</v>
      </c>
      <c r="D208" s="35" t="s">
        <v>47</v>
      </c>
      <c r="E208" s="6" t="s">
        <v>260</v>
      </c>
      <c r="F208" s="36" t="s">
        <v>96</v>
      </c>
      <c r="G208" s="37">
        <v>2</v>
      </c>
      <c r="H208" s="36">
        <v>0</v>
      </c>
      <c r="I208" s="36">
        <f>ROUND(G208*H208,6)</f>
      </c>
      <c r="L208" s="38">
        <v>0</v>
      </c>
      <c r="M208" s="32">
        <f>ROUND(ROUND(L208,2)*ROUND(G208,3),2)</f>
      </c>
      <c r="N208" s="36" t="s">
        <v>62</v>
      </c>
      <c r="O208">
        <f>(M208*21)/100</f>
      </c>
      <c r="P208" t="s">
        <v>27</v>
      </c>
    </row>
    <row r="209" spans="1:5" ht="25.5">
      <c r="A209" s="35" t="s">
        <v>55</v>
      </c>
      <c r="E209" s="39" t="s">
        <v>261</v>
      </c>
    </row>
    <row r="210" spans="1:5" ht="12.75">
      <c r="A210" s="35" t="s">
        <v>56</v>
      </c>
      <c r="E210" s="40" t="s">
        <v>51</v>
      </c>
    </row>
    <row r="211" spans="1:5" ht="12.75">
      <c r="A211" t="s">
        <v>57</v>
      </c>
      <c r="E211" s="39" t="s">
        <v>64</v>
      </c>
    </row>
    <row r="212" spans="1:16" ht="12.75">
      <c r="A212" t="s">
        <v>49</v>
      </c>
      <c r="B212" s="34" t="s">
        <v>262</v>
      </c>
      <c r="C212" s="34" t="s">
        <v>263</v>
      </c>
      <c r="D212" s="35" t="s">
        <v>47</v>
      </c>
      <c r="E212" s="6" t="s">
        <v>264</v>
      </c>
      <c r="F212" s="36" t="s">
        <v>96</v>
      </c>
      <c r="G212" s="37">
        <v>3</v>
      </c>
      <c r="H212" s="36">
        <v>0</v>
      </c>
      <c r="I212" s="36">
        <f>ROUND(G212*H212,6)</f>
      </c>
      <c r="L212" s="38">
        <v>0</v>
      </c>
      <c r="M212" s="32">
        <f>ROUND(ROUND(L212,2)*ROUND(G212,3),2)</f>
      </c>
      <c r="N212" s="36" t="s">
        <v>62</v>
      </c>
      <c r="O212">
        <f>(M212*21)/100</f>
      </c>
      <c r="P212" t="s">
        <v>27</v>
      </c>
    </row>
    <row r="213" spans="1:5" ht="51">
      <c r="A213" s="35" t="s">
        <v>55</v>
      </c>
      <c r="E213" s="39" t="s">
        <v>265</v>
      </c>
    </row>
    <row r="214" spans="1:5" ht="12.75">
      <c r="A214" s="35" t="s">
        <v>56</v>
      </c>
      <c r="E214" s="40" t="s">
        <v>51</v>
      </c>
    </row>
    <row r="215" spans="1:5" ht="12.75">
      <c r="A215" t="s">
        <v>57</v>
      </c>
      <c r="E215" s="39" t="s">
        <v>64</v>
      </c>
    </row>
    <row r="216" spans="1:16" ht="12.75">
      <c r="A216" t="s">
        <v>49</v>
      </c>
      <c r="B216" s="34" t="s">
        <v>266</v>
      </c>
      <c r="C216" s="34" t="s">
        <v>267</v>
      </c>
      <c r="D216" s="35" t="s">
        <v>47</v>
      </c>
      <c r="E216" s="6" t="s">
        <v>268</v>
      </c>
      <c r="F216" s="36" t="s">
        <v>96</v>
      </c>
      <c r="G216" s="37">
        <v>14</v>
      </c>
      <c r="H216" s="36">
        <v>0</v>
      </c>
      <c r="I216" s="36">
        <f>ROUND(G216*H216,6)</f>
      </c>
      <c r="L216" s="38">
        <v>0</v>
      </c>
      <c r="M216" s="32">
        <f>ROUND(ROUND(L216,2)*ROUND(G216,3),2)</f>
      </c>
      <c r="N216" s="36" t="s">
        <v>62</v>
      </c>
      <c r="O216">
        <f>(M216*21)/100</f>
      </c>
      <c r="P216" t="s">
        <v>27</v>
      </c>
    </row>
    <row r="217" spans="1:5" ht="25.5">
      <c r="A217" s="35" t="s">
        <v>55</v>
      </c>
      <c r="E217" s="39" t="s">
        <v>269</v>
      </c>
    </row>
    <row r="218" spans="1:5" ht="12.75">
      <c r="A218" s="35" t="s">
        <v>56</v>
      </c>
      <c r="E218" s="40" t="s">
        <v>51</v>
      </c>
    </row>
    <row r="219" spans="1:5" ht="12.75">
      <c r="A219" t="s">
        <v>57</v>
      </c>
      <c r="E219" s="39" t="s">
        <v>64</v>
      </c>
    </row>
    <row r="220" spans="1:16" ht="25.5">
      <c r="A220" t="s">
        <v>49</v>
      </c>
      <c r="B220" s="34" t="s">
        <v>270</v>
      </c>
      <c r="C220" s="34" t="s">
        <v>271</v>
      </c>
      <c r="D220" s="35" t="s">
        <v>47</v>
      </c>
      <c r="E220" s="6" t="s">
        <v>272</v>
      </c>
      <c r="F220" s="36" t="s">
        <v>96</v>
      </c>
      <c r="G220" s="37">
        <v>1</v>
      </c>
      <c r="H220" s="36">
        <v>0</v>
      </c>
      <c r="I220" s="36">
        <f>ROUND(G220*H220,6)</f>
      </c>
      <c r="L220" s="38">
        <v>0</v>
      </c>
      <c r="M220" s="32">
        <f>ROUND(ROUND(L220,2)*ROUND(G220,3),2)</f>
      </c>
      <c r="N220" s="36" t="s">
        <v>62</v>
      </c>
      <c r="O220">
        <f>(M220*21)/100</f>
      </c>
      <c r="P220" t="s">
        <v>27</v>
      </c>
    </row>
    <row r="221" spans="1:5" ht="76.5">
      <c r="A221" s="35" t="s">
        <v>55</v>
      </c>
      <c r="E221" s="39" t="s">
        <v>273</v>
      </c>
    </row>
    <row r="222" spans="1:5" ht="12.75">
      <c r="A222" s="35" t="s">
        <v>56</v>
      </c>
      <c r="E222" s="40" t="s">
        <v>51</v>
      </c>
    </row>
    <row r="223" spans="1:5" ht="12.75">
      <c r="A223" t="s">
        <v>57</v>
      </c>
      <c r="E223" s="39" t="s">
        <v>64</v>
      </c>
    </row>
    <row r="224" spans="1:16" ht="12.75">
      <c r="A224" t="s">
        <v>49</v>
      </c>
      <c r="B224" s="34" t="s">
        <v>274</v>
      </c>
      <c r="C224" s="34" t="s">
        <v>275</v>
      </c>
      <c r="D224" s="35" t="s">
        <v>47</v>
      </c>
      <c r="E224" s="6" t="s">
        <v>276</v>
      </c>
      <c r="F224" s="36" t="s">
        <v>96</v>
      </c>
      <c r="G224" s="37">
        <v>1</v>
      </c>
      <c r="H224" s="36">
        <v>0</v>
      </c>
      <c r="I224" s="36">
        <f>ROUND(G224*H224,6)</f>
      </c>
      <c r="L224" s="38">
        <v>0</v>
      </c>
      <c r="M224" s="32">
        <f>ROUND(ROUND(L224,2)*ROUND(G224,3),2)</f>
      </c>
      <c r="N224" s="36" t="s">
        <v>62</v>
      </c>
      <c r="O224">
        <f>(M224*21)/100</f>
      </c>
      <c r="P224" t="s">
        <v>27</v>
      </c>
    </row>
    <row r="225" spans="1:5" ht="25.5">
      <c r="A225" s="35" t="s">
        <v>55</v>
      </c>
      <c r="E225" s="39" t="s">
        <v>253</v>
      </c>
    </row>
    <row r="226" spans="1:5" ht="12.75">
      <c r="A226" s="35" t="s">
        <v>56</v>
      </c>
      <c r="E226" s="40" t="s">
        <v>51</v>
      </c>
    </row>
    <row r="227" spans="1:5" ht="12.75">
      <c r="A227" t="s">
        <v>57</v>
      </c>
      <c r="E227" s="39" t="s">
        <v>64</v>
      </c>
    </row>
    <row r="228" spans="1:16" ht="12.75">
      <c r="A228" t="s">
        <v>49</v>
      </c>
      <c r="B228" s="34" t="s">
        <v>277</v>
      </c>
      <c r="C228" s="34" t="s">
        <v>278</v>
      </c>
      <c r="D228" s="35" t="s">
        <v>47</v>
      </c>
      <c r="E228" s="6" t="s">
        <v>279</v>
      </c>
      <c r="F228" s="36" t="s">
        <v>96</v>
      </c>
      <c r="G228" s="37">
        <v>1</v>
      </c>
      <c r="H228" s="36">
        <v>0</v>
      </c>
      <c r="I228" s="36">
        <f>ROUND(G228*H228,6)</f>
      </c>
      <c r="L228" s="38">
        <v>0</v>
      </c>
      <c r="M228" s="32">
        <f>ROUND(ROUND(L228,2)*ROUND(G228,3),2)</f>
      </c>
      <c r="N228" s="36" t="s">
        <v>62</v>
      </c>
      <c r="O228">
        <f>(M228*21)/100</f>
      </c>
      <c r="P228" t="s">
        <v>27</v>
      </c>
    </row>
    <row r="229" spans="1:5" ht="25.5">
      <c r="A229" s="35" t="s">
        <v>55</v>
      </c>
      <c r="E229" s="39" t="s">
        <v>246</v>
      </c>
    </row>
    <row r="230" spans="1:5" ht="12.75">
      <c r="A230" s="35" t="s">
        <v>56</v>
      </c>
      <c r="E230" s="40" t="s">
        <v>51</v>
      </c>
    </row>
    <row r="231" spans="1:5" ht="12.75">
      <c r="A231" t="s">
        <v>57</v>
      </c>
      <c r="E231" s="39" t="s">
        <v>64</v>
      </c>
    </row>
    <row r="232" spans="1:16" ht="12.75">
      <c r="A232" t="s">
        <v>49</v>
      </c>
      <c r="B232" s="34" t="s">
        <v>280</v>
      </c>
      <c r="C232" s="34" t="s">
        <v>281</v>
      </c>
      <c r="D232" s="35" t="s">
        <v>47</v>
      </c>
      <c r="E232" s="6" t="s">
        <v>282</v>
      </c>
      <c r="F232" s="36" t="s">
        <v>96</v>
      </c>
      <c r="G232" s="37">
        <v>1</v>
      </c>
      <c r="H232" s="36">
        <v>0</v>
      </c>
      <c r="I232" s="36">
        <f>ROUND(G232*H232,6)</f>
      </c>
      <c r="L232" s="38">
        <v>0</v>
      </c>
      <c r="M232" s="32">
        <f>ROUND(ROUND(L232,2)*ROUND(G232,3),2)</f>
      </c>
      <c r="N232" s="36" t="s">
        <v>54</v>
      </c>
      <c r="O232">
        <f>(M232*21)/100</f>
      </c>
      <c r="P232" t="s">
        <v>27</v>
      </c>
    </row>
    <row r="233" spans="1:5" ht="12.75">
      <c r="A233" s="35" t="s">
        <v>55</v>
      </c>
      <c r="E233" s="39" t="s">
        <v>283</v>
      </c>
    </row>
    <row r="234" spans="1:5" ht="12.75">
      <c r="A234" s="35" t="s">
        <v>56</v>
      </c>
      <c r="E234" s="40" t="s">
        <v>51</v>
      </c>
    </row>
    <row r="235" spans="1:5" ht="165.75">
      <c r="A235" t="s">
        <v>57</v>
      </c>
      <c r="E235" s="39" t="s">
        <v>284</v>
      </c>
    </row>
    <row r="236" spans="1:16" ht="12.75">
      <c r="A236" t="s">
        <v>49</v>
      </c>
      <c r="B236" s="34" t="s">
        <v>285</v>
      </c>
      <c r="C236" s="34" t="s">
        <v>286</v>
      </c>
      <c r="D236" s="35" t="s">
        <v>47</v>
      </c>
      <c r="E236" s="6" t="s">
        <v>287</v>
      </c>
      <c r="F236" s="36" t="s">
        <v>96</v>
      </c>
      <c r="G236" s="37">
        <v>1</v>
      </c>
      <c r="H236" s="36">
        <v>0</v>
      </c>
      <c r="I236" s="36">
        <f>ROUND(G236*H236,6)</f>
      </c>
      <c r="L236" s="38">
        <v>0</v>
      </c>
      <c r="M236" s="32">
        <f>ROUND(ROUND(L236,2)*ROUND(G236,3),2)</f>
      </c>
      <c r="N236" s="36" t="s">
        <v>54</v>
      </c>
      <c r="O236">
        <f>(M236*21)/100</f>
      </c>
      <c r="P236" t="s">
        <v>27</v>
      </c>
    </row>
    <row r="237" spans="1:5" ht="12.75">
      <c r="A237" s="35" t="s">
        <v>55</v>
      </c>
      <c r="E237" s="39" t="s">
        <v>283</v>
      </c>
    </row>
    <row r="238" spans="1:5" ht="12.75">
      <c r="A238" s="35" t="s">
        <v>56</v>
      </c>
      <c r="E238" s="40" t="s">
        <v>51</v>
      </c>
    </row>
    <row r="239" spans="1:5" ht="127.5">
      <c r="A239" t="s">
        <v>57</v>
      </c>
      <c r="E239" s="39" t="s">
        <v>288</v>
      </c>
    </row>
    <row r="240" spans="1:16" ht="12.75">
      <c r="A240" t="s">
        <v>49</v>
      </c>
      <c r="B240" s="34" t="s">
        <v>289</v>
      </c>
      <c r="C240" s="34" t="s">
        <v>290</v>
      </c>
      <c r="D240" s="35" t="s">
        <v>47</v>
      </c>
      <c r="E240" s="6" t="s">
        <v>291</v>
      </c>
      <c r="F240" s="36" t="s">
        <v>96</v>
      </c>
      <c r="G240" s="37">
        <v>3</v>
      </c>
      <c r="H240" s="36">
        <v>0</v>
      </c>
      <c r="I240" s="36">
        <f>ROUND(G240*H240,6)</f>
      </c>
      <c r="L240" s="38">
        <v>0</v>
      </c>
      <c r="M240" s="32">
        <f>ROUND(ROUND(L240,2)*ROUND(G240,3),2)</f>
      </c>
      <c r="N240" s="36" t="s">
        <v>54</v>
      </c>
      <c r="O240">
        <f>(M240*21)/100</f>
      </c>
      <c r="P240" t="s">
        <v>27</v>
      </c>
    </row>
    <row r="241" spans="1:5" ht="12.75">
      <c r="A241" s="35" t="s">
        <v>55</v>
      </c>
      <c r="E241" s="39" t="s">
        <v>292</v>
      </c>
    </row>
    <row r="242" spans="1:5" ht="12.75">
      <c r="A242" s="35" t="s">
        <v>56</v>
      </c>
      <c r="E242" s="40" t="s">
        <v>51</v>
      </c>
    </row>
    <row r="243" spans="1:5" ht="76.5">
      <c r="A243" t="s">
        <v>57</v>
      </c>
      <c r="E243" s="39" t="s">
        <v>293</v>
      </c>
    </row>
    <row r="244" spans="1:13" ht="12.75">
      <c r="A244" t="s">
        <v>46</v>
      </c>
      <c r="C244" s="31" t="s">
        <v>70</v>
      </c>
      <c r="E244" s="33" t="s">
        <v>294</v>
      </c>
      <c r="J244" s="32">
        <f>0</f>
      </c>
      <c r="K244" s="32">
        <f>0</f>
      </c>
      <c r="L244" s="32">
        <f>0+L245+L249+L253+L257+L261+L265+L269+L273+L277+L281+L285+L289+L293+L297+L301+L305+L309+L313+L317+L321+L325+L329+L333+L337+L341+L345+L349+L353</f>
      </c>
      <c r="M244" s="32">
        <f>0+M245+M249+M253+M257+M261+M265+M269+M273+M277+M281+M285+M289+M293+M297+M301+M305+M309+M313+M317+M321+M325+M329+M333+M337+M341+M345+M349+M353</f>
      </c>
    </row>
    <row r="245" spans="1:16" ht="12.75">
      <c r="A245" t="s">
        <v>49</v>
      </c>
      <c r="B245" s="34" t="s">
        <v>295</v>
      </c>
      <c r="C245" s="34" t="s">
        <v>296</v>
      </c>
      <c r="D245" s="35" t="s">
        <v>47</v>
      </c>
      <c r="E245" s="6" t="s">
        <v>297</v>
      </c>
      <c r="F245" s="36" t="s">
        <v>96</v>
      </c>
      <c r="G245" s="37">
        <v>1</v>
      </c>
      <c r="H245" s="36">
        <v>0</v>
      </c>
      <c r="I245" s="36">
        <f>ROUND(G245*H245,6)</f>
      </c>
      <c r="L245" s="38">
        <v>0</v>
      </c>
      <c r="M245" s="32">
        <f>ROUND(ROUND(L245,2)*ROUND(G245,3),2)</f>
      </c>
      <c r="N245" s="36" t="s">
        <v>62</v>
      </c>
      <c r="O245">
        <f>(M245*21)/100</f>
      </c>
      <c r="P245" t="s">
        <v>27</v>
      </c>
    </row>
    <row r="246" spans="1:5" ht="63.75">
      <c r="A246" s="35" t="s">
        <v>55</v>
      </c>
      <c r="E246" s="39" t="s">
        <v>298</v>
      </c>
    </row>
    <row r="247" spans="1:5" ht="12.75">
      <c r="A247" s="35" t="s">
        <v>56</v>
      </c>
      <c r="E247" s="40" t="s">
        <v>51</v>
      </c>
    </row>
    <row r="248" spans="1:5" ht="12.75">
      <c r="A248" t="s">
        <v>57</v>
      </c>
      <c r="E248" s="39" t="s">
        <v>64</v>
      </c>
    </row>
    <row r="249" spans="1:16" ht="12.75">
      <c r="A249" t="s">
        <v>49</v>
      </c>
      <c r="B249" s="34" t="s">
        <v>299</v>
      </c>
      <c r="C249" s="34" t="s">
        <v>300</v>
      </c>
      <c r="D249" s="35" t="s">
        <v>47</v>
      </c>
      <c r="E249" s="6" t="s">
        <v>301</v>
      </c>
      <c r="F249" s="36" t="s">
        <v>96</v>
      </c>
      <c r="G249" s="37">
        <v>4</v>
      </c>
      <c r="H249" s="36">
        <v>0</v>
      </c>
      <c r="I249" s="36">
        <f>ROUND(G249*H249,6)</f>
      </c>
      <c r="L249" s="38">
        <v>0</v>
      </c>
      <c r="M249" s="32">
        <f>ROUND(ROUND(L249,2)*ROUND(G249,3),2)</f>
      </c>
      <c r="N249" s="36" t="s">
        <v>62</v>
      </c>
      <c r="O249">
        <f>(M249*21)/100</f>
      </c>
      <c r="P249" t="s">
        <v>27</v>
      </c>
    </row>
    <row r="250" spans="1:5" ht="38.25">
      <c r="A250" s="35" t="s">
        <v>55</v>
      </c>
      <c r="E250" s="39" t="s">
        <v>302</v>
      </c>
    </row>
    <row r="251" spans="1:5" ht="12.75">
      <c r="A251" s="35" t="s">
        <v>56</v>
      </c>
      <c r="E251" s="40" t="s">
        <v>51</v>
      </c>
    </row>
    <row r="252" spans="1:5" ht="12.75">
      <c r="A252" t="s">
        <v>57</v>
      </c>
      <c r="E252" s="39" t="s">
        <v>64</v>
      </c>
    </row>
    <row r="253" spans="1:16" ht="12.75">
      <c r="A253" t="s">
        <v>49</v>
      </c>
      <c r="B253" s="34" t="s">
        <v>303</v>
      </c>
      <c r="C253" s="34" t="s">
        <v>304</v>
      </c>
      <c r="D253" s="35" t="s">
        <v>47</v>
      </c>
      <c r="E253" s="6" t="s">
        <v>305</v>
      </c>
      <c r="F253" s="36" t="s">
        <v>96</v>
      </c>
      <c r="G253" s="37">
        <v>4</v>
      </c>
      <c r="H253" s="36">
        <v>0</v>
      </c>
      <c r="I253" s="36">
        <f>ROUND(G253*H253,6)</f>
      </c>
      <c r="L253" s="38">
        <v>0</v>
      </c>
      <c r="M253" s="32">
        <f>ROUND(ROUND(L253,2)*ROUND(G253,3),2)</f>
      </c>
      <c r="N253" s="36" t="s">
        <v>62</v>
      </c>
      <c r="O253">
        <f>(M253*21)/100</f>
      </c>
      <c r="P253" t="s">
        <v>27</v>
      </c>
    </row>
    <row r="254" spans="1:5" ht="38.25">
      <c r="A254" s="35" t="s">
        <v>55</v>
      </c>
      <c r="E254" s="39" t="s">
        <v>306</v>
      </c>
    </row>
    <row r="255" spans="1:5" ht="12.75">
      <c r="A255" s="35" t="s">
        <v>56</v>
      </c>
      <c r="E255" s="40" t="s">
        <v>51</v>
      </c>
    </row>
    <row r="256" spans="1:5" ht="12.75">
      <c r="A256" t="s">
        <v>57</v>
      </c>
      <c r="E256" s="39" t="s">
        <v>64</v>
      </c>
    </row>
    <row r="257" spans="1:16" ht="25.5">
      <c r="A257" t="s">
        <v>49</v>
      </c>
      <c r="B257" s="34" t="s">
        <v>307</v>
      </c>
      <c r="C257" s="34" t="s">
        <v>308</v>
      </c>
      <c r="D257" s="35" t="s">
        <v>47</v>
      </c>
      <c r="E257" s="6" t="s">
        <v>309</v>
      </c>
      <c r="F257" s="36" t="s">
        <v>53</v>
      </c>
      <c r="G257" s="37">
        <v>2</v>
      </c>
      <c r="H257" s="36">
        <v>0</v>
      </c>
      <c r="I257" s="36">
        <f>ROUND(G257*H257,6)</f>
      </c>
      <c r="L257" s="38">
        <v>0</v>
      </c>
      <c r="M257" s="32">
        <f>ROUND(ROUND(L257,2)*ROUND(G257,3),2)</f>
      </c>
      <c r="N257" s="36" t="s">
        <v>62</v>
      </c>
      <c r="O257">
        <f>(M257*21)/100</f>
      </c>
      <c r="P257" t="s">
        <v>27</v>
      </c>
    </row>
    <row r="258" spans="1:5" ht="76.5">
      <c r="A258" s="35" t="s">
        <v>55</v>
      </c>
      <c r="E258" s="39" t="s">
        <v>310</v>
      </c>
    </row>
    <row r="259" spans="1:5" ht="12.75">
      <c r="A259" s="35" t="s">
        <v>56</v>
      </c>
      <c r="E259" s="40" t="s">
        <v>51</v>
      </c>
    </row>
    <row r="260" spans="1:5" ht="12.75">
      <c r="A260" t="s">
        <v>57</v>
      </c>
      <c r="E260" s="39" t="s">
        <v>64</v>
      </c>
    </row>
    <row r="261" spans="1:16" ht="12.75">
      <c r="A261" t="s">
        <v>49</v>
      </c>
      <c r="B261" s="34" t="s">
        <v>311</v>
      </c>
      <c r="C261" s="34" t="s">
        <v>312</v>
      </c>
      <c r="D261" s="35" t="s">
        <v>47</v>
      </c>
      <c r="E261" s="6" t="s">
        <v>313</v>
      </c>
      <c r="F261" s="36" t="s">
        <v>96</v>
      </c>
      <c r="G261" s="37">
        <v>2</v>
      </c>
      <c r="H261" s="36">
        <v>0</v>
      </c>
      <c r="I261" s="36">
        <f>ROUND(G261*H261,6)</f>
      </c>
      <c r="L261" s="38">
        <v>0</v>
      </c>
      <c r="M261" s="32">
        <f>ROUND(ROUND(L261,2)*ROUND(G261,3),2)</f>
      </c>
      <c r="N261" s="36" t="s">
        <v>62</v>
      </c>
      <c r="O261">
        <f>(M261*21)/100</f>
      </c>
      <c r="P261" t="s">
        <v>27</v>
      </c>
    </row>
    <row r="262" spans="1:5" ht="38.25">
      <c r="A262" s="35" t="s">
        <v>55</v>
      </c>
      <c r="E262" s="39" t="s">
        <v>314</v>
      </c>
    </row>
    <row r="263" spans="1:5" ht="12.75">
      <c r="A263" s="35" t="s">
        <v>56</v>
      </c>
      <c r="E263" s="40" t="s">
        <v>51</v>
      </c>
    </row>
    <row r="264" spans="1:5" ht="12.75">
      <c r="A264" t="s">
        <v>57</v>
      </c>
      <c r="E264" s="39" t="s">
        <v>64</v>
      </c>
    </row>
    <row r="265" spans="1:16" ht="12.75">
      <c r="A265" t="s">
        <v>49</v>
      </c>
      <c r="B265" s="34" t="s">
        <v>315</v>
      </c>
      <c r="C265" s="34" t="s">
        <v>316</v>
      </c>
      <c r="D265" s="35" t="s">
        <v>47</v>
      </c>
      <c r="E265" s="6" t="s">
        <v>317</v>
      </c>
      <c r="F265" s="36" t="s">
        <v>96</v>
      </c>
      <c r="G265" s="37">
        <v>2</v>
      </c>
      <c r="H265" s="36">
        <v>0</v>
      </c>
      <c r="I265" s="36">
        <f>ROUND(G265*H265,6)</f>
      </c>
      <c r="L265" s="38">
        <v>0</v>
      </c>
      <c r="M265" s="32">
        <f>ROUND(ROUND(L265,2)*ROUND(G265,3),2)</f>
      </c>
      <c r="N265" s="36" t="s">
        <v>62</v>
      </c>
      <c r="O265">
        <f>(M265*21)/100</f>
      </c>
      <c r="P265" t="s">
        <v>27</v>
      </c>
    </row>
    <row r="266" spans="1:5" ht="51">
      <c r="A266" s="35" t="s">
        <v>55</v>
      </c>
      <c r="E266" s="39" t="s">
        <v>318</v>
      </c>
    </row>
    <row r="267" spans="1:5" ht="12.75">
      <c r="A267" s="35" t="s">
        <v>56</v>
      </c>
      <c r="E267" s="40" t="s">
        <v>51</v>
      </c>
    </row>
    <row r="268" spans="1:5" ht="12.75">
      <c r="A268" t="s">
        <v>57</v>
      </c>
      <c r="E268" s="39" t="s">
        <v>64</v>
      </c>
    </row>
    <row r="269" spans="1:16" ht="25.5">
      <c r="A269" t="s">
        <v>49</v>
      </c>
      <c r="B269" s="34" t="s">
        <v>319</v>
      </c>
      <c r="C269" s="34" t="s">
        <v>320</v>
      </c>
      <c r="D269" s="35" t="s">
        <v>47</v>
      </c>
      <c r="E269" s="6" t="s">
        <v>321</v>
      </c>
      <c r="F269" s="36" t="s">
        <v>96</v>
      </c>
      <c r="G269" s="37">
        <v>2</v>
      </c>
      <c r="H269" s="36">
        <v>0</v>
      </c>
      <c r="I269" s="36">
        <f>ROUND(G269*H269,6)</f>
      </c>
      <c r="L269" s="38">
        <v>0</v>
      </c>
      <c r="M269" s="32">
        <f>ROUND(ROUND(L269,2)*ROUND(G269,3),2)</f>
      </c>
      <c r="N269" s="36" t="s">
        <v>62</v>
      </c>
      <c r="O269">
        <f>(M269*21)/100</f>
      </c>
      <c r="P269" t="s">
        <v>27</v>
      </c>
    </row>
    <row r="270" spans="1:5" ht="38.25">
      <c r="A270" s="35" t="s">
        <v>55</v>
      </c>
      <c r="E270" s="39" t="s">
        <v>322</v>
      </c>
    </row>
    <row r="271" spans="1:5" ht="12.75">
      <c r="A271" s="35" t="s">
        <v>56</v>
      </c>
      <c r="E271" s="40" t="s">
        <v>51</v>
      </c>
    </row>
    <row r="272" spans="1:5" ht="12.75">
      <c r="A272" t="s">
        <v>57</v>
      </c>
      <c r="E272" s="39" t="s">
        <v>64</v>
      </c>
    </row>
    <row r="273" spans="1:16" ht="25.5">
      <c r="A273" t="s">
        <v>49</v>
      </c>
      <c r="B273" s="34" t="s">
        <v>323</v>
      </c>
      <c r="C273" s="34" t="s">
        <v>324</v>
      </c>
      <c r="D273" s="35" t="s">
        <v>47</v>
      </c>
      <c r="E273" s="6" t="s">
        <v>325</v>
      </c>
      <c r="F273" s="36" t="s">
        <v>96</v>
      </c>
      <c r="G273" s="37">
        <v>2</v>
      </c>
      <c r="H273" s="36">
        <v>0</v>
      </c>
      <c r="I273" s="36">
        <f>ROUND(G273*H273,6)</f>
      </c>
      <c r="L273" s="38">
        <v>0</v>
      </c>
      <c r="M273" s="32">
        <f>ROUND(ROUND(L273,2)*ROUND(G273,3),2)</f>
      </c>
      <c r="N273" s="36" t="s">
        <v>62</v>
      </c>
      <c r="O273">
        <f>(M273*21)/100</f>
      </c>
      <c r="P273" t="s">
        <v>27</v>
      </c>
    </row>
    <row r="274" spans="1:5" ht="12.75">
      <c r="A274" s="35" t="s">
        <v>55</v>
      </c>
      <c r="E274" s="39" t="s">
        <v>51</v>
      </c>
    </row>
    <row r="275" spans="1:5" ht="12.75">
      <c r="A275" s="35" t="s">
        <v>56</v>
      </c>
      <c r="E275" s="40" t="s">
        <v>51</v>
      </c>
    </row>
    <row r="276" spans="1:5" ht="12.75">
      <c r="A276" t="s">
        <v>57</v>
      </c>
      <c r="E276" s="39" t="s">
        <v>64</v>
      </c>
    </row>
    <row r="277" spans="1:16" ht="25.5">
      <c r="A277" t="s">
        <v>49</v>
      </c>
      <c r="B277" s="34" t="s">
        <v>326</v>
      </c>
      <c r="C277" s="34" t="s">
        <v>327</v>
      </c>
      <c r="D277" s="35" t="s">
        <v>47</v>
      </c>
      <c r="E277" s="6" t="s">
        <v>328</v>
      </c>
      <c r="F277" s="36" t="s">
        <v>96</v>
      </c>
      <c r="G277" s="37">
        <v>1</v>
      </c>
      <c r="H277" s="36">
        <v>0</v>
      </c>
      <c r="I277" s="36">
        <f>ROUND(G277*H277,6)</f>
      </c>
      <c r="L277" s="38">
        <v>0</v>
      </c>
      <c r="M277" s="32">
        <f>ROUND(ROUND(L277,2)*ROUND(G277,3),2)</f>
      </c>
      <c r="N277" s="36" t="s">
        <v>62</v>
      </c>
      <c r="O277">
        <f>(M277*21)/100</f>
      </c>
      <c r="P277" t="s">
        <v>27</v>
      </c>
    </row>
    <row r="278" spans="1:5" ht="25.5">
      <c r="A278" s="35" t="s">
        <v>55</v>
      </c>
      <c r="E278" s="39" t="s">
        <v>329</v>
      </c>
    </row>
    <row r="279" spans="1:5" ht="12.75">
      <c r="A279" s="35" t="s">
        <v>56</v>
      </c>
      <c r="E279" s="40" t="s">
        <v>51</v>
      </c>
    </row>
    <row r="280" spans="1:5" ht="12.75">
      <c r="A280" t="s">
        <v>57</v>
      </c>
      <c r="E280" s="39" t="s">
        <v>64</v>
      </c>
    </row>
    <row r="281" spans="1:16" ht="12.75">
      <c r="A281" t="s">
        <v>49</v>
      </c>
      <c r="B281" s="34" t="s">
        <v>330</v>
      </c>
      <c r="C281" s="34" t="s">
        <v>331</v>
      </c>
      <c r="D281" s="35" t="s">
        <v>47</v>
      </c>
      <c r="E281" s="6" t="s">
        <v>332</v>
      </c>
      <c r="F281" s="36" t="s">
        <v>96</v>
      </c>
      <c r="G281" s="37">
        <v>1</v>
      </c>
      <c r="H281" s="36">
        <v>0</v>
      </c>
      <c r="I281" s="36">
        <f>ROUND(G281*H281,6)</f>
      </c>
      <c r="L281" s="38">
        <v>0</v>
      </c>
      <c r="M281" s="32">
        <f>ROUND(ROUND(L281,2)*ROUND(G281,3),2)</f>
      </c>
      <c r="N281" s="36" t="s">
        <v>62</v>
      </c>
      <c r="O281">
        <f>(M281*21)/100</f>
      </c>
      <c r="P281" t="s">
        <v>27</v>
      </c>
    </row>
    <row r="282" spans="1:5" ht="89.25">
      <c r="A282" s="35" t="s">
        <v>55</v>
      </c>
      <c r="E282" s="39" t="s">
        <v>333</v>
      </c>
    </row>
    <row r="283" spans="1:5" ht="12.75">
      <c r="A283" s="35" t="s">
        <v>56</v>
      </c>
      <c r="E283" s="40" t="s">
        <v>51</v>
      </c>
    </row>
    <row r="284" spans="1:5" ht="12.75">
      <c r="A284" t="s">
        <v>57</v>
      </c>
      <c r="E284" s="39" t="s">
        <v>64</v>
      </c>
    </row>
    <row r="285" spans="1:16" ht="12.75">
      <c r="A285" t="s">
        <v>49</v>
      </c>
      <c r="B285" s="34" t="s">
        <v>334</v>
      </c>
      <c r="C285" s="34" t="s">
        <v>335</v>
      </c>
      <c r="D285" s="35" t="s">
        <v>47</v>
      </c>
      <c r="E285" s="6" t="s">
        <v>336</v>
      </c>
      <c r="F285" s="36" t="s">
        <v>96</v>
      </c>
      <c r="G285" s="37">
        <v>2</v>
      </c>
      <c r="H285" s="36">
        <v>0</v>
      </c>
      <c r="I285" s="36">
        <f>ROUND(G285*H285,6)</f>
      </c>
      <c r="L285" s="38">
        <v>0</v>
      </c>
      <c r="M285" s="32">
        <f>ROUND(ROUND(L285,2)*ROUND(G285,3),2)</f>
      </c>
      <c r="N285" s="36" t="s">
        <v>54</v>
      </c>
      <c r="O285">
        <f>(M285*21)/100</f>
      </c>
      <c r="P285" t="s">
        <v>27</v>
      </c>
    </row>
    <row r="286" spans="1:5" ht="25.5">
      <c r="A286" s="35" t="s">
        <v>55</v>
      </c>
      <c r="E286" s="39" t="s">
        <v>337</v>
      </c>
    </row>
    <row r="287" spans="1:5" ht="12.75">
      <c r="A287" s="35" t="s">
        <v>56</v>
      </c>
      <c r="E287" s="40" t="s">
        <v>51</v>
      </c>
    </row>
    <row r="288" spans="1:5" ht="114.75">
      <c r="A288" t="s">
        <v>57</v>
      </c>
      <c r="E288" s="39" t="s">
        <v>338</v>
      </c>
    </row>
    <row r="289" spans="1:16" ht="12.75">
      <c r="A289" t="s">
        <v>49</v>
      </c>
      <c r="B289" s="34" t="s">
        <v>339</v>
      </c>
      <c r="C289" s="34" t="s">
        <v>340</v>
      </c>
      <c r="D289" s="35" t="s">
        <v>47</v>
      </c>
      <c r="E289" s="6" t="s">
        <v>341</v>
      </c>
      <c r="F289" s="36" t="s">
        <v>96</v>
      </c>
      <c r="G289" s="37">
        <v>2</v>
      </c>
      <c r="H289" s="36">
        <v>0</v>
      </c>
      <c r="I289" s="36">
        <f>ROUND(G289*H289,6)</f>
      </c>
      <c r="L289" s="38">
        <v>0</v>
      </c>
      <c r="M289" s="32">
        <f>ROUND(ROUND(L289,2)*ROUND(G289,3),2)</f>
      </c>
      <c r="N289" s="36" t="s">
        <v>62</v>
      </c>
      <c r="O289">
        <f>(M289*21)/100</f>
      </c>
      <c r="P289" t="s">
        <v>27</v>
      </c>
    </row>
    <row r="290" spans="1:5" ht="38.25">
      <c r="A290" s="35" t="s">
        <v>55</v>
      </c>
      <c r="E290" s="39" t="s">
        <v>342</v>
      </c>
    </row>
    <row r="291" spans="1:5" ht="12.75">
      <c r="A291" s="35" t="s">
        <v>56</v>
      </c>
      <c r="E291" s="40" t="s">
        <v>51</v>
      </c>
    </row>
    <row r="292" spans="1:5" ht="12.75">
      <c r="A292" t="s">
        <v>57</v>
      </c>
      <c r="E292" s="39" t="s">
        <v>64</v>
      </c>
    </row>
    <row r="293" spans="1:16" ht="12.75">
      <c r="A293" t="s">
        <v>49</v>
      </c>
      <c r="B293" s="34" t="s">
        <v>343</v>
      </c>
      <c r="C293" s="34" t="s">
        <v>344</v>
      </c>
      <c r="D293" s="35" t="s">
        <v>47</v>
      </c>
      <c r="E293" s="6" t="s">
        <v>345</v>
      </c>
      <c r="F293" s="36" t="s">
        <v>96</v>
      </c>
      <c r="G293" s="37">
        <v>1</v>
      </c>
      <c r="H293" s="36">
        <v>0</v>
      </c>
      <c r="I293" s="36">
        <f>ROUND(G293*H293,6)</f>
      </c>
      <c r="L293" s="38">
        <v>0</v>
      </c>
      <c r="M293" s="32">
        <f>ROUND(ROUND(L293,2)*ROUND(G293,3),2)</f>
      </c>
      <c r="N293" s="36" t="s">
        <v>54</v>
      </c>
      <c r="O293">
        <f>(M293*21)/100</f>
      </c>
      <c r="P293" t="s">
        <v>27</v>
      </c>
    </row>
    <row r="294" spans="1:5" ht="51">
      <c r="A294" s="35" t="s">
        <v>55</v>
      </c>
      <c r="E294" s="39" t="s">
        <v>346</v>
      </c>
    </row>
    <row r="295" spans="1:5" ht="12.75">
      <c r="A295" s="35" t="s">
        <v>56</v>
      </c>
      <c r="E295" s="40" t="s">
        <v>51</v>
      </c>
    </row>
    <row r="296" spans="1:5" ht="114.75">
      <c r="A296" t="s">
        <v>57</v>
      </c>
      <c r="E296" s="39" t="s">
        <v>347</v>
      </c>
    </row>
    <row r="297" spans="1:16" ht="12.75">
      <c r="A297" t="s">
        <v>49</v>
      </c>
      <c r="B297" s="34" t="s">
        <v>348</v>
      </c>
      <c r="C297" s="34" t="s">
        <v>349</v>
      </c>
      <c r="D297" s="35" t="s">
        <v>47</v>
      </c>
      <c r="E297" s="6" t="s">
        <v>350</v>
      </c>
      <c r="F297" s="36" t="s">
        <v>96</v>
      </c>
      <c r="G297" s="37">
        <v>1</v>
      </c>
      <c r="H297" s="36">
        <v>0</v>
      </c>
      <c r="I297" s="36">
        <f>ROUND(G297*H297,6)</f>
      </c>
      <c r="L297" s="38">
        <v>0</v>
      </c>
      <c r="M297" s="32">
        <f>ROUND(ROUND(L297,2)*ROUND(G297,3),2)</f>
      </c>
      <c r="N297" s="36" t="s">
        <v>62</v>
      </c>
      <c r="O297">
        <f>(M297*21)/100</f>
      </c>
      <c r="P297" t="s">
        <v>27</v>
      </c>
    </row>
    <row r="298" spans="1:5" ht="63.75">
      <c r="A298" s="35" t="s">
        <v>55</v>
      </c>
      <c r="E298" s="39" t="s">
        <v>351</v>
      </c>
    </row>
    <row r="299" spans="1:5" ht="12.75">
      <c r="A299" s="35" t="s">
        <v>56</v>
      </c>
      <c r="E299" s="40" t="s">
        <v>51</v>
      </c>
    </row>
    <row r="300" spans="1:5" ht="12.75">
      <c r="A300" t="s">
        <v>57</v>
      </c>
      <c r="E300" s="39" t="s">
        <v>64</v>
      </c>
    </row>
    <row r="301" spans="1:16" ht="12.75">
      <c r="A301" t="s">
        <v>49</v>
      </c>
      <c r="B301" s="34" t="s">
        <v>352</v>
      </c>
      <c r="C301" s="34" t="s">
        <v>353</v>
      </c>
      <c r="D301" s="35" t="s">
        <v>51</v>
      </c>
      <c r="E301" s="6" t="s">
        <v>354</v>
      </c>
      <c r="F301" s="36" t="s">
        <v>96</v>
      </c>
      <c r="G301" s="37">
        <v>1</v>
      </c>
      <c r="H301" s="36">
        <v>0</v>
      </c>
      <c r="I301" s="36">
        <f>ROUND(G301*H301,6)</f>
      </c>
      <c r="L301" s="38">
        <v>0</v>
      </c>
      <c r="M301" s="32">
        <f>ROUND(ROUND(L301,2)*ROUND(G301,3),2)</f>
      </c>
      <c r="N301" s="36" t="s">
        <v>54</v>
      </c>
      <c r="O301">
        <f>(M301*21)/100</f>
      </c>
      <c r="P301" t="s">
        <v>27</v>
      </c>
    </row>
    <row r="302" spans="1:5" ht="12.75">
      <c r="A302" s="35" t="s">
        <v>55</v>
      </c>
      <c r="E302" s="39" t="s">
        <v>51</v>
      </c>
    </row>
    <row r="303" spans="1:5" ht="12.75">
      <c r="A303" s="35" t="s">
        <v>56</v>
      </c>
      <c r="E303" s="40" t="s">
        <v>51</v>
      </c>
    </row>
    <row r="304" spans="1:5" ht="102">
      <c r="A304" t="s">
        <v>57</v>
      </c>
      <c r="E304" s="39" t="s">
        <v>355</v>
      </c>
    </row>
    <row r="305" spans="1:16" ht="12.75">
      <c r="A305" t="s">
        <v>49</v>
      </c>
      <c r="B305" s="34" t="s">
        <v>356</v>
      </c>
      <c r="C305" s="34" t="s">
        <v>357</v>
      </c>
      <c r="D305" s="35" t="s">
        <v>47</v>
      </c>
      <c r="E305" s="6" t="s">
        <v>358</v>
      </c>
      <c r="F305" s="36" t="s">
        <v>96</v>
      </c>
      <c r="G305" s="37">
        <v>1</v>
      </c>
      <c r="H305" s="36">
        <v>0</v>
      </c>
      <c r="I305" s="36">
        <f>ROUND(G305*H305,6)</f>
      </c>
      <c r="L305" s="38">
        <v>0</v>
      </c>
      <c r="M305" s="32">
        <f>ROUND(ROUND(L305,2)*ROUND(G305,3),2)</f>
      </c>
      <c r="N305" s="36" t="s">
        <v>62</v>
      </c>
      <c r="O305">
        <f>(M305*21)/100</f>
      </c>
      <c r="P305" t="s">
        <v>27</v>
      </c>
    </row>
    <row r="306" spans="1:5" ht="38.25">
      <c r="A306" s="35" t="s">
        <v>55</v>
      </c>
      <c r="E306" s="39" t="s">
        <v>359</v>
      </c>
    </row>
    <row r="307" spans="1:5" ht="12.75">
      <c r="A307" s="35" t="s">
        <v>56</v>
      </c>
      <c r="E307" s="40" t="s">
        <v>51</v>
      </c>
    </row>
    <row r="308" spans="1:5" ht="12.75">
      <c r="A308" t="s">
        <v>57</v>
      </c>
      <c r="E308" s="39" t="s">
        <v>64</v>
      </c>
    </row>
    <row r="309" spans="1:16" ht="12.75">
      <c r="A309" t="s">
        <v>49</v>
      </c>
      <c r="B309" s="34" t="s">
        <v>360</v>
      </c>
      <c r="C309" s="34" t="s">
        <v>361</v>
      </c>
      <c r="D309" s="35" t="s">
        <v>47</v>
      </c>
      <c r="E309" s="6" t="s">
        <v>362</v>
      </c>
      <c r="F309" s="36" t="s">
        <v>96</v>
      </c>
      <c r="G309" s="37">
        <v>3</v>
      </c>
      <c r="H309" s="36">
        <v>0</v>
      </c>
      <c r="I309" s="36">
        <f>ROUND(G309*H309,6)</f>
      </c>
      <c r="L309" s="38">
        <v>0</v>
      </c>
      <c r="M309" s="32">
        <f>ROUND(ROUND(L309,2)*ROUND(G309,3),2)</f>
      </c>
      <c r="N309" s="36" t="s">
        <v>62</v>
      </c>
      <c r="O309">
        <f>(M309*21)/100</f>
      </c>
      <c r="P309" t="s">
        <v>27</v>
      </c>
    </row>
    <row r="310" spans="1:5" ht="51">
      <c r="A310" s="35" t="s">
        <v>55</v>
      </c>
      <c r="E310" s="39" t="s">
        <v>363</v>
      </c>
    </row>
    <row r="311" spans="1:5" ht="12.75">
      <c r="A311" s="35" t="s">
        <v>56</v>
      </c>
      <c r="E311" s="40" t="s">
        <v>51</v>
      </c>
    </row>
    <row r="312" spans="1:5" ht="12.75">
      <c r="A312" t="s">
        <v>57</v>
      </c>
      <c r="E312" s="39" t="s">
        <v>64</v>
      </c>
    </row>
    <row r="313" spans="1:16" ht="12.75">
      <c r="A313" t="s">
        <v>49</v>
      </c>
      <c r="B313" s="34" t="s">
        <v>364</v>
      </c>
      <c r="C313" s="34" t="s">
        <v>365</v>
      </c>
      <c r="D313" s="35" t="s">
        <v>47</v>
      </c>
      <c r="E313" s="6" t="s">
        <v>366</v>
      </c>
      <c r="F313" s="36" t="s">
        <v>96</v>
      </c>
      <c r="G313" s="37">
        <v>3</v>
      </c>
      <c r="H313" s="36">
        <v>0</v>
      </c>
      <c r="I313" s="36">
        <f>ROUND(G313*H313,6)</f>
      </c>
      <c r="L313" s="38">
        <v>0</v>
      </c>
      <c r="M313" s="32">
        <f>ROUND(ROUND(L313,2)*ROUND(G313,3),2)</f>
      </c>
      <c r="N313" s="36" t="s">
        <v>62</v>
      </c>
      <c r="O313">
        <f>(M313*21)/100</f>
      </c>
      <c r="P313" t="s">
        <v>27</v>
      </c>
    </row>
    <row r="314" spans="1:5" ht="89.25">
      <c r="A314" s="35" t="s">
        <v>55</v>
      </c>
      <c r="E314" s="39" t="s">
        <v>367</v>
      </c>
    </row>
    <row r="315" spans="1:5" ht="12.75">
      <c r="A315" s="35" t="s">
        <v>56</v>
      </c>
      <c r="E315" s="40" t="s">
        <v>51</v>
      </c>
    </row>
    <row r="316" spans="1:5" ht="12.75">
      <c r="A316" t="s">
        <v>57</v>
      </c>
      <c r="E316" s="39" t="s">
        <v>64</v>
      </c>
    </row>
    <row r="317" spans="1:16" ht="12.75">
      <c r="A317" t="s">
        <v>49</v>
      </c>
      <c r="B317" s="34" t="s">
        <v>368</v>
      </c>
      <c r="C317" s="34" t="s">
        <v>369</v>
      </c>
      <c r="D317" s="35" t="s">
        <v>47</v>
      </c>
      <c r="E317" s="6" t="s">
        <v>370</v>
      </c>
      <c r="F317" s="36" t="s">
        <v>96</v>
      </c>
      <c r="G317" s="37">
        <v>1</v>
      </c>
      <c r="H317" s="36">
        <v>0</v>
      </c>
      <c r="I317" s="36">
        <f>ROUND(G317*H317,6)</f>
      </c>
      <c r="L317" s="38">
        <v>0</v>
      </c>
      <c r="M317" s="32">
        <f>ROUND(ROUND(L317,2)*ROUND(G317,3),2)</f>
      </c>
      <c r="N317" s="36" t="s">
        <v>62</v>
      </c>
      <c r="O317">
        <f>(M317*21)/100</f>
      </c>
      <c r="P317" t="s">
        <v>27</v>
      </c>
    </row>
    <row r="318" spans="1:5" ht="25.5">
      <c r="A318" s="35" t="s">
        <v>55</v>
      </c>
      <c r="E318" s="39" t="s">
        <v>371</v>
      </c>
    </row>
    <row r="319" spans="1:5" ht="12.75">
      <c r="A319" s="35" t="s">
        <v>56</v>
      </c>
      <c r="E319" s="40" t="s">
        <v>51</v>
      </c>
    </row>
    <row r="320" spans="1:5" ht="12.75">
      <c r="A320" t="s">
        <v>57</v>
      </c>
      <c r="E320" s="39" t="s">
        <v>64</v>
      </c>
    </row>
    <row r="321" spans="1:16" ht="12.75">
      <c r="A321" t="s">
        <v>49</v>
      </c>
      <c r="B321" s="34" t="s">
        <v>372</v>
      </c>
      <c r="C321" s="34" t="s">
        <v>373</v>
      </c>
      <c r="D321" s="35" t="s">
        <v>47</v>
      </c>
      <c r="E321" s="6" t="s">
        <v>374</v>
      </c>
      <c r="F321" s="36" t="s">
        <v>96</v>
      </c>
      <c r="G321" s="37">
        <v>1</v>
      </c>
      <c r="H321" s="36">
        <v>0</v>
      </c>
      <c r="I321" s="36">
        <f>ROUND(G321*H321,6)</f>
      </c>
      <c r="L321" s="38">
        <v>0</v>
      </c>
      <c r="M321" s="32">
        <f>ROUND(ROUND(L321,2)*ROUND(G321,3),2)</f>
      </c>
      <c r="N321" s="36" t="s">
        <v>62</v>
      </c>
      <c r="O321">
        <f>(M321*21)/100</f>
      </c>
      <c r="P321" t="s">
        <v>27</v>
      </c>
    </row>
    <row r="322" spans="1:5" ht="25.5">
      <c r="A322" s="35" t="s">
        <v>55</v>
      </c>
      <c r="E322" s="39" t="s">
        <v>375</v>
      </c>
    </row>
    <row r="323" spans="1:5" ht="12.75">
      <c r="A323" s="35" t="s">
        <v>56</v>
      </c>
      <c r="E323" s="40" t="s">
        <v>51</v>
      </c>
    </row>
    <row r="324" spans="1:5" ht="12.75">
      <c r="A324" t="s">
        <v>57</v>
      </c>
      <c r="E324" s="39" t="s">
        <v>64</v>
      </c>
    </row>
    <row r="325" spans="1:16" ht="12.75">
      <c r="A325" t="s">
        <v>49</v>
      </c>
      <c r="B325" s="34" t="s">
        <v>376</v>
      </c>
      <c r="C325" s="34" t="s">
        <v>377</v>
      </c>
      <c r="D325" s="35" t="s">
        <v>47</v>
      </c>
      <c r="E325" s="6" t="s">
        <v>378</v>
      </c>
      <c r="F325" s="36" t="s">
        <v>96</v>
      </c>
      <c r="G325" s="37">
        <v>1</v>
      </c>
      <c r="H325" s="36">
        <v>0</v>
      </c>
      <c r="I325" s="36">
        <f>ROUND(G325*H325,6)</f>
      </c>
      <c r="L325" s="38">
        <v>0</v>
      </c>
      <c r="M325" s="32">
        <f>ROUND(ROUND(L325,2)*ROUND(G325,3),2)</f>
      </c>
      <c r="N325" s="36" t="s">
        <v>62</v>
      </c>
      <c r="O325">
        <f>(M325*21)/100</f>
      </c>
      <c r="P325" t="s">
        <v>27</v>
      </c>
    </row>
    <row r="326" spans="1:5" ht="51">
      <c r="A326" s="35" t="s">
        <v>55</v>
      </c>
      <c r="E326" s="39" t="s">
        <v>379</v>
      </c>
    </row>
    <row r="327" spans="1:5" ht="12.75">
      <c r="A327" s="35" t="s">
        <v>56</v>
      </c>
      <c r="E327" s="40" t="s">
        <v>51</v>
      </c>
    </row>
    <row r="328" spans="1:5" ht="12.75">
      <c r="A328" t="s">
        <v>57</v>
      </c>
      <c r="E328" s="39" t="s">
        <v>64</v>
      </c>
    </row>
    <row r="329" spans="1:16" ht="12.75">
      <c r="A329" t="s">
        <v>49</v>
      </c>
      <c r="B329" s="34" t="s">
        <v>380</v>
      </c>
      <c r="C329" s="34" t="s">
        <v>381</v>
      </c>
      <c r="D329" s="35" t="s">
        <v>51</v>
      </c>
      <c r="E329" s="6" t="s">
        <v>382</v>
      </c>
      <c r="F329" s="36" t="s">
        <v>96</v>
      </c>
      <c r="G329" s="37">
        <v>1</v>
      </c>
      <c r="H329" s="36">
        <v>0</v>
      </c>
      <c r="I329" s="36">
        <f>ROUND(G329*H329,6)</f>
      </c>
      <c r="L329" s="38">
        <v>0</v>
      </c>
      <c r="M329" s="32">
        <f>ROUND(ROUND(L329,2)*ROUND(G329,3),2)</f>
      </c>
      <c r="N329" s="36" t="s">
        <v>62</v>
      </c>
      <c r="O329">
        <f>(M329*21)/100</f>
      </c>
      <c r="P329" t="s">
        <v>27</v>
      </c>
    </row>
    <row r="330" spans="1:5" ht="12.75">
      <c r="A330" s="35" t="s">
        <v>55</v>
      </c>
      <c r="E330" s="39" t="s">
        <v>51</v>
      </c>
    </row>
    <row r="331" spans="1:5" ht="12.75">
      <c r="A331" s="35" t="s">
        <v>56</v>
      </c>
      <c r="E331" s="40" t="s">
        <v>51</v>
      </c>
    </row>
    <row r="332" spans="1:5" ht="12.75">
      <c r="A332" t="s">
        <v>57</v>
      </c>
      <c r="E332" s="39" t="s">
        <v>64</v>
      </c>
    </row>
    <row r="333" spans="1:16" ht="12.75">
      <c r="A333" t="s">
        <v>49</v>
      </c>
      <c r="B333" s="34" t="s">
        <v>383</v>
      </c>
      <c r="C333" s="34" t="s">
        <v>384</v>
      </c>
      <c r="D333" s="35" t="s">
        <v>47</v>
      </c>
      <c r="E333" s="6" t="s">
        <v>385</v>
      </c>
      <c r="F333" s="36" t="s">
        <v>96</v>
      </c>
      <c r="G333" s="37">
        <v>1</v>
      </c>
      <c r="H333" s="36">
        <v>0</v>
      </c>
      <c r="I333" s="36">
        <f>ROUND(G333*H333,6)</f>
      </c>
      <c r="L333" s="38">
        <v>0</v>
      </c>
      <c r="M333" s="32">
        <f>ROUND(ROUND(L333,2)*ROUND(G333,3),2)</f>
      </c>
      <c r="N333" s="36" t="s">
        <v>62</v>
      </c>
      <c r="O333">
        <f>(M333*21)/100</f>
      </c>
      <c r="P333" t="s">
        <v>27</v>
      </c>
    </row>
    <row r="334" spans="1:5" ht="12.75">
      <c r="A334" s="35" t="s">
        <v>55</v>
      </c>
      <c r="E334" s="39" t="s">
        <v>386</v>
      </c>
    </row>
    <row r="335" spans="1:5" ht="12.75">
      <c r="A335" s="35" t="s">
        <v>56</v>
      </c>
      <c r="E335" s="40" t="s">
        <v>51</v>
      </c>
    </row>
    <row r="336" spans="1:5" ht="12.75">
      <c r="A336" t="s">
        <v>57</v>
      </c>
      <c r="E336" s="39" t="s">
        <v>64</v>
      </c>
    </row>
    <row r="337" spans="1:16" ht="12.75">
      <c r="A337" t="s">
        <v>49</v>
      </c>
      <c r="B337" s="34" t="s">
        <v>387</v>
      </c>
      <c r="C337" s="34" t="s">
        <v>388</v>
      </c>
      <c r="D337" s="35" t="s">
        <v>47</v>
      </c>
      <c r="E337" s="6" t="s">
        <v>389</v>
      </c>
      <c r="F337" s="36" t="s">
        <v>96</v>
      </c>
      <c r="G337" s="37">
        <v>37</v>
      </c>
      <c r="H337" s="36">
        <v>0</v>
      </c>
      <c r="I337" s="36">
        <f>ROUND(G337*H337,6)</f>
      </c>
      <c r="L337" s="38">
        <v>0</v>
      </c>
      <c r="M337" s="32">
        <f>ROUND(ROUND(L337,2)*ROUND(G337,3),2)</f>
      </c>
      <c r="N337" s="36" t="s">
        <v>62</v>
      </c>
      <c r="O337">
        <f>(M337*21)/100</f>
      </c>
      <c r="P337" t="s">
        <v>27</v>
      </c>
    </row>
    <row r="338" spans="1:5" ht="12.75">
      <c r="A338" s="35" t="s">
        <v>55</v>
      </c>
      <c r="E338" s="39" t="s">
        <v>390</v>
      </c>
    </row>
    <row r="339" spans="1:5" ht="12.75">
      <c r="A339" s="35" t="s">
        <v>56</v>
      </c>
      <c r="E339" s="40" t="s">
        <v>51</v>
      </c>
    </row>
    <row r="340" spans="1:5" ht="12.75">
      <c r="A340" t="s">
        <v>57</v>
      </c>
      <c r="E340" s="39" t="s">
        <v>64</v>
      </c>
    </row>
    <row r="341" spans="1:16" ht="12.75">
      <c r="A341" t="s">
        <v>49</v>
      </c>
      <c r="B341" s="34" t="s">
        <v>391</v>
      </c>
      <c r="C341" s="34" t="s">
        <v>392</v>
      </c>
      <c r="D341" s="35" t="s">
        <v>47</v>
      </c>
      <c r="E341" s="6" t="s">
        <v>393</v>
      </c>
      <c r="F341" s="36" t="s">
        <v>96</v>
      </c>
      <c r="G341" s="37">
        <v>2</v>
      </c>
      <c r="H341" s="36">
        <v>0</v>
      </c>
      <c r="I341" s="36">
        <f>ROUND(G341*H341,6)</f>
      </c>
      <c r="L341" s="38">
        <v>0</v>
      </c>
      <c r="M341" s="32">
        <f>ROUND(ROUND(L341,2)*ROUND(G341,3),2)</f>
      </c>
      <c r="N341" s="36" t="s">
        <v>62</v>
      </c>
      <c r="O341">
        <f>(M341*21)/100</f>
      </c>
      <c r="P341" t="s">
        <v>27</v>
      </c>
    </row>
    <row r="342" spans="1:5" ht="12.75">
      <c r="A342" s="35" t="s">
        <v>55</v>
      </c>
      <c r="E342" s="39" t="s">
        <v>394</v>
      </c>
    </row>
    <row r="343" spans="1:5" ht="12.75">
      <c r="A343" s="35" t="s">
        <v>56</v>
      </c>
      <c r="E343" s="40" t="s">
        <v>51</v>
      </c>
    </row>
    <row r="344" spans="1:5" ht="12.75">
      <c r="A344" t="s">
        <v>57</v>
      </c>
      <c r="E344" s="39" t="s">
        <v>64</v>
      </c>
    </row>
    <row r="345" spans="1:16" ht="12.75">
      <c r="A345" t="s">
        <v>49</v>
      </c>
      <c r="B345" s="34" t="s">
        <v>395</v>
      </c>
      <c r="C345" s="34" t="s">
        <v>396</v>
      </c>
      <c r="D345" s="35" t="s">
        <v>47</v>
      </c>
      <c r="E345" s="6" t="s">
        <v>397</v>
      </c>
      <c r="F345" s="36" t="s">
        <v>96</v>
      </c>
      <c r="G345" s="37">
        <v>2</v>
      </c>
      <c r="H345" s="36">
        <v>0</v>
      </c>
      <c r="I345" s="36">
        <f>ROUND(G345*H345,6)</f>
      </c>
      <c r="L345" s="38">
        <v>0</v>
      </c>
      <c r="M345" s="32">
        <f>ROUND(ROUND(L345,2)*ROUND(G345,3),2)</f>
      </c>
      <c r="N345" s="36" t="s">
        <v>62</v>
      </c>
      <c r="O345">
        <f>(M345*21)/100</f>
      </c>
      <c r="P345" t="s">
        <v>27</v>
      </c>
    </row>
    <row r="346" spans="1:5" ht="12.75">
      <c r="A346" s="35" t="s">
        <v>55</v>
      </c>
      <c r="E346" s="39" t="s">
        <v>398</v>
      </c>
    </row>
    <row r="347" spans="1:5" ht="12.75">
      <c r="A347" s="35" t="s">
        <v>56</v>
      </c>
      <c r="E347" s="40" t="s">
        <v>51</v>
      </c>
    </row>
    <row r="348" spans="1:5" ht="12.75">
      <c r="A348" t="s">
        <v>57</v>
      </c>
      <c r="E348" s="39" t="s">
        <v>64</v>
      </c>
    </row>
    <row r="349" spans="1:16" ht="12.75">
      <c r="A349" t="s">
        <v>49</v>
      </c>
      <c r="B349" s="34" t="s">
        <v>399</v>
      </c>
      <c r="C349" s="34" t="s">
        <v>400</v>
      </c>
      <c r="D349" s="35" t="s">
        <v>51</v>
      </c>
      <c r="E349" s="6" t="s">
        <v>401</v>
      </c>
      <c r="F349" s="36" t="s">
        <v>402</v>
      </c>
      <c r="G349" s="37">
        <v>12</v>
      </c>
      <c r="H349" s="36">
        <v>0</v>
      </c>
      <c r="I349" s="36">
        <f>ROUND(G349*H349,6)</f>
      </c>
      <c r="L349" s="38">
        <v>0</v>
      </c>
      <c r="M349" s="32">
        <f>ROUND(ROUND(L349,2)*ROUND(G349,3),2)</f>
      </c>
      <c r="N349" s="36" t="s">
        <v>62</v>
      </c>
      <c r="O349">
        <f>(M349*21)/100</f>
      </c>
      <c r="P349" t="s">
        <v>27</v>
      </c>
    </row>
    <row r="350" spans="1:5" ht="12.75">
      <c r="A350" s="35" t="s">
        <v>55</v>
      </c>
      <c r="E350" s="39" t="s">
        <v>51</v>
      </c>
    </row>
    <row r="351" spans="1:5" ht="12.75">
      <c r="A351" s="35" t="s">
        <v>56</v>
      </c>
      <c r="E351" s="40" t="s">
        <v>51</v>
      </c>
    </row>
    <row r="352" spans="1:5" ht="12.75">
      <c r="A352" t="s">
        <v>57</v>
      </c>
      <c r="E352" s="39" t="s">
        <v>64</v>
      </c>
    </row>
    <row r="353" spans="1:16" ht="12.75">
      <c r="A353" t="s">
        <v>49</v>
      </c>
      <c r="B353" s="34" t="s">
        <v>403</v>
      </c>
      <c r="C353" s="34" t="s">
        <v>404</v>
      </c>
      <c r="D353" s="35" t="s">
        <v>51</v>
      </c>
      <c r="E353" s="6" t="s">
        <v>405</v>
      </c>
      <c r="F353" s="36" t="s">
        <v>402</v>
      </c>
      <c r="G353" s="37">
        <v>10</v>
      </c>
      <c r="H353" s="36">
        <v>0</v>
      </c>
      <c r="I353" s="36">
        <f>ROUND(G353*H353,6)</f>
      </c>
      <c r="L353" s="38">
        <v>0</v>
      </c>
      <c r="M353" s="32">
        <f>ROUND(ROUND(L353,2)*ROUND(G353,3),2)</f>
      </c>
      <c r="N353" s="36" t="s">
        <v>62</v>
      </c>
      <c r="O353">
        <f>(M353*21)/100</f>
      </c>
      <c r="P353" t="s">
        <v>27</v>
      </c>
    </row>
    <row r="354" spans="1:5" ht="12.75">
      <c r="A354" s="35" t="s">
        <v>55</v>
      </c>
      <c r="E354" s="39" t="s">
        <v>51</v>
      </c>
    </row>
    <row r="355" spans="1:5" ht="12.75">
      <c r="A355" s="35" t="s">
        <v>56</v>
      </c>
      <c r="E355" s="40" t="s">
        <v>51</v>
      </c>
    </row>
    <row r="356" spans="1:5" ht="12.75">
      <c r="A356" t="s">
        <v>57</v>
      </c>
      <c r="E356" s="39" t="s">
        <v>64</v>
      </c>
    </row>
    <row r="357" spans="1:13" ht="12.75">
      <c r="A357" t="s">
        <v>46</v>
      </c>
      <c r="C357" s="31" t="s">
        <v>74</v>
      </c>
      <c r="E357" s="33" t="s">
        <v>406</v>
      </c>
      <c r="J357" s="32">
        <f>0</f>
      </c>
      <c r="K357" s="32">
        <f>0</f>
      </c>
      <c r="L357" s="32">
        <f>0+L358+L362+L366</f>
      </c>
      <c r="M357" s="32">
        <f>0+M358+M362+M366</f>
      </c>
    </row>
    <row r="358" spans="1:16" ht="12.75">
      <c r="A358" t="s">
        <v>49</v>
      </c>
      <c r="B358" s="34" t="s">
        <v>407</v>
      </c>
      <c r="C358" s="34" t="s">
        <v>408</v>
      </c>
      <c r="D358" s="35" t="s">
        <v>47</v>
      </c>
      <c r="E358" s="6" t="s">
        <v>409</v>
      </c>
      <c r="F358" s="36" t="s">
        <v>96</v>
      </c>
      <c r="G358" s="37">
        <v>2</v>
      </c>
      <c r="H358" s="36">
        <v>0</v>
      </c>
      <c r="I358" s="36">
        <f>ROUND(G358*H358,6)</f>
      </c>
      <c r="L358" s="38">
        <v>0</v>
      </c>
      <c r="M358" s="32">
        <f>ROUND(ROUND(L358,2)*ROUND(G358,3),2)</f>
      </c>
      <c r="N358" s="36" t="s">
        <v>62</v>
      </c>
      <c r="O358">
        <f>(M358*21)/100</f>
      </c>
      <c r="P358" t="s">
        <v>27</v>
      </c>
    </row>
    <row r="359" spans="1:5" ht="38.25">
      <c r="A359" s="35" t="s">
        <v>55</v>
      </c>
      <c r="E359" s="39" t="s">
        <v>410</v>
      </c>
    </row>
    <row r="360" spans="1:5" ht="12.75">
      <c r="A360" s="35" t="s">
        <v>56</v>
      </c>
      <c r="E360" s="40" t="s">
        <v>51</v>
      </c>
    </row>
    <row r="361" spans="1:5" ht="12.75">
      <c r="A361" t="s">
        <v>57</v>
      </c>
      <c r="E361" s="39" t="s">
        <v>64</v>
      </c>
    </row>
    <row r="362" spans="1:16" ht="12.75">
      <c r="A362" t="s">
        <v>49</v>
      </c>
      <c r="B362" s="34" t="s">
        <v>411</v>
      </c>
      <c r="C362" s="34" t="s">
        <v>412</v>
      </c>
      <c r="D362" s="35" t="s">
        <v>47</v>
      </c>
      <c r="E362" s="6" t="s">
        <v>413</v>
      </c>
      <c r="F362" s="36" t="s">
        <v>96</v>
      </c>
      <c r="G362" s="37">
        <v>1</v>
      </c>
      <c r="H362" s="36">
        <v>0</v>
      </c>
      <c r="I362" s="36">
        <f>ROUND(G362*H362,6)</f>
      </c>
      <c r="L362" s="38">
        <v>0</v>
      </c>
      <c r="M362" s="32">
        <f>ROUND(ROUND(L362,2)*ROUND(G362,3),2)</f>
      </c>
      <c r="N362" s="36" t="s">
        <v>62</v>
      </c>
      <c r="O362">
        <f>(M362*21)/100</f>
      </c>
      <c r="P362" t="s">
        <v>27</v>
      </c>
    </row>
    <row r="363" spans="1:5" ht="63.75">
      <c r="A363" s="35" t="s">
        <v>55</v>
      </c>
      <c r="E363" s="39" t="s">
        <v>414</v>
      </c>
    </row>
    <row r="364" spans="1:5" ht="12.75">
      <c r="A364" s="35" t="s">
        <v>56</v>
      </c>
      <c r="E364" s="40" t="s">
        <v>51</v>
      </c>
    </row>
    <row r="365" spans="1:5" ht="12.75">
      <c r="A365" t="s">
        <v>57</v>
      </c>
      <c r="E365" s="39" t="s">
        <v>64</v>
      </c>
    </row>
    <row r="366" spans="1:16" ht="12.75">
      <c r="A366" t="s">
        <v>49</v>
      </c>
      <c r="B366" s="34" t="s">
        <v>415</v>
      </c>
      <c r="C366" s="34" t="s">
        <v>416</v>
      </c>
      <c r="D366" s="35" t="s">
        <v>47</v>
      </c>
      <c r="E366" s="6" t="s">
        <v>417</v>
      </c>
      <c r="F366" s="36" t="s">
        <v>96</v>
      </c>
      <c r="G366" s="37">
        <v>1</v>
      </c>
      <c r="H366" s="36">
        <v>0</v>
      </c>
      <c r="I366" s="36">
        <f>ROUND(G366*H366,6)</f>
      </c>
      <c r="L366" s="38">
        <v>0</v>
      </c>
      <c r="M366" s="32">
        <f>ROUND(ROUND(L366,2)*ROUND(G366,3),2)</f>
      </c>
      <c r="N366" s="36" t="s">
        <v>62</v>
      </c>
      <c r="O366">
        <f>(M366*21)/100</f>
      </c>
      <c r="P366" t="s">
        <v>27</v>
      </c>
    </row>
    <row r="367" spans="1:5" ht="51">
      <c r="A367" s="35" t="s">
        <v>55</v>
      </c>
      <c r="E367" s="39" t="s">
        <v>418</v>
      </c>
    </row>
    <row r="368" spans="1:5" ht="12.75">
      <c r="A368" s="35" t="s">
        <v>56</v>
      </c>
      <c r="E368" s="40" t="s">
        <v>51</v>
      </c>
    </row>
    <row r="369" spans="1:5" ht="12.75">
      <c r="A369" t="s">
        <v>57</v>
      </c>
      <c r="E369" s="39" t="s">
        <v>64</v>
      </c>
    </row>
    <row r="370" spans="1:13" ht="12.75">
      <c r="A370" t="s">
        <v>46</v>
      </c>
      <c r="C370" s="31" t="s">
        <v>77</v>
      </c>
      <c r="E370" s="33" t="s">
        <v>419</v>
      </c>
      <c r="J370" s="32">
        <f>0</f>
      </c>
      <c r="K370" s="32">
        <f>0</f>
      </c>
      <c r="L370" s="32">
        <f>0+L371+L375+L379+L383</f>
      </c>
      <c r="M370" s="32">
        <f>0+M371+M375+M379+M383</f>
      </c>
    </row>
    <row r="371" spans="1:16" ht="12.75">
      <c r="A371" t="s">
        <v>49</v>
      </c>
      <c r="B371" s="34" t="s">
        <v>420</v>
      </c>
      <c r="C371" s="34" t="s">
        <v>421</v>
      </c>
      <c r="D371" s="35" t="s">
        <v>51</v>
      </c>
      <c r="E371" s="6" t="s">
        <v>422</v>
      </c>
      <c r="F371" s="36" t="s">
        <v>96</v>
      </c>
      <c r="G371" s="37">
        <v>4</v>
      </c>
      <c r="H371" s="36">
        <v>0</v>
      </c>
      <c r="I371" s="36">
        <f>ROUND(G371*H371,6)</f>
      </c>
      <c r="L371" s="38">
        <v>0</v>
      </c>
      <c r="M371" s="32">
        <f>ROUND(ROUND(L371,2)*ROUND(G371,3),2)</f>
      </c>
      <c r="N371" s="36" t="s">
        <v>62</v>
      </c>
      <c r="O371">
        <f>(M371*21)/100</f>
      </c>
      <c r="P371" t="s">
        <v>27</v>
      </c>
    </row>
    <row r="372" spans="1:5" ht="12.75">
      <c r="A372" s="35" t="s">
        <v>55</v>
      </c>
      <c r="E372" s="39" t="s">
        <v>51</v>
      </c>
    </row>
    <row r="373" spans="1:5" ht="12.75">
      <c r="A373" s="35" t="s">
        <v>56</v>
      </c>
      <c r="E373" s="40" t="s">
        <v>51</v>
      </c>
    </row>
    <row r="374" spans="1:5" ht="12.75">
      <c r="A374" t="s">
        <v>57</v>
      </c>
      <c r="E374" s="39" t="s">
        <v>64</v>
      </c>
    </row>
    <row r="375" spans="1:16" ht="12.75">
      <c r="A375" t="s">
        <v>49</v>
      </c>
      <c r="B375" s="34" t="s">
        <v>423</v>
      </c>
      <c r="C375" s="34" t="s">
        <v>424</v>
      </c>
      <c r="D375" s="35" t="s">
        <v>51</v>
      </c>
      <c r="E375" s="6" t="s">
        <v>425</v>
      </c>
      <c r="F375" s="36" t="s">
        <v>96</v>
      </c>
      <c r="G375" s="37">
        <v>4</v>
      </c>
      <c r="H375" s="36">
        <v>0</v>
      </c>
      <c r="I375" s="36">
        <f>ROUND(G375*H375,6)</f>
      </c>
      <c r="L375" s="38">
        <v>0</v>
      </c>
      <c r="M375" s="32">
        <f>ROUND(ROUND(L375,2)*ROUND(G375,3),2)</f>
      </c>
      <c r="N375" s="36" t="s">
        <v>62</v>
      </c>
      <c r="O375">
        <f>(M375*21)/100</f>
      </c>
      <c r="P375" t="s">
        <v>27</v>
      </c>
    </row>
    <row r="376" spans="1:5" ht="12.75">
      <c r="A376" s="35" t="s">
        <v>55</v>
      </c>
      <c r="E376" s="39" t="s">
        <v>51</v>
      </c>
    </row>
    <row r="377" spans="1:5" ht="12.75">
      <c r="A377" s="35" t="s">
        <v>56</v>
      </c>
      <c r="E377" s="40" t="s">
        <v>51</v>
      </c>
    </row>
    <row r="378" spans="1:5" ht="12.75">
      <c r="A378" t="s">
        <v>57</v>
      </c>
      <c r="E378" s="39" t="s">
        <v>64</v>
      </c>
    </row>
    <row r="379" spans="1:16" ht="12.75">
      <c r="A379" t="s">
        <v>49</v>
      </c>
      <c r="B379" s="34" t="s">
        <v>426</v>
      </c>
      <c r="C379" s="34" t="s">
        <v>427</v>
      </c>
      <c r="D379" s="35" t="s">
        <v>51</v>
      </c>
      <c r="E379" s="6" t="s">
        <v>428</v>
      </c>
      <c r="F379" s="36" t="s">
        <v>96</v>
      </c>
      <c r="G379" s="37">
        <v>1</v>
      </c>
      <c r="H379" s="36">
        <v>0</v>
      </c>
      <c r="I379" s="36">
        <f>ROUND(G379*H379,6)</f>
      </c>
      <c r="L379" s="38">
        <v>0</v>
      </c>
      <c r="M379" s="32">
        <f>ROUND(ROUND(L379,2)*ROUND(G379,3),2)</f>
      </c>
      <c r="N379" s="36" t="s">
        <v>62</v>
      </c>
      <c r="O379">
        <f>(M379*21)/100</f>
      </c>
      <c r="P379" t="s">
        <v>27</v>
      </c>
    </row>
    <row r="380" spans="1:5" ht="12.75">
      <c r="A380" s="35" t="s">
        <v>55</v>
      </c>
      <c r="E380" s="39" t="s">
        <v>51</v>
      </c>
    </row>
    <row r="381" spans="1:5" ht="12.75">
      <c r="A381" s="35" t="s">
        <v>56</v>
      </c>
      <c r="E381" s="40" t="s">
        <v>51</v>
      </c>
    </row>
    <row r="382" spans="1:5" ht="12.75">
      <c r="A382" t="s">
        <v>57</v>
      </c>
      <c r="E382" s="39" t="s">
        <v>64</v>
      </c>
    </row>
    <row r="383" spans="1:16" ht="12.75">
      <c r="A383" t="s">
        <v>49</v>
      </c>
      <c r="B383" s="34" t="s">
        <v>429</v>
      </c>
      <c r="C383" s="34" t="s">
        <v>430</v>
      </c>
      <c r="D383" s="35" t="s">
        <v>51</v>
      </c>
      <c r="E383" s="6" t="s">
        <v>431</v>
      </c>
      <c r="F383" s="36" t="s">
        <v>96</v>
      </c>
      <c r="G383" s="37">
        <v>1</v>
      </c>
      <c r="H383" s="36">
        <v>0</v>
      </c>
      <c r="I383" s="36">
        <f>ROUND(G383*H383,6)</f>
      </c>
      <c r="L383" s="38">
        <v>0</v>
      </c>
      <c r="M383" s="32">
        <f>ROUND(ROUND(L383,2)*ROUND(G383,3),2)</f>
      </c>
      <c r="N383" s="36" t="s">
        <v>62</v>
      </c>
      <c r="O383">
        <f>(M383*21)/100</f>
      </c>
      <c r="P383" t="s">
        <v>27</v>
      </c>
    </row>
    <row r="384" spans="1:5" ht="12.75">
      <c r="A384" s="35" t="s">
        <v>55</v>
      </c>
      <c r="E384" s="39" t="s">
        <v>51</v>
      </c>
    </row>
    <row r="385" spans="1:5" ht="12.75">
      <c r="A385" s="35" t="s">
        <v>56</v>
      </c>
      <c r="E385" s="40" t="s">
        <v>51</v>
      </c>
    </row>
    <row r="386" spans="1:5" ht="12.75">
      <c r="A386" t="s">
        <v>57</v>
      </c>
      <c r="E386" s="39" t="s">
        <v>64</v>
      </c>
    </row>
    <row r="387" spans="1:13" ht="12.75">
      <c r="A387" t="s">
        <v>46</v>
      </c>
      <c r="C387" s="31" t="s">
        <v>83</v>
      </c>
      <c r="E387" s="33" t="s">
        <v>432</v>
      </c>
      <c r="J387" s="32">
        <f>0</f>
      </c>
      <c r="K387" s="32">
        <f>0</f>
      </c>
      <c r="L387" s="32">
        <f>0+L388+L392+L396+L400+L404+L408+L412+L416</f>
      </c>
      <c r="M387" s="32">
        <f>0+M388+M392+M396+M400+M404+M408+M412+M416</f>
      </c>
    </row>
    <row r="388" spans="1:16" ht="25.5">
      <c r="A388" t="s">
        <v>49</v>
      </c>
      <c r="B388" s="34" t="s">
        <v>433</v>
      </c>
      <c r="C388" s="34" t="s">
        <v>434</v>
      </c>
      <c r="D388" s="35" t="s">
        <v>51</v>
      </c>
      <c r="E388" s="6" t="s">
        <v>435</v>
      </c>
      <c r="F388" s="36" t="s">
        <v>96</v>
      </c>
      <c r="G388" s="37">
        <v>1</v>
      </c>
      <c r="H388" s="36">
        <v>0</v>
      </c>
      <c r="I388" s="36">
        <f>ROUND(G388*H388,6)</f>
      </c>
      <c r="L388" s="38">
        <v>0</v>
      </c>
      <c r="M388" s="32">
        <f>ROUND(ROUND(L388,2)*ROUND(G388,3),2)</f>
      </c>
      <c r="N388" s="36" t="s">
        <v>62</v>
      </c>
      <c r="O388">
        <f>(M388*21)/100</f>
      </c>
      <c r="P388" t="s">
        <v>27</v>
      </c>
    </row>
    <row r="389" spans="1:5" ht="12.75">
      <c r="A389" s="35" t="s">
        <v>55</v>
      </c>
      <c r="E389" s="39" t="s">
        <v>51</v>
      </c>
    </row>
    <row r="390" spans="1:5" ht="12.75">
      <c r="A390" s="35" t="s">
        <v>56</v>
      </c>
      <c r="E390" s="40" t="s">
        <v>51</v>
      </c>
    </row>
    <row r="391" spans="1:5" ht="12.75">
      <c r="A391" t="s">
        <v>57</v>
      </c>
      <c r="E391" s="39" t="s">
        <v>64</v>
      </c>
    </row>
    <row r="392" spans="1:16" ht="12.75">
      <c r="A392" t="s">
        <v>49</v>
      </c>
      <c r="B392" s="34" t="s">
        <v>436</v>
      </c>
      <c r="C392" s="34" t="s">
        <v>437</v>
      </c>
      <c r="D392" s="35" t="s">
        <v>51</v>
      </c>
      <c r="E392" s="6" t="s">
        <v>438</v>
      </c>
      <c r="F392" s="36" t="s">
        <v>96</v>
      </c>
      <c r="G392" s="37">
        <v>1</v>
      </c>
      <c r="H392" s="36">
        <v>0</v>
      </c>
      <c r="I392" s="36">
        <f>ROUND(G392*H392,6)</f>
      </c>
      <c r="L392" s="38">
        <v>0</v>
      </c>
      <c r="M392" s="32">
        <f>ROUND(ROUND(L392,2)*ROUND(G392,3),2)</f>
      </c>
      <c r="N392" s="36" t="s">
        <v>62</v>
      </c>
      <c r="O392">
        <f>(M392*21)/100</f>
      </c>
      <c r="P392" t="s">
        <v>27</v>
      </c>
    </row>
    <row r="393" spans="1:5" ht="12.75">
      <c r="A393" s="35" t="s">
        <v>55</v>
      </c>
      <c r="E393" s="39" t="s">
        <v>51</v>
      </c>
    </row>
    <row r="394" spans="1:5" ht="12.75">
      <c r="A394" s="35" t="s">
        <v>56</v>
      </c>
      <c r="E394" s="40" t="s">
        <v>51</v>
      </c>
    </row>
    <row r="395" spans="1:5" ht="12.75">
      <c r="A395" t="s">
        <v>57</v>
      </c>
      <c r="E395" s="39" t="s">
        <v>64</v>
      </c>
    </row>
    <row r="396" spans="1:16" ht="12.75">
      <c r="A396" t="s">
        <v>49</v>
      </c>
      <c r="B396" s="34" t="s">
        <v>439</v>
      </c>
      <c r="C396" s="34" t="s">
        <v>440</v>
      </c>
      <c r="D396" s="35" t="s">
        <v>47</v>
      </c>
      <c r="E396" s="6" t="s">
        <v>441</v>
      </c>
      <c r="F396" s="36" t="s">
        <v>96</v>
      </c>
      <c r="G396" s="37">
        <v>2</v>
      </c>
      <c r="H396" s="36">
        <v>0</v>
      </c>
      <c r="I396" s="36">
        <f>ROUND(G396*H396,6)</f>
      </c>
      <c r="L396" s="38">
        <v>0</v>
      </c>
      <c r="M396" s="32">
        <f>ROUND(ROUND(L396,2)*ROUND(G396,3),2)</f>
      </c>
      <c r="N396" s="36" t="s">
        <v>54</v>
      </c>
      <c r="O396">
        <f>(M396*21)/100</f>
      </c>
      <c r="P396" t="s">
        <v>27</v>
      </c>
    </row>
    <row r="397" spans="1:5" ht="38.25">
      <c r="A397" s="35" t="s">
        <v>55</v>
      </c>
      <c r="E397" s="39" t="s">
        <v>442</v>
      </c>
    </row>
    <row r="398" spans="1:5" ht="12.75">
      <c r="A398" s="35" t="s">
        <v>56</v>
      </c>
      <c r="E398" s="40" t="s">
        <v>51</v>
      </c>
    </row>
    <row r="399" spans="1:5" ht="114.75">
      <c r="A399" t="s">
        <v>57</v>
      </c>
      <c r="E399" s="39" t="s">
        <v>443</v>
      </c>
    </row>
    <row r="400" spans="1:16" ht="25.5">
      <c r="A400" t="s">
        <v>49</v>
      </c>
      <c r="B400" s="34" t="s">
        <v>444</v>
      </c>
      <c r="C400" s="34" t="s">
        <v>445</v>
      </c>
      <c r="D400" s="35" t="s">
        <v>51</v>
      </c>
      <c r="E400" s="6" t="s">
        <v>446</v>
      </c>
      <c r="F400" s="36" t="s">
        <v>96</v>
      </c>
      <c r="G400" s="37">
        <v>1</v>
      </c>
      <c r="H400" s="36">
        <v>0</v>
      </c>
      <c r="I400" s="36">
        <f>ROUND(G400*H400,6)</f>
      </c>
      <c r="L400" s="38">
        <v>0</v>
      </c>
      <c r="M400" s="32">
        <f>ROUND(ROUND(L400,2)*ROUND(G400,3),2)</f>
      </c>
      <c r="N400" s="36" t="s">
        <v>62</v>
      </c>
      <c r="O400">
        <f>(M400*21)/100</f>
      </c>
      <c r="P400" t="s">
        <v>27</v>
      </c>
    </row>
    <row r="401" spans="1:5" ht="12.75">
      <c r="A401" s="35" t="s">
        <v>55</v>
      </c>
      <c r="E401" s="39" t="s">
        <v>51</v>
      </c>
    </row>
    <row r="402" spans="1:5" ht="12.75">
      <c r="A402" s="35" t="s">
        <v>56</v>
      </c>
      <c r="E402" s="40" t="s">
        <v>51</v>
      </c>
    </row>
    <row r="403" spans="1:5" ht="12.75">
      <c r="A403" t="s">
        <v>57</v>
      </c>
      <c r="E403" s="39" t="s">
        <v>64</v>
      </c>
    </row>
    <row r="404" spans="1:16" ht="25.5">
      <c r="A404" t="s">
        <v>49</v>
      </c>
      <c r="B404" s="34" t="s">
        <v>447</v>
      </c>
      <c r="C404" s="34" t="s">
        <v>448</v>
      </c>
      <c r="D404" s="35" t="s">
        <v>51</v>
      </c>
      <c r="E404" s="6" t="s">
        <v>449</v>
      </c>
      <c r="F404" s="36" t="s">
        <v>96</v>
      </c>
      <c r="G404" s="37">
        <v>1</v>
      </c>
      <c r="H404" s="36">
        <v>0</v>
      </c>
      <c r="I404" s="36">
        <f>ROUND(G404*H404,6)</f>
      </c>
      <c r="L404" s="38">
        <v>0</v>
      </c>
      <c r="M404" s="32">
        <f>ROUND(ROUND(L404,2)*ROUND(G404,3),2)</f>
      </c>
      <c r="N404" s="36" t="s">
        <v>62</v>
      </c>
      <c r="O404">
        <f>(M404*21)/100</f>
      </c>
      <c r="P404" t="s">
        <v>27</v>
      </c>
    </row>
    <row r="405" spans="1:5" ht="12.75">
      <c r="A405" s="35" t="s">
        <v>55</v>
      </c>
      <c r="E405" s="39" t="s">
        <v>51</v>
      </c>
    </row>
    <row r="406" spans="1:5" ht="12.75">
      <c r="A406" s="35" t="s">
        <v>56</v>
      </c>
      <c r="E406" s="40" t="s">
        <v>51</v>
      </c>
    </row>
    <row r="407" spans="1:5" ht="12.75">
      <c r="A407" t="s">
        <v>57</v>
      </c>
      <c r="E407" s="39" t="s">
        <v>64</v>
      </c>
    </row>
    <row r="408" spans="1:16" ht="12.75">
      <c r="A408" t="s">
        <v>49</v>
      </c>
      <c r="B408" s="34" t="s">
        <v>450</v>
      </c>
      <c r="C408" s="34" t="s">
        <v>451</v>
      </c>
      <c r="D408" s="35" t="s">
        <v>51</v>
      </c>
      <c r="E408" s="6" t="s">
        <v>452</v>
      </c>
      <c r="F408" s="36" t="s">
        <v>96</v>
      </c>
      <c r="G408" s="37">
        <v>6</v>
      </c>
      <c r="H408" s="36">
        <v>0</v>
      </c>
      <c r="I408" s="36">
        <f>ROUND(G408*H408,6)</f>
      </c>
      <c r="L408" s="38">
        <v>0</v>
      </c>
      <c r="M408" s="32">
        <f>ROUND(ROUND(L408,2)*ROUND(G408,3),2)</f>
      </c>
      <c r="N408" s="36" t="s">
        <v>62</v>
      </c>
      <c r="O408">
        <f>(M408*21)/100</f>
      </c>
      <c r="P408" t="s">
        <v>27</v>
      </c>
    </row>
    <row r="409" spans="1:5" ht="12.75">
      <c r="A409" s="35" t="s">
        <v>55</v>
      </c>
      <c r="E409" s="39" t="s">
        <v>51</v>
      </c>
    </row>
    <row r="410" spans="1:5" ht="12.75">
      <c r="A410" s="35" t="s">
        <v>56</v>
      </c>
      <c r="E410" s="40" t="s">
        <v>51</v>
      </c>
    </row>
    <row r="411" spans="1:5" ht="12.75">
      <c r="A411" t="s">
        <v>57</v>
      </c>
      <c r="E411" s="39" t="s">
        <v>64</v>
      </c>
    </row>
    <row r="412" spans="1:16" ht="12.75">
      <c r="A412" t="s">
        <v>49</v>
      </c>
      <c r="B412" s="34" t="s">
        <v>453</v>
      </c>
      <c r="C412" s="34" t="s">
        <v>454</v>
      </c>
      <c r="D412" s="35" t="s">
        <v>51</v>
      </c>
      <c r="E412" s="6" t="s">
        <v>455</v>
      </c>
      <c r="F412" s="36" t="s">
        <v>456</v>
      </c>
      <c r="G412" s="37">
        <v>1</v>
      </c>
      <c r="H412" s="36">
        <v>0</v>
      </c>
      <c r="I412" s="36">
        <f>ROUND(G412*H412,6)</f>
      </c>
      <c r="L412" s="38">
        <v>0</v>
      </c>
      <c r="M412" s="32">
        <f>ROUND(ROUND(L412,2)*ROUND(G412,3),2)</f>
      </c>
      <c r="N412" s="36" t="s">
        <v>54</v>
      </c>
      <c r="O412">
        <f>(M412*21)/100</f>
      </c>
      <c r="P412" t="s">
        <v>27</v>
      </c>
    </row>
    <row r="413" spans="1:5" ht="12.75">
      <c r="A413" s="35" t="s">
        <v>55</v>
      </c>
      <c r="E413" s="39" t="s">
        <v>51</v>
      </c>
    </row>
    <row r="414" spans="1:5" ht="12.75">
      <c r="A414" s="35" t="s">
        <v>56</v>
      </c>
      <c r="E414" s="40" t="s">
        <v>51</v>
      </c>
    </row>
    <row r="415" spans="1:5" ht="12.75">
      <c r="A415" t="s">
        <v>57</v>
      </c>
      <c r="E415" s="39" t="s">
        <v>457</v>
      </c>
    </row>
    <row r="416" spans="1:16" ht="12.75">
      <c r="A416" t="s">
        <v>49</v>
      </c>
      <c r="B416" s="34" t="s">
        <v>458</v>
      </c>
      <c r="C416" s="34" t="s">
        <v>459</v>
      </c>
      <c r="D416" s="35" t="s">
        <v>51</v>
      </c>
      <c r="E416" s="6" t="s">
        <v>460</v>
      </c>
      <c r="F416" s="36" t="s">
        <v>456</v>
      </c>
      <c r="G416" s="37">
        <v>1</v>
      </c>
      <c r="H416" s="36">
        <v>0</v>
      </c>
      <c r="I416" s="36">
        <f>ROUND(G416*H416,6)</f>
      </c>
      <c r="L416" s="38">
        <v>0</v>
      </c>
      <c r="M416" s="32">
        <f>ROUND(ROUND(L416,2)*ROUND(G416,3),2)</f>
      </c>
      <c r="N416" s="36" t="s">
        <v>62</v>
      </c>
      <c r="O416">
        <f>(M416*21)/100</f>
      </c>
      <c r="P416" t="s">
        <v>27</v>
      </c>
    </row>
    <row r="417" spans="1:5" ht="12.75">
      <c r="A417" s="35" t="s">
        <v>55</v>
      </c>
      <c r="E417" s="39" t="s">
        <v>461</v>
      </c>
    </row>
    <row r="418" spans="1:5" ht="12.75">
      <c r="A418" s="35" t="s">
        <v>56</v>
      </c>
      <c r="E418" s="40" t="s">
        <v>462</v>
      </c>
    </row>
    <row r="419" spans="1:5" ht="12.75">
      <c r="A419" t="s">
        <v>57</v>
      </c>
      <c r="E419" s="39" t="s">
        <v>64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463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463</v>
      </c>
      <c r="E4" s="26" t="s">
        <v>464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COUNTIFS(L8:L582,"=0",A8:A582,"P")+COUNTIFS(L8:L582,"",A8:A582,"P")+SUM(Q8:Q582)</f>
      </c>
    </row>
    <row r="8" spans="1:13" ht="12.75">
      <c r="A8" t="s">
        <v>44</v>
      </c>
      <c r="C8" s="28" t="s">
        <v>467</v>
      </c>
      <c r="E8" s="30" t="s">
        <v>466</v>
      </c>
      <c r="J8" s="29">
        <f>0+J9+J50+J151+J164+J181+J198+J311+J380+J393</f>
      </c>
      <c r="K8" s="29">
        <f>0+K9+K50+K151+K164+K181+K198+K311+K380+K393</f>
      </c>
      <c r="L8" s="29">
        <f>0+L9+L50+L151+L164+L181+L198+L311+L380+L393</f>
      </c>
      <c r="M8" s="29">
        <f>0+M9+M50+M151+M164+M181+M198+M311+M380+M393</f>
      </c>
    </row>
    <row r="9" spans="1:13" ht="12.75">
      <c r="A9" t="s">
        <v>46</v>
      </c>
      <c r="C9" s="31" t="s">
        <v>468</v>
      </c>
      <c r="E9" s="33" t="s">
        <v>469</v>
      </c>
      <c r="J9" s="32">
        <f>0</f>
      </c>
      <c r="K9" s="32">
        <f>0</f>
      </c>
      <c r="L9" s="32">
        <f>0+L10+L14+L18+L22+L26+L30+L34+L38+L42+L46</f>
      </c>
      <c r="M9" s="32">
        <f>0+M10+M14+M18+M22+M26+M30+M34+M38+M42+M46</f>
      </c>
    </row>
    <row r="10" spans="1:16" ht="25.5">
      <c r="A10" t="s">
        <v>49</v>
      </c>
      <c r="B10" s="34" t="s">
        <v>47</v>
      </c>
      <c r="C10" s="34" t="s">
        <v>470</v>
      </c>
      <c r="D10" s="35" t="s">
        <v>51</v>
      </c>
      <c r="E10" s="6" t="s">
        <v>471</v>
      </c>
      <c r="F10" s="36" t="s">
        <v>472</v>
      </c>
      <c r="G10" s="37">
        <v>20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62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56</v>
      </c>
      <c r="E12" s="40" t="s">
        <v>51</v>
      </c>
    </row>
    <row r="13" spans="1:5" ht="12.75">
      <c r="A13" t="s">
        <v>57</v>
      </c>
      <c r="E13" s="39" t="s">
        <v>64</v>
      </c>
    </row>
    <row r="14" spans="1:16" ht="25.5">
      <c r="A14" t="s">
        <v>49</v>
      </c>
      <c r="B14" s="34" t="s">
        <v>27</v>
      </c>
      <c r="C14" s="34" t="s">
        <v>473</v>
      </c>
      <c r="D14" s="35" t="s">
        <v>51</v>
      </c>
      <c r="E14" s="6" t="s">
        <v>474</v>
      </c>
      <c r="F14" s="36" t="s">
        <v>472</v>
      </c>
      <c r="G14" s="37">
        <v>394.054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51</v>
      </c>
    </row>
    <row r="16" spans="1:5" ht="25.5">
      <c r="A16" s="35" t="s">
        <v>56</v>
      </c>
      <c r="E16" s="40" t="s">
        <v>475</v>
      </c>
    </row>
    <row r="17" spans="1:5" ht="140.25">
      <c r="A17" t="s">
        <v>57</v>
      </c>
      <c r="E17" s="39" t="s">
        <v>476</v>
      </c>
    </row>
    <row r="18" spans="1:16" ht="25.5">
      <c r="A18" t="s">
        <v>49</v>
      </c>
      <c r="B18" s="34" t="s">
        <v>26</v>
      </c>
      <c r="C18" s="34" t="s">
        <v>477</v>
      </c>
      <c r="D18" s="35" t="s">
        <v>51</v>
      </c>
      <c r="E18" s="6" t="s">
        <v>478</v>
      </c>
      <c r="F18" s="36" t="s">
        <v>472</v>
      </c>
      <c r="G18" s="37">
        <v>823.746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51</v>
      </c>
    </row>
    <row r="20" spans="1:5" ht="25.5">
      <c r="A20" s="35" t="s">
        <v>56</v>
      </c>
      <c r="E20" s="40" t="s">
        <v>479</v>
      </c>
    </row>
    <row r="21" spans="1:5" ht="140.25">
      <c r="A21" t="s">
        <v>57</v>
      </c>
      <c r="E21" s="39" t="s">
        <v>476</v>
      </c>
    </row>
    <row r="22" spans="1:16" ht="25.5">
      <c r="A22" t="s">
        <v>49</v>
      </c>
      <c r="B22" s="34" t="s">
        <v>70</v>
      </c>
      <c r="C22" s="34" t="s">
        <v>480</v>
      </c>
      <c r="D22" s="35" t="s">
        <v>51</v>
      </c>
      <c r="E22" s="6" t="s">
        <v>481</v>
      </c>
      <c r="F22" s="36" t="s">
        <v>472</v>
      </c>
      <c r="G22" s="37">
        <v>46.53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25.5">
      <c r="A24" s="35" t="s">
        <v>56</v>
      </c>
      <c r="E24" s="40" t="s">
        <v>482</v>
      </c>
    </row>
    <row r="25" spans="1:5" ht="140.25">
      <c r="A25" t="s">
        <v>57</v>
      </c>
      <c r="E25" s="39" t="s">
        <v>476</v>
      </c>
    </row>
    <row r="26" spans="1:16" ht="25.5">
      <c r="A26" t="s">
        <v>49</v>
      </c>
      <c r="B26" s="34" t="s">
        <v>74</v>
      </c>
      <c r="C26" s="34" t="s">
        <v>483</v>
      </c>
      <c r="D26" s="35" t="s">
        <v>51</v>
      </c>
      <c r="E26" s="6" t="s">
        <v>484</v>
      </c>
      <c r="F26" s="36" t="s">
        <v>472</v>
      </c>
      <c r="G26" s="37">
        <v>7.119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40.25">
      <c r="A28" s="35" t="s">
        <v>56</v>
      </c>
      <c r="E28" s="40" t="s">
        <v>485</v>
      </c>
    </row>
    <row r="29" spans="1:5" ht="140.25">
      <c r="A29" t="s">
        <v>57</v>
      </c>
      <c r="E29" s="39" t="s">
        <v>476</v>
      </c>
    </row>
    <row r="30" spans="1:16" ht="25.5">
      <c r="A30" t="s">
        <v>49</v>
      </c>
      <c r="B30" s="34" t="s">
        <v>77</v>
      </c>
      <c r="C30" s="34" t="s">
        <v>486</v>
      </c>
      <c r="D30" s="35" t="s">
        <v>51</v>
      </c>
      <c r="E30" s="6" t="s">
        <v>487</v>
      </c>
      <c r="F30" s="36" t="s">
        <v>472</v>
      </c>
      <c r="G30" s="37">
        <v>96.434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51</v>
      </c>
    </row>
    <row r="32" spans="1:5" ht="25.5">
      <c r="A32" s="35" t="s">
        <v>56</v>
      </c>
      <c r="E32" s="40" t="s">
        <v>488</v>
      </c>
    </row>
    <row r="33" spans="1:5" ht="140.25">
      <c r="A33" t="s">
        <v>57</v>
      </c>
      <c r="E33" s="39" t="s">
        <v>476</v>
      </c>
    </row>
    <row r="34" spans="1:16" ht="25.5">
      <c r="A34" t="s">
        <v>49</v>
      </c>
      <c r="B34" s="34" t="s">
        <v>83</v>
      </c>
      <c r="C34" s="34" t="s">
        <v>489</v>
      </c>
      <c r="D34" s="35" t="s">
        <v>51</v>
      </c>
      <c r="E34" s="6" t="s">
        <v>490</v>
      </c>
      <c r="F34" s="36" t="s">
        <v>472</v>
      </c>
      <c r="G34" s="37">
        <v>5.4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51</v>
      </c>
    </row>
    <row r="36" spans="1:5" ht="25.5">
      <c r="A36" s="35" t="s">
        <v>56</v>
      </c>
      <c r="E36" s="40" t="s">
        <v>491</v>
      </c>
    </row>
    <row r="37" spans="1:5" ht="140.25">
      <c r="A37" t="s">
        <v>57</v>
      </c>
      <c r="E37" s="39" t="s">
        <v>476</v>
      </c>
    </row>
    <row r="38" spans="1:16" ht="25.5">
      <c r="A38" t="s">
        <v>49</v>
      </c>
      <c r="B38" s="34" t="s">
        <v>87</v>
      </c>
      <c r="C38" s="34" t="s">
        <v>492</v>
      </c>
      <c r="D38" s="35" t="s">
        <v>51</v>
      </c>
      <c r="E38" s="6" t="s">
        <v>493</v>
      </c>
      <c r="F38" s="36" t="s">
        <v>472</v>
      </c>
      <c r="G38" s="37">
        <v>0.024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51</v>
      </c>
    </row>
    <row r="40" spans="1:5" ht="25.5">
      <c r="A40" s="35" t="s">
        <v>56</v>
      </c>
      <c r="E40" s="40" t="s">
        <v>494</v>
      </c>
    </row>
    <row r="41" spans="1:5" ht="140.25">
      <c r="A41" t="s">
        <v>57</v>
      </c>
      <c r="E41" s="39" t="s">
        <v>476</v>
      </c>
    </row>
    <row r="42" spans="1:16" ht="25.5">
      <c r="A42" t="s">
        <v>49</v>
      </c>
      <c r="B42" s="34" t="s">
        <v>90</v>
      </c>
      <c r="C42" s="34" t="s">
        <v>495</v>
      </c>
      <c r="D42" s="35" t="s">
        <v>51</v>
      </c>
      <c r="E42" s="6" t="s">
        <v>496</v>
      </c>
      <c r="F42" s="36" t="s">
        <v>472</v>
      </c>
      <c r="G42" s="37">
        <v>0.048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51</v>
      </c>
    </row>
    <row r="44" spans="1:5" ht="25.5">
      <c r="A44" s="35" t="s">
        <v>56</v>
      </c>
      <c r="E44" s="40" t="s">
        <v>497</v>
      </c>
    </row>
    <row r="45" spans="1:5" ht="140.25">
      <c r="A45" t="s">
        <v>57</v>
      </c>
      <c r="E45" s="39" t="s">
        <v>476</v>
      </c>
    </row>
    <row r="46" spans="1:16" ht="25.5">
      <c r="A46" t="s">
        <v>49</v>
      </c>
      <c r="B46" s="34" t="s">
        <v>93</v>
      </c>
      <c r="C46" s="34" t="s">
        <v>498</v>
      </c>
      <c r="D46" s="35" t="s">
        <v>51</v>
      </c>
      <c r="E46" s="6" t="s">
        <v>499</v>
      </c>
      <c r="F46" s="36" t="s">
        <v>472</v>
      </c>
      <c r="G46" s="37">
        <v>10.17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51</v>
      </c>
    </row>
    <row r="48" spans="1:5" ht="25.5">
      <c r="A48" s="35" t="s">
        <v>56</v>
      </c>
      <c r="E48" s="40" t="s">
        <v>500</v>
      </c>
    </row>
    <row r="49" spans="1:5" ht="140.25">
      <c r="A49" t="s">
        <v>57</v>
      </c>
      <c r="E49" s="39" t="s">
        <v>476</v>
      </c>
    </row>
    <row r="50" spans="1:13" ht="12.75">
      <c r="A50" t="s">
        <v>46</v>
      </c>
      <c r="C50" s="31" t="s">
        <v>47</v>
      </c>
      <c r="E50" s="33" t="s">
        <v>48</v>
      </c>
      <c r="J50" s="32">
        <f>0</f>
      </c>
      <c r="K50" s="32">
        <f>0</f>
      </c>
      <c r="L50" s="32">
        <f>0+L51+L55+L59+L63+L67+L71+L75+L79+L83+L87+L91+L95+L99+L103+L107+L111+L115+L119+L123+L127+L131+L135+L139+L143+L147</f>
      </c>
      <c r="M50" s="32">
        <f>0+M51+M55+M59+M63+M67+M71+M75+M79+M83+M87+M91+M95+M99+M103+M107+M111+M115+M119+M123+M127+M131+M135+M139+M143+M147</f>
      </c>
    </row>
    <row r="51" spans="1:16" ht="12.75">
      <c r="A51" t="s">
        <v>49</v>
      </c>
      <c r="B51" s="34" t="s">
        <v>97</v>
      </c>
      <c r="C51" s="34" t="s">
        <v>501</v>
      </c>
      <c r="D51" s="35" t="s">
        <v>51</v>
      </c>
      <c r="E51" s="6" t="s">
        <v>502</v>
      </c>
      <c r="F51" s="36" t="s">
        <v>67</v>
      </c>
      <c r="G51" s="37">
        <v>21.15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27</v>
      </c>
    </row>
    <row r="52" spans="1:5" ht="12.75">
      <c r="A52" s="35" t="s">
        <v>55</v>
      </c>
      <c r="E52" s="39" t="s">
        <v>51</v>
      </c>
    </row>
    <row r="53" spans="1:5" ht="25.5">
      <c r="A53" s="35" t="s">
        <v>56</v>
      </c>
      <c r="E53" s="40" t="s">
        <v>503</v>
      </c>
    </row>
    <row r="54" spans="1:5" ht="63.75">
      <c r="A54" t="s">
        <v>57</v>
      </c>
      <c r="E54" s="39" t="s">
        <v>504</v>
      </c>
    </row>
    <row r="55" spans="1:16" ht="12.75">
      <c r="A55" t="s">
        <v>49</v>
      </c>
      <c r="B55" s="34" t="s">
        <v>101</v>
      </c>
      <c r="C55" s="34" t="s">
        <v>505</v>
      </c>
      <c r="D55" s="35" t="s">
        <v>51</v>
      </c>
      <c r="E55" s="6" t="s">
        <v>506</v>
      </c>
      <c r="F55" s="36" t="s">
        <v>507</v>
      </c>
      <c r="G55" s="37">
        <v>744.48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62</v>
      </c>
      <c r="O55">
        <f>(M55*21)/100</f>
      </c>
      <c r="P55" t="s">
        <v>27</v>
      </c>
    </row>
    <row r="56" spans="1:5" ht="12.75">
      <c r="A56" s="35" t="s">
        <v>55</v>
      </c>
      <c r="E56" s="39" t="s">
        <v>51</v>
      </c>
    </row>
    <row r="57" spans="1:5" ht="25.5">
      <c r="A57" s="35" t="s">
        <v>56</v>
      </c>
      <c r="E57" s="40" t="s">
        <v>508</v>
      </c>
    </row>
    <row r="58" spans="1:5" ht="12.75">
      <c r="A58" t="s">
        <v>57</v>
      </c>
      <c r="E58" s="39" t="s">
        <v>64</v>
      </c>
    </row>
    <row r="59" spans="1:16" ht="12.75">
      <c r="A59" t="s">
        <v>49</v>
      </c>
      <c r="B59" s="34" t="s">
        <v>106</v>
      </c>
      <c r="C59" s="34" t="s">
        <v>509</v>
      </c>
      <c r="D59" s="35" t="s">
        <v>51</v>
      </c>
      <c r="E59" s="6" t="s">
        <v>510</v>
      </c>
      <c r="F59" s="36" t="s">
        <v>67</v>
      </c>
      <c r="G59" s="37">
        <v>36.912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62</v>
      </c>
      <c r="O59">
        <f>(M59*21)/100</f>
      </c>
      <c r="P59" t="s">
        <v>27</v>
      </c>
    </row>
    <row r="60" spans="1:5" ht="12.75">
      <c r="A60" s="35" t="s">
        <v>55</v>
      </c>
      <c r="E60" s="39" t="s">
        <v>51</v>
      </c>
    </row>
    <row r="61" spans="1:5" ht="191.25">
      <c r="A61" s="35" t="s">
        <v>56</v>
      </c>
      <c r="E61" s="40" t="s">
        <v>511</v>
      </c>
    </row>
    <row r="62" spans="1:5" ht="12.75">
      <c r="A62" t="s">
        <v>57</v>
      </c>
      <c r="E62" s="39" t="s">
        <v>64</v>
      </c>
    </row>
    <row r="63" spans="1:16" ht="12.75">
      <c r="A63" t="s">
        <v>49</v>
      </c>
      <c r="B63" s="34" t="s">
        <v>110</v>
      </c>
      <c r="C63" s="34" t="s">
        <v>512</v>
      </c>
      <c r="D63" s="35" t="s">
        <v>51</v>
      </c>
      <c r="E63" s="6" t="s">
        <v>513</v>
      </c>
      <c r="F63" s="36" t="s">
        <v>514</v>
      </c>
      <c r="G63" s="37">
        <v>36.912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62</v>
      </c>
      <c r="O63">
        <f>(M63*21)/100</f>
      </c>
      <c r="P63" t="s">
        <v>27</v>
      </c>
    </row>
    <row r="64" spans="1:5" ht="12.75">
      <c r="A64" s="35" t="s">
        <v>55</v>
      </c>
      <c r="E64" s="39" t="s">
        <v>51</v>
      </c>
    </row>
    <row r="65" spans="1:5" ht="38.25">
      <c r="A65" s="35" t="s">
        <v>56</v>
      </c>
      <c r="E65" s="40" t="s">
        <v>515</v>
      </c>
    </row>
    <row r="66" spans="1:5" ht="12.75">
      <c r="A66" t="s">
        <v>57</v>
      </c>
      <c r="E66" s="39" t="s">
        <v>64</v>
      </c>
    </row>
    <row r="67" spans="1:16" ht="12.75">
      <c r="A67" t="s">
        <v>49</v>
      </c>
      <c r="B67" s="34" t="s">
        <v>114</v>
      </c>
      <c r="C67" s="34" t="s">
        <v>516</v>
      </c>
      <c r="D67" s="35" t="s">
        <v>51</v>
      </c>
      <c r="E67" s="6" t="s">
        <v>517</v>
      </c>
      <c r="F67" s="36" t="s">
        <v>67</v>
      </c>
      <c r="G67" s="37">
        <v>197.027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62</v>
      </c>
      <c r="O67">
        <f>(M67*21)/100</f>
      </c>
      <c r="P67" t="s">
        <v>27</v>
      </c>
    </row>
    <row r="68" spans="1:5" ht="12.75">
      <c r="A68" s="35" t="s">
        <v>55</v>
      </c>
      <c r="E68" s="39" t="s">
        <v>51</v>
      </c>
    </row>
    <row r="69" spans="1:5" ht="165.75">
      <c r="A69" s="35" t="s">
        <v>56</v>
      </c>
      <c r="E69" s="40" t="s">
        <v>518</v>
      </c>
    </row>
    <row r="70" spans="1:5" ht="12.75">
      <c r="A70" t="s">
        <v>57</v>
      </c>
      <c r="E70" s="39" t="s">
        <v>64</v>
      </c>
    </row>
    <row r="71" spans="1:16" ht="12.75">
      <c r="A71" t="s">
        <v>49</v>
      </c>
      <c r="B71" s="34" t="s">
        <v>118</v>
      </c>
      <c r="C71" s="34" t="s">
        <v>519</v>
      </c>
      <c r="D71" s="35" t="s">
        <v>51</v>
      </c>
      <c r="E71" s="6" t="s">
        <v>520</v>
      </c>
      <c r="F71" s="36" t="s">
        <v>514</v>
      </c>
      <c r="G71" s="37">
        <v>2955.405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62</v>
      </c>
      <c r="O71">
        <f>(M71*21)/100</f>
      </c>
      <c r="P71" t="s">
        <v>27</v>
      </c>
    </row>
    <row r="72" spans="1:5" ht="12.75">
      <c r="A72" s="35" t="s">
        <v>55</v>
      </c>
      <c r="E72" s="39" t="s">
        <v>51</v>
      </c>
    </row>
    <row r="73" spans="1:5" ht="25.5">
      <c r="A73" s="35" t="s">
        <v>56</v>
      </c>
      <c r="E73" s="40" t="s">
        <v>521</v>
      </c>
    </row>
    <row r="74" spans="1:5" ht="12.75">
      <c r="A74" t="s">
        <v>57</v>
      </c>
      <c r="E74" s="39" t="s">
        <v>64</v>
      </c>
    </row>
    <row r="75" spans="1:16" ht="12.75">
      <c r="A75" t="s">
        <v>49</v>
      </c>
      <c r="B75" s="34" t="s">
        <v>122</v>
      </c>
      <c r="C75" s="34" t="s">
        <v>522</v>
      </c>
      <c r="D75" s="35" t="s">
        <v>51</v>
      </c>
      <c r="E75" s="6" t="s">
        <v>523</v>
      </c>
      <c r="F75" s="36" t="s">
        <v>67</v>
      </c>
      <c r="G75" s="37">
        <v>325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62</v>
      </c>
      <c r="O75">
        <f>(M75*21)/100</f>
      </c>
      <c r="P75" t="s">
        <v>27</v>
      </c>
    </row>
    <row r="76" spans="1:5" ht="12.75">
      <c r="A76" s="35" t="s">
        <v>55</v>
      </c>
      <c r="E76" s="39" t="s">
        <v>51</v>
      </c>
    </row>
    <row r="77" spans="1:5" ht="76.5">
      <c r="A77" s="35" t="s">
        <v>56</v>
      </c>
      <c r="E77" s="40" t="s">
        <v>524</v>
      </c>
    </row>
    <row r="78" spans="1:5" ht="12.75">
      <c r="A78" t="s">
        <v>57</v>
      </c>
      <c r="E78" s="39" t="s">
        <v>64</v>
      </c>
    </row>
    <row r="79" spans="1:16" ht="12.75">
      <c r="A79" t="s">
        <v>49</v>
      </c>
      <c r="B79" s="34" t="s">
        <v>127</v>
      </c>
      <c r="C79" s="34" t="s">
        <v>525</v>
      </c>
      <c r="D79" s="35" t="s">
        <v>51</v>
      </c>
      <c r="E79" s="6" t="s">
        <v>526</v>
      </c>
      <c r="F79" s="36" t="s">
        <v>514</v>
      </c>
      <c r="G79" s="37">
        <v>4875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62</v>
      </c>
      <c r="O79">
        <f>(M79*21)/100</f>
      </c>
      <c r="P79" t="s">
        <v>27</v>
      </c>
    </row>
    <row r="80" spans="1:5" ht="12.75">
      <c r="A80" s="35" t="s">
        <v>55</v>
      </c>
      <c r="E80" s="39" t="s">
        <v>51</v>
      </c>
    </row>
    <row r="81" spans="1:5" ht="25.5">
      <c r="A81" s="35" t="s">
        <v>56</v>
      </c>
      <c r="E81" s="40" t="s">
        <v>527</v>
      </c>
    </row>
    <row r="82" spans="1:5" ht="12.75">
      <c r="A82" t="s">
        <v>57</v>
      </c>
      <c r="E82" s="39" t="s">
        <v>64</v>
      </c>
    </row>
    <row r="83" spans="1:16" ht="12.75">
      <c r="A83" t="s">
        <v>49</v>
      </c>
      <c r="B83" s="34" t="s">
        <v>131</v>
      </c>
      <c r="C83" s="34" t="s">
        <v>528</v>
      </c>
      <c r="D83" s="35" t="s">
        <v>51</v>
      </c>
      <c r="E83" s="6" t="s">
        <v>529</v>
      </c>
      <c r="F83" s="36" t="s">
        <v>67</v>
      </c>
      <c r="G83" s="37">
        <v>7.2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62</v>
      </c>
      <c r="O83">
        <f>(M83*21)/100</f>
      </c>
      <c r="P83" t="s">
        <v>27</v>
      </c>
    </row>
    <row r="84" spans="1:5" ht="12.75">
      <c r="A84" s="35" t="s">
        <v>55</v>
      </c>
      <c r="E84" s="39" t="s">
        <v>51</v>
      </c>
    </row>
    <row r="85" spans="1:5" ht="38.25">
      <c r="A85" s="35" t="s">
        <v>56</v>
      </c>
      <c r="E85" s="40" t="s">
        <v>530</v>
      </c>
    </row>
    <row r="86" spans="1:5" ht="12.75">
      <c r="A86" t="s">
        <v>57</v>
      </c>
      <c r="E86" s="39" t="s">
        <v>64</v>
      </c>
    </row>
    <row r="87" spans="1:16" ht="12.75">
      <c r="A87" t="s">
        <v>49</v>
      </c>
      <c r="B87" s="34" t="s">
        <v>136</v>
      </c>
      <c r="C87" s="34" t="s">
        <v>531</v>
      </c>
      <c r="D87" s="35" t="s">
        <v>51</v>
      </c>
      <c r="E87" s="6" t="s">
        <v>532</v>
      </c>
      <c r="F87" s="36" t="s">
        <v>514</v>
      </c>
      <c r="G87" s="37">
        <v>108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62</v>
      </c>
      <c r="O87">
        <f>(M87*21)/100</f>
      </c>
      <c r="P87" t="s">
        <v>27</v>
      </c>
    </row>
    <row r="88" spans="1:5" ht="12.75">
      <c r="A88" s="35" t="s">
        <v>55</v>
      </c>
      <c r="E88" s="39" t="s">
        <v>51</v>
      </c>
    </row>
    <row r="89" spans="1:5" ht="25.5">
      <c r="A89" s="35" t="s">
        <v>56</v>
      </c>
      <c r="E89" s="40" t="s">
        <v>533</v>
      </c>
    </row>
    <row r="90" spans="1:5" ht="12.75">
      <c r="A90" t="s">
        <v>57</v>
      </c>
      <c r="E90" s="39" t="s">
        <v>64</v>
      </c>
    </row>
    <row r="91" spans="1:16" ht="12.75">
      <c r="A91" t="s">
        <v>49</v>
      </c>
      <c r="B91" s="34" t="s">
        <v>142</v>
      </c>
      <c r="C91" s="34" t="s">
        <v>534</v>
      </c>
      <c r="D91" s="35" t="s">
        <v>51</v>
      </c>
      <c r="E91" s="6" t="s">
        <v>535</v>
      </c>
      <c r="F91" s="36" t="s">
        <v>67</v>
      </c>
      <c r="G91" s="37">
        <v>76.048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62</v>
      </c>
      <c r="O91">
        <f>(M91*21)/100</f>
      </c>
      <c r="P91" t="s">
        <v>27</v>
      </c>
    </row>
    <row r="92" spans="1:5" ht="12.75">
      <c r="A92" s="35" t="s">
        <v>55</v>
      </c>
      <c r="E92" s="39" t="s">
        <v>51</v>
      </c>
    </row>
    <row r="93" spans="1:5" ht="204">
      <c r="A93" s="35" t="s">
        <v>56</v>
      </c>
      <c r="E93" s="40" t="s">
        <v>536</v>
      </c>
    </row>
    <row r="94" spans="1:5" ht="12.75">
      <c r="A94" t="s">
        <v>57</v>
      </c>
      <c r="E94" s="39" t="s">
        <v>64</v>
      </c>
    </row>
    <row r="95" spans="1:16" ht="12.75">
      <c r="A95" t="s">
        <v>49</v>
      </c>
      <c r="B95" s="34" t="s">
        <v>146</v>
      </c>
      <c r="C95" s="34" t="s">
        <v>537</v>
      </c>
      <c r="D95" s="35" t="s">
        <v>51</v>
      </c>
      <c r="E95" s="6" t="s">
        <v>538</v>
      </c>
      <c r="F95" s="36" t="s">
        <v>514</v>
      </c>
      <c r="G95" s="37">
        <v>1140.72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62</v>
      </c>
      <c r="O95">
        <f>(M95*21)/100</f>
      </c>
      <c r="P95" t="s">
        <v>27</v>
      </c>
    </row>
    <row r="96" spans="1:5" ht="12.75">
      <c r="A96" s="35" t="s">
        <v>55</v>
      </c>
      <c r="E96" s="39" t="s">
        <v>51</v>
      </c>
    </row>
    <row r="97" spans="1:5" ht="25.5">
      <c r="A97" s="35" t="s">
        <v>56</v>
      </c>
      <c r="E97" s="40" t="s">
        <v>539</v>
      </c>
    </row>
    <row r="98" spans="1:5" ht="12.75">
      <c r="A98" t="s">
        <v>57</v>
      </c>
      <c r="E98" s="39" t="s">
        <v>64</v>
      </c>
    </row>
    <row r="99" spans="1:16" ht="12.75">
      <c r="A99" t="s">
        <v>49</v>
      </c>
      <c r="B99" s="34" t="s">
        <v>152</v>
      </c>
      <c r="C99" s="34" t="s">
        <v>540</v>
      </c>
      <c r="D99" s="35" t="s">
        <v>51</v>
      </c>
      <c r="E99" s="6" t="s">
        <v>541</v>
      </c>
      <c r="F99" s="36" t="s">
        <v>67</v>
      </c>
      <c r="G99" s="37">
        <v>3.625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62</v>
      </c>
      <c r="O99">
        <f>(M99*21)/100</f>
      </c>
      <c r="P99" t="s">
        <v>27</v>
      </c>
    </row>
    <row r="100" spans="1:5" ht="12.75">
      <c r="A100" s="35" t="s">
        <v>55</v>
      </c>
      <c r="E100" s="39" t="s">
        <v>51</v>
      </c>
    </row>
    <row r="101" spans="1:5" ht="89.25">
      <c r="A101" s="35" t="s">
        <v>56</v>
      </c>
      <c r="E101" s="40" t="s">
        <v>542</v>
      </c>
    </row>
    <row r="102" spans="1:5" ht="12.75">
      <c r="A102" t="s">
        <v>57</v>
      </c>
      <c r="E102" s="39" t="s">
        <v>64</v>
      </c>
    </row>
    <row r="103" spans="1:16" ht="12.75">
      <c r="A103" t="s">
        <v>49</v>
      </c>
      <c r="B103" s="34" t="s">
        <v>156</v>
      </c>
      <c r="C103" s="34" t="s">
        <v>543</v>
      </c>
      <c r="D103" s="35" t="s">
        <v>51</v>
      </c>
      <c r="E103" s="6" t="s">
        <v>544</v>
      </c>
      <c r="F103" s="36" t="s">
        <v>514</v>
      </c>
      <c r="G103" s="37">
        <v>54.375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62</v>
      </c>
      <c r="O103">
        <f>(M103*21)/100</f>
      </c>
      <c r="P103" t="s">
        <v>27</v>
      </c>
    </row>
    <row r="104" spans="1:5" ht="12.75">
      <c r="A104" s="35" t="s">
        <v>55</v>
      </c>
      <c r="E104" s="39" t="s">
        <v>51</v>
      </c>
    </row>
    <row r="105" spans="1:5" ht="25.5">
      <c r="A105" s="35" t="s">
        <v>56</v>
      </c>
      <c r="E105" s="40" t="s">
        <v>545</v>
      </c>
    </row>
    <row r="106" spans="1:5" ht="12.75">
      <c r="A106" t="s">
        <v>57</v>
      </c>
      <c r="E106" s="39" t="s">
        <v>64</v>
      </c>
    </row>
    <row r="107" spans="1:16" ht="25.5">
      <c r="A107" t="s">
        <v>49</v>
      </c>
      <c r="B107" s="34" t="s">
        <v>159</v>
      </c>
      <c r="C107" s="34" t="s">
        <v>546</v>
      </c>
      <c r="D107" s="35" t="s">
        <v>51</v>
      </c>
      <c r="E107" s="6" t="s">
        <v>547</v>
      </c>
      <c r="F107" s="36" t="s">
        <v>67</v>
      </c>
      <c r="G107" s="37">
        <v>65.598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54</v>
      </c>
      <c r="O107">
        <f>(M107*21)/100</f>
      </c>
      <c r="P107" t="s">
        <v>27</v>
      </c>
    </row>
    <row r="108" spans="1:5" ht="12.75">
      <c r="A108" s="35" t="s">
        <v>55</v>
      </c>
      <c r="E108" s="39" t="s">
        <v>51</v>
      </c>
    </row>
    <row r="109" spans="1:5" ht="12.75">
      <c r="A109" s="35" t="s">
        <v>56</v>
      </c>
      <c r="E109" s="40" t="s">
        <v>51</v>
      </c>
    </row>
    <row r="110" spans="1:5" ht="280.5">
      <c r="A110" t="s">
        <v>57</v>
      </c>
      <c r="E110" s="39" t="s">
        <v>548</v>
      </c>
    </row>
    <row r="111" spans="1:16" ht="12.75">
      <c r="A111" t="s">
        <v>49</v>
      </c>
      <c r="B111" s="34" t="s">
        <v>162</v>
      </c>
      <c r="C111" s="34" t="s">
        <v>75</v>
      </c>
      <c r="D111" s="35" t="s">
        <v>51</v>
      </c>
      <c r="E111" s="6" t="s">
        <v>76</v>
      </c>
      <c r="F111" s="36" t="s">
        <v>67</v>
      </c>
      <c r="G111" s="37">
        <v>30.624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62</v>
      </c>
      <c r="O111">
        <f>(M111*21)/100</f>
      </c>
      <c r="P111" t="s">
        <v>27</v>
      </c>
    </row>
    <row r="112" spans="1:5" ht="12.75">
      <c r="A112" s="35" t="s">
        <v>55</v>
      </c>
      <c r="E112" s="39" t="s">
        <v>51</v>
      </c>
    </row>
    <row r="113" spans="1:5" ht="76.5">
      <c r="A113" s="35" t="s">
        <v>56</v>
      </c>
      <c r="E113" s="40" t="s">
        <v>549</v>
      </c>
    </row>
    <row r="114" spans="1:5" ht="12.75">
      <c r="A114" t="s">
        <v>57</v>
      </c>
      <c r="E114" s="39" t="s">
        <v>64</v>
      </c>
    </row>
    <row r="115" spans="1:16" ht="12.75">
      <c r="A115" t="s">
        <v>49</v>
      </c>
      <c r="B115" s="34" t="s">
        <v>167</v>
      </c>
      <c r="C115" s="34" t="s">
        <v>550</v>
      </c>
      <c r="D115" s="35" t="s">
        <v>51</v>
      </c>
      <c r="E115" s="6" t="s">
        <v>551</v>
      </c>
      <c r="F115" s="36" t="s">
        <v>67</v>
      </c>
      <c r="G115" s="37">
        <v>0.056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62</v>
      </c>
      <c r="O115">
        <f>(M115*21)/100</f>
      </c>
      <c r="P115" t="s">
        <v>27</v>
      </c>
    </row>
    <row r="116" spans="1:5" ht="12.75">
      <c r="A116" s="35" t="s">
        <v>55</v>
      </c>
      <c r="E116" s="39" t="s">
        <v>51</v>
      </c>
    </row>
    <row r="117" spans="1:5" ht="63.75">
      <c r="A117" s="35" t="s">
        <v>56</v>
      </c>
      <c r="E117" s="40" t="s">
        <v>552</v>
      </c>
    </row>
    <row r="118" spans="1:5" ht="12.75">
      <c r="A118" t="s">
        <v>57</v>
      </c>
      <c r="E118" s="39" t="s">
        <v>64</v>
      </c>
    </row>
    <row r="119" spans="1:16" ht="12.75">
      <c r="A119" t="s">
        <v>49</v>
      </c>
      <c r="B119" s="34" t="s">
        <v>171</v>
      </c>
      <c r="C119" s="34" t="s">
        <v>553</v>
      </c>
      <c r="D119" s="35" t="s">
        <v>51</v>
      </c>
      <c r="E119" s="6" t="s">
        <v>554</v>
      </c>
      <c r="F119" s="36" t="s">
        <v>67</v>
      </c>
      <c r="G119" s="37">
        <v>5.2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54</v>
      </c>
      <c r="O119">
        <f>(M119*21)/100</f>
      </c>
      <c r="P119" t="s">
        <v>27</v>
      </c>
    </row>
    <row r="120" spans="1:5" ht="12.75">
      <c r="A120" s="35" t="s">
        <v>55</v>
      </c>
      <c r="E120" s="39" t="s">
        <v>51</v>
      </c>
    </row>
    <row r="121" spans="1:5" ht="12.75">
      <c r="A121" s="35" t="s">
        <v>56</v>
      </c>
      <c r="E121" s="40" t="s">
        <v>51</v>
      </c>
    </row>
    <row r="122" spans="1:5" ht="229.5">
      <c r="A122" t="s">
        <v>57</v>
      </c>
      <c r="E122" s="39" t="s">
        <v>555</v>
      </c>
    </row>
    <row r="123" spans="1:16" ht="12.75">
      <c r="A123" t="s">
        <v>49</v>
      </c>
      <c r="B123" s="34" t="s">
        <v>175</v>
      </c>
      <c r="C123" s="34" t="s">
        <v>556</v>
      </c>
      <c r="D123" s="35" t="s">
        <v>51</v>
      </c>
      <c r="E123" s="6" t="s">
        <v>557</v>
      </c>
      <c r="F123" s="36" t="s">
        <v>67</v>
      </c>
      <c r="G123" s="37">
        <v>7.212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54</v>
      </c>
      <c r="O123">
        <f>(M123*21)/100</f>
      </c>
      <c r="P123" t="s">
        <v>27</v>
      </c>
    </row>
    <row r="124" spans="1:5" ht="12.75">
      <c r="A124" s="35" t="s">
        <v>55</v>
      </c>
      <c r="E124" s="39" t="s">
        <v>51</v>
      </c>
    </row>
    <row r="125" spans="1:5" ht="12.75">
      <c r="A125" s="35" t="s">
        <v>56</v>
      </c>
      <c r="E125" s="40" t="s">
        <v>51</v>
      </c>
    </row>
    <row r="126" spans="1:5" ht="229.5">
      <c r="A126" t="s">
        <v>57</v>
      </c>
      <c r="E126" s="39" t="s">
        <v>555</v>
      </c>
    </row>
    <row r="127" spans="1:16" ht="12.75">
      <c r="A127" t="s">
        <v>49</v>
      </c>
      <c r="B127" s="34" t="s">
        <v>179</v>
      </c>
      <c r="C127" s="34" t="s">
        <v>558</v>
      </c>
      <c r="D127" s="35" t="s">
        <v>51</v>
      </c>
      <c r="E127" s="6" t="s">
        <v>559</v>
      </c>
      <c r="F127" s="36" t="s">
        <v>67</v>
      </c>
      <c r="G127" s="37">
        <v>31.954</v>
      </c>
      <c r="H127" s="36">
        <v>0</v>
      </c>
      <c r="I127" s="36">
        <f>ROUND(G127*H127,6)</f>
      </c>
      <c r="L127" s="38">
        <v>0</v>
      </c>
      <c r="M127" s="32">
        <f>ROUND(ROUND(L127,2)*ROUND(G127,3),2)</f>
      </c>
      <c r="N127" s="36" t="s">
        <v>54</v>
      </c>
      <c r="O127">
        <f>(M127*21)/100</f>
      </c>
      <c r="P127" t="s">
        <v>27</v>
      </c>
    </row>
    <row r="128" spans="1:5" ht="12.75">
      <c r="A128" s="35" t="s">
        <v>55</v>
      </c>
      <c r="E128" s="39" t="s">
        <v>51</v>
      </c>
    </row>
    <row r="129" spans="1:5" ht="12.75">
      <c r="A129" s="35" t="s">
        <v>56</v>
      </c>
      <c r="E129" s="40" t="s">
        <v>51</v>
      </c>
    </row>
    <row r="130" spans="1:5" ht="229.5">
      <c r="A130" t="s">
        <v>57</v>
      </c>
      <c r="E130" s="39" t="s">
        <v>560</v>
      </c>
    </row>
    <row r="131" spans="1:16" ht="12.75">
      <c r="A131" t="s">
        <v>49</v>
      </c>
      <c r="B131" s="34" t="s">
        <v>184</v>
      </c>
      <c r="C131" s="34" t="s">
        <v>561</v>
      </c>
      <c r="D131" s="35" t="s">
        <v>51</v>
      </c>
      <c r="E131" s="6" t="s">
        <v>562</v>
      </c>
      <c r="F131" s="36" t="s">
        <v>67</v>
      </c>
      <c r="G131" s="37">
        <v>18.94</v>
      </c>
      <c r="H131" s="36">
        <v>0</v>
      </c>
      <c r="I131" s="36">
        <f>ROUND(G131*H131,6)</f>
      </c>
      <c r="L131" s="38">
        <v>0</v>
      </c>
      <c r="M131" s="32">
        <f>ROUND(ROUND(L131,2)*ROUND(G131,3),2)</f>
      </c>
      <c r="N131" s="36" t="s">
        <v>62</v>
      </c>
      <c r="O131">
        <f>(M131*21)/100</f>
      </c>
      <c r="P131" t="s">
        <v>27</v>
      </c>
    </row>
    <row r="132" spans="1:5" ht="12.75">
      <c r="A132" s="35" t="s">
        <v>55</v>
      </c>
      <c r="E132" s="39" t="s">
        <v>51</v>
      </c>
    </row>
    <row r="133" spans="1:5" ht="102">
      <c r="A133" s="35" t="s">
        <v>56</v>
      </c>
      <c r="E133" s="40" t="s">
        <v>563</v>
      </c>
    </row>
    <row r="134" spans="1:5" ht="12.75">
      <c r="A134" t="s">
        <v>57</v>
      </c>
      <c r="E134" s="39" t="s">
        <v>64</v>
      </c>
    </row>
    <row r="135" spans="1:16" ht="12.75">
      <c r="A135" t="s">
        <v>49</v>
      </c>
      <c r="B135" s="34" t="s">
        <v>188</v>
      </c>
      <c r="C135" s="34" t="s">
        <v>564</v>
      </c>
      <c r="D135" s="35" t="s">
        <v>51</v>
      </c>
      <c r="E135" s="6" t="s">
        <v>565</v>
      </c>
      <c r="F135" s="36" t="s">
        <v>61</v>
      </c>
      <c r="G135" s="37">
        <v>136.75</v>
      </c>
      <c r="H135" s="36">
        <v>0</v>
      </c>
      <c r="I135" s="36">
        <f>ROUND(G135*H135,6)</f>
      </c>
      <c r="L135" s="38">
        <v>0</v>
      </c>
      <c r="M135" s="32">
        <f>ROUND(ROUND(L135,2)*ROUND(G135,3),2)</f>
      </c>
      <c r="N135" s="36" t="s">
        <v>62</v>
      </c>
      <c r="O135">
        <f>(M135*21)/100</f>
      </c>
      <c r="P135" t="s">
        <v>27</v>
      </c>
    </row>
    <row r="136" spans="1:5" ht="12.75">
      <c r="A136" s="35" t="s">
        <v>55</v>
      </c>
      <c r="E136" s="39" t="s">
        <v>51</v>
      </c>
    </row>
    <row r="137" spans="1:5" ht="38.25">
      <c r="A137" s="35" t="s">
        <v>56</v>
      </c>
      <c r="E137" s="40" t="s">
        <v>566</v>
      </c>
    </row>
    <row r="138" spans="1:5" ht="12.75">
      <c r="A138" t="s">
        <v>57</v>
      </c>
      <c r="E138" s="39" t="s">
        <v>64</v>
      </c>
    </row>
    <row r="139" spans="1:16" ht="12.75">
      <c r="A139" t="s">
        <v>49</v>
      </c>
      <c r="B139" s="34" t="s">
        <v>192</v>
      </c>
      <c r="C139" s="34" t="s">
        <v>567</v>
      </c>
      <c r="D139" s="35" t="s">
        <v>51</v>
      </c>
      <c r="E139" s="6" t="s">
        <v>568</v>
      </c>
      <c r="F139" s="36" t="s">
        <v>61</v>
      </c>
      <c r="G139" s="37">
        <v>28.54</v>
      </c>
      <c r="H139" s="36">
        <v>0</v>
      </c>
      <c r="I139" s="36">
        <f>ROUND(G139*H139,6)</f>
      </c>
      <c r="L139" s="38">
        <v>0</v>
      </c>
      <c r="M139" s="32">
        <f>ROUND(ROUND(L139,2)*ROUND(G139,3),2)</f>
      </c>
      <c r="N139" s="36" t="s">
        <v>62</v>
      </c>
      <c r="O139">
        <f>(M139*21)/100</f>
      </c>
      <c r="P139" t="s">
        <v>27</v>
      </c>
    </row>
    <row r="140" spans="1:5" ht="12.75">
      <c r="A140" s="35" t="s">
        <v>55</v>
      </c>
      <c r="E140" s="39" t="s">
        <v>51</v>
      </c>
    </row>
    <row r="141" spans="1:5" ht="25.5">
      <c r="A141" s="35" t="s">
        <v>56</v>
      </c>
      <c r="E141" s="40" t="s">
        <v>569</v>
      </c>
    </row>
    <row r="142" spans="1:5" ht="12.75">
      <c r="A142" t="s">
        <v>57</v>
      </c>
      <c r="E142" s="39" t="s">
        <v>64</v>
      </c>
    </row>
    <row r="143" spans="1:16" ht="12.75">
      <c r="A143" t="s">
        <v>49</v>
      </c>
      <c r="B143" s="34" t="s">
        <v>195</v>
      </c>
      <c r="C143" s="34" t="s">
        <v>570</v>
      </c>
      <c r="D143" s="35" t="s">
        <v>51</v>
      </c>
      <c r="E143" s="6" t="s">
        <v>571</v>
      </c>
      <c r="F143" s="36" t="s">
        <v>61</v>
      </c>
      <c r="G143" s="37">
        <v>84.54</v>
      </c>
      <c r="H143" s="36">
        <v>0</v>
      </c>
      <c r="I143" s="36">
        <f>ROUND(G143*H143,6)</f>
      </c>
      <c r="L143" s="38">
        <v>0</v>
      </c>
      <c r="M143" s="32">
        <f>ROUND(ROUND(L143,2)*ROUND(G143,3),2)</f>
      </c>
      <c r="N143" s="36" t="s">
        <v>62</v>
      </c>
      <c r="O143">
        <f>(M143*21)/100</f>
      </c>
      <c r="P143" t="s">
        <v>27</v>
      </c>
    </row>
    <row r="144" spans="1:5" ht="12.75">
      <c r="A144" s="35" t="s">
        <v>55</v>
      </c>
      <c r="E144" s="39" t="s">
        <v>51</v>
      </c>
    </row>
    <row r="145" spans="1:5" ht="12.75">
      <c r="A145" s="35" t="s">
        <v>56</v>
      </c>
      <c r="E145" s="40" t="s">
        <v>51</v>
      </c>
    </row>
    <row r="146" spans="1:5" ht="12.75">
      <c r="A146" t="s">
        <v>57</v>
      </c>
      <c r="E146" s="39" t="s">
        <v>64</v>
      </c>
    </row>
    <row r="147" spans="1:16" ht="12.75">
      <c r="A147" t="s">
        <v>49</v>
      </c>
      <c r="B147" s="34" t="s">
        <v>199</v>
      </c>
      <c r="C147" s="34" t="s">
        <v>572</v>
      </c>
      <c r="D147" s="35" t="s">
        <v>51</v>
      </c>
      <c r="E147" s="6" t="s">
        <v>573</v>
      </c>
      <c r="F147" s="36" t="s">
        <v>61</v>
      </c>
      <c r="G147" s="37">
        <v>145.75</v>
      </c>
      <c r="H147" s="36">
        <v>0</v>
      </c>
      <c r="I147" s="36">
        <f>ROUND(G147*H147,6)</f>
      </c>
      <c r="L147" s="38">
        <v>0</v>
      </c>
      <c r="M147" s="32">
        <f>ROUND(ROUND(L147,2)*ROUND(G147,3),2)</f>
      </c>
      <c r="N147" s="36" t="s">
        <v>62</v>
      </c>
      <c r="O147">
        <f>(M147*21)/100</f>
      </c>
      <c r="P147" t="s">
        <v>27</v>
      </c>
    </row>
    <row r="148" spans="1:5" ht="12.75">
      <c r="A148" s="35" t="s">
        <v>55</v>
      </c>
      <c r="E148" s="39" t="s">
        <v>51</v>
      </c>
    </row>
    <row r="149" spans="1:5" ht="25.5">
      <c r="A149" s="35" t="s">
        <v>56</v>
      </c>
      <c r="E149" s="40" t="s">
        <v>574</v>
      </c>
    </row>
    <row r="150" spans="1:5" ht="12.75">
      <c r="A150" t="s">
        <v>57</v>
      </c>
      <c r="E150" s="39" t="s">
        <v>64</v>
      </c>
    </row>
    <row r="151" spans="1:13" ht="12.75">
      <c r="A151" t="s">
        <v>46</v>
      </c>
      <c r="C151" s="31" t="s">
        <v>27</v>
      </c>
      <c r="E151" s="33" t="s">
        <v>575</v>
      </c>
      <c r="J151" s="32">
        <f>0</f>
      </c>
      <c r="K151" s="32">
        <f>0</f>
      </c>
      <c r="L151" s="32">
        <f>0+L152+L156+L160</f>
      </c>
      <c r="M151" s="32">
        <f>0+M152+M156+M160</f>
      </c>
    </row>
    <row r="152" spans="1:16" ht="12.75">
      <c r="A152" t="s">
        <v>49</v>
      </c>
      <c r="B152" s="34" t="s">
        <v>202</v>
      </c>
      <c r="C152" s="34" t="s">
        <v>576</v>
      </c>
      <c r="D152" s="35" t="s">
        <v>51</v>
      </c>
      <c r="E152" s="6" t="s">
        <v>577</v>
      </c>
      <c r="F152" s="36" t="s">
        <v>61</v>
      </c>
      <c r="G152" s="37">
        <v>314.236</v>
      </c>
      <c r="H152" s="36">
        <v>0</v>
      </c>
      <c r="I152" s="36">
        <f>ROUND(G152*H152,6)</f>
      </c>
      <c r="L152" s="38">
        <v>0</v>
      </c>
      <c r="M152" s="32">
        <f>ROUND(ROUND(L152,2)*ROUND(G152,3),2)</f>
      </c>
      <c r="N152" s="36" t="s">
        <v>62</v>
      </c>
      <c r="O152">
        <f>(M152*21)/100</f>
      </c>
      <c r="P152" t="s">
        <v>27</v>
      </c>
    </row>
    <row r="153" spans="1:5" ht="12.75">
      <c r="A153" s="35" t="s">
        <v>55</v>
      </c>
      <c r="E153" s="39" t="s">
        <v>51</v>
      </c>
    </row>
    <row r="154" spans="1:5" ht="38.25">
      <c r="A154" s="35" t="s">
        <v>56</v>
      </c>
      <c r="E154" s="40" t="s">
        <v>578</v>
      </c>
    </row>
    <row r="155" spans="1:5" ht="12.75">
      <c r="A155" t="s">
        <v>57</v>
      </c>
      <c r="E155" s="39" t="s">
        <v>64</v>
      </c>
    </row>
    <row r="156" spans="1:16" ht="12.75">
      <c r="A156" t="s">
        <v>49</v>
      </c>
      <c r="B156" s="34" t="s">
        <v>206</v>
      </c>
      <c r="C156" s="34" t="s">
        <v>579</v>
      </c>
      <c r="D156" s="35" t="s">
        <v>51</v>
      </c>
      <c r="E156" s="6" t="s">
        <v>580</v>
      </c>
      <c r="F156" s="36" t="s">
        <v>67</v>
      </c>
      <c r="G156" s="37">
        <v>13.91</v>
      </c>
      <c r="H156" s="36">
        <v>0</v>
      </c>
      <c r="I156" s="36">
        <f>ROUND(G156*H156,6)</f>
      </c>
      <c r="L156" s="38">
        <v>0</v>
      </c>
      <c r="M156" s="32">
        <f>ROUND(ROUND(L156,2)*ROUND(G156,3),2)</f>
      </c>
      <c r="N156" s="36" t="s">
        <v>62</v>
      </c>
      <c r="O156">
        <f>(M156*21)/100</f>
      </c>
      <c r="P156" t="s">
        <v>27</v>
      </c>
    </row>
    <row r="157" spans="1:5" ht="12.75">
      <c r="A157" s="35" t="s">
        <v>55</v>
      </c>
      <c r="E157" s="39" t="s">
        <v>51</v>
      </c>
    </row>
    <row r="158" spans="1:5" ht="12.75">
      <c r="A158" s="35" t="s">
        <v>56</v>
      </c>
      <c r="E158" s="40" t="s">
        <v>51</v>
      </c>
    </row>
    <row r="159" spans="1:5" ht="12.75">
      <c r="A159" t="s">
        <v>57</v>
      </c>
      <c r="E159" s="39" t="s">
        <v>64</v>
      </c>
    </row>
    <row r="160" spans="1:16" ht="12.75">
      <c r="A160" t="s">
        <v>49</v>
      </c>
      <c r="B160" s="34" t="s">
        <v>209</v>
      </c>
      <c r="C160" s="34" t="s">
        <v>581</v>
      </c>
      <c r="D160" s="35" t="s">
        <v>51</v>
      </c>
      <c r="E160" s="6" t="s">
        <v>582</v>
      </c>
      <c r="F160" s="36" t="s">
        <v>61</v>
      </c>
      <c r="G160" s="37">
        <v>13.278</v>
      </c>
      <c r="H160" s="36">
        <v>0</v>
      </c>
      <c r="I160" s="36">
        <f>ROUND(G160*H160,6)</f>
      </c>
      <c r="L160" s="38">
        <v>0</v>
      </c>
      <c r="M160" s="32">
        <f>ROUND(ROUND(L160,2)*ROUND(G160,3),2)</f>
      </c>
      <c r="N160" s="36" t="s">
        <v>62</v>
      </c>
      <c r="O160">
        <f>(M160*21)/100</f>
      </c>
      <c r="P160" t="s">
        <v>27</v>
      </c>
    </row>
    <row r="161" spans="1:5" ht="12.75">
      <c r="A161" s="35" t="s">
        <v>55</v>
      </c>
      <c r="E161" s="39" t="s">
        <v>51</v>
      </c>
    </row>
    <row r="162" spans="1:5" ht="12.75">
      <c r="A162" s="35" t="s">
        <v>56</v>
      </c>
      <c r="E162" s="40" t="s">
        <v>51</v>
      </c>
    </row>
    <row r="163" spans="1:5" ht="12.75">
      <c r="A163" t="s">
        <v>57</v>
      </c>
      <c r="E163" s="39" t="s">
        <v>64</v>
      </c>
    </row>
    <row r="164" spans="1:13" ht="12.75">
      <c r="A164" t="s">
        <v>46</v>
      </c>
      <c r="C164" s="31" t="s">
        <v>26</v>
      </c>
      <c r="E164" s="33" t="s">
        <v>583</v>
      </c>
      <c r="J164" s="32">
        <f>0</f>
      </c>
      <c r="K164" s="32">
        <f>0</f>
      </c>
      <c r="L164" s="32">
        <f>0+L165+L169+L173+L177</f>
      </c>
      <c r="M164" s="32">
        <f>0+M165+M169+M173+M177</f>
      </c>
    </row>
    <row r="165" spans="1:16" ht="12.75">
      <c r="A165" t="s">
        <v>49</v>
      </c>
      <c r="B165" s="34" t="s">
        <v>213</v>
      </c>
      <c r="C165" s="34" t="s">
        <v>584</v>
      </c>
      <c r="D165" s="35" t="s">
        <v>51</v>
      </c>
      <c r="E165" s="6" t="s">
        <v>585</v>
      </c>
      <c r="F165" s="36" t="s">
        <v>67</v>
      </c>
      <c r="G165" s="37">
        <v>9.75</v>
      </c>
      <c r="H165" s="36">
        <v>0</v>
      </c>
      <c r="I165" s="36">
        <f>ROUND(G165*H165,6)</f>
      </c>
      <c r="L165" s="38">
        <v>0</v>
      </c>
      <c r="M165" s="32">
        <f>ROUND(ROUND(L165,2)*ROUND(G165,3),2)</f>
      </c>
      <c r="N165" s="36" t="s">
        <v>62</v>
      </c>
      <c r="O165">
        <f>(M165*21)/100</f>
      </c>
      <c r="P165" t="s">
        <v>27</v>
      </c>
    </row>
    <row r="166" spans="1:5" ht="12.75">
      <c r="A166" s="35" t="s">
        <v>55</v>
      </c>
      <c r="E166" s="39" t="s">
        <v>51</v>
      </c>
    </row>
    <row r="167" spans="1:5" ht="12.75">
      <c r="A167" s="35" t="s">
        <v>56</v>
      </c>
      <c r="E167" s="40" t="s">
        <v>51</v>
      </c>
    </row>
    <row r="168" spans="1:5" ht="12.75">
      <c r="A168" t="s">
        <v>57</v>
      </c>
      <c r="E168" s="39" t="s">
        <v>64</v>
      </c>
    </row>
    <row r="169" spans="1:16" ht="12.75">
      <c r="A169" t="s">
        <v>49</v>
      </c>
      <c r="B169" s="34" t="s">
        <v>217</v>
      </c>
      <c r="C169" s="34" t="s">
        <v>586</v>
      </c>
      <c r="D169" s="35" t="s">
        <v>51</v>
      </c>
      <c r="E169" s="6" t="s">
        <v>587</v>
      </c>
      <c r="F169" s="36" t="s">
        <v>67</v>
      </c>
      <c r="G169" s="37">
        <v>11.13</v>
      </c>
      <c r="H169" s="36">
        <v>0</v>
      </c>
      <c r="I169" s="36">
        <f>ROUND(G169*H169,6)</f>
      </c>
      <c r="L169" s="38">
        <v>0</v>
      </c>
      <c r="M169" s="32">
        <f>ROUND(ROUND(L169,2)*ROUND(G169,3),2)</f>
      </c>
      <c r="N169" s="36" t="s">
        <v>62</v>
      </c>
      <c r="O169">
        <f>(M169*21)/100</f>
      </c>
      <c r="P169" t="s">
        <v>27</v>
      </c>
    </row>
    <row r="170" spans="1:5" ht="12.75">
      <c r="A170" s="35" t="s">
        <v>55</v>
      </c>
      <c r="E170" s="39" t="s">
        <v>51</v>
      </c>
    </row>
    <row r="171" spans="1:5" ht="12.75">
      <c r="A171" s="35" t="s">
        <v>56</v>
      </c>
      <c r="E171" s="40" t="s">
        <v>51</v>
      </c>
    </row>
    <row r="172" spans="1:5" ht="12.75">
      <c r="A172" t="s">
        <v>57</v>
      </c>
      <c r="E172" s="39" t="s">
        <v>64</v>
      </c>
    </row>
    <row r="173" spans="1:16" ht="12.75">
      <c r="A173" t="s">
        <v>49</v>
      </c>
      <c r="B173" s="34" t="s">
        <v>221</v>
      </c>
      <c r="C173" s="34" t="s">
        <v>588</v>
      </c>
      <c r="D173" s="35" t="s">
        <v>51</v>
      </c>
      <c r="E173" s="6" t="s">
        <v>589</v>
      </c>
      <c r="F173" s="36" t="s">
        <v>472</v>
      </c>
      <c r="G173" s="37">
        <v>1.867</v>
      </c>
      <c r="H173" s="36">
        <v>0</v>
      </c>
      <c r="I173" s="36">
        <f>ROUND(G173*H173,6)</f>
      </c>
      <c r="L173" s="38">
        <v>0</v>
      </c>
      <c r="M173" s="32">
        <f>ROUND(ROUND(L173,2)*ROUND(G173,3),2)</f>
      </c>
      <c r="N173" s="36" t="s">
        <v>62</v>
      </c>
      <c r="O173">
        <f>(M173*21)/100</f>
      </c>
      <c r="P173" t="s">
        <v>27</v>
      </c>
    </row>
    <row r="174" spans="1:5" ht="12.75">
      <c r="A174" s="35" t="s">
        <v>55</v>
      </c>
      <c r="E174" s="39" t="s">
        <v>51</v>
      </c>
    </row>
    <row r="175" spans="1:5" ht="12.75">
      <c r="A175" s="35" t="s">
        <v>56</v>
      </c>
      <c r="E175" s="40" t="s">
        <v>51</v>
      </c>
    </row>
    <row r="176" spans="1:5" ht="12.75">
      <c r="A176" t="s">
        <v>57</v>
      </c>
      <c r="E176" s="39" t="s">
        <v>64</v>
      </c>
    </row>
    <row r="177" spans="1:16" ht="12.75">
      <c r="A177" t="s">
        <v>49</v>
      </c>
      <c r="B177" s="34" t="s">
        <v>225</v>
      </c>
      <c r="C177" s="34" t="s">
        <v>590</v>
      </c>
      <c r="D177" s="35" t="s">
        <v>51</v>
      </c>
      <c r="E177" s="6" t="s">
        <v>591</v>
      </c>
      <c r="F177" s="36" t="s">
        <v>472</v>
      </c>
      <c r="G177" s="37">
        <v>0.959</v>
      </c>
      <c r="H177" s="36">
        <v>0</v>
      </c>
      <c r="I177" s="36">
        <f>ROUND(G177*H177,6)</f>
      </c>
      <c r="L177" s="38">
        <v>0</v>
      </c>
      <c r="M177" s="32">
        <f>ROUND(ROUND(L177,2)*ROUND(G177,3),2)</f>
      </c>
      <c r="N177" s="36" t="s">
        <v>62</v>
      </c>
      <c r="O177">
        <f>(M177*21)/100</f>
      </c>
      <c r="P177" t="s">
        <v>27</v>
      </c>
    </row>
    <row r="178" spans="1:5" ht="12.75">
      <c r="A178" s="35" t="s">
        <v>55</v>
      </c>
      <c r="E178" s="39" t="s">
        <v>51</v>
      </c>
    </row>
    <row r="179" spans="1:5" ht="25.5">
      <c r="A179" s="35" t="s">
        <v>56</v>
      </c>
      <c r="E179" s="40" t="s">
        <v>592</v>
      </c>
    </row>
    <row r="180" spans="1:5" ht="12.75">
      <c r="A180" t="s">
        <v>57</v>
      </c>
      <c r="E180" s="39" t="s">
        <v>64</v>
      </c>
    </row>
    <row r="181" spans="1:13" ht="12.75">
      <c r="A181" t="s">
        <v>46</v>
      </c>
      <c r="C181" s="31" t="s">
        <v>70</v>
      </c>
      <c r="E181" s="33" t="s">
        <v>593</v>
      </c>
      <c r="J181" s="32">
        <f>0</f>
      </c>
      <c r="K181" s="32">
        <f>0</f>
      </c>
      <c r="L181" s="32">
        <f>0+L182+L186+L190+L194</f>
      </c>
      <c r="M181" s="32">
        <f>0+M182+M186+M190+M194</f>
      </c>
    </row>
    <row r="182" spans="1:16" ht="12.75">
      <c r="A182" t="s">
        <v>49</v>
      </c>
      <c r="B182" s="34" t="s">
        <v>230</v>
      </c>
      <c r="C182" s="34" t="s">
        <v>594</v>
      </c>
      <c r="D182" s="35" t="s">
        <v>51</v>
      </c>
      <c r="E182" s="6" t="s">
        <v>595</v>
      </c>
      <c r="F182" s="36" t="s">
        <v>67</v>
      </c>
      <c r="G182" s="37">
        <v>52.757</v>
      </c>
      <c r="H182" s="36">
        <v>0</v>
      </c>
      <c r="I182" s="36">
        <f>ROUND(G182*H182,6)</f>
      </c>
      <c r="L182" s="38">
        <v>0</v>
      </c>
      <c r="M182" s="32">
        <f>ROUND(ROUND(L182,2)*ROUND(G182,3),2)</f>
      </c>
      <c r="N182" s="36" t="s">
        <v>62</v>
      </c>
      <c r="O182">
        <f>(M182*21)/100</f>
      </c>
      <c r="P182" t="s">
        <v>27</v>
      </c>
    </row>
    <row r="183" spans="1:5" ht="12.75">
      <c r="A183" s="35" t="s">
        <v>55</v>
      </c>
      <c r="E183" s="39" t="s">
        <v>51</v>
      </c>
    </row>
    <row r="184" spans="1:5" ht="114.75">
      <c r="A184" s="35" t="s">
        <v>56</v>
      </c>
      <c r="E184" s="40" t="s">
        <v>596</v>
      </c>
    </row>
    <row r="185" spans="1:5" ht="12.75">
      <c r="A185" t="s">
        <v>57</v>
      </c>
      <c r="E185" s="39" t="s">
        <v>64</v>
      </c>
    </row>
    <row r="186" spans="1:16" ht="12.75">
      <c r="A186" t="s">
        <v>49</v>
      </c>
      <c r="B186" s="34" t="s">
        <v>234</v>
      </c>
      <c r="C186" s="34" t="s">
        <v>597</v>
      </c>
      <c r="D186" s="35" t="s">
        <v>51</v>
      </c>
      <c r="E186" s="6" t="s">
        <v>598</v>
      </c>
      <c r="F186" s="36" t="s">
        <v>67</v>
      </c>
      <c r="G186" s="37">
        <v>4.813</v>
      </c>
      <c r="H186" s="36">
        <v>0</v>
      </c>
      <c r="I186" s="36">
        <f>ROUND(G186*H186,6)</f>
      </c>
      <c r="L186" s="38">
        <v>0</v>
      </c>
      <c r="M186" s="32">
        <f>ROUND(ROUND(L186,2)*ROUND(G186,3),2)</f>
      </c>
      <c r="N186" s="36" t="s">
        <v>62</v>
      </c>
      <c r="O186">
        <f>(M186*21)/100</f>
      </c>
      <c r="P186" t="s">
        <v>27</v>
      </c>
    </row>
    <row r="187" spans="1:5" ht="12.75">
      <c r="A187" s="35" t="s">
        <v>55</v>
      </c>
      <c r="E187" s="39" t="s">
        <v>51</v>
      </c>
    </row>
    <row r="188" spans="1:5" ht="25.5">
      <c r="A188" s="35" t="s">
        <v>56</v>
      </c>
      <c r="E188" s="40" t="s">
        <v>599</v>
      </c>
    </row>
    <row r="189" spans="1:5" ht="12.75">
      <c r="A189" t="s">
        <v>57</v>
      </c>
      <c r="E189" s="39" t="s">
        <v>64</v>
      </c>
    </row>
    <row r="190" spans="1:16" ht="12.75">
      <c r="A190" t="s">
        <v>49</v>
      </c>
      <c r="B190" s="34" t="s">
        <v>239</v>
      </c>
      <c r="C190" s="34" t="s">
        <v>600</v>
      </c>
      <c r="D190" s="35" t="s">
        <v>51</v>
      </c>
      <c r="E190" s="6" t="s">
        <v>601</v>
      </c>
      <c r="F190" s="36" t="s">
        <v>67</v>
      </c>
      <c r="G190" s="37">
        <v>1.005</v>
      </c>
      <c r="H190" s="36">
        <v>0</v>
      </c>
      <c r="I190" s="36">
        <f>ROUND(G190*H190,6)</f>
      </c>
      <c r="L190" s="38">
        <v>0</v>
      </c>
      <c r="M190" s="32">
        <f>ROUND(ROUND(L190,2)*ROUND(G190,3),2)</f>
      </c>
      <c r="N190" s="36" t="s">
        <v>62</v>
      </c>
      <c r="O190">
        <f>(M190*21)/100</f>
      </c>
      <c r="P190" t="s">
        <v>27</v>
      </c>
    </row>
    <row r="191" spans="1:5" ht="12.75">
      <c r="A191" s="35" t="s">
        <v>55</v>
      </c>
      <c r="E191" s="39" t="s">
        <v>51</v>
      </c>
    </row>
    <row r="192" spans="1:5" ht="38.25">
      <c r="A192" s="35" t="s">
        <v>56</v>
      </c>
      <c r="E192" s="40" t="s">
        <v>602</v>
      </c>
    </row>
    <row r="193" spans="1:5" ht="12.75">
      <c r="A193" t="s">
        <v>57</v>
      </c>
      <c r="E193" s="39" t="s">
        <v>64</v>
      </c>
    </row>
    <row r="194" spans="1:16" ht="12.75">
      <c r="A194" t="s">
        <v>49</v>
      </c>
      <c r="B194" s="34" t="s">
        <v>243</v>
      </c>
      <c r="C194" s="34" t="s">
        <v>603</v>
      </c>
      <c r="D194" s="35" t="s">
        <v>51</v>
      </c>
      <c r="E194" s="6" t="s">
        <v>604</v>
      </c>
      <c r="F194" s="36" t="s">
        <v>67</v>
      </c>
      <c r="G194" s="37">
        <v>0.496</v>
      </c>
      <c r="H194" s="36">
        <v>0</v>
      </c>
      <c r="I194" s="36">
        <f>ROUND(G194*H194,6)</f>
      </c>
      <c r="L194" s="38">
        <v>0</v>
      </c>
      <c r="M194" s="32">
        <f>ROUND(ROUND(L194,2)*ROUND(G194,3),2)</f>
      </c>
      <c r="N194" s="36" t="s">
        <v>62</v>
      </c>
      <c r="O194">
        <f>(M194*21)/100</f>
      </c>
      <c r="P194" t="s">
        <v>27</v>
      </c>
    </row>
    <row r="195" spans="1:5" ht="12.75">
      <c r="A195" s="35" t="s">
        <v>55</v>
      </c>
      <c r="E195" s="39" t="s">
        <v>51</v>
      </c>
    </row>
    <row r="196" spans="1:5" ht="25.5">
      <c r="A196" s="35" t="s">
        <v>56</v>
      </c>
      <c r="E196" s="40" t="s">
        <v>605</v>
      </c>
    </row>
    <row r="197" spans="1:5" ht="12.75">
      <c r="A197" t="s">
        <v>57</v>
      </c>
      <c r="E197" s="39" t="s">
        <v>64</v>
      </c>
    </row>
    <row r="198" spans="1:13" ht="12.75">
      <c r="A198" t="s">
        <v>46</v>
      </c>
      <c r="C198" s="31" t="s">
        <v>74</v>
      </c>
      <c r="E198" s="33" t="s">
        <v>606</v>
      </c>
      <c r="J198" s="32">
        <f>0</f>
      </c>
      <c r="K198" s="32">
        <f>0</f>
      </c>
      <c r="L198" s="32">
        <f>0+L199+L203+L207+L211+L215+L219+L223+L227+L231+L235+L239+L243+L247+L251+L255+L259+L263+L267+L271+L275+L279+L283+L287+L291+L295+L299+L303+L307</f>
      </c>
      <c r="M198" s="32">
        <f>0+M199+M203+M207+M211+M215+M219+M223+M227+M231+M235+M239+M243+M247+M251+M255+M259+M263+M267+M271+M275+M279+M283+M287+M291+M295+M299+M303+M307</f>
      </c>
    </row>
    <row r="199" spans="1:16" ht="25.5">
      <c r="A199" t="s">
        <v>49</v>
      </c>
      <c r="B199" s="34" t="s">
        <v>247</v>
      </c>
      <c r="C199" s="34" t="s">
        <v>607</v>
      </c>
      <c r="D199" s="35" t="s">
        <v>51</v>
      </c>
      <c r="E199" s="6" t="s">
        <v>608</v>
      </c>
      <c r="F199" s="36" t="s">
        <v>67</v>
      </c>
      <c r="G199" s="37">
        <v>151.6</v>
      </c>
      <c r="H199" s="36">
        <v>0</v>
      </c>
      <c r="I199" s="36">
        <f>ROUND(G199*H199,6)</f>
      </c>
      <c r="L199" s="38">
        <v>0</v>
      </c>
      <c r="M199" s="32">
        <f>ROUND(ROUND(L199,2)*ROUND(G199,3),2)</f>
      </c>
      <c r="N199" s="36" t="s">
        <v>62</v>
      </c>
      <c r="O199">
        <f>(M199*21)/100</f>
      </c>
      <c r="P199" t="s">
        <v>27</v>
      </c>
    </row>
    <row r="200" spans="1:5" ht="12.75">
      <c r="A200" s="35" t="s">
        <v>55</v>
      </c>
      <c r="E200" s="39" t="s">
        <v>51</v>
      </c>
    </row>
    <row r="201" spans="1:5" ht="76.5">
      <c r="A201" s="35" t="s">
        <v>56</v>
      </c>
      <c r="E201" s="40" t="s">
        <v>609</v>
      </c>
    </row>
    <row r="202" spans="1:5" ht="12.75">
      <c r="A202" t="s">
        <v>57</v>
      </c>
      <c r="E202" s="39" t="s">
        <v>64</v>
      </c>
    </row>
    <row r="203" spans="1:16" ht="25.5">
      <c r="A203" t="s">
        <v>49</v>
      </c>
      <c r="B203" s="34" t="s">
        <v>250</v>
      </c>
      <c r="C203" s="34" t="s">
        <v>610</v>
      </c>
      <c r="D203" s="35" t="s">
        <v>51</v>
      </c>
      <c r="E203" s="6" t="s">
        <v>611</v>
      </c>
      <c r="F203" s="36" t="s">
        <v>67</v>
      </c>
      <c r="G203" s="37">
        <v>51.25</v>
      </c>
      <c r="H203" s="36">
        <v>0</v>
      </c>
      <c r="I203" s="36">
        <f>ROUND(G203*H203,6)</f>
      </c>
      <c r="L203" s="38">
        <v>0</v>
      </c>
      <c r="M203" s="32">
        <f>ROUND(ROUND(L203,2)*ROUND(G203,3),2)</f>
      </c>
      <c r="N203" s="36" t="s">
        <v>62</v>
      </c>
      <c r="O203">
        <f>(M203*21)/100</f>
      </c>
      <c r="P203" t="s">
        <v>27</v>
      </c>
    </row>
    <row r="204" spans="1:5" ht="12.75">
      <c r="A204" s="35" t="s">
        <v>55</v>
      </c>
      <c r="E204" s="39" t="s">
        <v>51</v>
      </c>
    </row>
    <row r="205" spans="1:5" ht="12.75">
      <c r="A205" s="35" t="s">
        <v>56</v>
      </c>
      <c r="E205" s="40" t="s">
        <v>51</v>
      </c>
    </row>
    <row r="206" spans="1:5" ht="12.75">
      <c r="A206" t="s">
        <v>57</v>
      </c>
      <c r="E206" s="39" t="s">
        <v>64</v>
      </c>
    </row>
    <row r="207" spans="1:16" ht="12.75">
      <c r="A207" t="s">
        <v>49</v>
      </c>
      <c r="B207" s="34" t="s">
        <v>254</v>
      </c>
      <c r="C207" s="34" t="s">
        <v>612</v>
      </c>
      <c r="D207" s="35" t="s">
        <v>51</v>
      </c>
      <c r="E207" s="6" t="s">
        <v>613</v>
      </c>
      <c r="F207" s="36" t="s">
        <v>96</v>
      </c>
      <c r="G207" s="37">
        <v>125</v>
      </c>
      <c r="H207" s="36">
        <v>0</v>
      </c>
      <c r="I207" s="36">
        <f>ROUND(G207*H207,6)</f>
      </c>
      <c r="L207" s="38">
        <v>0</v>
      </c>
      <c r="M207" s="32">
        <f>ROUND(ROUND(L207,2)*ROUND(G207,3),2)</f>
      </c>
      <c r="N207" s="36" t="s">
        <v>62</v>
      </c>
      <c r="O207">
        <f>(M207*21)/100</f>
      </c>
      <c r="P207" t="s">
        <v>27</v>
      </c>
    </row>
    <row r="208" spans="1:5" ht="12.75">
      <c r="A208" s="35" t="s">
        <v>55</v>
      </c>
      <c r="E208" s="39" t="s">
        <v>51</v>
      </c>
    </row>
    <row r="209" spans="1:5" ht="63.75">
      <c r="A209" s="35" t="s">
        <v>56</v>
      </c>
      <c r="E209" s="40" t="s">
        <v>614</v>
      </c>
    </row>
    <row r="210" spans="1:5" ht="12.75">
      <c r="A210" t="s">
        <v>57</v>
      </c>
      <c r="E210" s="39" t="s">
        <v>64</v>
      </c>
    </row>
    <row r="211" spans="1:16" ht="25.5">
      <c r="A211" t="s">
        <v>49</v>
      </c>
      <c r="B211" s="34" t="s">
        <v>258</v>
      </c>
      <c r="C211" s="34" t="s">
        <v>615</v>
      </c>
      <c r="D211" s="35" t="s">
        <v>51</v>
      </c>
      <c r="E211" s="6" t="s">
        <v>616</v>
      </c>
      <c r="F211" s="36" t="s">
        <v>80</v>
      </c>
      <c r="G211" s="37">
        <v>285.895</v>
      </c>
      <c r="H211" s="36">
        <v>0</v>
      </c>
      <c r="I211" s="36">
        <f>ROUND(G211*H211,6)</f>
      </c>
      <c r="L211" s="38">
        <v>0</v>
      </c>
      <c r="M211" s="32">
        <f>ROUND(ROUND(L211,2)*ROUND(G211,3),2)</f>
      </c>
      <c r="N211" s="36" t="s">
        <v>62</v>
      </c>
      <c r="O211">
        <f>(M211*21)/100</f>
      </c>
      <c r="P211" t="s">
        <v>27</v>
      </c>
    </row>
    <row r="212" spans="1:5" ht="12.75">
      <c r="A212" s="35" t="s">
        <v>55</v>
      </c>
      <c r="E212" s="39" t="s">
        <v>51</v>
      </c>
    </row>
    <row r="213" spans="1:5" ht="25.5">
      <c r="A213" s="35" t="s">
        <v>56</v>
      </c>
      <c r="E213" s="40" t="s">
        <v>617</v>
      </c>
    </row>
    <row r="214" spans="1:5" ht="12.75">
      <c r="A214" t="s">
        <v>57</v>
      </c>
      <c r="E214" s="39" t="s">
        <v>64</v>
      </c>
    </row>
    <row r="215" spans="1:16" ht="12.75">
      <c r="A215" t="s">
        <v>49</v>
      </c>
      <c r="B215" s="34" t="s">
        <v>262</v>
      </c>
      <c r="C215" s="34" t="s">
        <v>618</v>
      </c>
      <c r="D215" s="35" t="s">
        <v>51</v>
      </c>
      <c r="E215" s="6" t="s">
        <v>619</v>
      </c>
      <c r="F215" s="36" t="s">
        <v>61</v>
      </c>
      <c r="G215" s="37">
        <v>14.15</v>
      </c>
      <c r="H215" s="36">
        <v>0</v>
      </c>
      <c r="I215" s="36">
        <f>ROUND(G215*H215,6)</f>
      </c>
      <c r="L215" s="38">
        <v>0</v>
      </c>
      <c r="M215" s="32">
        <f>ROUND(ROUND(L215,2)*ROUND(G215,3),2)</f>
      </c>
      <c r="N215" s="36" t="s">
        <v>62</v>
      </c>
      <c r="O215">
        <f>(M215*21)/100</f>
      </c>
      <c r="P215" t="s">
        <v>27</v>
      </c>
    </row>
    <row r="216" spans="1:5" ht="12.75">
      <c r="A216" s="35" t="s">
        <v>55</v>
      </c>
      <c r="E216" s="39" t="s">
        <v>51</v>
      </c>
    </row>
    <row r="217" spans="1:5" ht="38.25">
      <c r="A217" s="35" t="s">
        <v>56</v>
      </c>
      <c r="E217" s="40" t="s">
        <v>620</v>
      </c>
    </row>
    <row r="218" spans="1:5" ht="12.75">
      <c r="A218" t="s">
        <v>57</v>
      </c>
      <c r="E218" s="39" t="s">
        <v>64</v>
      </c>
    </row>
    <row r="219" spans="1:16" ht="12.75">
      <c r="A219" t="s">
        <v>49</v>
      </c>
      <c r="B219" s="34" t="s">
        <v>266</v>
      </c>
      <c r="C219" s="34" t="s">
        <v>621</v>
      </c>
      <c r="D219" s="35" t="s">
        <v>51</v>
      </c>
      <c r="E219" s="6" t="s">
        <v>622</v>
      </c>
      <c r="F219" s="36" t="s">
        <v>61</v>
      </c>
      <c r="G219" s="37">
        <v>0.455</v>
      </c>
      <c r="H219" s="36">
        <v>0</v>
      </c>
      <c r="I219" s="36">
        <f>ROUND(G219*H219,6)</f>
      </c>
      <c r="L219" s="38">
        <v>0</v>
      </c>
      <c r="M219" s="32">
        <f>ROUND(ROUND(L219,2)*ROUND(G219,3),2)</f>
      </c>
      <c r="N219" s="36" t="s">
        <v>62</v>
      </c>
      <c r="O219">
        <f>(M219*21)/100</f>
      </c>
      <c r="P219" t="s">
        <v>27</v>
      </c>
    </row>
    <row r="220" spans="1:5" ht="12.75">
      <c r="A220" s="35" t="s">
        <v>55</v>
      </c>
      <c r="E220" s="39" t="s">
        <v>51</v>
      </c>
    </row>
    <row r="221" spans="1:5" ht="12.75">
      <c r="A221" s="35" t="s">
        <v>56</v>
      </c>
      <c r="E221" s="40" t="s">
        <v>51</v>
      </c>
    </row>
    <row r="222" spans="1:5" ht="12.75">
      <c r="A222" t="s">
        <v>57</v>
      </c>
      <c r="E222" s="39" t="s">
        <v>64</v>
      </c>
    </row>
    <row r="223" spans="1:16" ht="12.75">
      <c r="A223" t="s">
        <v>49</v>
      </c>
      <c r="B223" s="34" t="s">
        <v>270</v>
      </c>
      <c r="C223" s="34" t="s">
        <v>623</v>
      </c>
      <c r="D223" s="35" t="s">
        <v>51</v>
      </c>
      <c r="E223" s="6" t="s">
        <v>624</v>
      </c>
      <c r="F223" s="36" t="s">
        <v>61</v>
      </c>
      <c r="G223" s="37">
        <v>6.45</v>
      </c>
      <c r="H223" s="36">
        <v>0</v>
      </c>
      <c r="I223" s="36">
        <f>ROUND(G223*H223,6)</f>
      </c>
      <c r="L223" s="38">
        <v>0</v>
      </c>
      <c r="M223" s="32">
        <f>ROUND(ROUND(L223,2)*ROUND(G223,3),2)</f>
      </c>
      <c r="N223" s="36" t="s">
        <v>62</v>
      </c>
      <c r="O223">
        <f>(M223*21)/100</f>
      </c>
      <c r="P223" t="s">
        <v>27</v>
      </c>
    </row>
    <row r="224" spans="1:5" ht="12.75">
      <c r="A224" s="35" t="s">
        <v>55</v>
      </c>
      <c r="E224" s="39" t="s">
        <v>51</v>
      </c>
    </row>
    <row r="225" spans="1:5" ht="38.25">
      <c r="A225" s="35" t="s">
        <v>56</v>
      </c>
      <c r="E225" s="40" t="s">
        <v>625</v>
      </c>
    </row>
    <row r="226" spans="1:5" ht="12.75">
      <c r="A226" t="s">
        <v>57</v>
      </c>
      <c r="E226" s="39" t="s">
        <v>64</v>
      </c>
    </row>
    <row r="227" spans="1:16" ht="12.75">
      <c r="A227" t="s">
        <v>49</v>
      </c>
      <c r="B227" s="34" t="s">
        <v>274</v>
      </c>
      <c r="C227" s="34" t="s">
        <v>626</v>
      </c>
      <c r="D227" s="35" t="s">
        <v>51</v>
      </c>
      <c r="E227" s="6" t="s">
        <v>627</v>
      </c>
      <c r="F227" s="36" t="s">
        <v>67</v>
      </c>
      <c r="G227" s="37">
        <v>8.54</v>
      </c>
      <c r="H227" s="36">
        <v>0</v>
      </c>
      <c r="I227" s="36">
        <f>ROUND(G227*H227,6)</f>
      </c>
      <c r="L227" s="38">
        <v>0</v>
      </c>
      <c r="M227" s="32">
        <f>ROUND(ROUND(L227,2)*ROUND(G227,3),2)</f>
      </c>
      <c r="N227" s="36" t="s">
        <v>62</v>
      </c>
      <c r="O227">
        <f>(M227*21)/100</f>
      </c>
      <c r="P227" t="s">
        <v>27</v>
      </c>
    </row>
    <row r="228" spans="1:5" ht="12.75">
      <c r="A228" s="35" t="s">
        <v>55</v>
      </c>
      <c r="E228" s="39" t="s">
        <v>51</v>
      </c>
    </row>
    <row r="229" spans="1:5" ht="38.25">
      <c r="A229" s="35" t="s">
        <v>56</v>
      </c>
      <c r="E229" s="40" t="s">
        <v>628</v>
      </c>
    </row>
    <row r="230" spans="1:5" ht="12.75">
      <c r="A230" t="s">
        <v>57</v>
      </c>
      <c r="E230" s="39" t="s">
        <v>64</v>
      </c>
    </row>
    <row r="231" spans="1:16" ht="12.75">
      <c r="A231" t="s">
        <v>49</v>
      </c>
      <c r="B231" s="34" t="s">
        <v>277</v>
      </c>
      <c r="C231" s="34" t="s">
        <v>629</v>
      </c>
      <c r="D231" s="35" t="s">
        <v>51</v>
      </c>
      <c r="E231" s="6" t="s">
        <v>630</v>
      </c>
      <c r="F231" s="36" t="s">
        <v>61</v>
      </c>
      <c r="G231" s="37">
        <v>1.64</v>
      </c>
      <c r="H231" s="36">
        <v>0</v>
      </c>
      <c r="I231" s="36">
        <f>ROUND(G231*H231,6)</f>
      </c>
      <c r="L231" s="38">
        <v>0</v>
      </c>
      <c r="M231" s="32">
        <f>ROUND(ROUND(L231,2)*ROUND(G231,3),2)</f>
      </c>
      <c r="N231" s="36" t="s">
        <v>62</v>
      </c>
      <c r="O231">
        <f>(M231*21)/100</f>
      </c>
      <c r="P231" t="s">
        <v>27</v>
      </c>
    </row>
    <row r="232" spans="1:5" ht="12.75">
      <c r="A232" s="35" t="s">
        <v>55</v>
      </c>
      <c r="E232" s="39" t="s">
        <v>51</v>
      </c>
    </row>
    <row r="233" spans="1:5" ht="25.5">
      <c r="A233" s="35" t="s">
        <v>56</v>
      </c>
      <c r="E233" s="40" t="s">
        <v>631</v>
      </c>
    </row>
    <row r="234" spans="1:5" ht="12.75">
      <c r="A234" t="s">
        <v>57</v>
      </c>
      <c r="E234" s="39" t="s">
        <v>64</v>
      </c>
    </row>
    <row r="235" spans="1:16" ht="12.75">
      <c r="A235" t="s">
        <v>49</v>
      </c>
      <c r="B235" s="34" t="s">
        <v>280</v>
      </c>
      <c r="C235" s="34" t="s">
        <v>632</v>
      </c>
      <c r="D235" s="35" t="s">
        <v>51</v>
      </c>
      <c r="E235" s="6" t="s">
        <v>633</v>
      </c>
      <c r="F235" s="36" t="s">
        <v>61</v>
      </c>
      <c r="G235" s="37">
        <v>34.707</v>
      </c>
      <c r="H235" s="36">
        <v>0</v>
      </c>
      <c r="I235" s="36">
        <f>ROUND(G235*H235,6)</f>
      </c>
      <c r="L235" s="38">
        <v>0</v>
      </c>
      <c r="M235" s="32">
        <f>ROUND(ROUND(L235,2)*ROUND(G235,3),2)</f>
      </c>
      <c r="N235" s="36" t="s">
        <v>62</v>
      </c>
      <c r="O235">
        <f>(M235*21)/100</f>
      </c>
      <c r="P235" t="s">
        <v>27</v>
      </c>
    </row>
    <row r="236" spans="1:5" ht="12.75">
      <c r="A236" s="35" t="s">
        <v>55</v>
      </c>
      <c r="E236" s="39" t="s">
        <v>51</v>
      </c>
    </row>
    <row r="237" spans="1:5" ht="25.5">
      <c r="A237" s="35" t="s">
        <v>56</v>
      </c>
      <c r="E237" s="40" t="s">
        <v>634</v>
      </c>
    </row>
    <row r="238" spans="1:5" ht="12.75">
      <c r="A238" t="s">
        <v>57</v>
      </c>
      <c r="E238" s="39" t="s">
        <v>64</v>
      </c>
    </row>
    <row r="239" spans="1:16" ht="25.5">
      <c r="A239" t="s">
        <v>49</v>
      </c>
      <c r="B239" s="34" t="s">
        <v>285</v>
      </c>
      <c r="C239" s="34" t="s">
        <v>635</v>
      </c>
      <c r="D239" s="35" t="s">
        <v>51</v>
      </c>
      <c r="E239" s="6" t="s">
        <v>636</v>
      </c>
      <c r="F239" s="36" t="s">
        <v>61</v>
      </c>
      <c r="G239" s="37">
        <v>0.82</v>
      </c>
      <c r="H239" s="36">
        <v>0</v>
      </c>
      <c r="I239" s="36">
        <f>ROUND(G239*H239,6)</f>
      </c>
      <c r="L239" s="38">
        <v>0</v>
      </c>
      <c r="M239" s="32">
        <f>ROUND(ROUND(L239,2)*ROUND(G239,3),2)</f>
      </c>
      <c r="N239" s="36" t="s">
        <v>62</v>
      </c>
      <c r="O239">
        <f>(M239*21)/100</f>
      </c>
      <c r="P239" t="s">
        <v>27</v>
      </c>
    </row>
    <row r="240" spans="1:5" ht="12.75">
      <c r="A240" s="35" t="s">
        <v>55</v>
      </c>
      <c r="E240" s="39" t="s">
        <v>51</v>
      </c>
    </row>
    <row r="241" spans="1:5" ht="25.5">
      <c r="A241" s="35" t="s">
        <v>56</v>
      </c>
      <c r="E241" s="40" t="s">
        <v>637</v>
      </c>
    </row>
    <row r="242" spans="1:5" ht="12.75">
      <c r="A242" t="s">
        <v>57</v>
      </c>
      <c r="E242" s="39" t="s">
        <v>64</v>
      </c>
    </row>
    <row r="243" spans="1:16" ht="12.75">
      <c r="A243" t="s">
        <v>49</v>
      </c>
      <c r="B243" s="34" t="s">
        <v>289</v>
      </c>
      <c r="C243" s="34" t="s">
        <v>638</v>
      </c>
      <c r="D243" s="35" t="s">
        <v>51</v>
      </c>
      <c r="E243" s="6" t="s">
        <v>639</v>
      </c>
      <c r="F243" s="36" t="s">
        <v>67</v>
      </c>
      <c r="G243" s="37">
        <v>180.112</v>
      </c>
      <c r="H243" s="36">
        <v>0</v>
      </c>
      <c r="I243" s="36">
        <f>ROUND(G243*H243,6)</f>
      </c>
      <c r="L243" s="38">
        <v>0</v>
      </c>
      <c r="M243" s="32">
        <f>ROUND(ROUND(L243,2)*ROUND(G243,3),2)</f>
      </c>
      <c r="N243" s="36" t="s">
        <v>54</v>
      </c>
      <c r="O243">
        <f>(M243*21)/100</f>
      </c>
      <c r="P243" t="s">
        <v>27</v>
      </c>
    </row>
    <row r="244" spans="1:5" ht="12.75">
      <c r="A244" s="35" t="s">
        <v>55</v>
      </c>
      <c r="E244" s="39" t="s">
        <v>51</v>
      </c>
    </row>
    <row r="245" spans="1:5" ht="76.5">
      <c r="A245" s="35" t="s">
        <v>56</v>
      </c>
      <c r="E245" s="40" t="s">
        <v>640</v>
      </c>
    </row>
    <row r="246" spans="1:5" ht="89.25">
      <c r="A246" t="s">
        <v>57</v>
      </c>
      <c r="E246" s="39" t="s">
        <v>641</v>
      </c>
    </row>
    <row r="247" spans="1:16" ht="12.75">
      <c r="A247" t="s">
        <v>49</v>
      </c>
      <c r="B247" s="34" t="s">
        <v>295</v>
      </c>
      <c r="C247" s="34" t="s">
        <v>642</v>
      </c>
      <c r="D247" s="35" t="s">
        <v>51</v>
      </c>
      <c r="E247" s="6" t="s">
        <v>643</v>
      </c>
      <c r="F247" s="36" t="s">
        <v>67</v>
      </c>
      <c r="G247" s="37">
        <v>41.266</v>
      </c>
      <c r="H247" s="36">
        <v>0</v>
      </c>
      <c r="I247" s="36">
        <f>ROUND(G247*H247,6)</f>
      </c>
      <c r="L247" s="38">
        <v>0</v>
      </c>
      <c r="M247" s="32">
        <f>ROUND(ROUND(L247,2)*ROUND(G247,3),2)</f>
      </c>
      <c r="N247" s="36" t="s">
        <v>54</v>
      </c>
      <c r="O247">
        <f>(M247*21)/100</f>
      </c>
      <c r="P247" t="s">
        <v>27</v>
      </c>
    </row>
    <row r="248" spans="1:5" ht="12.75">
      <c r="A248" s="35" t="s">
        <v>55</v>
      </c>
      <c r="E248" s="39" t="s">
        <v>51</v>
      </c>
    </row>
    <row r="249" spans="1:5" ht="76.5">
      <c r="A249" s="35" t="s">
        <v>56</v>
      </c>
      <c r="E249" s="40" t="s">
        <v>644</v>
      </c>
    </row>
    <row r="250" spans="1:5" ht="89.25">
      <c r="A250" t="s">
        <v>57</v>
      </c>
      <c r="E250" s="39" t="s">
        <v>641</v>
      </c>
    </row>
    <row r="251" spans="1:16" ht="12.75">
      <c r="A251" t="s">
        <v>49</v>
      </c>
      <c r="B251" s="34" t="s">
        <v>299</v>
      </c>
      <c r="C251" s="34" t="s">
        <v>645</v>
      </c>
      <c r="D251" s="35" t="s">
        <v>51</v>
      </c>
      <c r="E251" s="6" t="s">
        <v>646</v>
      </c>
      <c r="F251" s="36" t="s">
        <v>67</v>
      </c>
      <c r="G251" s="37">
        <v>98.948</v>
      </c>
      <c r="H251" s="36">
        <v>0</v>
      </c>
      <c r="I251" s="36">
        <f>ROUND(G251*H251,6)</f>
      </c>
      <c r="L251" s="38">
        <v>0</v>
      </c>
      <c r="M251" s="32">
        <f>ROUND(ROUND(L251,2)*ROUND(G251,3),2)</f>
      </c>
      <c r="N251" s="36" t="s">
        <v>54</v>
      </c>
      <c r="O251">
        <f>(M251*21)/100</f>
      </c>
      <c r="P251" t="s">
        <v>27</v>
      </c>
    </row>
    <row r="252" spans="1:5" ht="12.75">
      <c r="A252" s="35" t="s">
        <v>55</v>
      </c>
      <c r="E252" s="39" t="s">
        <v>51</v>
      </c>
    </row>
    <row r="253" spans="1:5" ht="51">
      <c r="A253" s="35" t="s">
        <v>56</v>
      </c>
      <c r="E253" s="40" t="s">
        <v>647</v>
      </c>
    </row>
    <row r="254" spans="1:5" ht="89.25">
      <c r="A254" t="s">
        <v>57</v>
      </c>
      <c r="E254" s="39" t="s">
        <v>641</v>
      </c>
    </row>
    <row r="255" spans="1:16" ht="25.5">
      <c r="A255" t="s">
        <v>49</v>
      </c>
      <c r="B255" s="34" t="s">
        <v>303</v>
      </c>
      <c r="C255" s="34" t="s">
        <v>648</v>
      </c>
      <c r="D255" s="35" t="s">
        <v>51</v>
      </c>
      <c r="E255" s="6" t="s">
        <v>649</v>
      </c>
      <c r="F255" s="36" t="s">
        <v>80</v>
      </c>
      <c r="G255" s="37">
        <v>46.621</v>
      </c>
      <c r="H255" s="36">
        <v>0</v>
      </c>
      <c r="I255" s="36">
        <f>ROUND(G255*H255,6)</f>
      </c>
      <c r="L255" s="38">
        <v>0</v>
      </c>
      <c r="M255" s="32">
        <f>ROUND(ROUND(L255,2)*ROUND(G255,3),2)</f>
      </c>
      <c r="N255" s="36" t="s">
        <v>54</v>
      </c>
      <c r="O255">
        <f>(M255*21)/100</f>
      </c>
      <c r="P255" t="s">
        <v>27</v>
      </c>
    </row>
    <row r="256" spans="1:5" ht="12.75">
      <c r="A256" s="35" t="s">
        <v>55</v>
      </c>
      <c r="E256" s="39" t="s">
        <v>51</v>
      </c>
    </row>
    <row r="257" spans="1:5" ht="12.75">
      <c r="A257" s="35" t="s">
        <v>56</v>
      </c>
      <c r="E257" s="40" t="s">
        <v>51</v>
      </c>
    </row>
    <row r="258" spans="1:5" ht="306">
      <c r="A258" t="s">
        <v>57</v>
      </c>
      <c r="E258" s="39" t="s">
        <v>650</v>
      </c>
    </row>
    <row r="259" spans="1:16" ht="25.5">
      <c r="A259" t="s">
        <v>49</v>
      </c>
      <c r="B259" s="34" t="s">
        <v>307</v>
      </c>
      <c r="C259" s="34" t="s">
        <v>651</v>
      </c>
      <c r="D259" s="35" t="s">
        <v>51</v>
      </c>
      <c r="E259" s="6" t="s">
        <v>649</v>
      </c>
      <c r="F259" s="36" t="s">
        <v>80</v>
      </c>
      <c r="G259" s="37">
        <v>34.179</v>
      </c>
      <c r="H259" s="36">
        <v>0</v>
      </c>
      <c r="I259" s="36">
        <f>ROUND(G259*H259,6)</f>
      </c>
      <c r="L259" s="38">
        <v>0</v>
      </c>
      <c r="M259" s="32">
        <f>ROUND(ROUND(L259,2)*ROUND(G259,3),2)</f>
      </c>
      <c r="N259" s="36" t="s">
        <v>54</v>
      </c>
      <c r="O259">
        <f>(M259*21)/100</f>
      </c>
      <c r="P259" t="s">
        <v>27</v>
      </c>
    </row>
    <row r="260" spans="1:5" ht="12.75">
      <c r="A260" s="35" t="s">
        <v>55</v>
      </c>
      <c r="E260" s="39" t="s">
        <v>51</v>
      </c>
    </row>
    <row r="261" spans="1:5" ht="12.75">
      <c r="A261" s="35" t="s">
        <v>56</v>
      </c>
      <c r="E261" s="40" t="s">
        <v>51</v>
      </c>
    </row>
    <row r="262" spans="1:5" ht="306">
      <c r="A262" t="s">
        <v>57</v>
      </c>
      <c r="E262" s="39" t="s">
        <v>650</v>
      </c>
    </row>
    <row r="263" spans="1:16" ht="25.5">
      <c r="A263" t="s">
        <v>49</v>
      </c>
      <c r="B263" s="34" t="s">
        <v>311</v>
      </c>
      <c r="C263" s="34" t="s">
        <v>652</v>
      </c>
      <c r="D263" s="35" t="s">
        <v>51</v>
      </c>
      <c r="E263" s="6" t="s">
        <v>653</v>
      </c>
      <c r="F263" s="36" t="s">
        <v>80</v>
      </c>
      <c r="G263" s="37">
        <v>7.2</v>
      </c>
      <c r="H263" s="36">
        <v>0</v>
      </c>
      <c r="I263" s="36">
        <f>ROUND(G263*H263,6)</f>
      </c>
      <c r="L263" s="38">
        <v>0</v>
      </c>
      <c r="M263" s="32">
        <f>ROUND(ROUND(L263,2)*ROUND(G263,3),2)</f>
      </c>
      <c r="N263" s="36" t="s">
        <v>54</v>
      </c>
      <c r="O263">
        <f>(M263*21)/100</f>
      </c>
      <c r="P263" t="s">
        <v>27</v>
      </c>
    </row>
    <row r="264" spans="1:5" ht="12.75">
      <c r="A264" s="35" t="s">
        <v>55</v>
      </c>
      <c r="E264" s="39" t="s">
        <v>51</v>
      </c>
    </row>
    <row r="265" spans="1:5" ht="25.5">
      <c r="A265" s="35" t="s">
        <v>56</v>
      </c>
      <c r="E265" s="40" t="s">
        <v>654</v>
      </c>
    </row>
    <row r="266" spans="1:5" ht="12.75">
      <c r="A266" t="s">
        <v>57</v>
      </c>
      <c r="E266" s="39" t="s">
        <v>655</v>
      </c>
    </row>
    <row r="267" spans="1:16" ht="25.5">
      <c r="A267" t="s">
        <v>49</v>
      </c>
      <c r="B267" s="34" t="s">
        <v>315</v>
      </c>
      <c r="C267" s="34" t="s">
        <v>656</v>
      </c>
      <c r="D267" s="35" t="s">
        <v>51</v>
      </c>
      <c r="E267" s="6" t="s">
        <v>657</v>
      </c>
      <c r="F267" s="36" t="s">
        <v>80</v>
      </c>
      <c r="G267" s="37">
        <v>197.895</v>
      </c>
      <c r="H267" s="36">
        <v>0</v>
      </c>
      <c r="I267" s="36">
        <f>ROUND(G267*H267,6)</f>
      </c>
      <c r="L267" s="38">
        <v>0</v>
      </c>
      <c r="M267" s="32">
        <f>ROUND(ROUND(L267,2)*ROUND(G267,3),2)</f>
      </c>
      <c r="N267" s="36" t="s">
        <v>54</v>
      </c>
      <c r="O267">
        <f>(M267*21)/100</f>
      </c>
      <c r="P267" t="s">
        <v>27</v>
      </c>
    </row>
    <row r="268" spans="1:5" ht="12.75">
      <c r="A268" s="35" t="s">
        <v>55</v>
      </c>
      <c r="E268" s="39" t="s">
        <v>51</v>
      </c>
    </row>
    <row r="269" spans="1:5" ht="25.5">
      <c r="A269" s="35" t="s">
        <v>56</v>
      </c>
      <c r="E269" s="40" t="s">
        <v>658</v>
      </c>
    </row>
    <row r="270" spans="1:5" ht="25.5">
      <c r="A270" t="s">
        <v>57</v>
      </c>
      <c r="E270" s="39" t="s">
        <v>659</v>
      </c>
    </row>
    <row r="271" spans="1:16" ht="25.5">
      <c r="A271" t="s">
        <v>49</v>
      </c>
      <c r="B271" s="34" t="s">
        <v>319</v>
      </c>
      <c r="C271" s="34" t="s">
        <v>660</v>
      </c>
      <c r="D271" s="35" t="s">
        <v>51</v>
      </c>
      <c r="E271" s="6" t="s">
        <v>661</v>
      </c>
      <c r="F271" s="36" t="s">
        <v>80</v>
      </c>
      <c r="G271" s="37">
        <v>285.895</v>
      </c>
      <c r="H271" s="36">
        <v>0</v>
      </c>
      <c r="I271" s="36">
        <f>ROUND(G271*H271,6)</f>
      </c>
      <c r="L271" s="38">
        <v>0</v>
      </c>
      <c r="M271" s="32">
        <f>ROUND(ROUND(L271,2)*ROUND(G271,3),2)</f>
      </c>
      <c r="N271" s="36" t="s">
        <v>54</v>
      </c>
      <c r="O271">
        <f>(M271*21)/100</f>
      </c>
      <c r="P271" t="s">
        <v>27</v>
      </c>
    </row>
    <row r="272" spans="1:5" ht="12.75">
      <c r="A272" s="35" t="s">
        <v>55</v>
      </c>
      <c r="E272" s="39" t="s">
        <v>51</v>
      </c>
    </row>
    <row r="273" spans="1:5" ht="38.25">
      <c r="A273" s="35" t="s">
        <v>56</v>
      </c>
      <c r="E273" s="40" t="s">
        <v>662</v>
      </c>
    </row>
    <row r="274" spans="1:5" ht="25.5">
      <c r="A274" t="s">
        <v>57</v>
      </c>
      <c r="E274" s="39" t="s">
        <v>663</v>
      </c>
    </row>
    <row r="275" spans="1:16" ht="12.75">
      <c r="A275" t="s">
        <v>49</v>
      </c>
      <c r="B275" s="34" t="s">
        <v>323</v>
      </c>
      <c r="C275" s="34" t="s">
        <v>664</v>
      </c>
      <c r="D275" s="35" t="s">
        <v>51</v>
      </c>
      <c r="E275" s="6" t="s">
        <v>665</v>
      </c>
      <c r="F275" s="36" t="s">
        <v>96</v>
      </c>
      <c r="G275" s="37">
        <v>8</v>
      </c>
      <c r="H275" s="36">
        <v>0</v>
      </c>
      <c r="I275" s="36">
        <f>ROUND(G275*H275,6)</f>
      </c>
      <c r="L275" s="38">
        <v>0</v>
      </c>
      <c r="M275" s="32">
        <f>ROUND(ROUND(L275,2)*ROUND(G275,3),2)</f>
      </c>
      <c r="N275" s="36" t="s">
        <v>54</v>
      </c>
      <c r="O275">
        <f>(M275*21)/100</f>
      </c>
      <c r="P275" t="s">
        <v>27</v>
      </c>
    </row>
    <row r="276" spans="1:5" ht="12.75">
      <c r="A276" s="35" t="s">
        <v>55</v>
      </c>
      <c r="E276" s="39" t="s">
        <v>51</v>
      </c>
    </row>
    <row r="277" spans="1:5" ht="12.75">
      <c r="A277" s="35" t="s">
        <v>56</v>
      </c>
      <c r="E277" s="40" t="s">
        <v>666</v>
      </c>
    </row>
    <row r="278" spans="1:5" ht="25.5">
      <c r="A278" t="s">
        <v>57</v>
      </c>
      <c r="E278" s="39" t="s">
        <v>667</v>
      </c>
    </row>
    <row r="279" spans="1:16" ht="12.75">
      <c r="A279" t="s">
        <v>49</v>
      </c>
      <c r="B279" s="34" t="s">
        <v>326</v>
      </c>
      <c r="C279" s="34" t="s">
        <v>668</v>
      </c>
      <c r="D279" s="35" t="s">
        <v>51</v>
      </c>
      <c r="E279" s="6" t="s">
        <v>669</v>
      </c>
      <c r="F279" s="36" t="s">
        <v>96</v>
      </c>
      <c r="G279" s="37">
        <v>8</v>
      </c>
      <c r="H279" s="36">
        <v>0</v>
      </c>
      <c r="I279" s="36">
        <f>ROUND(G279*H279,6)</f>
      </c>
      <c r="L279" s="38">
        <v>0</v>
      </c>
      <c r="M279" s="32">
        <f>ROUND(ROUND(L279,2)*ROUND(G279,3),2)</f>
      </c>
      <c r="N279" s="36" t="s">
        <v>54</v>
      </c>
      <c r="O279">
        <f>(M279*21)/100</f>
      </c>
      <c r="P279" t="s">
        <v>27</v>
      </c>
    </row>
    <row r="280" spans="1:5" ht="12.75">
      <c r="A280" s="35" t="s">
        <v>55</v>
      </c>
      <c r="E280" s="39" t="s">
        <v>51</v>
      </c>
    </row>
    <row r="281" spans="1:5" ht="12.75">
      <c r="A281" s="35" t="s">
        <v>56</v>
      </c>
      <c r="E281" s="40" t="s">
        <v>666</v>
      </c>
    </row>
    <row r="282" spans="1:5" ht="12.75">
      <c r="A282" t="s">
        <v>57</v>
      </c>
      <c r="E282" s="39" t="s">
        <v>670</v>
      </c>
    </row>
    <row r="283" spans="1:16" ht="25.5">
      <c r="A283" t="s">
        <v>49</v>
      </c>
      <c r="B283" s="34" t="s">
        <v>330</v>
      </c>
      <c r="C283" s="34" t="s">
        <v>671</v>
      </c>
      <c r="D283" s="35" t="s">
        <v>51</v>
      </c>
      <c r="E283" s="6" t="s">
        <v>672</v>
      </c>
      <c r="F283" s="36" t="s">
        <v>61</v>
      </c>
      <c r="G283" s="37">
        <v>223.9</v>
      </c>
      <c r="H283" s="36">
        <v>0</v>
      </c>
      <c r="I283" s="36">
        <f>ROUND(G283*H283,6)</f>
      </c>
      <c r="L283" s="38">
        <v>0</v>
      </c>
      <c r="M283" s="32">
        <f>ROUND(ROUND(L283,2)*ROUND(G283,3),2)</f>
      </c>
      <c r="N283" s="36" t="s">
        <v>54</v>
      </c>
      <c r="O283">
        <f>(M283*21)/100</f>
      </c>
      <c r="P283" t="s">
        <v>27</v>
      </c>
    </row>
    <row r="284" spans="1:5" ht="12.75">
      <c r="A284" s="35" t="s">
        <v>55</v>
      </c>
      <c r="E284" s="39" t="s">
        <v>51</v>
      </c>
    </row>
    <row r="285" spans="1:5" ht="25.5">
      <c r="A285" s="35" t="s">
        <v>56</v>
      </c>
      <c r="E285" s="40" t="s">
        <v>673</v>
      </c>
    </row>
    <row r="286" spans="1:5" ht="12.75">
      <c r="A286" t="s">
        <v>57</v>
      </c>
      <c r="E286" s="39" t="s">
        <v>674</v>
      </c>
    </row>
    <row r="287" spans="1:16" ht="12.75">
      <c r="A287" t="s">
        <v>49</v>
      </c>
      <c r="B287" s="34" t="s">
        <v>334</v>
      </c>
      <c r="C287" s="34" t="s">
        <v>675</v>
      </c>
      <c r="D287" s="35" t="s">
        <v>51</v>
      </c>
      <c r="E287" s="6" t="s">
        <v>676</v>
      </c>
      <c r="F287" s="36" t="s">
        <v>61</v>
      </c>
      <c r="G287" s="37">
        <v>261.059</v>
      </c>
      <c r="H287" s="36">
        <v>0</v>
      </c>
      <c r="I287" s="36">
        <f>ROUND(G287*H287,6)</f>
      </c>
      <c r="L287" s="38">
        <v>0</v>
      </c>
      <c r="M287" s="32">
        <f>ROUND(ROUND(L287,2)*ROUND(G287,3),2)</f>
      </c>
      <c r="N287" s="36" t="s">
        <v>54</v>
      </c>
      <c r="O287">
        <f>(M287*21)/100</f>
      </c>
      <c r="P287" t="s">
        <v>27</v>
      </c>
    </row>
    <row r="288" spans="1:5" ht="12.75">
      <c r="A288" s="35" t="s">
        <v>55</v>
      </c>
      <c r="E288" s="39" t="s">
        <v>51</v>
      </c>
    </row>
    <row r="289" spans="1:5" ht="63.75">
      <c r="A289" s="35" t="s">
        <v>56</v>
      </c>
      <c r="E289" s="40" t="s">
        <v>677</v>
      </c>
    </row>
    <row r="290" spans="1:5" ht="25.5">
      <c r="A290" t="s">
        <v>57</v>
      </c>
      <c r="E290" s="39" t="s">
        <v>678</v>
      </c>
    </row>
    <row r="291" spans="1:16" ht="12.75">
      <c r="A291" t="s">
        <v>49</v>
      </c>
      <c r="B291" s="34" t="s">
        <v>339</v>
      </c>
      <c r="C291" s="34" t="s">
        <v>679</v>
      </c>
      <c r="D291" s="35" t="s">
        <v>51</v>
      </c>
      <c r="E291" s="6" t="s">
        <v>680</v>
      </c>
      <c r="F291" s="36" t="s">
        <v>61</v>
      </c>
      <c r="G291" s="37">
        <v>223.9</v>
      </c>
      <c r="H291" s="36">
        <v>0</v>
      </c>
      <c r="I291" s="36">
        <f>ROUND(G291*H291,6)</f>
      </c>
      <c r="L291" s="38">
        <v>0</v>
      </c>
      <c r="M291" s="32">
        <f>ROUND(ROUND(L291,2)*ROUND(G291,3),2)</f>
      </c>
      <c r="N291" s="36" t="s">
        <v>54</v>
      </c>
      <c r="O291">
        <f>(M291*21)/100</f>
      </c>
      <c r="P291" t="s">
        <v>27</v>
      </c>
    </row>
    <row r="292" spans="1:5" ht="12.75">
      <c r="A292" s="35" t="s">
        <v>55</v>
      </c>
      <c r="E292" s="39" t="s">
        <v>51</v>
      </c>
    </row>
    <row r="293" spans="1:5" ht="25.5">
      <c r="A293" s="35" t="s">
        <v>56</v>
      </c>
      <c r="E293" s="40" t="s">
        <v>673</v>
      </c>
    </row>
    <row r="294" spans="1:5" ht="12.75">
      <c r="A294" t="s">
        <v>57</v>
      </c>
      <c r="E294" s="39" t="s">
        <v>681</v>
      </c>
    </row>
    <row r="295" spans="1:16" ht="12.75">
      <c r="A295" t="s">
        <v>49</v>
      </c>
      <c r="B295" s="34" t="s">
        <v>343</v>
      </c>
      <c r="C295" s="34" t="s">
        <v>682</v>
      </c>
      <c r="D295" s="35" t="s">
        <v>51</v>
      </c>
      <c r="E295" s="6" t="s">
        <v>683</v>
      </c>
      <c r="F295" s="36" t="s">
        <v>61</v>
      </c>
      <c r="G295" s="37">
        <v>223.9</v>
      </c>
      <c r="H295" s="36">
        <v>0</v>
      </c>
      <c r="I295" s="36">
        <f>ROUND(G295*H295,6)</f>
      </c>
      <c r="L295" s="38">
        <v>0</v>
      </c>
      <c r="M295" s="32">
        <f>ROUND(ROUND(L295,2)*ROUND(G295,3),2)</f>
      </c>
      <c r="N295" s="36" t="s">
        <v>54</v>
      </c>
      <c r="O295">
        <f>(M295*21)/100</f>
      </c>
      <c r="P295" t="s">
        <v>27</v>
      </c>
    </row>
    <row r="296" spans="1:5" ht="12.75">
      <c r="A296" s="35" t="s">
        <v>55</v>
      </c>
      <c r="E296" s="39" t="s">
        <v>51</v>
      </c>
    </row>
    <row r="297" spans="1:5" ht="25.5">
      <c r="A297" s="35" t="s">
        <v>56</v>
      </c>
      <c r="E297" s="40" t="s">
        <v>673</v>
      </c>
    </row>
    <row r="298" spans="1:5" ht="12.75">
      <c r="A298" t="s">
        <v>57</v>
      </c>
      <c r="E298" s="39" t="s">
        <v>684</v>
      </c>
    </row>
    <row r="299" spans="1:16" ht="12.75">
      <c r="A299" t="s">
        <v>49</v>
      </c>
      <c r="B299" s="34" t="s">
        <v>348</v>
      </c>
      <c r="C299" s="34" t="s">
        <v>685</v>
      </c>
      <c r="D299" s="35" t="s">
        <v>51</v>
      </c>
      <c r="E299" s="6" t="s">
        <v>686</v>
      </c>
      <c r="F299" s="36" t="s">
        <v>61</v>
      </c>
      <c r="G299" s="37">
        <v>223.9</v>
      </c>
      <c r="H299" s="36">
        <v>0</v>
      </c>
      <c r="I299" s="36">
        <f>ROUND(G299*H299,6)</f>
      </c>
      <c r="L299" s="38">
        <v>0</v>
      </c>
      <c r="M299" s="32">
        <f>ROUND(ROUND(L299,2)*ROUND(G299,3),2)</f>
      </c>
      <c r="N299" s="36" t="s">
        <v>54</v>
      </c>
      <c r="O299">
        <f>(M299*21)/100</f>
      </c>
      <c r="P299" t="s">
        <v>27</v>
      </c>
    </row>
    <row r="300" spans="1:5" ht="12.75">
      <c r="A300" s="35" t="s">
        <v>55</v>
      </c>
      <c r="E300" s="39" t="s">
        <v>51</v>
      </c>
    </row>
    <row r="301" spans="1:5" ht="25.5">
      <c r="A301" s="35" t="s">
        <v>56</v>
      </c>
      <c r="E301" s="40" t="s">
        <v>673</v>
      </c>
    </row>
    <row r="302" spans="1:5" ht="25.5">
      <c r="A302" t="s">
        <v>57</v>
      </c>
      <c r="E302" s="39" t="s">
        <v>687</v>
      </c>
    </row>
    <row r="303" spans="1:16" ht="12.75">
      <c r="A303" t="s">
        <v>49</v>
      </c>
      <c r="B303" s="34" t="s">
        <v>352</v>
      </c>
      <c r="C303" s="34" t="s">
        <v>688</v>
      </c>
      <c r="D303" s="35" t="s">
        <v>51</v>
      </c>
      <c r="E303" s="6" t="s">
        <v>689</v>
      </c>
      <c r="F303" s="36" t="s">
        <v>61</v>
      </c>
      <c r="G303" s="37">
        <v>223.9</v>
      </c>
      <c r="H303" s="36">
        <v>0</v>
      </c>
      <c r="I303" s="36">
        <f>ROUND(G303*H303,6)</f>
      </c>
      <c r="L303" s="38">
        <v>0</v>
      </c>
      <c r="M303" s="32">
        <f>ROUND(ROUND(L303,2)*ROUND(G303,3),2)</f>
      </c>
      <c r="N303" s="36" t="s">
        <v>54</v>
      </c>
      <c r="O303">
        <f>(M303*21)/100</f>
      </c>
      <c r="P303" t="s">
        <v>27</v>
      </c>
    </row>
    <row r="304" spans="1:5" ht="12.75">
      <c r="A304" s="35" t="s">
        <v>55</v>
      </c>
      <c r="E304" s="39" t="s">
        <v>51</v>
      </c>
    </row>
    <row r="305" spans="1:5" ht="25.5">
      <c r="A305" s="35" t="s">
        <v>56</v>
      </c>
      <c r="E305" s="40" t="s">
        <v>673</v>
      </c>
    </row>
    <row r="306" spans="1:5" ht="12.75">
      <c r="A306" t="s">
        <v>57</v>
      </c>
      <c r="E306" s="39" t="s">
        <v>690</v>
      </c>
    </row>
    <row r="307" spans="1:16" ht="12.75">
      <c r="A307" t="s">
        <v>49</v>
      </c>
      <c r="B307" s="34" t="s">
        <v>356</v>
      </c>
      <c r="C307" s="34" t="s">
        <v>691</v>
      </c>
      <c r="D307" s="35" t="s">
        <v>51</v>
      </c>
      <c r="E307" s="6" t="s">
        <v>692</v>
      </c>
      <c r="F307" s="36" t="s">
        <v>80</v>
      </c>
      <c r="G307" s="37">
        <v>26.773</v>
      </c>
      <c r="H307" s="36">
        <v>0</v>
      </c>
      <c r="I307" s="36">
        <f>ROUND(G307*H307,6)</f>
      </c>
      <c r="L307" s="38">
        <v>0</v>
      </c>
      <c r="M307" s="32">
        <f>ROUND(ROUND(L307,2)*ROUND(G307,3),2)</f>
      </c>
      <c r="N307" s="36" t="s">
        <v>54</v>
      </c>
      <c r="O307">
        <f>(M307*21)/100</f>
      </c>
      <c r="P307" t="s">
        <v>27</v>
      </c>
    </row>
    <row r="308" spans="1:5" ht="12.75">
      <c r="A308" s="35" t="s">
        <v>55</v>
      </c>
      <c r="E308" s="39" t="s">
        <v>51</v>
      </c>
    </row>
    <row r="309" spans="1:5" ht="38.25">
      <c r="A309" s="35" t="s">
        <v>56</v>
      </c>
      <c r="E309" s="40" t="s">
        <v>693</v>
      </c>
    </row>
    <row r="310" spans="1:5" ht="12.75">
      <c r="A310" t="s">
        <v>57</v>
      </c>
      <c r="E310" s="39" t="s">
        <v>694</v>
      </c>
    </row>
    <row r="311" spans="1:13" ht="12.75">
      <c r="A311" t="s">
        <v>46</v>
      </c>
      <c r="C311" s="31" t="s">
        <v>83</v>
      </c>
      <c r="E311" s="33" t="s">
        <v>695</v>
      </c>
      <c r="J311" s="32">
        <f>0</f>
      </c>
      <c r="K311" s="32">
        <f>0</f>
      </c>
      <c r="L311" s="32">
        <f>0+L312+L316+L320+L324+L328+L332+L336+L340+L344+L348+L352+L356+L360+L364+L368+L372+L376</f>
      </c>
      <c r="M311" s="32">
        <f>0+M312+M316+M320+M324+M328+M332+M336+M340+M344+M348+M352+M356+M360+M364+M368+M372+M376</f>
      </c>
    </row>
    <row r="312" spans="1:16" ht="25.5">
      <c r="A312" t="s">
        <v>49</v>
      </c>
      <c r="B312" s="34" t="s">
        <v>360</v>
      </c>
      <c r="C312" s="34" t="s">
        <v>696</v>
      </c>
      <c r="D312" s="35" t="s">
        <v>51</v>
      </c>
      <c r="E312" s="6" t="s">
        <v>697</v>
      </c>
      <c r="F312" s="36" t="s">
        <v>61</v>
      </c>
      <c r="G312" s="37">
        <v>837.455</v>
      </c>
      <c r="H312" s="36">
        <v>0</v>
      </c>
      <c r="I312" s="36">
        <f>ROUND(G312*H312,6)</f>
      </c>
      <c r="L312" s="38">
        <v>0</v>
      </c>
      <c r="M312" s="32">
        <f>ROUND(ROUND(L312,2)*ROUND(G312,3),2)</f>
      </c>
      <c r="N312" s="36" t="s">
        <v>62</v>
      </c>
      <c r="O312">
        <f>(M312*21)/100</f>
      </c>
      <c r="P312" t="s">
        <v>27</v>
      </c>
    </row>
    <row r="313" spans="1:5" ht="12.75">
      <c r="A313" s="35" t="s">
        <v>55</v>
      </c>
      <c r="E313" s="39" t="s">
        <v>51</v>
      </c>
    </row>
    <row r="314" spans="1:5" ht="12.75">
      <c r="A314" s="35" t="s">
        <v>56</v>
      </c>
      <c r="E314" s="40" t="s">
        <v>51</v>
      </c>
    </row>
    <row r="315" spans="1:5" ht="12.75">
      <c r="A315" t="s">
        <v>57</v>
      </c>
      <c r="E315" s="39" t="s">
        <v>64</v>
      </c>
    </row>
    <row r="316" spans="1:16" ht="25.5">
      <c r="A316" t="s">
        <v>49</v>
      </c>
      <c r="B316" s="34" t="s">
        <v>364</v>
      </c>
      <c r="C316" s="34" t="s">
        <v>445</v>
      </c>
      <c r="D316" s="35" t="s">
        <v>51</v>
      </c>
      <c r="E316" s="6" t="s">
        <v>446</v>
      </c>
      <c r="F316" s="36" t="s">
        <v>96</v>
      </c>
      <c r="G316" s="37">
        <v>1</v>
      </c>
      <c r="H316" s="36">
        <v>0</v>
      </c>
      <c r="I316" s="36">
        <f>ROUND(G316*H316,6)</f>
      </c>
      <c r="L316" s="38">
        <v>0</v>
      </c>
      <c r="M316" s="32">
        <f>ROUND(ROUND(L316,2)*ROUND(G316,3),2)</f>
      </c>
      <c r="N316" s="36" t="s">
        <v>62</v>
      </c>
      <c r="O316">
        <f>(M316*21)/100</f>
      </c>
      <c r="P316" t="s">
        <v>27</v>
      </c>
    </row>
    <row r="317" spans="1:5" ht="12.75">
      <c r="A317" s="35" t="s">
        <v>55</v>
      </c>
      <c r="E317" s="39" t="s">
        <v>51</v>
      </c>
    </row>
    <row r="318" spans="1:5" ht="12.75">
      <c r="A318" s="35" t="s">
        <v>56</v>
      </c>
      <c r="E318" s="40" t="s">
        <v>51</v>
      </c>
    </row>
    <row r="319" spans="1:5" ht="12.75">
      <c r="A319" t="s">
        <v>57</v>
      </c>
      <c r="E319" s="39" t="s">
        <v>64</v>
      </c>
    </row>
    <row r="320" spans="1:16" ht="12.75">
      <c r="A320" t="s">
        <v>49</v>
      </c>
      <c r="B320" s="34" t="s">
        <v>368</v>
      </c>
      <c r="C320" s="34" t="s">
        <v>698</v>
      </c>
      <c r="D320" s="35" t="s">
        <v>51</v>
      </c>
      <c r="E320" s="6" t="s">
        <v>699</v>
      </c>
      <c r="F320" s="36" t="s">
        <v>96</v>
      </c>
      <c r="G320" s="37">
        <v>6</v>
      </c>
      <c r="H320" s="36">
        <v>0</v>
      </c>
      <c r="I320" s="36">
        <f>ROUND(G320*H320,6)</f>
      </c>
      <c r="L320" s="38">
        <v>0</v>
      </c>
      <c r="M320" s="32">
        <f>ROUND(ROUND(L320,2)*ROUND(G320,3),2)</f>
      </c>
      <c r="N320" s="36" t="s">
        <v>62</v>
      </c>
      <c r="O320">
        <f>(M320*21)/100</f>
      </c>
      <c r="P320" t="s">
        <v>27</v>
      </c>
    </row>
    <row r="321" spans="1:5" ht="12.75">
      <c r="A321" s="35" t="s">
        <v>55</v>
      </c>
      <c r="E321" s="39" t="s">
        <v>51</v>
      </c>
    </row>
    <row r="322" spans="1:5" ht="12.75">
      <c r="A322" s="35" t="s">
        <v>56</v>
      </c>
      <c r="E322" s="40" t="s">
        <v>51</v>
      </c>
    </row>
    <row r="323" spans="1:5" ht="12.75">
      <c r="A323" t="s">
        <v>57</v>
      </c>
      <c r="E323" s="39" t="s">
        <v>64</v>
      </c>
    </row>
    <row r="324" spans="1:16" ht="12.75">
      <c r="A324" t="s">
        <v>49</v>
      </c>
      <c r="B324" s="34" t="s">
        <v>372</v>
      </c>
      <c r="C324" s="34" t="s">
        <v>700</v>
      </c>
      <c r="D324" s="35" t="s">
        <v>51</v>
      </c>
      <c r="E324" s="6" t="s">
        <v>701</v>
      </c>
      <c r="F324" s="36" t="s">
        <v>96</v>
      </c>
      <c r="G324" s="37">
        <v>6</v>
      </c>
      <c r="H324" s="36">
        <v>0</v>
      </c>
      <c r="I324" s="36">
        <f>ROUND(G324*H324,6)</f>
      </c>
      <c r="L324" s="38">
        <v>0</v>
      </c>
      <c r="M324" s="32">
        <f>ROUND(ROUND(L324,2)*ROUND(G324,3),2)</f>
      </c>
      <c r="N324" s="36" t="s">
        <v>62</v>
      </c>
      <c r="O324">
        <f>(M324*21)/100</f>
      </c>
      <c r="P324" t="s">
        <v>27</v>
      </c>
    </row>
    <row r="325" spans="1:5" ht="12.75">
      <c r="A325" s="35" t="s">
        <v>55</v>
      </c>
      <c r="E325" s="39" t="s">
        <v>51</v>
      </c>
    </row>
    <row r="326" spans="1:5" ht="12.75">
      <c r="A326" s="35" t="s">
        <v>56</v>
      </c>
      <c r="E326" s="40" t="s">
        <v>51</v>
      </c>
    </row>
    <row r="327" spans="1:5" ht="12.75">
      <c r="A327" t="s">
        <v>57</v>
      </c>
      <c r="E327" s="39" t="s">
        <v>64</v>
      </c>
    </row>
    <row r="328" spans="1:16" ht="12.75">
      <c r="A328" t="s">
        <v>49</v>
      </c>
      <c r="B328" s="34" t="s">
        <v>376</v>
      </c>
      <c r="C328" s="34" t="s">
        <v>702</v>
      </c>
      <c r="D328" s="35" t="s">
        <v>51</v>
      </c>
      <c r="E328" s="6" t="s">
        <v>703</v>
      </c>
      <c r="F328" s="36" t="s">
        <v>80</v>
      </c>
      <c r="G328" s="37">
        <v>300</v>
      </c>
      <c r="H328" s="36">
        <v>0</v>
      </c>
      <c r="I328" s="36">
        <f>ROUND(G328*H328,6)</f>
      </c>
      <c r="L328" s="38">
        <v>0</v>
      </c>
      <c r="M328" s="32">
        <f>ROUND(ROUND(L328,2)*ROUND(G328,3),2)</f>
      </c>
      <c r="N328" s="36" t="s">
        <v>62</v>
      </c>
      <c r="O328">
        <f>(M328*21)/100</f>
      </c>
      <c r="P328" t="s">
        <v>27</v>
      </c>
    </row>
    <row r="329" spans="1:5" ht="12.75">
      <c r="A329" s="35" t="s">
        <v>55</v>
      </c>
      <c r="E329" s="39" t="s">
        <v>51</v>
      </c>
    </row>
    <row r="330" spans="1:5" ht="12.75">
      <c r="A330" s="35" t="s">
        <v>56</v>
      </c>
      <c r="E330" s="40" t="s">
        <v>51</v>
      </c>
    </row>
    <row r="331" spans="1:5" ht="12.75">
      <c r="A331" t="s">
        <v>57</v>
      </c>
      <c r="E331" s="39" t="s">
        <v>64</v>
      </c>
    </row>
    <row r="332" spans="1:16" ht="12.75">
      <c r="A332" t="s">
        <v>49</v>
      </c>
      <c r="B332" s="34" t="s">
        <v>380</v>
      </c>
      <c r="C332" s="34" t="s">
        <v>704</v>
      </c>
      <c r="D332" s="35" t="s">
        <v>51</v>
      </c>
      <c r="E332" s="6" t="s">
        <v>705</v>
      </c>
      <c r="F332" s="36" t="s">
        <v>80</v>
      </c>
      <c r="G332" s="37">
        <v>300</v>
      </c>
      <c r="H332" s="36">
        <v>0</v>
      </c>
      <c r="I332" s="36">
        <f>ROUND(G332*H332,6)</f>
      </c>
      <c r="L332" s="38">
        <v>0</v>
      </c>
      <c r="M332" s="32">
        <f>ROUND(ROUND(L332,2)*ROUND(G332,3),2)</f>
      </c>
      <c r="N332" s="36" t="s">
        <v>62</v>
      </c>
      <c r="O332">
        <f>(M332*21)/100</f>
      </c>
      <c r="P332" t="s">
        <v>27</v>
      </c>
    </row>
    <row r="333" spans="1:5" ht="12.75">
      <c r="A333" s="35" t="s">
        <v>55</v>
      </c>
      <c r="E333" s="39" t="s">
        <v>51</v>
      </c>
    </row>
    <row r="334" spans="1:5" ht="12.75">
      <c r="A334" s="35" t="s">
        <v>56</v>
      </c>
      <c r="E334" s="40" t="s">
        <v>51</v>
      </c>
    </row>
    <row r="335" spans="1:5" ht="12.75">
      <c r="A335" t="s">
        <v>57</v>
      </c>
      <c r="E335" s="39" t="s">
        <v>64</v>
      </c>
    </row>
    <row r="336" spans="1:16" ht="12.75">
      <c r="A336" t="s">
        <v>49</v>
      </c>
      <c r="B336" s="34" t="s">
        <v>383</v>
      </c>
      <c r="C336" s="34" t="s">
        <v>706</v>
      </c>
      <c r="D336" s="35" t="s">
        <v>51</v>
      </c>
      <c r="E336" s="6" t="s">
        <v>707</v>
      </c>
      <c r="F336" s="36" t="s">
        <v>96</v>
      </c>
      <c r="G336" s="37">
        <v>4</v>
      </c>
      <c r="H336" s="36">
        <v>0</v>
      </c>
      <c r="I336" s="36">
        <f>ROUND(G336*H336,6)</f>
      </c>
      <c r="L336" s="38">
        <v>0</v>
      </c>
      <c r="M336" s="32">
        <f>ROUND(ROUND(L336,2)*ROUND(G336,3),2)</f>
      </c>
      <c r="N336" s="36" t="s">
        <v>62</v>
      </c>
      <c r="O336">
        <f>(M336*21)/100</f>
      </c>
      <c r="P336" t="s">
        <v>27</v>
      </c>
    </row>
    <row r="337" spans="1:5" ht="12.75">
      <c r="A337" s="35" t="s">
        <v>55</v>
      </c>
      <c r="E337" s="39" t="s">
        <v>51</v>
      </c>
    </row>
    <row r="338" spans="1:5" ht="12.75">
      <c r="A338" s="35" t="s">
        <v>56</v>
      </c>
      <c r="E338" s="40" t="s">
        <v>51</v>
      </c>
    </row>
    <row r="339" spans="1:5" ht="12.75">
      <c r="A339" t="s">
        <v>57</v>
      </c>
      <c r="E339" s="39" t="s">
        <v>64</v>
      </c>
    </row>
    <row r="340" spans="1:16" ht="12.75">
      <c r="A340" t="s">
        <v>49</v>
      </c>
      <c r="B340" s="34" t="s">
        <v>387</v>
      </c>
      <c r="C340" s="34" t="s">
        <v>708</v>
      </c>
      <c r="D340" s="35" t="s">
        <v>51</v>
      </c>
      <c r="E340" s="6" t="s">
        <v>709</v>
      </c>
      <c r="F340" s="36" t="s">
        <v>96</v>
      </c>
      <c r="G340" s="37">
        <v>2</v>
      </c>
      <c r="H340" s="36">
        <v>0</v>
      </c>
      <c r="I340" s="36">
        <f>ROUND(G340*H340,6)</f>
      </c>
      <c r="L340" s="38">
        <v>0</v>
      </c>
      <c r="M340" s="32">
        <f>ROUND(ROUND(L340,2)*ROUND(G340,3),2)</f>
      </c>
      <c r="N340" s="36" t="s">
        <v>62</v>
      </c>
      <c r="O340">
        <f>(M340*21)/100</f>
      </c>
      <c r="P340" t="s">
        <v>27</v>
      </c>
    </row>
    <row r="341" spans="1:5" ht="12.75">
      <c r="A341" s="35" t="s">
        <v>55</v>
      </c>
      <c r="E341" s="39" t="s">
        <v>51</v>
      </c>
    </row>
    <row r="342" spans="1:5" ht="12.75">
      <c r="A342" s="35" t="s">
        <v>56</v>
      </c>
      <c r="E342" s="40" t="s">
        <v>51</v>
      </c>
    </row>
    <row r="343" spans="1:5" ht="12.75">
      <c r="A343" t="s">
        <v>57</v>
      </c>
      <c r="E343" s="39" t="s">
        <v>64</v>
      </c>
    </row>
    <row r="344" spans="1:16" ht="12.75">
      <c r="A344" t="s">
        <v>49</v>
      </c>
      <c r="B344" s="34" t="s">
        <v>391</v>
      </c>
      <c r="C344" s="34" t="s">
        <v>710</v>
      </c>
      <c r="D344" s="35" t="s">
        <v>51</v>
      </c>
      <c r="E344" s="6" t="s">
        <v>711</v>
      </c>
      <c r="F344" s="36" t="s">
        <v>96</v>
      </c>
      <c r="G344" s="37">
        <v>2</v>
      </c>
      <c r="H344" s="36">
        <v>0</v>
      </c>
      <c r="I344" s="36">
        <f>ROUND(G344*H344,6)</f>
      </c>
      <c r="L344" s="38">
        <v>0</v>
      </c>
      <c r="M344" s="32">
        <f>ROUND(ROUND(L344,2)*ROUND(G344,3),2)</f>
      </c>
      <c r="N344" s="36" t="s">
        <v>62</v>
      </c>
      <c r="O344">
        <f>(M344*21)/100</f>
      </c>
      <c r="P344" t="s">
        <v>27</v>
      </c>
    </row>
    <row r="345" spans="1:5" ht="12.75">
      <c r="A345" s="35" t="s">
        <v>55</v>
      </c>
      <c r="E345" s="39" t="s">
        <v>51</v>
      </c>
    </row>
    <row r="346" spans="1:5" ht="12.75">
      <c r="A346" s="35" t="s">
        <v>56</v>
      </c>
      <c r="E346" s="40" t="s">
        <v>51</v>
      </c>
    </row>
    <row r="347" spans="1:5" ht="12.75">
      <c r="A347" t="s">
        <v>57</v>
      </c>
      <c r="E347" s="39" t="s">
        <v>64</v>
      </c>
    </row>
    <row r="348" spans="1:16" ht="12.75">
      <c r="A348" t="s">
        <v>49</v>
      </c>
      <c r="B348" s="34" t="s">
        <v>395</v>
      </c>
      <c r="C348" s="34" t="s">
        <v>712</v>
      </c>
      <c r="D348" s="35" t="s">
        <v>51</v>
      </c>
      <c r="E348" s="6" t="s">
        <v>713</v>
      </c>
      <c r="F348" s="36" t="s">
        <v>402</v>
      </c>
      <c r="G348" s="37">
        <v>10</v>
      </c>
      <c r="H348" s="36">
        <v>0</v>
      </c>
      <c r="I348" s="36">
        <f>ROUND(G348*H348,6)</f>
      </c>
      <c r="L348" s="38">
        <v>0</v>
      </c>
      <c r="M348" s="32">
        <f>ROUND(ROUND(L348,2)*ROUND(G348,3),2)</f>
      </c>
      <c r="N348" s="36" t="s">
        <v>62</v>
      </c>
      <c r="O348">
        <f>(M348*21)/100</f>
      </c>
      <c r="P348" t="s">
        <v>27</v>
      </c>
    </row>
    <row r="349" spans="1:5" ht="12.75">
      <c r="A349" s="35" t="s">
        <v>55</v>
      </c>
      <c r="E349" s="39" t="s">
        <v>51</v>
      </c>
    </row>
    <row r="350" spans="1:5" ht="12.75">
      <c r="A350" s="35" t="s">
        <v>56</v>
      </c>
      <c r="E350" s="40" t="s">
        <v>51</v>
      </c>
    </row>
    <row r="351" spans="1:5" ht="12.75">
      <c r="A351" t="s">
        <v>57</v>
      </c>
      <c r="E351" s="39" t="s">
        <v>64</v>
      </c>
    </row>
    <row r="352" spans="1:16" ht="12.75">
      <c r="A352" t="s">
        <v>49</v>
      </c>
      <c r="B352" s="34" t="s">
        <v>399</v>
      </c>
      <c r="C352" s="34" t="s">
        <v>714</v>
      </c>
      <c r="D352" s="35" t="s">
        <v>51</v>
      </c>
      <c r="E352" s="6" t="s">
        <v>715</v>
      </c>
      <c r="F352" s="36" t="s">
        <v>53</v>
      </c>
      <c r="G352" s="37">
        <v>0.3</v>
      </c>
      <c r="H352" s="36">
        <v>0</v>
      </c>
      <c r="I352" s="36">
        <f>ROUND(G352*H352,6)</f>
      </c>
      <c r="L352" s="38">
        <v>0</v>
      </c>
      <c r="M352" s="32">
        <f>ROUND(ROUND(L352,2)*ROUND(G352,3),2)</f>
      </c>
      <c r="N352" s="36" t="s">
        <v>62</v>
      </c>
      <c r="O352">
        <f>(M352*21)/100</f>
      </c>
      <c r="P352" t="s">
        <v>27</v>
      </c>
    </row>
    <row r="353" spans="1:5" ht="12.75">
      <c r="A353" s="35" t="s">
        <v>55</v>
      </c>
      <c r="E353" s="39" t="s">
        <v>51</v>
      </c>
    </row>
    <row r="354" spans="1:5" ht="12.75">
      <c r="A354" s="35" t="s">
        <v>56</v>
      </c>
      <c r="E354" s="40" t="s">
        <v>51</v>
      </c>
    </row>
    <row r="355" spans="1:5" ht="12.75">
      <c r="A355" t="s">
        <v>57</v>
      </c>
      <c r="E355" s="39" t="s">
        <v>64</v>
      </c>
    </row>
    <row r="356" spans="1:16" ht="12.75">
      <c r="A356" t="s">
        <v>49</v>
      </c>
      <c r="B356" s="34" t="s">
        <v>403</v>
      </c>
      <c r="C356" s="34" t="s">
        <v>716</v>
      </c>
      <c r="D356" s="35" t="s">
        <v>51</v>
      </c>
      <c r="E356" s="6" t="s">
        <v>717</v>
      </c>
      <c r="F356" s="36" t="s">
        <v>53</v>
      </c>
      <c r="G356" s="37">
        <v>0.3</v>
      </c>
      <c r="H356" s="36">
        <v>0</v>
      </c>
      <c r="I356" s="36">
        <f>ROUND(G356*H356,6)</f>
      </c>
      <c r="L356" s="38">
        <v>0</v>
      </c>
      <c r="M356" s="32">
        <f>ROUND(ROUND(L356,2)*ROUND(G356,3),2)</f>
      </c>
      <c r="N356" s="36" t="s">
        <v>62</v>
      </c>
      <c r="O356">
        <f>(M356*21)/100</f>
      </c>
      <c r="P356" t="s">
        <v>27</v>
      </c>
    </row>
    <row r="357" spans="1:5" ht="12.75">
      <c r="A357" s="35" t="s">
        <v>55</v>
      </c>
      <c r="E357" s="39" t="s">
        <v>51</v>
      </c>
    </row>
    <row r="358" spans="1:5" ht="12.75">
      <c r="A358" s="35" t="s">
        <v>56</v>
      </c>
      <c r="E358" s="40" t="s">
        <v>51</v>
      </c>
    </row>
    <row r="359" spans="1:5" ht="12.75">
      <c r="A359" t="s">
        <v>57</v>
      </c>
      <c r="E359" s="39" t="s">
        <v>64</v>
      </c>
    </row>
    <row r="360" spans="1:16" ht="12.75">
      <c r="A360" t="s">
        <v>49</v>
      </c>
      <c r="B360" s="34" t="s">
        <v>407</v>
      </c>
      <c r="C360" s="34" t="s">
        <v>718</v>
      </c>
      <c r="D360" s="35" t="s">
        <v>51</v>
      </c>
      <c r="E360" s="6" t="s">
        <v>719</v>
      </c>
      <c r="F360" s="36" t="s">
        <v>96</v>
      </c>
      <c r="G360" s="37">
        <v>1</v>
      </c>
      <c r="H360" s="36">
        <v>0</v>
      </c>
      <c r="I360" s="36">
        <f>ROUND(G360*H360,6)</f>
      </c>
      <c r="L360" s="38">
        <v>0</v>
      </c>
      <c r="M360" s="32">
        <f>ROUND(ROUND(L360,2)*ROUND(G360,3),2)</f>
      </c>
      <c r="N360" s="36" t="s">
        <v>62</v>
      </c>
      <c r="O360">
        <f>(M360*21)/100</f>
      </c>
      <c r="P360" t="s">
        <v>27</v>
      </c>
    </row>
    <row r="361" spans="1:5" ht="12.75">
      <c r="A361" s="35" t="s">
        <v>55</v>
      </c>
      <c r="E361" s="39" t="s">
        <v>51</v>
      </c>
    </row>
    <row r="362" spans="1:5" ht="12.75">
      <c r="A362" s="35" t="s">
        <v>56</v>
      </c>
      <c r="E362" s="40" t="s">
        <v>51</v>
      </c>
    </row>
    <row r="363" spans="1:5" ht="12.75">
      <c r="A363" t="s">
        <v>57</v>
      </c>
      <c r="E363" s="39" t="s">
        <v>64</v>
      </c>
    </row>
    <row r="364" spans="1:16" ht="12.75">
      <c r="A364" t="s">
        <v>49</v>
      </c>
      <c r="B364" s="34" t="s">
        <v>411</v>
      </c>
      <c r="C364" s="34" t="s">
        <v>720</v>
      </c>
      <c r="D364" s="35" t="s">
        <v>51</v>
      </c>
      <c r="E364" s="6" t="s">
        <v>721</v>
      </c>
      <c r="F364" s="36" t="s">
        <v>96</v>
      </c>
      <c r="G364" s="37">
        <v>1</v>
      </c>
      <c r="H364" s="36">
        <v>0</v>
      </c>
      <c r="I364" s="36">
        <f>ROUND(G364*H364,6)</f>
      </c>
      <c r="L364" s="38">
        <v>0</v>
      </c>
      <c r="M364" s="32">
        <f>ROUND(ROUND(L364,2)*ROUND(G364,3),2)</f>
      </c>
      <c r="N364" s="36" t="s">
        <v>62</v>
      </c>
      <c r="O364">
        <f>(M364*21)/100</f>
      </c>
      <c r="P364" t="s">
        <v>27</v>
      </c>
    </row>
    <row r="365" spans="1:5" ht="12.75">
      <c r="A365" s="35" t="s">
        <v>55</v>
      </c>
      <c r="E365" s="39" t="s">
        <v>51</v>
      </c>
    </row>
    <row r="366" spans="1:5" ht="12.75">
      <c r="A366" s="35" t="s">
        <v>56</v>
      </c>
      <c r="E366" s="40" t="s">
        <v>51</v>
      </c>
    </row>
    <row r="367" spans="1:5" ht="12.75">
      <c r="A367" t="s">
        <v>57</v>
      </c>
      <c r="E367" s="39" t="s">
        <v>64</v>
      </c>
    </row>
    <row r="368" spans="1:16" ht="12.75">
      <c r="A368" t="s">
        <v>49</v>
      </c>
      <c r="B368" s="34" t="s">
        <v>415</v>
      </c>
      <c r="C368" s="34" t="s">
        <v>722</v>
      </c>
      <c r="D368" s="35" t="s">
        <v>51</v>
      </c>
      <c r="E368" s="6" t="s">
        <v>723</v>
      </c>
      <c r="F368" s="36" t="s">
        <v>402</v>
      </c>
      <c r="G368" s="37">
        <v>8</v>
      </c>
      <c r="H368" s="36">
        <v>0</v>
      </c>
      <c r="I368" s="36">
        <f>ROUND(G368*H368,6)</f>
      </c>
      <c r="L368" s="38">
        <v>0</v>
      </c>
      <c r="M368" s="32">
        <f>ROUND(ROUND(L368,2)*ROUND(G368,3),2)</f>
      </c>
      <c r="N368" s="36" t="s">
        <v>62</v>
      </c>
      <c r="O368">
        <f>(M368*21)/100</f>
      </c>
      <c r="P368" t="s">
        <v>27</v>
      </c>
    </row>
    <row r="369" spans="1:5" ht="12.75">
      <c r="A369" s="35" t="s">
        <v>55</v>
      </c>
      <c r="E369" s="39" t="s">
        <v>51</v>
      </c>
    </row>
    <row r="370" spans="1:5" ht="12.75">
      <c r="A370" s="35" t="s">
        <v>56</v>
      </c>
      <c r="E370" s="40" t="s">
        <v>51</v>
      </c>
    </row>
    <row r="371" spans="1:5" ht="12.75">
      <c r="A371" t="s">
        <v>57</v>
      </c>
      <c r="E371" s="39" t="s">
        <v>64</v>
      </c>
    </row>
    <row r="372" spans="1:16" ht="12.75">
      <c r="A372" t="s">
        <v>49</v>
      </c>
      <c r="B372" s="34" t="s">
        <v>420</v>
      </c>
      <c r="C372" s="34" t="s">
        <v>724</v>
      </c>
      <c r="D372" s="35" t="s">
        <v>51</v>
      </c>
      <c r="E372" s="6" t="s">
        <v>725</v>
      </c>
      <c r="F372" s="36" t="s">
        <v>402</v>
      </c>
      <c r="G372" s="37">
        <v>8</v>
      </c>
      <c r="H372" s="36">
        <v>0</v>
      </c>
      <c r="I372" s="36">
        <f>ROUND(G372*H372,6)</f>
      </c>
      <c r="L372" s="38">
        <v>0</v>
      </c>
      <c r="M372" s="32">
        <f>ROUND(ROUND(L372,2)*ROUND(G372,3),2)</f>
      </c>
      <c r="N372" s="36" t="s">
        <v>62</v>
      </c>
      <c r="O372">
        <f>(M372*21)/100</f>
      </c>
      <c r="P372" t="s">
        <v>27</v>
      </c>
    </row>
    <row r="373" spans="1:5" ht="12.75">
      <c r="A373" s="35" t="s">
        <v>55</v>
      </c>
      <c r="E373" s="39" t="s">
        <v>51</v>
      </c>
    </row>
    <row r="374" spans="1:5" ht="12.75">
      <c r="A374" s="35" t="s">
        <v>56</v>
      </c>
      <c r="E374" s="40" t="s">
        <v>51</v>
      </c>
    </row>
    <row r="375" spans="1:5" ht="12.75">
      <c r="A375" t="s">
        <v>57</v>
      </c>
      <c r="E375" s="39" t="s">
        <v>64</v>
      </c>
    </row>
    <row r="376" spans="1:16" ht="12.75">
      <c r="A376" t="s">
        <v>49</v>
      </c>
      <c r="B376" s="34" t="s">
        <v>423</v>
      </c>
      <c r="C376" s="34" t="s">
        <v>726</v>
      </c>
      <c r="D376" s="35" t="s">
        <v>51</v>
      </c>
      <c r="E376" s="6" t="s">
        <v>727</v>
      </c>
      <c r="F376" s="36" t="s">
        <v>456</v>
      </c>
      <c r="G376" s="37">
        <v>1</v>
      </c>
      <c r="H376" s="36">
        <v>0</v>
      </c>
      <c r="I376" s="36">
        <f>ROUND(G376*H376,6)</f>
      </c>
      <c r="L376" s="38">
        <v>0</v>
      </c>
      <c r="M376" s="32">
        <f>ROUND(ROUND(L376,2)*ROUND(G376,3),2)</f>
      </c>
      <c r="N376" s="36" t="s">
        <v>54</v>
      </c>
      <c r="O376">
        <f>(M376*21)/100</f>
      </c>
      <c r="P376" t="s">
        <v>27</v>
      </c>
    </row>
    <row r="377" spans="1:5" ht="12.75">
      <c r="A377" s="35" t="s">
        <v>55</v>
      </c>
      <c r="E377" s="39" t="s">
        <v>51</v>
      </c>
    </row>
    <row r="378" spans="1:5" ht="12.75">
      <c r="A378" s="35" t="s">
        <v>56</v>
      </c>
      <c r="E378" s="40" t="s">
        <v>51</v>
      </c>
    </row>
    <row r="379" spans="1:5" ht="51">
      <c r="A379" t="s">
        <v>57</v>
      </c>
      <c r="E379" s="39" t="s">
        <v>728</v>
      </c>
    </row>
    <row r="380" spans="1:13" ht="12.75">
      <c r="A380" t="s">
        <v>46</v>
      </c>
      <c r="C380" s="31" t="s">
        <v>87</v>
      </c>
      <c r="E380" s="33" t="s">
        <v>729</v>
      </c>
      <c r="J380" s="32">
        <f>0</f>
      </c>
      <c r="K380" s="32">
        <f>0</f>
      </c>
      <c r="L380" s="32">
        <f>0+L381+L385+L389</f>
      </c>
      <c r="M380" s="32">
        <f>0+M381+M385+M389</f>
      </c>
    </row>
    <row r="381" spans="1:16" ht="12.75">
      <c r="A381" t="s">
        <v>49</v>
      </c>
      <c r="B381" s="34" t="s">
        <v>426</v>
      </c>
      <c r="C381" s="34" t="s">
        <v>730</v>
      </c>
      <c r="D381" s="35" t="s">
        <v>51</v>
      </c>
      <c r="E381" s="6" t="s">
        <v>731</v>
      </c>
      <c r="F381" s="36" t="s">
        <v>80</v>
      </c>
      <c r="G381" s="37">
        <v>3.8</v>
      </c>
      <c r="H381" s="36">
        <v>0</v>
      </c>
      <c r="I381" s="36">
        <f>ROUND(G381*H381,6)</f>
      </c>
      <c r="L381" s="38">
        <v>0</v>
      </c>
      <c r="M381" s="32">
        <f>ROUND(ROUND(L381,2)*ROUND(G381,3),2)</f>
      </c>
      <c r="N381" s="36" t="s">
        <v>62</v>
      </c>
      <c r="O381">
        <f>(M381*21)/100</f>
      </c>
      <c r="P381" t="s">
        <v>27</v>
      </c>
    </row>
    <row r="382" spans="1:5" ht="12.75">
      <c r="A382" s="35" t="s">
        <v>55</v>
      </c>
      <c r="E382" s="39" t="s">
        <v>51</v>
      </c>
    </row>
    <row r="383" spans="1:5" ht="12.75">
      <c r="A383" s="35" t="s">
        <v>56</v>
      </c>
      <c r="E383" s="40" t="s">
        <v>51</v>
      </c>
    </row>
    <row r="384" spans="1:5" ht="12.75">
      <c r="A384" t="s">
        <v>57</v>
      </c>
      <c r="E384" s="39" t="s">
        <v>64</v>
      </c>
    </row>
    <row r="385" spans="1:16" ht="12.75">
      <c r="A385" t="s">
        <v>49</v>
      </c>
      <c r="B385" s="34" t="s">
        <v>429</v>
      </c>
      <c r="C385" s="34" t="s">
        <v>732</v>
      </c>
      <c r="D385" s="35" t="s">
        <v>51</v>
      </c>
      <c r="E385" s="6" t="s">
        <v>733</v>
      </c>
      <c r="F385" s="36" t="s">
        <v>80</v>
      </c>
      <c r="G385" s="37">
        <v>94</v>
      </c>
      <c r="H385" s="36">
        <v>0</v>
      </c>
      <c r="I385" s="36">
        <f>ROUND(G385*H385,6)</f>
      </c>
      <c r="L385" s="38">
        <v>0</v>
      </c>
      <c r="M385" s="32">
        <f>ROUND(ROUND(L385,2)*ROUND(G385,3),2)</f>
      </c>
      <c r="N385" s="36" t="s">
        <v>62</v>
      </c>
      <c r="O385">
        <f>(M385*21)/100</f>
      </c>
      <c r="P385" t="s">
        <v>27</v>
      </c>
    </row>
    <row r="386" spans="1:5" ht="12.75">
      <c r="A386" s="35" t="s">
        <v>55</v>
      </c>
      <c r="E386" s="39" t="s">
        <v>51</v>
      </c>
    </row>
    <row r="387" spans="1:5" ht="25.5">
      <c r="A387" s="35" t="s">
        <v>56</v>
      </c>
      <c r="E387" s="40" t="s">
        <v>734</v>
      </c>
    </row>
    <row r="388" spans="1:5" ht="12.75">
      <c r="A388" t="s">
        <v>57</v>
      </c>
      <c r="E388" s="39" t="s">
        <v>64</v>
      </c>
    </row>
    <row r="389" spans="1:16" ht="12.75">
      <c r="A389" t="s">
        <v>49</v>
      </c>
      <c r="B389" s="34" t="s">
        <v>433</v>
      </c>
      <c r="C389" s="34" t="s">
        <v>735</v>
      </c>
      <c r="D389" s="35" t="s">
        <v>51</v>
      </c>
      <c r="E389" s="6" t="s">
        <v>736</v>
      </c>
      <c r="F389" s="36" t="s">
        <v>96</v>
      </c>
      <c r="G389" s="37">
        <v>4</v>
      </c>
      <c r="H389" s="36">
        <v>0</v>
      </c>
      <c r="I389" s="36">
        <f>ROUND(G389*H389,6)</f>
      </c>
      <c r="L389" s="38">
        <v>0</v>
      </c>
      <c r="M389" s="32">
        <f>ROUND(ROUND(L389,2)*ROUND(G389,3),2)</f>
      </c>
      <c r="N389" s="36" t="s">
        <v>62</v>
      </c>
      <c r="O389">
        <f>(M389*21)/100</f>
      </c>
      <c r="P389" t="s">
        <v>27</v>
      </c>
    </row>
    <row r="390" spans="1:5" ht="12.75">
      <c r="A390" s="35" t="s">
        <v>55</v>
      </c>
      <c r="E390" s="39" t="s">
        <v>51</v>
      </c>
    </row>
    <row r="391" spans="1:5" ht="12.75">
      <c r="A391" s="35" t="s">
        <v>56</v>
      </c>
      <c r="E391" s="40" t="s">
        <v>737</v>
      </c>
    </row>
    <row r="392" spans="1:5" ht="12.75">
      <c r="A392" t="s">
        <v>57</v>
      </c>
      <c r="E392" s="39" t="s">
        <v>64</v>
      </c>
    </row>
    <row r="393" spans="1:13" ht="12.75">
      <c r="A393" t="s">
        <v>46</v>
      </c>
      <c r="C393" s="31" t="s">
        <v>90</v>
      </c>
      <c r="E393" s="33" t="s">
        <v>738</v>
      </c>
      <c r="J393" s="32">
        <f>0</f>
      </c>
      <c r="K393" s="32">
        <f>0</f>
      </c>
      <c r="L393" s="32">
        <f>0+L394+L398+L402+L406+L410+L414+L418+L422+L426+L430+L434+L438+L442+L446+L450+L454+L458+L462+L466+L470+L474+L478+L482+L486+L490+L494+L498+L502+L506+L510+L514+L518+L522+L526+L530+L534+L538+L542+L546+L550+L554+L558+L562+L566+L570+L574+L578+L582</f>
      </c>
      <c r="M393" s="32">
        <f>0+M394+M398+M402+M406+M410+M414+M418+M422+M426+M430+M434+M438+M442+M446+M450+M454+M458+M462+M466+M470+M474+M478+M482+M486+M490+M494+M498+M502+M506+M510+M514+M518+M522+M526+M530+M534+M538+M542+M546+M550+M554+M558+M562+M566+M570+M574+M578+M582</f>
      </c>
    </row>
    <row r="394" spans="1:16" ht="12.75">
      <c r="A394" t="s">
        <v>49</v>
      </c>
      <c r="B394" s="34" t="s">
        <v>436</v>
      </c>
      <c r="C394" s="34" t="s">
        <v>119</v>
      </c>
      <c r="D394" s="35" t="s">
        <v>51</v>
      </c>
      <c r="E394" s="6" t="s">
        <v>120</v>
      </c>
      <c r="F394" s="36" t="s">
        <v>80</v>
      </c>
      <c r="G394" s="37">
        <v>32</v>
      </c>
      <c r="H394" s="36">
        <v>0</v>
      </c>
      <c r="I394" s="36">
        <f>ROUND(G394*H394,6)</f>
      </c>
      <c r="L394" s="38">
        <v>0</v>
      </c>
      <c r="M394" s="32">
        <f>ROUND(ROUND(L394,2)*ROUND(G394,3),2)</f>
      </c>
      <c r="N394" s="36" t="s">
        <v>62</v>
      </c>
      <c r="O394">
        <f>(M394*21)/100</f>
      </c>
      <c r="P394" t="s">
        <v>27</v>
      </c>
    </row>
    <row r="395" spans="1:5" ht="12.75">
      <c r="A395" s="35" t="s">
        <v>55</v>
      </c>
      <c r="E395" s="39" t="s">
        <v>51</v>
      </c>
    </row>
    <row r="396" spans="1:5" ht="25.5">
      <c r="A396" s="35" t="s">
        <v>56</v>
      </c>
      <c r="E396" s="40" t="s">
        <v>739</v>
      </c>
    </row>
    <row r="397" spans="1:5" ht="12.75">
      <c r="A397" t="s">
        <v>57</v>
      </c>
      <c r="E397" s="39" t="s">
        <v>64</v>
      </c>
    </row>
    <row r="398" spans="1:16" ht="25.5">
      <c r="A398" t="s">
        <v>49</v>
      </c>
      <c r="B398" s="34" t="s">
        <v>439</v>
      </c>
      <c r="C398" s="34" t="s">
        <v>740</v>
      </c>
      <c r="D398" s="35" t="s">
        <v>51</v>
      </c>
      <c r="E398" s="6" t="s">
        <v>741</v>
      </c>
      <c r="F398" s="36" t="s">
        <v>96</v>
      </c>
      <c r="G398" s="37">
        <v>2</v>
      </c>
      <c r="H398" s="36">
        <v>0</v>
      </c>
      <c r="I398" s="36">
        <f>ROUND(G398*H398,6)</f>
      </c>
      <c r="L398" s="38">
        <v>0</v>
      </c>
      <c r="M398" s="32">
        <f>ROUND(ROUND(L398,2)*ROUND(G398,3),2)</f>
      </c>
      <c r="N398" s="36" t="s">
        <v>62</v>
      </c>
      <c r="O398">
        <f>(M398*21)/100</f>
      </c>
      <c r="P398" t="s">
        <v>27</v>
      </c>
    </row>
    <row r="399" spans="1:5" ht="12.75">
      <c r="A399" s="35" t="s">
        <v>55</v>
      </c>
      <c r="E399" s="39" t="s">
        <v>51</v>
      </c>
    </row>
    <row r="400" spans="1:5" ht="25.5">
      <c r="A400" s="35" t="s">
        <v>56</v>
      </c>
      <c r="E400" s="40" t="s">
        <v>742</v>
      </c>
    </row>
    <row r="401" spans="1:5" ht="12.75">
      <c r="A401" t="s">
        <v>57</v>
      </c>
      <c r="E401" s="39" t="s">
        <v>64</v>
      </c>
    </row>
    <row r="402" spans="1:16" ht="25.5">
      <c r="A402" t="s">
        <v>49</v>
      </c>
      <c r="B402" s="34" t="s">
        <v>444</v>
      </c>
      <c r="C402" s="34" t="s">
        <v>743</v>
      </c>
      <c r="D402" s="35" t="s">
        <v>51</v>
      </c>
      <c r="E402" s="6" t="s">
        <v>744</v>
      </c>
      <c r="F402" s="36" t="s">
        <v>96</v>
      </c>
      <c r="G402" s="37">
        <v>2</v>
      </c>
      <c r="H402" s="36">
        <v>0</v>
      </c>
      <c r="I402" s="36">
        <f>ROUND(G402*H402,6)</f>
      </c>
      <c r="L402" s="38">
        <v>0</v>
      </c>
      <c r="M402" s="32">
        <f>ROUND(ROUND(L402,2)*ROUND(G402,3),2)</f>
      </c>
      <c r="N402" s="36" t="s">
        <v>62</v>
      </c>
      <c r="O402">
        <f>(M402*21)/100</f>
      </c>
      <c r="P402" t="s">
        <v>27</v>
      </c>
    </row>
    <row r="403" spans="1:5" ht="12.75">
      <c r="A403" s="35" t="s">
        <v>55</v>
      </c>
      <c r="E403" s="39" t="s">
        <v>51</v>
      </c>
    </row>
    <row r="404" spans="1:5" ht="25.5">
      <c r="A404" s="35" t="s">
        <v>56</v>
      </c>
      <c r="E404" s="40" t="s">
        <v>745</v>
      </c>
    </row>
    <row r="405" spans="1:5" ht="12.75">
      <c r="A405" t="s">
        <v>57</v>
      </c>
      <c r="E405" s="39" t="s">
        <v>64</v>
      </c>
    </row>
    <row r="406" spans="1:16" ht="25.5">
      <c r="A406" t="s">
        <v>49</v>
      </c>
      <c r="B406" s="34" t="s">
        <v>447</v>
      </c>
      <c r="C406" s="34" t="s">
        <v>746</v>
      </c>
      <c r="D406" s="35" t="s">
        <v>51</v>
      </c>
      <c r="E406" s="6" t="s">
        <v>747</v>
      </c>
      <c r="F406" s="36" t="s">
        <v>61</v>
      </c>
      <c r="G406" s="37">
        <v>3.863</v>
      </c>
      <c r="H406" s="36">
        <v>0</v>
      </c>
      <c r="I406" s="36">
        <f>ROUND(G406*H406,6)</f>
      </c>
      <c r="L406" s="38">
        <v>0</v>
      </c>
      <c r="M406" s="32">
        <f>ROUND(ROUND(L406,2)*ROUND(G406,3),2)</f>
      </c>
      <c r="N406" s="36" t="s">
        <v>62</v>
      </c>
      <c r="O406">
        <f>(M406*21)/100</f>
      </c>
      <c r="P406" t="s">
        <v>27</v>
      </c>
    </row>
    <row r="407" spans="1:5" ht="12.75">
      <c r="A407" s="35" t="s">
        <v>55</v>
      </c>
      <c r="E407" s="39" t="s">
        <v>51</v>
      </c>
    </row>
    <row r="408" spans="1:5" ht="25.5">
      <c r="A408" s="35" t="s">
        <v>56</v>
      </c>
      <c r="E408" s="40" t="s">
        <v>748</v>
      </c>
    </row>
    <row r="409" spans="1:5" ht="12.75">
      <c r="A409" t="s">
        <v>57</v>
      </c>
      <c r="E409" s="39" t="s">
        <v>64</v>
      </c>
    </row>
    <row r="410" spans="1:16" ht="12.75">
      <c r="A410" t="s">
        <v>49</v>
      </c>
      <c r="B410" s="34" t="s">
        <v>450</v>
      </c>
      <c r="C410" s="34" t="s">
        <v>749</v>
      </c>
      <c r="D410" s="35" t="s">
        <v>51</v>
      </c>
      <c r="E410" s="6" t="s">
        <v>750</v>
      </c>
      <c r="F410" s="36" t="s">
        <v>67</v>
      </c>
      <c r="G410" s="37">
        <v>2.719</v>
      </c>
      <c r="H410" s="36">
        <v>0</v>
      </c>
      <c r="I410" s="36">
        <f>ROUND(G410*H410,6)</f>
      </c>
      <c r="L410" s="38">
        <v>0</v>
      </c>
      <c r="M410" s="32">
        <f>ROUND(ROUND(L410,2)*ROUND(G410,3),2)</f>
      </c>
      <c r="N410" s="36" t="s">
        <v>62</v>
      </c>
      <c r="O410">
        <f>(M410*21)/100</f>
      </c>
      <c r="P410" t="s">
        <v>27</v>
      </c>
    </row>
    <row r="411" spans="1:5" ht="12.75">
      <c r="A411" s="35" t="s">
        <v>55</v>
      </c>
      <c r="E411" s="39" t="s">
        <v>51</v>
      </c>
    </row>
    <row r="412" spans="1:5" ht="89.25">
      <c r="A412" s="35" t="s">
        <v>56</v>
      </c>
      <c r="E412" s="40" t="s">
        <v>751</v>
      </c>
    </row>
    <row r="413" spans="1:5" ht="12.75">
      <c r="A413" t="s">
        <v>57</v>
      </c>
      <c r="E413" s="39" t="s">
        <v>64</v>
      </c>
    </row>
    <row r="414" spans="1:16" ht="12.75">
      <c r="A414" t="s">
        <v>49</v>
      </c>
      <c r="B414" s="34" t="s">
        <v>453</v>
      </c>
      <c r="C414" s="34" t="s">
        <v>752</v>
      </c>
      <c r="D414" s="35" t="s">
        <v>51</v>
      </c>
      <c r="E414" s="6" t="s">
        <v>753</v>
      </c>
      <c r="F414" s="36" t="s">
        <v>80</v>
      </c>
      <c r="G414" s="37">
        <v>41.5</v>
      </c>
      <c r="H414" s="36">
        <v>0</v>
      </c>
      <c r="I414" s="36">
        <f>ROUND(G414*H414,6)</f>
      </c>
      <c r="L414" s="38">
        <v>0</v>
      </c>
      <c r="M414" s="32">
        <f>ROUND(ROUND(L414,2)*ROUND(G414,3),2)</f>
      </c>
      <c r="N414" s="36" t="s">
        <v>62</v>
      </c>
      <c r="O414">
        <f>(M414*21)/100</f>
      </c>
      <c r="P414" t="s">
        <v>27</v>
      </c>
    </row>
    <row r="415" spans="1:5" ht="12.75">
      <c r="A415" s="35" t="s">
        <v>55</v>
      </c>
      <c r="E415" s="39" t="s">
        <v>51</v>
      </c>
    </row>
    <row r="416" spans="1:5" ht="25.5">
      <c r="A416" s="35" t="s">
        <v>56</v>
      </c>
      <c r="E416" s="40" t="s">
        <v>754</v>
      </c>
    </row>
    <row r="417" spans="1:5" ht="12.75">
      <c r="A417" t="s">
        <v>57</v>
      </c>
      <c r="E417" s="39" t="s">
        <v>64</v>
      </c>
    </row>
    <row r="418" spans="1:16" ht="12.75">
      <c r="A418" t="s">
        <v>49</v>
      </c>
      <c r="B418" s="34" t="s">
        <v>458</v>
      </c>
      <c r="C418" s="34" t="s">
        <v>755</v>
      </c>
      <c r="D418" s="35" t="s">
        <v>51</v>
      </c>
      <c r="E418" s="6" t="s">
        <v>756</v>
      </c>
      <c r="F418" s="36" t="s">
        <v>80</v>
      </c>
      <c r="G418" s="37">
        <v>24.873</v>
      </c>
      <c r="H418" s="36">
        <v>0</v>
      </c>
      <c r="I418" s="36">
        <f>ROUND(G418*H418,6)</f>
      </c>
      <c r="L418" s="38">
        <v>0</v>
      </c>
      <c r="M418" s="32">
        <f>ROUND(ROUND(L418,2)*ROUND(G418,3),2)</f>
      </c>
      <c r="N418" s="36" t="s">
        <v>62</v>
      </c>
      <c r="O418">
        <f>(M418*21)/100</f>
      </c>
      <c r="P418" t="s">
        <v>27</v>
      </c>
    </row>
    <row r="419" spans="1:5" ht="12.75">
      <c r="A419" s="35" t="s">
        <v>55</v>
      </c>
      <c r="E419" s="39" t="s">
        <v>51</v>
      </c>
    </row>
    <row r="420" spans="1:5" ht="12.75">
      <c r="A420" s="35" t="s">
        <v>56</v>
      </c>
      <c r="E420" s="40" t="s">
        <v>757</v>
      </c>
    </row>
    <row r="421" spans="1:5" ht="12.75">
      <c r="A421" t="s">
        <v>57</v>
      </c>
      <c r="E421" s="39" t="s">
        <v>64</v>
      </c>
    </row>
    <row r="422" spans="1:16" ht="12.75">
      <c r="A422" t="s">
        <v>49</v>
      </c>
      <c r="B422" s="34" t="s">
        <v>758</v>
      </c>
      <c r="C422" s="34" t="s">
        <v>759</v>
      </c>
      <c r="D422" s="35" t="s">
        <v>51</v>
      </c>
      <c r="E422" s="6" t="s">
        <v>760</v>
      </c>
      <c r="F422" s="36" t="s">
        <v>80</v>
      </c>
      <c r="G422" s="37">
        <v>7.2</v>
      </c>
      <c r="H422" s="36">
        <v>0</v>
      </c>
      <c r="I422" s="36">
        <f>ROUND(G422*H422,6)</f>
      </c>
      <c r="L422" s="38">
        <v>0</v>
      </c>
      <c r="M422" s="32">
        <f>ROUND(ROUND(L422,2)*ROUND(G422,3),2)</f>
      </c>
      <c r="N422" s="36" t="s">
        <v>62</v>
      </c>
      <c r="O422">
        <f>(M422*21)/100</f>
      </c>
      <c r="P422" t="s">
        <v>27</v>
      </c>
    </row>
    <row r="423" spans="1:5" ht="12.75">
      <c r="A423" s="35" t="s">
        <v>55</v>
      </c>
      <c r="E423" s="39" t="s">
        <v>51</v>
      </c>
    </row>
    <row r="424" spans="1:5" ht="25.5">
      <c r="A424" s="35" t="s">
        <v>56</v>
      </c>
      <c r="E424" s="40" t="s">
        <v>761</v>
      </c>
    </row>
    <row r="425" spans="1:5" ht="12.75">
      <c r="A425" t="s">
        <v>57</v>
      </c>
      <c r="E425" s="39" t="s">
        <v>64</v>
      </c>
    </row>
    <row r="426" spans="1:16" ht="12.75">
      <c r="A426" t="s">
        <v>49</v>
      </c>
      <c r="B426" s="34" t="s">
        <v>762</v>
      </c>
      <c r="C426" s="34" t="s">
        <v>763</v>
      </c>
      <c r="D426" s="35" t="s">
        <v>51</v>
      </c>
      <c r="E426" s="6" t="s">
        <v>764</v>
      </c>
      <c r="F426" s="36" t="s">
        <v>96</v>
      </c>
      <c r="G426" s="37">
        <v>2</v>
      </c>
      <c r="H426" s="36">
        <v>0</v>
      </c>
      <c r="I426" s="36">
        <f>ROUND(G426*H426,6)</f>
      </c>
      <c r="L426" s="38">
        <v>0</v>
      </c>
      <c r="M426" s="32">
        <f>ROUND(ROUND(L426,2)*ROUND(G426,3),2)</f>
      </c>
      <c r="N426" s="36" t="s">
        <v>62</v>
      </c>
      <c r="O426">
        <f>(M426*21)/100</f>
      </c>
      <c r="P426" t="s">
        <v>27</v>
      </c>
    </row>
    <row r="427" spans="1:5" ht="12.75">
      <c r="A427" s="35" t="s">
        <v>55</v>
      </c>
      <c r="E427" s="39" t="s">
        <v>51</v>
      </c>
    </row>
    <row r="428" spans="1:5" ht="25.5">
      <c r="A428" s="35" t="s">
        <v>56</v>
      </c>
      <c r="E428" s="40" t="s">
        <v>765</v>
      </c>
    </row>
    <row r="429" spans="1:5" ht="12.75">
      <c r="A429" t="s">
        <v>57</v>
      </c>
      <c r="E429" s="39" t="s">
        <v>64</v>
      </c>
    </row>
    <row r="430" spans="1:16" ht="12.75">
      <c r="A430" t="s">
        <v>49</v>
      </c>
      <c r="B430" s="34" t="s">
        <v>766</v>
      </c>
      <c r="C430" s="34" t="s">
        <v>767</v>
      </c>
      <c r="D430" s="35" t="s">
        <v>51</v>
      </c>
      <c r="E430" s="6" t="s">
        <v>768</v>
      </c>
      <c r="F430" s="36" t="s">
        <v>96</v>
      </c>
      <c r="G430" s="37">
        <v>2</v>
      </c>
      <c r="H430" s="36">
        <v>0</v>
      </c>
      <c r="I430" s="36">
        <f>ROUND(G430*H430,6)</f>
      </c>
      <c r="L430" s="38">
        <v>0</v>
      </c>
      <c r="M430" s="32">
        <f>ROUND(ROUND(L430,2)*ROUND(G430,3),2)</f>
      </c>
      <c r="N430" s="36" t="s">
        <v>62</v>
      </c>
      <c r="O430">
        <f>(M430*21)/100</f>
      </c>
      <c r="P430" t="s">
        <v>27</v>
      </c>
    </row>
    <row r="431" spans="1:5" ht="12.75">
      <c r="A431" s="35" t="s">
        <v>55</v>
      </c>
      <c r="E431" s="39" t="s">
        <v>51</v>
      </c>
    </row>
    <row r="432" spans="1:5" ht="12.75">
      <c r="A432" s="35" t="s">
        <v>56</v>
      </c>
      <c r="E432" s="40" t="s">
        <v>51</v>
      </c>
    </row>
    <row r="433" spans="1:5" ht="12.75">
      <c r="A433" t="s">
        <v>57</v>
      </c>
      <c r="E433" s="39" t="s">
        <v>64</v>
      </c>
    </row>
    <row r="434" spans="1:16" ht="12.75">
      <c r="A434" t="s">
        <v>49</v>
      </c>
      <c r="B434" s="34" t="s">
        <v>769</v>
      </c>
      <c r="C434" s="34" t="s">
        <v>770</v>
      </c>
      <c r="D434" s="35" t="s">
        <v>51</v>
      </c>
      <c r="E434" s="6" t="s">
        <v>771</v>
      </c>
      <c r="F434" s="36" t="s">
        <v>96</v>
      </c>
      <c r="G434" s="37">
        <v>1</v>
      </c>
      <c r="H434" s="36">
        <v>0</v>
      </c>
      <c r="I434" s="36">
        <f>ROUND(G434*H434,6)</f>
      </c>
      <c r="L434" s="38">
        <v>0</v>
      </c>
      <c r="M434" s="32">
        <f>ROUND(ROUND(L434,2)*ROUND(G434,3),2)</f>
      </c>
      <c r="N434" s="36" t="s">
        <v>62</v>
      </c>
      <c r="O434">
        <f>(M434*21)/100</f>
      </c>
      <c r="P434" t="s">
        <v>27</v>
      </c>
    </row>
    <row r="435" spans="1:5" ht="12.75">
      <c r="A435" s="35" t="s">
        <v>55</v>
      </c>
      <c r="E435" s="39" t="s">
        <v>51</v>
      </c>
    </row>
    <row r="436" spans="1:5" ht="25.5">
      <c r="A436" s="35" t="s">
        <v>56</v>
      </c>
      <c r="E436" s="40" t="s">
        <v>772</v>
      </c>
    </row>
    <row r="437" spans="1:5" ht="12.75">
      <c r="A437" t="s">
        <v>57</v>
      </c>
      <c r="E437" s="39" t="s">
        <v>64</v>
      </c>
    </row>
    <row r="438" spans="1:16" ht="12.75">
      <c r="A438" t="s">
        <v>49</v>
      </c>
      <c r="B438" s="34" t="s">
        <v>773</v>
      </c>
      <c r="C438" s="34" t="s">
        <v>774</v>
      </c>
      <c r="D438" s="35" t="s">
        <v>51</v>
      </c>
      <c r="E438" s="6" t="s">
        <v>775</v>
      </c>
      <c r="F438" s="36" t="s">
        <v>96</v>
      </c>
      <c r="G438" s="37">
        <v>2</v>
      </c>
      <c r="H438" s="36">
        <v>0</v>
      </c>
      <c r="I438" s="36">
        <f>ROUND(G438*H438,6)</f>
      </c>
      <c r="L438" s="38">
        <v>0</v>
      </c>
      <c r="M438" s="32">
        <f>ROUND(ROUND(L438,2)*ROUND(G438,3),2)</f>
      </c>
      <c r="N438" s="36" t="s">
        <v>62</v>
      </c>
      <c r="O438">
        <f>(M438*21)/100</f>
      </c>
      <c r="P438" t="s">
        <v>27</v>
      </c>
    </row>
    <row r="439" spans="1:5" ht="12.75">
      <c r="A439" s="35" t="s">
        <v>55</v>
      </c>
      <c r="E439" s="39" t="s">
        <v>51</v>
      </c>
    </row>
    <row r="440" spans="1:5" ht="25.5">
      <c r="A440" s="35" t="s">
        <v>56</v>
      </c>
      <c r="E440" s="40" t="s">
        <v>776</v>
      </c>
    </row>
    <row r="441" spans="1:5" ht="12.75">
      <c r="A441" t="s">
        <v>57</v>
      </c>
      <c r="E441" s="39" t="s">
        <v>64</v>
      </c>
    </row>
    <row r="442" spans="1:16" ht="12.75">
      <c r="A442" t="s">
        <v>49</v>
      </c>
      <c r="B442" s="34" t="s">
        <v>777</v>
      </c>
      <c r="C442" s="34" t="s">
        <v>778</v>
      </c>
      <c r="D442" s="35" t="s">
        <v>51</v>
      </c>
      <c r="E442" s="6" t="s">
        <v>779</v>
      </c>
      <c r="F442" s="36" t="s">
        <v>96</v>
      </c>
      <c r="G442" s="37">
        <v>10</v>
      </c>
      <c r="H442" s="36">
        <v>0</v>
      </c>
      <c r="I442" s="36">
        <f>ROUND(G442*H442,6)</f>
      </c>
      <c r="L442" s="38">
        <v>0</v>
      </c>
      <c r="M442" s="32">
        <f>ROUND(ROUND(L442,2)*ROUND(G442,3),2)</f>
      </c>
      <c r="N442" s="36" t="s">
        <v>62</v>
      </c>
      <c r="O442">
        <f>(M442*21)/100</f>
      </c>
      <c r="P442" t="s">
        <v>27</v>
      </c>
    </row>
    <row r="443" spans="1:5" ht="12.75">
      <c r="A443" s="35" t="s">
        <v>55</v>
      </c>
      <c r="E443" s="39" t="s">
        <v>51</v>
      </c>
    </row>
    <row r="444" spans="1:5" ht="12.75">
      <c r="A444" s="35" t="s">
        <v>56</v>
      </c>
      <c r="E444" s="40" t="s">
        <v>780</v>
      </c>
    </row>
    <row r="445" spans="1:5" ht="12.75">
      <c r="A445" t="s">
        <v>57</v>
      </c>
      <c r="E445" s="39" t="s">
        <v>64</v>
      </c>
    </row>
    <row r="446" spans="1:16" ht="12.75">
      <c r="A446" t="s">
        <v>49</v>
      </c>
      <c r="B446" s="34" t="s">
        <v>781</v>
      </c>
      <c r="C446" s="34" t="s">
        <v>782</v>
      </c>
      <c r="D446" s="35" t="s">
        <v>51</v>
      </c>
      <c r="E446" s="6" t="s">
        <v>783</v>
      </c>
      <c r="F446" s="36" t="s">
        <v>96</v>
      </c>
      <c r="G446" s="37">
        <v>9</v>
      </c>
      <c r="H446" s="36">
        <v>0</v>
      </c>
      <c r="I446" s="36">
        <f>ROUND(G446*H446,6)</f>
      </c>
      <c r="L446" s="38">
        <v>0</v>
      </c>
      <c r="M446" s="32">
        <f>ROUND(ROUND(L446,2)*ROUND(G446,3),2)</f>
      </c>
      <c r="N446" s="36" t="s">
        <v>62</v>
      </c>
      <c r="O446">
        <f>(M446*21)/100</f>
      </c>
      <c r="P446" t="s">
        <v>27</v>
      </c>
    </row>
    <row r="447" spans="1:5" ht="12.75">
      <c r="A447" s="35" t="s">
        <v>55</v>
      </c>
      <c r="E447" s="39" t="s">
        <v>51</v>
      </c>
    </row>
    <row r="448" spans="1:5" ht="89.25">
      <c r="A448" s="35" t="s">
        <v>56</v>
      </c>
      <c r="E448" s="40" t="s">
        <v>784</v>
      </c>
    </row>
    <row r="449" spans="1:5" ht="12.75">
      <c r="A449" t="s">
        <v>57</v>
      </c>
      <c r="E449" s="39" t="s">
        <v>64</v>
      </c>
    </row>
    <row r="450" spans="1:16" ht="12.75">
      <c r="A450" t="s">
        <v>49</v>
      </c>
      <c r="B450" s="34" t="s">
        <v>785</v>
      </c>
      <c r="C450" s="34" t="s">
        <v>786</v>
      </c>
      <c r="D450" s="35" t="s">
        <v>51</v>
      </c>
      <c r="E450" s="6" t="s">
        <v>787</v>
      </c>
      <c r="F450" s="36" t="s">
        <v>96</v>
      </c>
      <c r="G450" s="37">
        <v>19</v>
      </c>
      <c r="H450" s="36">
        <v>0</v>
      </c>
      <c r="I450" s="36">
        <f>ROUND(G450*H450,6)</f>
      </c>
      <c r="L450" s="38">
        <v>0</v>
      </c>
      <c r="M450" s="32">
        <f>ROUND(ROUND(L450,2)*ROUND(G450,3),2)</f>
      </c>
      <c r="N450" s="36" t="s">
        <v>62</v>
      </c>
      <c r="O450">
        <f>(M450*21)/100</f>
      </c>
      <c r="P450" t="s">
        <v>27</v>
      </c>
    </row>
    <row r="451" spans="1:5" ht="12.75">
      <c r="A451" s="35" t="s">
        <v>55</v>
      </c>
      <c r="E451" s="39" t="s">
        <v>51</v>
      </c>
    </row>
    <row r="452" spans="1:5" ht="38.25">
      <c r="A452" s="35" t="s">
        <v>56</v>
      </c>
      <c r="E452" s="40" t="s">
        <v>788</v>
      </c>
    </row>
    <row r="453" spans="1:5" ht="12.75">
      <c r="A453" t="s">
        <v>57</v>
      </c>
      <c r="E453" s="39" t="s">
        <v>64</v>
      </c>
    </row>
    <row r="454" spans="1:16" ht="12.75">
      <c r="A454" t="s">
        <v>49</v>
      </c>
      <c r="B454" s="34" t="s">
        <v>789</v>
      </c>
      <c r="C454" s="34" t="s">
        <v>790</v>
      </c>
      <c r="D454" s="35" t="s">
        <v>51</v>
      </c>
      <c r="E454" s="6" t="s">
        <v>791</v>
      </c>
      <c r="F454" s="36" t="s">
        <v>80</v>
      </c>
      <c r="G454" s="37">
        <v>19.2</v>
      </c>
      <c r="H454" s="36">
        <v>0</v>
      </c>
      <c r="I454" s="36">
        <f>ROUND(G454*H454,6)</f>
      </c>
      <c r="L454" s="38">
        <v>0</v>
      </c>
      <c r="M454" s="32">
        <f>ROUND(ROUND(L454,2)*ROUND(G454,3),2)</f>
      </c>
      <c r="N454" s="36" t="s">
        <v>62</v>
      </c>
      <c r="O454">
        <f>(M454*21)/100</f>
      </c>
      <c r="P454" t="s">
        <v>27</v>
      </c>
    </row>
    <row r="455" spans="1:5" ht="12.75">
      <c r="A455" s="35" t="s">
        <v>55</v>
      </c>
      <c r="E455" s="39" t="s">
        <v>51</v>
      </c>
    </row>
    <row r="456" spans="1:5" ht="25.5">
      <c r="A456" s="35" t="s">
        <v>56</v>
      </c>
      <c r="E456" s="40" t="s">
        <v>792</v>
      </c>
    </row>
    <row r="457" spans="1:5" ht="12.75">
      <c r="A457" t="s">
        <v>57</v>
      </c>
      <c r="E457" s="39" t="s">
        <v>64</v>
      </c>
    </row>
    <row r="458" spans="1:16" ht="25.5">
      <c r="A458" t="s">
        <v>49</v>
      </c>
      <c r="B458" s="34" t="s">
        <v>793</v>
      </c>
      <c r="C458" s="34" t="s">
        <v>794</v>
      </c>
      <c r="D458" s="35" t="s">
        <v>51</v>
      </c>
      <c r="E458" s="6" t="s">
        <v>795</v>
      </c>
      <c r="F458" s="36" t="s">
        <v>80</v>
      </c>
      <c r="G458" s="37">
        <v>88</v>
      </c>
      <c r="H458" s="36">
        <v>0</v>
      </c>
      <c r="I458" s="36">
        <f>ROUND(G458*H458,6)</f>
      </c>
      <c r="L458" s="38">
        <v>0</v>
      </c>
      <c r="M458" s="32">
        <f>ROUND(ROUND(L458,2)*ROUND(G458,3),2)</f>
      </c>
      <c r="N458" s="36" t="s">
        <v>62</v>
      </c>
      <c r="O458">
        <f>(M458*21)/100</f>
      </c>
      <c r="P458" t="s">
        <v>27</v>
      </c>
    </row>
    <row r="459" spans="1:5" ht="12.75">
      <c r="A459" s="35" t="s">
        <v>55</v>
      </c>
      <c r="E459" s="39" t="s">
        <v>51</v>
      </c>
    </row>
    <row r="460" spans="1:5" ht="12.75">
      <c r="A460" s="35" t="s">
        <v>56</v>
      </c>
      <c r="E460" s="40" t="s">
        <v>796</v>
      </c>
    </row>
    <row r="461" spans="1:5" ht="12.75">
      <c r="A461" t="s">
        <v>57</v>
      </c>
      <c r="E461" s="39" t="s">
        <v>64</v>
      </c>
    </row>
    <row r="462" spans="1:16" ht="25.5">
      <c r="A462" t="s">
        <v>49</v>
      </c>
      <c r="B462" s="34" t="s">
        <v>797</v>
      </c>
      <c r="C462" s="34" t="s">
        <v>798</v>
      </c>
      <c r="D462" s="35" t="s">
        <v>51</v>
      </c>
      <c r="E462" s="6" t="s">
        <v>799</v>
      </c>
      <c r="F462" s="36" t="s">
        <v>80</v>
      </c>
      <c r="G462" s="37">
        <v>30</v>
      </c>
      <c r="H462" s="36">
        <v>0</v>
      </c>
      <c r="I462" s="36">
        <f>ROUND(G462*H462,6)</f>
      </c>
      <c r="L462" s="38">
        <v>0</v>
      </c>
      <c r="M462" s="32">
        <f>ROUND(ROUND(L462,2)*ROUND(G462,3),2)</f>
      </c>
      <c r="N462" s="36" t="s">
        <v>62</v>
      </c>
      <c r="O462">
        <f>(M462*21)/100</f>
      </c>
      <c r="P462" t="s">
        <v>27</v>
      </c>
    </row>
    <row r="463" spans="1:5" ht="12.75">
      <c r="A463" s="35" t="s">
        <v>55</v>
      </c>
      <c r="E463" s="39" t="s">
        <v>51</v>
      </c>
    </row>
    <row r="464" spans="1:5" ht="12.75">
      <c r="A464" s="35" t="s">
        <v>56</v>
      </c>
      <c r="E464" s="40" t="s">
        <v>800</v>
      </c>
    </row>
    <row r="465" spans="1:5" ht="12.75">
      <c r="A465" t="s">
        <v>57</v>
      </c>
      <c r="E465" s="39" t="s">
        <v>64</v>
      </c>
    </row>
    <row r="466" spans="1:16" ht="12.75">
      <c r="A466" t="s">
        <v>49</v>
      </c>
      <c r="B466" s="34" t="s">
        <v>801</v>
      </c>
      <c r="C466" s="34" t="s">
        <v>802</v>
      </c>
      <c r="D466" s="35" t="s">
        <v>51</v>
      </c>
      <c r="E466" s="6" t="s">
        <v>803</v>
      </c>
      <c r="F466" s="36" t="s">
        <v>67</v>
      </c>
      <c r="G466" s="37">
        <v>0.371</v>
      </c>
      <c r="H466" s="36">
        <v>0</v>
      </c>
      <c r="I466" s="36">
        <f>ROUND(G466*H466,6)</f>
      </c>
      <c r="L466" s="38">
        <v>0</v>
      </c>
      <c r="M466" s="32">
        <f>ROUND(ROUND(L466,2)*ROUND(G466,3),2)</f>
      </c>
      <c r="N466" s="36" t="s">
        <v>62</v>
      </c>
      <c r="O466">
        <f>(M466*21)/100</f>
      </c>
      <c r="P466" t="s">
        <v>27</v>
      </c>
    </row>
    <row r="467" spans="1:5" ht="12.75">
      <c r="A467" s="35" t="s">
        <v>55</v>
      </c>
      <c r="E467" s="39" t="s">
        <v>51</v>
      </c>
    </row>
    <row r="468" spans="1:5" ht="25.5">
      <c r="A468" s="35" t="s">
        <v>56</v>
      </c>
      <c r="E468" s="40" t="s">
        <v>804</v>
      </c>
    </row>
    <row r="469" spans="1:5" ht="12.75">
      <c r="A469" t="s">
        <v>57</v>
      </c>
      <c r="E469" s="39" t="s">
        <v>64</v>
      </c>
    </row>
    <row r="470" spans="1:16" ht="12.75">
      <c r="A470" t="s">
        <v>49</v>
      </c>
      <c r="B470" s="34" t="s">
        <v>805</v>
      </c>
      <c r="C470" s="34" t="s">
        <v>806</v>
      </c>
      <c r="D470" s="35" t="s">
        <v>51</v>
      </c>
      <c r="E470" s="6" t="s">
        <v>807</v>
      </c>
      <c r="F470" s="36" t="s">
        <v>67</v>
      </c>
      <c r="G470" s="37">
        <v>120.542</v>
      </c>
      <c r="H470" s="36">
        <v>0</v>
      </c>
      <c r="I470" s="36">
        <f>ROUND(G470*H470,6)</f>
      </c>
      <c r="L470" s="38">
        <v>0</v>
      </c>
      <c r="M470" s="32">
        <f>ROUND(ROUND(L470,2)*ROUND(G470,3),2)</f>
      </c>
      <c r="N470" s="36" t="s">
        <v>62</v>
      </c>
      <c r="O470">
        <f>(M470*21)/100</f>
      </c>
      <c r="P470" t="s">
        <v>27</v>
      </c>
    </row>
    <row r="471" spans="1:5" ht="12.75">
      <c r="A471" s="35" t="s">
        <v>55</v>
      </c>
      <c r="E471" s="39" t="s">
        <v>51</v>
      </c>
    </row>
    <row r="472" spans="1:5" ht="38.25">
      <c r="A472" s="35" t="s">
        <v>56</v>
      </c>
      <c r="E472" s="40" t="s">
        <v>808</v>
      </c>
    </row>
    <row r="473" spans="1:5" ht="12.75">
      <c r="A473" t="s">
        <v>57</v>
      </c>
      <c r="E473" s="39" t="s">
        <v>64</v>
      </c>
    </row>
    <row r="474" spans="1:16" ht="25.5">
      <c r="A474" t="s">
        <v>49</v>
      </c>
      <c r="B474" s="34" t="s">
        <v>809</v>
      </c>
      <c r="C474" s="34" t="s">
        <v>810</v>
      </c>
      <c r="D474" s="35" t="s">
        <v>51</v>
      </c>
      <c r="E474" s="6" t="s">
        <v>811</v>
      </c>
      <c r="F474" s="36" t="s">
        <v>514</v>
      </c>
      <c r="G474" s="37">
        <v>120.542</v>
      </c>
      <c r="H474" s="36">
        <v>0</v>
      </c>
      <c r="I474" s="36">
        <f>ROUND(G474*H474,6)</f>
      </c>
      <c r="L474" s="38">
        <v>0</v>
      </c>
      <c r="M474" s="32">
        <f>ROUND(ROUND(L474,2)*ROUND(G474,3),2)</f>
      </c>
      <c r="N474" s="36" t="s">
        <v>62</v>
      </c>
      <c r="O474">
        <f>(M474*21)/100</f>
      </c>
      <c r="P474" t="s">
        <v>27</v>
      </c>
    </row>
    <row r="475" spans="1:5" ht="12.75">
      <c r="A475" s="35" t="s">
        <v>55</v>
      </c>
      <c r="E475" s="39" t="s">
        <v>51</v>
      </c>
    </row>
    <row r="476" spans="1:5" ht="25.5">
      <c r="A476" s="35" t="s">
        <v>56</v>
      </c>
      <c r="E476" s="40" t="s">
        <v>812</v>
      </c>
    </row>
    <row r="477" spans="1:5" ht="12.75">
      <c r="A477" t="s">
        <v>57</v>
      </c>
      <c r="E477" s="39" t="s">
        <v>64</v>
      </c>
    </row>
    <row r="478" spans="1:16" ht="12.75">
      <c r="A478" t="s">
        <v>49</v>
      </c>
      <c r="B478" s="34" t="s">
        <v>813</v>
      </c>
      <c r="C478" s="34" t="s">
        <v>814</v>
      </c>
      <c r="D478" s="35" t="s">
        <v>51</v>
      </c>
      <c r="E478" s="6" t="s">
        <v>815</v>
      </c>
      <c r="F478" s="36" t="s">
        <v>514</v>
      </c>
      <c r="G478" s="37">
        <v>482.168</v>
      </c>
      <c r="H478" s="36">
        <v>0</v>
      </c>
      <c r="I478" s="36">
        <f>ROUND(G478*H478,6)</f>
      </c>
      <c r="L478" s="38">
        <v>0</v>
      </c>
      <c r="M478" s="32">
        <f>ROUND(ROUND(L478,2)*ROUND(G478,3),2)</f>
      </c>
      <c r="N478" s="36" t="s">
        <v>62</v>
      </c>
      <c r="O478">
        <f>(M478*21)/100</f>
      </c>
      <c r="P478" t="s">
        <v>27</v>
      </c>
    </row>
    <row r="479" spans="1:5" ht="12.75">
      <c r="A479" s="35" t="s">
        <v>55</v>
      </c>
      <c r="E479" s="39" t="s">
        <v>51</v>
      </c>
    </row>
    <row r="480" spans="1:5" ht="25.5">
      <c r="A480" s="35" t="s">
        <v>56</v>
      </c>
      <c r="E480" s="40" t="s">
        <v>816</v>
      </c>
    </row>
    <row r="481" spans="1:5" ht="12.75">
      <c r="A481" t="s">
        <v>57</v>
      </c>
      <c r="E481" s="39" t="s">
        <v>64</v>
      </c>
    </row>
    <row r="482" spans="1:16" ht="25.5">
      <c r="A482" t="s">
        <v>49</v>
      </c>
      <c r="B482" s="34" t="s">
        <v>817</v>
      </c>
      <c r="C482" s="34" t="s">
        <v>818</v>
      </c>
      <c r="D482" s="35" t="s">
        <v>51</v>
      </c>
      <c r="E482" s="6" t="s">
        <v>819</v>
      </c>
      <c r="F482" s="36" t="s">
        <v>80</v>
      </c>
      <c r="G482" s="37">
        <v>13</v>
      </c>
      <c r="H482" s="36">
        <v>0</v>
      </c>
      <c r="I482" s="36">
        <f>ROUND(G482*H482,6)</f>
      </c>
      <c r="L482" s="38">
        <v>0</v>
      </c>
      <c r="M482" s="32">
        <f>ROUND(ROUND(L482,2)*ROUND(G482,3),2)</f>
      </c>
      <c r="N482" s="36" t="s">
        <v>62</v>
      </c>
      <c r="O482">
        <f>(M482*21)/100</f>
      </c>
      <c r="P482" t="s">
        <v>27</v>
      </c>
    </row>
    <row r="483" spans="1:5" ht="12.75">
      <c r="A483" s="35" t="s">
        <v>55</v>
      </c>
      <c r="E483" s="39" t="s">
        <v>51</v>
      </c>
    </row>
    <row r="484" spans="1:5" ht="25.5">
      <c r="A484" s="35" t="s">
        <v>56</v>
      </c>
      <c r="E484" s="40" t="s">
        <v>820</v>
      </c>
    </row>
    <row r="485" spans="1:5" ht="12.75">
      <c r="A485" t="s">
        <v>57</v>
      </c>
      <c r="E485" s="39" t="s">
        <v>64</v>
      </c>
    </row>
    <row r="486" spans="1:16" ht="25.5">
      <c r="A486" t="s">
        <v>49</v>
      </c>
      <c r="B486" s="34" t="s">
        <v>821</v>
      </c>
      <c r="C486" s="34" t="s">
        <v>822</v>
      </c>
      <c r="D486" s="35" t="s">
        <v>51</v>
      </c>
      <c r="E486" s="6" t="s">
        <v>823</v>
      </c>
      <c r="F486" s="36" t="s">
        <v>507</v>
      </c>
      <c r="G486" s="37">
        <v>113.364</v>
      </c>
      <c r="H486" s="36">
        <v>0</v>
      </c>
      <c r="I486" s="36">
        <f>ROUND(G486*H486,6)</f>
      </c>
      <c r="L486" s="38">
        <v>0</v>
      </c>
      <c r="M486" s="32">
        <f>ROUND(ROUND(L486,2)*ROUND(G486,3),2)</f>
      </c>
      <c r="N486" s="36" t="s">
        <v>62</v>
      </c>
      <c r="O486">
        <f>(M486*21)/100</f>
      </c>
      <c r="P486" t="s">
        <v>27</v>
      </c>
    </row>
    <row r="487" spans="1:5" ht="12.75">
      <c r="A487" s="35" t="s">
        <v>55</v>
      </c>
      <c r="E487" s="39" t="s">
        <v>51</v>
      </c>
    </row>
    <row r="488" spans="1:5" ht="204">
      <c r="A488" s="35" t="s">
        <v>56</v>
      </c>
      <c r="E488" s="40" t="s">
        <v>824</v>
      </c>
    </row>
    <row r="489" spans="1:5" ht="12.75">
      <c r="A489" t="s">
        <v>57</v>
      </c>
      <c r="E489" s="39" t="s">
        <v>64</v>
      </c>
    </row>
    <row r="490" spans="1:16" ht="25.5">
      <c r="A490" t="s">
        <v>49</v>
      </c>
      <c r="B490" s="34" t="s">
        <v>825</v>
      </c>
      <c r="C490" s="34" t="s">
        <v>826</v>
      </c>
      <c r="D490" s="35" t="s">
        <v>51</v>
      </c>
      <c r="E490" s="6" t="s">
        <v>827</v>
      </c>
      <c r="F490" s="36" t="s">
        <v>80</v>
      </c>
      <c r="G490" s="37">
        <v>75</v>
      </c>
      <c r="H490" s="36">
        <v>0</v>
      </c>
      <c r="I490" s="36">
        <f>ROUND(G490*H490,6)</f>
      </c>
      <c r="L490" s="38">
        <v>0</v>
      </c>
      <c r="M490" s="32">
        <f>ROUND(ROUND(L490,2)*ROUND(G490,3),2)</f>
      </c>
      <c r="N490" s="36" t="s">
        <v>62</v>
      </c>
      <c r="O490">
        <f>(M490*21)/100</f>
      </c>
      <c r="P490" t="s">
        <v>27</v>
      </c>
    </row>
    <row r="491" spans="1:5" ht="12.75">
      <c r="A491" s="35" t="s">
        <v>55</v>
      </c>
      <c r="E491" s="39" t="s">
        <v>51</v>
      </c>
    </row>
    <row r="492" spans="1:5" ht="25.5">
      <c r="A492" s="35" t="s">
        <v>56</v>
      </c>
      <c r="E492" s="40" t="s">
        <v>828</v>
      </c>
    </row>
    <row r="493" spans="1:5" ht="12.75">
      <c r="A493" t="s">
        <v>57</v>
      </c>
      <c r="E493" s="39" t="s">
        <v>64</v>
      </c>
    </row>
    <row r="494" spans="1:16" ht="25.5">
      <c r="A494" t="s">
        <v>49</v>
      </c>
      <c r="B494" s="34" t="s">
        <v>829</v>
      </c>
      <c r="C494" s="34" t="s">
        <v>830</v>
      </c>
      <c r="D494" s="35" t="s">
        <v>51</v>
      </c>
      <c r="E494" s="6" t="s">
        <v>831</v>
      </c>
      <c r="F494" s="36" t="s">
        <v>507</v>
      </c>
      <c r="G494" s="37">
        <v>299.36</v>
      </c>
      <c r="H494" s="36">
        <v>0</v>
      </c>
      <c r="I494" s="36">
        <f>ROUND(G494*H494,6)</f>
      </c>
      <c r="L494" s="38">
        <v>0</v>
      </c>
      <c r="M494" s="32">
        <f>ROUND(ROUND(L494,2)*ROUND(G494,3),2)</f>
      </c>
      <c r="N494" s="36" t="s">
        <v>62</v>
      </c>
      <c r="O494">
        <f>(M494*21)/100</f>
      </c>
      <c r="P494" t="s">
        <v>27</v>
      </c>
    </row>
    <row r="495" spans="1:5" ht="12.75">
      <c r="A495" s="35" t="s">
        <v>55</v>
      </c>
      <c r="E495" s="39" t="s">
        <v>51</v>
      </c>
    </row>
    <row r="496" spans="1:5" ht="191.25">
      <c r="A496" s="35" t="s">
        <v>56</v>
      </c>
      <c r="E496" s="40" t="s">
        <v>832</v>
      </c>
    </row>
    <row r="497" spans="1:5" ht="12.75">
      <c r="A497" t="s">
        <v>57</v>
      </c>
      <c r="E497" s="39" t="s">
        <v>64</v>
      </c>
    </row>
    <row r="498" spans="1:16" ht="12.75">
      <c r="A498" t="s">
        <v>49</v>
      </c>
      <c r="B498" s="34" t="s">
        <v>833</v>
      </c>
      <c r="C498" s="34" t="s">
        <v>834</v>
      </c>
      <c r="D498" s="35" t="s">
        <v>51</v>
      </c>
      <c r="E498" s="6" t="s">
        <v>835</v>
      </c>
      <c r="F498" s="36" t="s">
        <v>61</v>
      </c>
      <c r="G498" s="37">
        <v>8.5</v>
      </c>
      <c r="H498" s="36">
        <v>0</v>
      </c>
      <c r="I498" s="36">
        <f>ROUND(G498*H498,6)</f>
      </c>
      <c r="L498" s="38">
        <v>0</v>
      </c>
      <c r="M498" s="32">
        <f>ROUND(ROUND(L498,2)*ROUND(G498,3),2)</f>
      </c>
      <c r="N498" s="36" t="s">
        <v>62</v>
      </c>
      <c r="O498">
        <f>(M498*21)/100</f>
      </c>
      <c r="P498" t="s">
        <v>27</v>
      </c>
    </row>
    <row r="499" spans="1:5" ht="12.75">
      <c r="A499" s="35" t="s">
        <v>55</v>
      </c>
      <c r="E499" s="39" t="s">
        <v>51</v>
      </c>
    </row>
    <row r="500" spans="1:5" ht="12.75">
      <c r="A500" s="35" t="s">
        <v>56</v>
      </c>
      <c r="E500" s="40" t="s">
        <v>836</v>
      </c>
    </row>
    <row r="501" spans="1:5" ht="12.75">
      <c r="A501" t="s">
        <v>57</v>
      </c>
      <c r="E501" s="39" t="s">
        <v>64</v>
      </c>
    </row>
    <row r="502" spans="1:16" ht="25.5">
      <c r="A502" t="s">
        <v>49</v>
      </c>
      <c r="B502" s="34" t="s">
        <v>837</v>
      </c>
      <c r="C502" s="34" t="s">
        <v>838</v>
      </c>
      <c r="D502" s="35" t="s">
        <v>51</v>
      </c>
      <c r="E502" s="6" t="s">
        <v>839</v>
      </c>
      <c r="F502" s="36" t="s">
        <v>507</v>
      </c>
      <c r="G502" s="37">
        <v>68</v>
      </c>
      <c r="H502" s="36">
        <v>0</v>
      </c>
      <c r="I502" s="36">
        <f>ROUND(G502*H502,6)</f>
      </c>
      <c r="L502" s="38">
        <v>0</v>
      </c>
      <c r="M502" s="32">
        <f>ROUND(ROUND(L502,2)*ROUND(G502,3),2)</f>
      </c>
      <c r="N502" s="36" t="s">
        <v>62</v>
      </c>
      <c r="O502">
        <f>(M502*21)/100</f>
      </c>
      <c r="P502" t="s">
        <v>27</v>
      </c>
    </row>
    <row r="503" spans="1:5" ht="12.75">
      <c r="A503" s="35" t="s">
        <v>55</v>
      </c>
      <c r="E503" s="39" t="s">
        <v>51</v>
      </c>
    </row>
    <row r="504" spans="1:5" ht="25.5">
      <c r="A504" s="35" t="s">
        <v>56</v>
      </c>
      <c r="E504" s="40" t="s">
        <v>840</v>
      </c>
    </row>
    <row r="505" spans="1:5" ht="12.75">
      <c r="A505" t="s">
        <v>57</v>
      </c>
      <c r="E505" s="39" t="s">
        <v>64</v>
      </c>
    </row>
    <row r="506" spans="1:16" ht="12.75">
      <c r="A506" t="s">
        <v>49</v>
      </c>
      <c r="B506" s="34" t="s">
        <v>841</v>
      </c>
      <c r="C506" s="34" t="s">
        <v>842</v>
      </c>
      <c r="D506" s="35" t="s">
        <v>51</v>
      </c>
      <c r="E506" s="6" t="s">
        <v>843</v>
      </c>
      <c r="F506" s="36" t="s">
        <v>80</v>
      </c>
      <c r="G506" s="37">
        <v>13</v>
      </c>
      <c r="H506" s="36">
        <v>0</v>
      </c>
      <c r="I506" s="36">
        <f>ROUND(G506*H506,6)</f>
      </c>
      <c r="L506" s="38">
        <v>0</v>
      </c>
      <c r="M506" s="32">
        <f>ROUND(ROUND(L506,2)*ROUND(G506,3),2)</f>
      </c>
      <c r="N506" s="36" t="s">
        <v>62</v>
      </c>
      <c r="O506">
        <f>(M506*21)/100</f>
      </c>
      <c r="P506" t="s">
        <v>27</v>
      </c>
    </row>
    <row r="507" spans="1:5" ht="12.75">
      <c r="A507" s="35" t="s">
        <v>55</v>
      </c>
      <c r="E507" s="39" t="s">
        <v>51</v>
      </c>
    </row>
    <row r="508" spans="1:5" ht="25.5">
      <c r="A508" s="35" t="s">
        <v>56</v>
      </c>
      <c r="E508" s="40" t="s">
        <v>844</v>
      </c>
    </row>
    <row r="509" spans="1:5" ht="12.75">
      <c r="A509" t="s">
        <v>57</v>
      </c>
      <c r="E509" s="39" t="s">
        <v>64</v>
      </c>
    </row>
    <row r="510" spans="1:16" ht="25.5">
      <c r="A510" t="s">
        <v>49</v>
      </c>
      <c r="B510" s="34" t="s">
        <v>845</v>
      </c>
      <c r="C510" s="34" t="s">
        <v>846</v>
      </c>
      <c r="D510" s="35" t="s">
        <v>51</v>
      </c>
      <c r="E510" s="6" t="s">
        <v>847</v>
      </c>
      <c r="F510" s="36" t="s">
        <v>507</v>
      </c>
      <c r="G510" s="37">
        <v>62.112</v>
      </c>
      <c r="H510" s="36">
        <v>0</v>
      </c>
      <c r="I510" s="36">
        <f>ROUND(G510*H510,6)</f>
      </c>
      <c r="L510" s="38">
        <v>0</v>
      </c>
      <c r="M510" s="32">
        <f>ROUND(ROUND(L510,2)*ROUND(G510,3),2)</f>
      </c>
      <c r="N510" s="36" t="s">
        <v>62</v>
      </c>
      <c r="O510">
        <f>(M510*21)/100</f>
      </c>
      <c r="P510" t="s">
        <v>27</v>
      </c>
    </row>
    <row r="511" spans="1:5" ht="12.75">
      <c r="A511" s="35" t="s">
        <v>55</v>
      </c>
      <c r="E511" s="39" t="s">
        <v>51</v>
      </c>
    </row>
    <row r="512" spans="1:5" ht="51">
      <c r="A512" s="35" t="s">
        <v>56</v>
      </c>
      <c r="E512" s="40" t="s">
        <v>848</v>
      </c>
    </row>
    <row r="513" spans="1:5" ht="12.75">
      <c r="A513" t="s">
        <v>57</v>
      </c>
      <c r="E513" s="39" t="s">
        <v>64</v>
      </c>
    </row>
    <row r="514" spans="1:16" ht="12.75">
      <c r="A514" t="s">
        <v>49</v>
      </c>
      <c r="B514" s="34" t="s">
        <v>849</v>
      </c>
      <c r="C514" s="34" t="s">
        <v>850</v>
      </c>
      <c r="D514" s="35" t="s">
        <v>51</v>
      </c>
      <c r="E514" s="6" t="s">
        <v>851</v>
      </c>
      <c r="F514" s="36" t="s">
        <v>96</v>
      </c>
      <c r="G514" s="37">
        <v>2</v>
      </c>
      <c r="H514" s="36">
        <v>0</v>
      </c>
      <c r="I514" s="36">
        <f>ROUND(G514*H514,6)</f>
      </c>
      <c r="L514" s="38">
        <v>0</v>
      </c>
      <c r="M514" s="32">
        <f>ROUND(ROUND(L514,2)*ROUND(G514,3),2)</f>
      </c>
      <c r="N514" s="36" t="s">
        <v>62</v>
      </c>
      <c r="O514">
        <f>(M514*21)/100</f>
      </c>
      <c r="P514" t="s">
        <v>27</v>
      </c>
    </row>
    <row r="515" spans="1:5" ht="12.75">
      <c r="A515" s="35" t="s">
        <v>55</v>
      </c>
      <c r="E515" s="39" t="s">
        <v>51</v>
      </c>
    </row>
    <row r="516" spans="1:5" ht="25.5">
      <c r="A516" s="35" t="s">
        <v>56</v>
      </c>
      <c r="E516" s="40" t="s">
        <v>852</v>
      </c>
    </row>
    <row r="517" spans="1:5" ht="12.75">
      <c r="A517" t="s">
        <v>57</v>
      </c>
      <c r="E517" s="39" t="s">
        <v>64</v>
      </c>
    </row>
    <row r="518" spans="1:16" ht="12.75">
      <c r="A518" t="s">
        <v>49</v>
      </c>
      <c r="B518" s="34" t="s">
        <v>853</v>
      </c>
      <c r="C518" s="34" t="s">
        <v>854</v>
      </c>
      <c r="D518" s="35" t="s">
        <v>51</v>
      </c>
      <c r="E518" s="6" t="s">
        <v>855</v>
      </c>
      <c r="F518" s="36" t="s">
        <v>96</v>
      </c>
      <c r="G518" s="37">
        <v>4</v>
      </c>
      <c r="H518" s="36">
        <v>0</v>
      </c>
      <c r="I518" s="36">
        <f>ROUND(G518*H518,6)</f>
      </c>
      <c r="L518" s="38">
        <v>0</v>
      </c>
      <c r="M518" s="32">
        <f>ROUND(ROUND(L518,2)*ROUND(G518,3),2)</f>
      </c>
      <c r="N518" s="36" t="s">
        <v>62</v>
      </c>
      <c r="O518">
        <f>(M518*21)/100</f>
      </c>
      <c r="P518" t="s">
        <v>27</v>
      </c>
    </row>
    <row r="519" spans="1:5" ht="12.75">
      <c r="A519" s="35" t="s">
        <v>55</v>
      </c>
      <c r="E519" s="39" t="s">
        <v>51</v>
      </c>
    </row>
    <row r="520" spans="1:5" ht="63.75">
      <c r="A520" s="35" t="s">
        <v>56</v>
      </c>
      <c r="E520" s="40" t="s">
        <v>856</v>
      </c>
    </row>
    <row r="521" spans="1:5" ht="12.75">
      <c r="A521" t="s">
        <v>57</v>
      </c>
      <c r="E521" s="39" t="s">
        <v>64</v>
      </c>
    </row>
    <row r="522" spans="1:16" ht="25.5">
      <c r="A522" t="s">
        <v>49</v>
      </c>
      <c r="B522" s="34" t="s">
        <v>857</v>
      </c>
      <c r="C522" s="34" t="s">
        <v>858</v>
      </c>
      <c r="D522" s="35" t="s">
        <v>51</v>
      </c>
      <c r="E522" s="6" t="s">
        <v>859</v>
      </c>
      <c r="F522" s="36" t="s">
        <v>507</v>
      </c>
      <c r="G522" s="37">
        <v>0.3</v>
      </c>
      <c r="H522" s="36">
        <v>0</v>
      </c>
      <c r="I522" s="36">
        <f>ROUND(G522*H522,6)</f>
      </c>
      <c r="L522" s="38">
        <v>0</v>
      </c>
      <c r="M522" s="32">
        <f>ROUND(ROUND(L522,2)*ROUND(G522,3),2)</f>
      </c>
      <c r="N522" s="36" t="s">
        <v>62</v>
      </c>
      <c r="O522">
        <f>(M522*21)/100</f>
      </c>
      <c r="P522" t="s">
        <v>27</v>
      </c>
    </row>
    <row r="523" spans="1:5" ht="12.75">
      <c r="A523" s="35" t="s">
        <v>55</v>
      </c>
      <c r="E523" s="39" t="s">
        <v>51</v>
      </c>
    </row>
    <row r="524" spans="1:5" ht="12.75">
      <c r="A524" s="35" t="s">
        <v>56</v>
      </c>
      <c r="E524" s="40" t="s">
        <v>51</v>
      </c>
    </row>
    <row r="525" spans="1:5" ht="12.75">
      <c r="A525" t="s">
        <v>57</v>
      </c>
      <c r="E525" s="39" t="s">
        <v>64</v>
      </c>
    </row>
    <row r="526" spans="1:16" ht="12.75">
      <c r="A526" t="s">
        <v>49</v>
      </c>
      <c r="B526" s="34" t="s">
        <v>860</v>
      </c>
      <c r="C526" s="34" t="s">
        <v>861</v>
      </c>
      <c r="D526" s="35" t="s">
        <v>51</v>
      </c>
      <c r="E526" s="6" t="s">
        <v>862</v>
      </c>
      <c r="F526" s="36" t="s">
        <v>96</v>
      </c>
      <c r="G526" s="37">
        <v>3</v>
      </c>
      <c r="H526" s="36">
        <v>0</v>
      </c>
      <c r="I526" s="36">
        <f>ROUND(G526*H526,6)</f>
      </c>
      <c r="L526" s="38">
        <v>0</v>
      </c>
      <c r="M526" s="32">
        <f>ROUND(ROUND(L526,2)*ROUND(G526,3),2)</f>
      </c>
      <c r="N526" s="36" t="s">
        <v>62</v>
      </c>
      <c r="O526">
        <f>(M526*21)/100</f>
      </c>
      <c r="P526" t="s">
        <v>27</v>
      </c>
    </row>
    <row r="527" spans="1:5" ht="12.75">
      <c r="A527" s="35" t="s">
        <v>55</v>
      </c>
      <c r="E527" s="39" t="s">
        <v>51</v>
      </c>
    </row>
    <row r="528" spans="1:5" ht="25.5">
      <c r="A528" s="35" t="s">
        <v>56</v>
      </c>
      <c r="E528" s="40" t="s">
        <v>863</v>
      </c>
    </row>
    <row r="529" spans="1:5" ht="12.75">
      <c r="A529" t="s">
        <v>57</v>
      </c>
      <c r="E529" s="39" t="s">
        <v>64</v>
      </c>
    </row>
    <row r="530" spans="1:16" ht="25.5">
      <c r="A530" t="s">
        <v>49</v>
      </c>
      <c r="B530" s="34" t="s">
        <v>864</v>
      </c>
      <c r="C530" s="34" t="s">
        <v>865</v>
      </c>
      <c r="D530" s="35" t="s">
        <v>51</v>
      </c>
      <c r="E530" s="6" t="s">
        <v>866</v>
      </c>
      <c r="F530" s="36" t="s">
        <v>507</v>
      </c>
      <c r="G530" s="37">
        <v>2.976</v>
      </c>
      <c r="H530" s="36">
        <v>0</v>
      </c>
      <c r="I530" s="36">
        <f>ROUND(G530*H530,6)</f>
      </c>
      <c r="L530" s="38">
        <v>0</v>
      </c>
      <c r="M530" s="32">
        <f>ROUND(ROUND(L530,2)*ROUND(G530,3),2)</f>
      </c>
      <c r="N530" s="36" t="s">
        <v>62</v>
      </c>
      <c r="O530">
        <f>(M530*21)/100</f>
      </c>
      <c r="P530" t="s">
        <v>27</v>
      </c>
    </row>
    <row r="531" spans="1:5" ht="12.75">
      <c r="A531" s="35" t="s">
        <v>55</v>
      </c>
      <c r="E531" s="39" t="s">
        <v>51</v>
      </c>
    </row>
    <row r="532" spans="1:5" ht="25.5">
      <c r="A532" s="35" t="s">
        <v>56</v>
      </c>
      <c r="E532" s="40" t="s">
        <v>867</v>
      </c>
    </row>
    <row r="533" spans="1:5" ht="12.75">
      <c r="A533" t="s">
        <v>57</v>
      </c>
      <c r="E533" s="39" t="s">
        <v>64</v>
      </c>
    </row>
    <row r="534" spans="1:16" ht="12.75">
      <c r="A534" t="s">
        <v>49</v>
      </c>
      <c r="B534" s="34" t="s">
        <v>868</v>
      </c>
      <c r="C534" s="34" t="s">
        <v>869</v>
      </c>
      <c r="D534" s="35" t="s">
        <v>51</v>
      </c>
      <c r="E534" s="6" t="s">
        <v>870</v>
      </c>
      <c r="F534" s="36" t="s">
        <v>507</v>
      </c>
      <c r="G534" s="37">
        <v>200</v>
      </c>
      <c r="H534" s="36">
        <v>0</v>
      </c>
      <c r="I534" s="36">
        <f>ROUND(G534*H534,6)</f>
      </c>
      <c r="L534" s="38">
        <v>0</v>
      </c>
      <c r="M534" s="32">
        <f>ROUND(ROUND(L534,2)*ROUND(G534,3),2)</f>
      </c>
      <c r="N534" s="36" t="s">
        <v>54</v>
      </c>
      <c r="O534">
        <f>(M534*21)/100</f>
      </c>
      <c r="P534" t="s">
        <v>27</v>
      </c>
    </row>
    <row r="535" spans="1:5" ht="12.75">
      <c r="A535" s="35" t="s">
        <v>55</v>
      </c>
      <c r="E535" s="39" t="s">
        <v>51</v>
      </c>
    </row>
    <row r="536" spans="1:5" ht="12.75">
      <c r="A536" s="35" t="s">
        <v>56</v>
      </c>
      <c r="E536" s="40" t="s">
        <v>51</v>
      </c>
    </row>
    <row r="537" spans="1:5" ht="25.5">
      <c r="A537" t="s">
        <v>57</v>
      </c>
      <c r="E537" s="39" t="s">
        <v>871</v>
      </c>
    </row>
    <row r="538" spans="1:16" ht="12.75">
      <c r="A538" t="s">
        <v>49</v>
      </c>
      <c r="B538" s="34" t="s">
        <v>872</v>
      </c>
      <c r="C538" s="34" t="s">
        <v>873</v>
      </c>
      <c r="D538" s="35" t="s">
        <v>51</v>
      </c>
      <c r="E538" s="6" t="s">
        <v>874</v>
      </c>
      <c r="F538" s="36" t="s">
        <v>472</v>
      </c>
      <c r="G538" s="37">
        <v>0.75</v>
      </c>
      <c r="H538" s="36">
        <v>0</v>
      </c>
      <c r="I538" s="36">
        <f>ROUND(G538*H538,6)</f>
      </c>
      <c r="L538" s="38">
        <v>0</v>
      </c>
      <c r="M538" s="32">
        <f>ROUND(ROUND(L538,2)*ROUND(G538,3),2)</f>
      </c>
      <c r="N538" s="36" t="s">
        <v>62</v>
      </c>
      <c r="O538">
        <f>(M538*21)/100</f>
      </c>
      <c r="P538" t="s">
        <v>27</v>
      </c>
    </row>
    <row r="539" spans="1:5" ht="12.75">
      <c r="A539" s="35" t="s">
        <v>55</v>
      </c>
      <c r="E539" s="39" t="s">
        <v>51</v>
      </c>
    </row>
    <row r="540" spans="1:5" ht="25.5">
      <c r="A540" s="35" t="s">
        <v>56</v>
      </c>
      <c r="E540" s="40" t="s">
        <v>875</v>
      </c>
    </row>
    <row r="541" spans="1:5" ht="12.75">
      <c r="A541" t="s">
        <v>57</v>
      </c>
      <c r="E541" s="39" t="s">
        <v>64</v>
      </c>
    </row>
    <row r="542" spans="1:16" ht="12.75">
      <c r="A542" t="s">
        <v>49</v>
      </c>
      <c r="B542" s="34" t="s">
        <v>876</v>
      </c>
      <c r="C542" s="34" t="s">
        <v>877</v>
      </c>
      <c r="D542" s="35" t="s">
        <v>51</v>
      </c>
      <c r="E542" s="6" t="s">
        <v>878</v>
      </c>
      <c r="F542" s="36" t="s">
        <v>507</v>
      </c>
      <c r="G542" s="37">
        <v>11.25</v>
      </c>
      <c r="H542" s="36">
        <v>0</v>
      </c>
      <c r="I542" s="36">
        <f>ROUND(G542*H542,6)</f>
      </c>
      <c r="L542" s="38">
        <v>0</v>
      </c>
      <c r="M542" s="32">
        <f>ROUND(ROUND(L542,2)*ROUND(G542,3),2)</f>
      </c>
      <c r="N542" s="36" t="s">
        <v>62</v>
      </c>
      <c r="O542">
        <f>(M542*21)/100</f>
      </c>
      <c r="P542" t="s">
        <v>27</v>
      </c>
    </row>
    <row r="543" spans="1:5" ht="12.75">
      <c r="A543" s="35" t="s">
        <v>55</v>
      </c>
      <c r="E543" s="39" t="s">
        <v>51</v>
      </c>
    </row>
    <row r="544" spans="1:5" ht="25.5">
      <c r="A544" s="35" t="s">
        <v>56</v>
      </c>
      <c r="E544" s="40" t="s">
        <v>879</v>
      </c>
    </row>
    <row r="545" spans="1:5" ht="12.75">
      <c r="A545" t="s">
        <v>57</v>
      </c>
      <c r="E545" s="39" t="s">
        <v>64</v>
      </c>
    </row>
    <row r="546" spans="1:16" ht="12.75">
      <c r="A546" t="s">
        <v>49</v>
      </c>
      <c r="B546" s="34" t="s">
        <v>880</v>
      </c>
      <c r="C546" s="34" t="s">
        <v>881</v>
      </c>
      <c r="D546" s="35" t="s">
        <v>51</v>
      </c>
      <c r="E546" s="6" t="s">
        <v>882</v>
      </c>
      <c r="F546" s="36" t="s">
        <v>61</v>
      </c>
      <c r="G546" s="37">
        <v>26.3</v>
      </c>
      <c r="H546" s="36">
        <v>0</v>
      </c>
      <c r="I546" s="36">
        <f>ROUND(G546*H546,6)</f>
      </c>
      <c r="L546" s="38">
        <v>0</v>
      </c>
      <c r="M546" s="32">
        <f>ROUND(ROUND(L546,2)*ROUND(G546,3),2)</f>
      </c>
      <c r="N546" s="36" t="s">
        <v>54</v>
      </c>
      <c r="O546">
        <f>(M546*21)/100</f>
      </c>
      <c r="P546" t="s">
        <v>27</v>
      </c>
    </row>
    <row r="547" spans="1:5" ht="12.75">
      <c r="A547" s="35" t="s">
        <v>55</v>
      </c>
      <c r="E547" s="39" t="s">
        <v>51</v>
      </c>
    </row>
    <row r="548" spans="1:5" ht="25.5">
      <c r="A548" s="35" t="s">
        <v>56</v>
      </c>
      <c r="E548" s="40" t="s">
        <v>883</v>
      </c>
    </row>
    <row r="549" spans="1:5" ht="293.25">
      <c r="A549" t="s">
        <v>57</v>
      </c>
      <c r="E549" s="39" t="s">
        <v>884</v>
      </c>
    </row>
    <row r="550" spans="1:16" ht="12.75">
      <c r="A550" t="s">
        <v>49</v>
      </c>
      <c r="B550" s="34" t="s">
        <v>885</v>
      </c>
      <c r="C550" s="34" t="s">
        <v>886</v>
      </c>
      <c r="D550" s="35" t="s">
        <v>51</v>
      </c>
      <c r="E550" s="6" t="s">
        <v>887</v>
      </c>
      <c r="F550" s="36" t="s">
        <v>61</v>
      </c>
      <c r="G550" s="37">
        <v>26.3</v>
      </c>
      <c r="H550" s="36">
        <v>0</v>
      </c>
      <c r="I550" s="36">
        <f>ROUND(G550*H550,6)</f>
      </c>
      <c r="L550" s="38">
        <v>0</v>
      </c>
      <c r="M550" s="32">
        <f>ROUND(ROUND(L550,2)*ROUND(G550,3),2)</f>
      </c>
      <c r="N550" s="36" t="s">
        <v>54</v>
      </c>
      <c r="O550">
        <f>(M550*21)/100</f>
      </c>
      <c r="P550" t="s">
        <v>27</v>
      </c>
    </row>
    <row r="551" spans="1:5" ht="12.75">
      <c r="A551" s="35" t="s">
        <v>55</v>
      </c>
      <c r="E551" s="39" t="s">
        <v>51</v>
      </c>
    </row>
    <row r="552" spans="1:5" ht="25.5">
      <c r="A552" s="35" t="s">
        <v>56</v>
      </c>
      <c r="E552" s="40" t="s">
        <v>888</v>
      </c>
    </row>
    <row r="553" spans="1:5" ht="191.25">
      <c r="A553" t="s">
        <v>57</v>
      </c>
      <c r="E553" s="39" t="s">
        <v>889</v>
      </c>
    </row>
    <row r="554" spans="1:16" ht="25.5">
      <c r="A554" t="s">
        <v>49</v>
      </c>
      <c r="B554" s="34" t="s">
        <v>890</v>
      </c>
      <c r="C554" s="34" t="s">
        <v>891</v>
      </c>
      <c r="D554" s="35" t="s">
        <v>51</v>
      </c>
      <c r="E554" s="6" t="s">
        <v>892</v>
      </c>
      <c r="F554" s="36" t="s">
        <v>80</v>
      </c>
      <c r="G554" s="37">
        <v>7</v>
      </c>
      <c r="H554" s="36">
        <v>0</v>
      </c>
      <c r="I554" s="36">
        <f>ROUND(G554*H554,6)</f>
      </c>
      <c r="L554" s="38">
        <v>0</v>
      </c>
      <c r="M554" s="32">
        <f>ROUND(ROUND(L554,2)*ROUND(G554,3),2)</f>
      </c>
      <c r="N554" s="36" t="s">
        <v>54</v>
      </c>
      <c r="O554">
        <f>(M554*21)/100</f>
      </c>
      <c r="P554" t="s">
        <v>27</v>
      </c>
    </row>
    <row r="555" spans="1:5" ht="12.75">
      <c r="A555" s="35" t="s">
        <v>55</v>
      </c>
      <c r="E555" s="39" t="s">
        <v>51</v>
      </c>
    </row>
    <row r="556" spans="1:5" ht="12.75">
      <c r="A556" s="35" t="s">
        <v>56</v>
      </c>
      <c r="E556" s="40" t="s">
        <v>51</v>
      </c>
    </row>
    <row r="557" spans="1:5" ht="229.5">
      <c r="A557" t="s">
        <v>57</v>
      </c>
      <c r="E557" s="39" t="s">
        <v>893</v>
      </c>
    </row>
    <row r="558" spans="1:16" ht="25.5">
      <c r="A558" t="s">
        <v>49</v>
      </c>
      <c r="B558" s="34" t="s">
        <v>894</v>
      </c>
      <c r="C558" s="34" t="s">
        <v>895</v>
      </c>
      <c r="D558" s="35" t="s">
        <v>51</v>
      </c>
      <c r="E558" s="6" t="s">
        <v>896</v>
      </c>
      <c r="F558" s="36" t="s">
        <v>80</v>
      </c>
      <c r="G558" s="37">
        <v>12</v>
      </c>
      <c r="H558" s="36">
        <v>0</v>
      </c>
      <c r="I558" s="36">
        <f>ROUND(G558*H558,6)</f>
      </c>
      <c r="L558" s="38">
        <v>0</v>
      </c>
      <c r="M558" s="32">
        <f>ROUND(ROUND(L558,2)*ROUND(G558,3),2)</f>
      </c>
      <c r="N558" s="36" t="s">
        <v>54</v>
      </c>
      <c r="O558">
        <f>(M558*21)/100</f>
      </c>
      <c r="P558" t="s">
        <v>27</v>
      </c>
    </row>
    <row r="559" spans="1:5" ht="12.75">
      <c r="A559" s="35" t="s">
        <v>55</v>
      </c>
      <c r="E559" s="39" t="s">
        <v>51</v>
      </c>
    </row>
    <row r="560" spans="1:5" ht="12.75">
      <c r="A560" s="35" t="s">
        <v>56</v>
      </c>
      <c r="E560" s="40" t="s">
        <v>51</v>
      </c>
    </row>
    <row r="561" spans="1:5" ht="255">
      <c r="A561" t="s">
        <v>57</v>
      </c>
      <c r="E561" s="39" t="s">
        <v>897</v>
      </c>
    </row>
    <row r="562" spans="1:16" ht="25.5">
      <c r="A562" t="s">
        <v>49</v>
      </c>
      <c r="B562" s="34" t="s">
        <v>898</v>
      </c>
      <c r="C562" s="34" t="s">
        <v>899</v>
      </c>
      <c r="D562" s="35" t="s">
        <v>51</v>
      </c>
      <c r="E562" s="6" t="s">
        <v>900</v>
      </c>
      <c r="F562" s="36" t="s">
        <v>80</v>
      </c>
      <c r="G562" s="37">
        <v>12</v>
      </c>
      <c r="H562" s="36">
        <v>0</v>
      </c>
      <c r="I562" s="36">
        <f>ROUND(G562*H562,6)</f>
      </c>
      <c r="L562" s="38">
        <v>0</v>
      </c>
      <c r="M562" s="32">
        <f>ROUND(ROUND(L562,2)*ROUND(G562,3),2)</f>
      </c>
      <c r="N562" s="36" t="s">
        <v>54</v>
      </c>
      <c r="O562">
        <f>(M562*21)/100</f>
      </c>
      <c r="P562" t="s">
        <v>27</v>
      </c>
    </row>
    <row r="563" spans="1:5" ht="12.75">
      <c r="A563" s="35" t="s">
        <v>55</v>
      </c>
      <c r="E563" s="39" t="s">
        <v>51</v>
      </c>
    </row>
    <row r="564" spans="1:5" ht="12.75">
      <c r="A564" s="35" t="s">
        <v>56</v>
      </c>
      <c r="E564" s="40" t="s">
        <v>51</v>
      </c>
    </row>
    <row r="565" spans="1:5" ht="12.75">
      <c r="A565" t="s">
        <v>57</v>
      </c>
      <c r="E565" s="39" t="s">
        <v>51</v>
      </c>
    </row>
    <row r="566" spans="1:16" ht="12.75">
      <c r="A566" t="s">
        <v>49</v>
      </c>
      <c r="B566" s="34" t="s">
        <v>901</v>
      </c>
      <c r="C566" s="34" t="s">
        <v>902</v>
      </c>
      <c r="D566" s="35" t="s">
        <v>51</v>
      </c>
      <c r="E566" s="6" t="s">
        <v>903</v>
      </c>
      <c r="F566" s="36" t="s">
        <v>67</v>
      </c>
      <c r="G566" s="37">
        <v>65.55</v>
      </c>
      <c r="H566" s="36">
        <v>0</v>
      </c>
      <c r="I566" s="36">
        <f>ROUND(G566*H566,6)</f>
      </c>
      <c r="L566" s="38">
        <v>0</v>
      </c>
      <c r="M566" s="32">
        <f>ROUND(ROUND(L566,2)*ROUND(G566,3),2)</f>
      </c>
      <c r="N566" s="36" t="s">
        <v>54</v>
      </c>
      <c r="O566">
        <f>(M566*21)/100</f>
      </c>
      <c r="P566" t="s">
        <v>27</v>
      </c>
    </row>
    <row r="567" spans="1:5" ht="12.75">
      <c r="A567" s="35" t="s">
        <v>55</v>
      </c>
      <c r="E567" s="39" t="s">
        <v>51</v>
      </c>
    </row>
    <row r="568" spans="1:5" ht="76.5">
      <c r="A568" s="35" t="s">
        <v>56</v>
      </c>
      <c r="E568" s="40" t="s">
        <v>904</v>
      </c>
    </row>
    <row r="569" spans="1:5" ht="153">
      <c r="A569" t="s">
        <v>57</v>
      </c>
      <c r="E569" s="39" t="s">
        <v>905</v>
      </c>
    </row>
    <row r="570" spans="1:16" ht="12.75">
      <c r="A570" t="s">
        <v>49</v>
      </c>
      <c r="B570" s="34" t="s">
        <v>906</v>
      </c>
      <c r="C570" s="34" t="s">
        <v>907</v>
      </c>
      <c r="D570" s="35" t="s">
        <v>51</v>
      </c>
      <c r="E570" s="6" t="s">
        <v>908</v>
      </c>
      <c r="F570" s="36" t="s">
        <v>80</v>
      </c>
      <c r="G570" s="37">
        <v>2.5</v>
      </c>
      <c r="H570" s="36">
        <v>0</v>
      </c>
      <c r="I570" s="36">
        <f>ROUND(G570*H570,6)</f>
      </c>
      <c r="L570" s="38">
        <v>0</v>
      </c>
      <c r="M570" s="32">
        <f>ROUND(ROUND(L570,2)*ROUND(G570,3),2)</f>
      </c>
      <c r="N570" s="36" t="s">
        <v>54</v>
      </c>
      <c r="O570">
        <f>(M570*21)/100</f>
      </c>
      <c r="P570" t="s">
        <v>27</v>
      </c>
    </row>
    <row r="571" spans="1:5" ht="12.75">
      <c r="A571" s="35" t="s">
        <v>55</v>
      </c>
      <c r="E571" s="39" t="s">
        <v>51</v>
      </c>
    </row>
    <row r="572" spans="1:5" ht="25.5">
      <c r="A572" s="35" t="s">
        <v>56</v>
      </c>
      <c r="E572" s="40" t="s">
        <v>909</v>
      </c>
    </row>
    <row r="573" spans="1:5" ht="76.5">
      <c r="A573" t="s">
        <v>57</v>
      </c>
      <c r="E573" s="39" t="s">
        <v>910</v>
      </c>
    </row>
    <row r="574" spans="1:16" ht="12.75">
      <c r="A574" t="s">
        <v>49</v>
      </c>
      <c r="B574" s="34" t="s">
        <v>911</v>
      </c>
      <c r="C574" s="34" t="s">
        <v>912</v>
      </c>
      <c r="D574" s="35" t="s">
        <v>51</v>
      </c>
      <c r="E574" s="6" t="s">
        <v>913</v>
      </c>
      <c r="F574" s="36" t="s">
        <v>61</v>
      </c>
      <c r="G574" s="37">
        <v>26.3</v>
      </c>
      <c r="H574" s="36">
        <v>0</v>
      </c>
      <c r="I574" s="36">
        <f>ROUND(G574*H574,6)</f>
      </c>
      <c r="L574" s="38">
        <v>0</v>
      </c>
      <c r="M574" s="32">
        <f>ROUND(ROUND(L574,2)*ROUND(G574,3),2)</f>
      </c>
      <c r="N574" s="36" t="s">
        <v>54</v>
      </c>
      <c r="O574">
        <f>(M574*21)/100</f>
      </c>
      <c r="P574" t="s">
        <v>27</v>
      </c>
    </row>
    <row r="575" spans="1:5" ht="12.75">
      <c r="A575" s="35" t="s">
        <v>55</v>
      </c>
      <c r="E575" s="39" t="s">
        <v>51</v>
      </c>
    </row>
    <row r="576" spans="1:5" ht="25.5">
      <c r="A576" s="35" t="s">
        <v>56</v>
      </c>
      <c r="E576" s="40" t="s">
        <v>888</v>
      </c>
    </row>
    <row r="577" spans="1:5" ht="178.5">
      <c r="A577" t="s">
        <v>57</v>
      </c>
      <c r="E577" s="39" t="s">
        <v>914</v>
      </c>
    </row>
    <row r="578" spans="1:16" ht="12.75">
      <c r="A578" t="s">
        <v>49</v>
      </c>
      <c r="B578" s="34" t="s">
        <v>915</v>
      </c>
      <c r="C578" s="34" t="s">
        <v>916</v>
      </c>
      <c r="D578" s="35" t="s">
        <v>51</v>
      </c>
      <c r="E578" s="6" t="s">
        <v>917</v>
      </c>
      <c r="F578" s="36" t="s">
        <v>456</v>
      </c>
      <c r="G578" s="37">
        <v>1</v>
      </c>
      <c r="H578" s="36">
        <v>0</v>
      </c>
      <c r="I578" s="36">
        <f>ROUND(G578*H578,6)</f>
      </c>
      <c r="L578" s="38">
        <v>0</v>
      </c>
      <c r="M578" s="32">
        <f>ROUND(ROUND(L578,2)*ROUND(G578,3),2)</f>
      </c>
      <c r="N578" s="36" t="s">
        <v>54</v>
      </c>
      <c r="O578">
        <f>(M578*21)/100</f>
      </c>
      <c r="P578" t="s">
        <v>27</v>
      </c>
    </row>
    <row r="579" spans="1:5" ht="12.75">
      <c r="A579" s="35" t="s">
        <v>55</v>
      </c>
      <c r="E579" s="39" t="s">
        <v>51</v>
      </c>
    </row>
    <row r="580" spans="1:5" ht="12.75">
      <c r="A580" s="35" t="s">
        <v>56</v>
      </c>
      <c r="E580" s="40" t="s">
        <v>51</v>
      </c>
    </row>
    <row r="581" spans="1:5" ht="102">
      <c r="A581" t="s">
        <v>57</v>
      </c>
      <c r="E581" s="39" t="s">
        <v>918</v>
      </c>
    </row>
    <row r="582" spans="1:16" ht="12.75">
      <c r="A582" t="s">
        <v>49</v>
      </c>
      <c r="B582" s="34" t="s">
        <v>919</v>
      </c>
      <c r="C582" s="34" t="s">
        <v>920</v>
      </c>
      <c r="D582" s="35" t="s">
        <v>51</v>
      </c>
      <c r="E582" s="6" t="s">
        <v>455</v>
      </c>
      <c r="F582" s="36" t="s">
        <v>456</v>
      </c>
      <c r="G582" s="37">
        <v>1</v>
      </c>
      <c r="H582" s="36">
        <v>0</v>
      </c>
      <c r="I582" s="36">
        <f>ROUND(G582*H582,6)</f>
      </c>
      <c r="L582" s="38">
        <v>0</v>
      </c>
      <c r="M582" s="32">
        <f>ROUND(ROUND(L582,2)*ROUND(G582,3),2)</f>
      </c>
      <c r="N582" s="36" t="s">
        <v>54</v>
      </c>
      <c r="O582">
        <f>(M582*21)/100</f>
      </c>
      <c r="P582" t="s">
        <v>27</v>
      </c>
    </row>
    <row r="583" spans="1:5" ht="12.75">
      <c r="A583" s="35" t="s">
        <v>55</v>
      </c>
      <c r="E583" s="39" t="s">
        <v>51</v>
      </c>
    </row>
    <row r="584" spans="1:5" ht="12.75">
      <c r="A584" s="35" t="s">
        <v>56</v>
      </c>
      <c r="E584" s="40" t="s">
        <v>51</v>
      </c>
    </row>
    <row r="585" spans="1:5" ht="12.75">
      <c r="A585" t="s">
        <v>57</v>
      </c>
      <c r="E585" s="39" t="s">
        <v>457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921</v>
      </c>
      <c r="M3" s="41">
        <f>Rekapitulace!C14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921</v>
      </c>
      <c r="E4" s="26" t="s">
        <v>922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COUNTIFS(L8:L116,"=0",A8:A116,"P")+COUNTIFS(L8:L116,"",A8:A116,"P")+SUM(Q8:Q116)</f>
      </c>
    </row>
    <row r="8" spans="1:13" ht="12.75">
      <c r="A8" t="s">
        <v>44</v>
      </c>
      <c r="C8" s="28" t="s">
        <v>925</v>
      </c>
      <c r="E8" s="30" t="s">
        <v>924</v>
      </c>
      <c r="J8" s="29">
        <f>0+J9+J34+J99</f>
      </c>
      <c r="K8" s="29">
        <f>0+K9+K34+K99</f>
      </c>
      <c r="L8" s="29">
        <f>0+L9+L34+L99</f>
      </c>
      <c r="M8" s="29">
        <f>0+M9+M34+M99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47</v>
      </c>
      <c r="C10" s="34" t="s">
        <v>50</v>
      </c>
      <c r="D10" s="35" t="s">
        <v>47</v>
      </c>
      <c r="E10" s="6" t="s">
        <v>926</v>
      </c>
      <c r="F10" s="36" t="s">
        <v>53</v>
      </c>
      <c r="G10" s="37">
        <v>0.06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927</v>
      </c>
    </row>
    <row r="12" spans="1:5" ht="12.75">
      <c r="A12" s="35" t="s">
        <v>56</v>
      </c>
      <c r="E12" s="40" t="s">
        <v>51</v>
      </c>
    </row>
    <row r="13" spans="1:5" ht="12.75">
      <c r="A13" t="s">
        <v>57</v>
      </c>
      <c r="E13" s="39" t="s">
        <v>927</v>
      </c>
    </row>
    <row r="14" spans="1:16" ht="12.75">
      <c r="A14" t="s">
        <v>49</v>
      </c>
      <c r="B14" s="34" t="s">
        <v>27</v>
      </c>
      <c r="C14" s="34" t="s">
        <v>71</v>
      </c>
      <c r="D14" s="35" t="s">
        <v>47</v>
      </c>
      <c r="E14" s="6" t="s">
        <v>72</v>
      </c>
      <c r="F14" s="36" t="s">
        <v>67</v>
      </c>
      <c r="G14" s="37">
        <v>20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62</v>
      </c>
      <c r="O14">
        <f>(M14*21)/100</f>
      </c>
      <c r="P14" t="s">
        <v>27</v>
      </c>
    </row>
    <row r="15" spans="1:5" ht="216.75">
      <c r="A15" s="35" t="s">
        <v>55</v>
      </c>
      <c r="E15" s="39" t="s">
        <v>928</v>
      </c>
    </row>
    <row r="16" spans="1:5" ht="12.75">
      <c r="A16" s="35" t="s">
        <v>56</v>
      </c>
      <c r="E16" s="40" t="s">
        <v>51</v>
      </c>
    </row>
    <row r="17" spans="1:5" ht="12.75">
      <c r="A17" t="s">
        <v>57</v>
      </c>
      <c r="E17" s="39" t="s">
        <v>64</v>
      </c>
    </row>
    <row r="18" spans="1:16" ht="12.75">
      <c r="A18" t="s">
        <v>49</v>
      </c>
      <c r="B18" s="34" t="s">
        <v>26</v>
      </c>
      <c r="C18" s="34" t="s">
        <v>75</v>
      </c>
      <c r="D18" s="35" t="s">
        <v>47</v>
      </c>
      <c r="E18" s="6" t="s">
        <v>76</v>
      </c>
      <c r="F18" s="36" t="s">
        <v>67</v>
      </c>
      <c r="G18" s="37">
        <v>20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62</v>
      </c>
      <c r="O18">
        <f>(M18*21)/100</f>
      </c>
      <c r="P18" t="s">
        <v>27</v>
      </c>
    </row>
    <row r="19" spans="1:5" ht="153">
      <c r="A19" s="35" t="s">
        <v>55</v>
      </c>
      <c r="E19" s="39" t="s">
        <v>929</v>
      </c>
    </row>
    <row r="20" spans="1:5" ht="12.75">
      <c r="A20" s="35" t="s">
        <v>56</v>
      </c>
      <c r="E20" s="40" t="s">
        <v>51</v>
      </c>
    </row>
    <row r="21" spans="1:5" ht="12.75">
      <c r="A21" t="s">
        <v>57</v>
      </c>
      <c r="E21" s="39" t="s">
        <v>64</v>
      </c>
    </row>
    <row r="22" spans="1:16" ht="12.75">
      <c r="A22" t="s">
        <v>49</v>
      </c>
      <c r="B22" s="34" t="s">
        <v>70</v>
      </c>
      <c r="C22" s="34" t="s">
        <v>84</v>
      </c>
      <c r="D22" s="35" t="s">
        <v>47</v>
      </c>
      <c r="E22" s="6" t="s">
        <v>85</v>
      </c>
      <c r="F22" s="36" t="s">
        <v>80</v>
      </c>
      <c r="G22" s="37">
        <v>50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62</v>
      </c>
      <c r="O22">
        <f>(M22*21)/100</f>
      </c>
      <c r="P22" t="s">
        <v>27</v>
      </c>
    </row>
    <row r="23" spans="1:5" ht="38.25">
      <c r="A23" s="35" t="s">
        <v>55</v>
      </c>
      <c r="E23" s="39" t="s">
        <v>86</v>
      </c>
    </row>
    <row r="24" spans="1:5" ht="12.75">
      <c r="A24" s="35" t="s">
        <v>56</v>
      </c>
      <c r="E24" s="40" t="s">
        <v>51</v>
      </c>
    </row>
    <row r="25" spans="1:5" ht="12.75">
      <c r="A25" t="s">
        <v>57</v>
      </c>
      <c r="E25" s="39" t="s">
        <v>64</v>
      </c>
    </row>
    <row r="26" spans="1:16" ht="12.75">
      <c r="A26" t="s">
        <v>49</v>
      </c>
      <c r="B26" s="34" t="s">
        <v>74</v>
      </c>
      <c r="C26" s="34" t="s">
        <v>930</v>
      </c>
      <c r="D26" s="35" t="s">
        <v>47</v>
      </c>
      <c r="E26" s="6" t="s">
        <v>931</v>
      </c>
      <c r="F26" s="36" t="s">
        <v>80</v>
      </c>
      <c r="G26" s="37">
        <v>50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62</v>
      </c>
      <c r="O26">
        <f>(M26*21)/100</f>
      </c>
      <c r="P26" t="s">
        <v>27</v>
      </c>
    </row>
    <row r="27" spans="1:5" ht="51">
      <c r="A27" s="35" t="s">
        <v>55</v>
      </c>
      <c r="E27" s="39" t="s">
        <v>932</v>
      </c>
    </row>
    <row r="28" spans="1:5" ht="12.75">
      <c r="A28" s="35" t="s">
        <v>56</v>
      </c>
      <c r="E28" s="40" t="s">
        <v>51</v>
      </c>
    </row>
    <row r="29" spans="1:5" ht="12.75">
      <c r="A29" t="s">
        <v>57</v>
      </c>
      <c r="E29" s="39" t="s">
        <v>64</v>
      </c>
    </row>
    <row r="30" spans="1:16" ht="25.5">
      <c r="A30" t="s">
        <v>49</v>
      </c>
      <c r="B30" s="34" t="s">
        <v>77</v>
      </c>
      <c r="C30" s="34" t="s">
        <v>933</v>
      </c>
      <c r="D30" s="35" t="s">
        <v>47</v>
      </c>
      <c r="E30" s="6" t="s">
        <v>934</v>
      </c>
      <c r="F30" s="36" t="s">
        <v>80</v>
      </c>
      <c r="G30" s="37">
        <v>50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62</v>
      </c>
      <c r="O30">
        <f>(M30*21)/100</f>
      </c>
      <c r="P30" t="s">
        <v>27</v>
      </c>
    </row>
    <row r="31" spans="1:5" ht="51">
      <c r="A31" s="35" t="s">
        <v>55</v>
      </c>
      <c r="E31" s="39" t="s">
        <v>935</v>
      </c>
    </row>
    <row r="32" spans="1:5" ht="12.75">
      <c r="A32" s="35" t="s">
        <v>56</v>
      </c>
      <c r="E32" s="40" t="s">
        <v>51</v>
      </c>
    </row>
    <row r="33" spans="1:5" ht="12.75">
      <c r="A33" t="s">
        <v>57</v>
      </c>
      <c r="E33" s="39" t="s">
        <v>64</v>
      </c>
    </row>
    <row r="34" spans="1:13" ht="12.75">
      <c r="A34" t="s">
        <v>46</v>
      </c>
      <c r="C34" s="31" t="s">
        <v>27</v>
      </c>
      <c r="E34" s="33" t="s">
        <v>936</v>
      </c>
      <c r="J34" s="32">
        <f>0</f>
      </c>
      <c r="K34" s="32">
        <f>0</f>
      </c>
      <c r="L34" s="32">
        <f>0+L35+L39+L43+L47+L51+L55+L59+L63+L67+L71+L75+L79+L83+L87+L91+L95</f>
      </c>
      <c r="M34" s="32">
        <f>0+M35+M39+M43+M47+M51+M55+M59+M63+M67+M71+M75+M79+M83+M87+M91+M95</f>
      </c>
    </row>
    <row r="35" spans="1:16" ht="12.75">
      <c r="A35" t="s">
        <v>49</v>
      </c>
      <c r="B35" s="34" t="s">
        <v>83</v>
      </c>
      <c r="C35" s="34" t="s">
        <v>937</v>
      </c>
      <c r="D35" s="35" t="s">
        <v>47</v>
      </c>
      <c r="E35" s="6" t="s">
        <v>938</v>
      </c>
      <c r="F35" s="36" t="s">
        <v>96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27</v>
      </c>
    </row>
    <row r="36" spans="1:5" ht="12.75">
      <c r="A36" s="35" t="s">
        <v>55</v>
      </c>
      <c r="E36" s="39" t="s">
        <v>51</v>
      </c>
    </row>
    <row r="37" spans="1:5" ht="12.75">
      <c r="A37" s="35" t="s">
        <v>56</v>
      </c>
      <c r="E37" s="40" t="s">
        <v>51</v>
      </c>
    </row>
    <row r="38" spans="1:5" ht="76.5">
      <c r="A38" t="s">
        <v>57</v>
      </c>
      <c r="E38" s="39" t="s">
        <v>939</v>
      </c>
    </row>
    <row r="39" spans="1:16" ht="12.75">
      <c r="A39" t="s">
        <v>49</v>
      </c>
      <c r="B39" s="34" t="s">
        <v>87</v>
      </c>
      <c r="C39" s="34" t="s">
        <v>123</v>
      </c>
      <c r="D39" s="35" t="s">
        <v>47</v>
      </c>
      <c r="E39" s="6" t="s">
        <v>124</v>
      </c>
      <c r="F39" s="36" t="s">
        <v>80</v>
      </c>
      <c r="G39" s="37">
        <v>50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(M39*21)/100</f>
      </c>
      <c r="P39" t="s">
        <v>27</v>
      </c>
    </row>
    <row r="40" spans="1:5" ht="12.75">
      <c r="A40" s="35" t="s">
        <v>55</v>
      </c>
      <c r="E40" s="39" t="s">
        <v>51</v>
      </c>
    </row>
    <row r="41" spans="1:5" ht="12.75">
      <c r="A41" s="35" t="s">
        <v>56</v>
      </c>
      <c r="E41" s="40" t="s">
        <v>51</v>
      </c>
    </row>
    <row r="42" spans="1:5" ht="127.5">
      <c r="A42" t="s">
        <v>57</v>
      </c>
      <c r="E42" s="39" t="s">
        <v>126</v>
      </c>
    </row>
    <row r="43" spans="1:16" ht="12.75">
      <c r="A43" t="s">
        <v>49</v>
      </c>
      <c r="B43" s="34" t="s">
        <v>90</v>
      </c>
      <c r="C43" s="34" t="s">
        <v>940</v>
      </c>
      <c r="D43" s="35" t="s">
        <v>47</v>
      </c>
      <c r="E43" s="6" t="s">
        <v>941</v>
      </c>
      <c r="F43" s="36" t="s">
        <v>96</v>
      </c>
      <c r="G43" s="37">
        <v>1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62</v>
      </c>
      <c r="O43">
        <f>(M43*21)/100</f>
      </c>
      <c r="P43" t="s">
        <v>27</v>
      </c>
    </row>
    <row r="44" spans="1:5" ht="12.75">
      <c r="A44" s="35" t="s">
        <v>55</v>
      </c>
      <c r="E44" s="39" t="s">
        <v>942</v>
      </c>
    </row>
    <row r="45" spans="1:5" ht="12.75">
      <c r="A45" s="35" t="s">
        <v>56</v>
      </c>
      <c r="E45" s="40" t="s">
        <v>51</v>
      </c>
    </row>
    <row r="46" spans="1:5" ht="12.75">
      <c r="A46" t="s">
        <v>57</v>
      </c>
      <c r="E46" s="39" t="s">
        <v>64</v>
      </c>
    </row>
    <row r="47" spans="1:16" ht="12.75">
      <c r="A47" t="s">
        <v>49</v>
      </c>
      <c r="B47" s="34" t="s">
        <v>93</v>
      </c>
      <c r="C47" s="34" t="s">
        <v>943</v>
      </c>
      <c r="D47" s="35" t="s">
        <v>47</v>
      </c>
      <c r="E47" s="6" t="s">
        <v>944</v>
      </c>
      <c r="F47" s="36" t="s">
        <v>80</v>
      </c>
      <c r="G47" s="37">
        <v>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27</v>
      </c>
    </row>
    <row r="48" spans="1:5" ht="12.75">
      <c r="A48" s="35" t="s">
        <v>55</v>
      </c>
      <c r="E48" s="39" t="s">
        <v>51</v>
      </c>
    </row>
    <row r="49" spans="1:5" ht="12.75">
      <c r="A49" s="35" t="s">
        <v>56</v>
      </c>
      <c r="E49" s="40" t="s">
        <v>51</v>
      </c>
    </row>
    <row r="50" spans="1:5" ht="89.25">
      <c r="A50" t="s">
        <v>57</v>
      </c>
      <c r="E50" s="39" t="s">
        <v>135</v>
      </c>
    </row>
    <row r="51" spans="1:16" ht="12.75">
      <c r="A51" t="s">
        <v>49</v>
      </c>
      <c r="B51" s="34" t="s">
        <v>97</v>
      </c>
      <c r="C51" s="34" t="s">
        <v>189</v>
      </c>
      <c r="D51" s="35" t="s">
        <v>51</v>
      </c>
      <c r="E51" s="6" t="s">
        <v>190</v>
      </c>
      <c r="F51" s="36" t="s">
        <v>80</v>
      </c>
      <c r="G51" s="37">
        <v>60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27</v>
      </c>
    </row>
    <row r="52" spans="1:5" ht="12.75">
      <c r="A52" s="35" t="s">
        <v>55</v>
      </c>
      <c r="E52" s="39" t="s">
        <v>51</v>
      </c>
    </row>
    <row r="53" spans="1:5" ht="12.75">
      <c r="A53" s="35" t="s">
        <v>56</v>
      </c>
      <c r="E53" s="40" t="s">
        <v>51</v>
      </c>
    </row>
    <row r="54" spans="1:5" ht="89.25">
      <c r="A54" t="s">
        <v>57</v>
      </c>
      <c r="E54" s="39" t="s">
        <v>945</v>
      </c>
    </row>
    <row r="55" spans="1:16" ht="12.75">
      <c r="A55" t="s">
        <v>49</v>
      </c>
      <c r="B55" s="34" t="s">
        <v>101</v>
      </c>
      <c r="C55" s="34" t="s">
        <v>946</v>
      </c>
      <c r="D55" s="35" t="s">
        <v>47</v>
      </c>
      <c r="E55" s="6" t="s">
        <v>947</v>
      </c>
      <c r="F55" s="36" t="s">
        <v>80</v>
      </c>
      <c r="G55" s="37">
        <v>10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54</v>
      </c>
      <c r="O55">
        <f>(M55*21)/100</f>
      </c>
      <c r="P55" t="s">
        <v>27</v>
      </c>
    </row>
    <row r="56" spans="1:5" ht="12.75">
      <c r="A56" s="35" t="s">
        <v>55</v>
      </c>
      <c r="E56" s="39" t="s">
        <v>51</v>
      </c>
    </row>
    <row r="57" spans="1:5" ht="12.75">
      <c r="A57" s="35" t="s">
        <v>56</v>
      </c>
      <c r="E57" s="40" t="s">
        <v>51</v>
      </c>
    </row>
    <row r="58" spans="1:5" ht="89.25">
      <c r="A58" t="s">
        <v>57</v>
      </c>
      <c r="E58" s="39" t="s">
        <v>135</v>
      </c>
    </row>
    <row r="59" spans="1:16" ht="25.5">
      <c r="A59" t="s">
        <v>49</v>
      </c>
      <c r="B59" s="34" t="s">
        <v>106</v>
      </c>
      <c r="C59" s="34" t="s">
        <v>948</v>
      </c>
      <c r="D59" s="35" t="s">
        <v>47</v>
      </c>
      <c r="E59" s="6" t="s">
        <v>949</v>
      </c>
      <c r="F59" s="36" t="s">
        <v>96</v>
      </c>
      <c r="G59" s="37">
        <v>4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62</v>
      </c>
      <c r="O59">
        <f>(M59*21)/100</f>
      </c>
      <c r="P59" t="s">
        <v>27</v>
      </c>
    </row>
    <row r="60" spans="1:5" ht="25.5">
      <c r="A60" s="35" t="s">
        <v>55</v>
      </c>
      <c r="E60" s="39" t="s">
        <v>950</v>
      </c>
    </row>
    <row r="61" spans="1:5" ht="12.75">
      <c r="A61" s="35" t="s">
        <v>56</v>
      </c>
      <c r="E61" s="40" t="s">
        <v>51</v>
      </c>
    </row>
    <row r="62" spans="1:5" ht="12.75">
      <c r="A62" t="s">
        <v>57</v>
      </c>
      <c r="E62" s="39" t="s">
        <v>64</v>
      </c>
    </row>
    <row r="63" spans="1:16" ht="25.5">
      <c r="A63" t="s">
        <v>49</v>
      </c>
      <c r="B63" s="34" t="s">
        <v>110</v>
      </c>
      <c r="C63" s="34" t="s">
        <v>196</v>
      </c>
      <c r="D63" s="35" t="s">
        <v>47</v>
      </c>
      <c r="E63" s="6" t="s">
        <v>951</v>
      </c>
      <c r="F63" s="36" t="s">
        <v>96</v>
      </c>
      <c r="G63" s="37">
        <v>2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62</v>
      </c>
      <c r="O63">
        <f>(M63*21)/100</f>
      </c>
      <c r="P63" t="s">
        <v>27</v>
      </c>
    </row>
    <row r="64" spans="1:5" ht="25.5">
      <c r="A64" s="35" t="s">
        <v>55</v>
      </c>
      <c r="E64" s="39" t="s">
        <v>952</v>
      </c>
    </row>
    <row r="65" spans="1:5" ht="12.75">
      <c r="A65" s="35" t="s">
        <v>56</v>
      </c>
      <c r="E65" s="40" t="s">
        <v>51</v>
      </c>
    </row>
    <row r="66" spans="1:5" ht="12.75">
      <c r="A66" t="s">
        <v>57</v>
      </c>
      <c r="E66" s="39" t="s">
        <v>64</v>
      </c>
    </row>
    <row r="67" spans="1:16" ht="12.75">
      <c r="A67" t="s">
        <v>49</v>
      </c>
      <c r="B67" s="34" t="s">
        <v>114</v>
      </c>
      <c r="C67" s="34" t="s">
        <v>953</v>
      </c>
      <c r="D67" s="35" t="s">
        <v>47</v>
      </c>
      <c r="E67" s="6" t="s">
        <v>954</v>
      </c>
      <c r="F67" s="36" t="s">
        <v>96</v>
      </c>
      <c r="G67" s="37">
        <v>6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62</v>
      </c>
      <c r="O67">
        <f>(M67*21)/100</f>
      </c>
      <c r="P67" t="s">
        <v>27</v>
      </c>
    </row>
    <row r="68" spans="1:5" ht="12.75">
      <c r="A68" s="35" t="s">
        <v>55</v>
      </c>
      <c r="E68" s="39" t="s">
        <v>955</v>
      </c>
    </row>
    <row r="69" spans="1:5" ht="12.75">
      <c r="A69" s="35" t="s">
        <v>56</v>
      </c>
      <c r="E69" s="40" t="s">
        <v>51</v>
      </c>
    </row>
    <row r="70" spans="1:5" ht="12.75">
      <c r="A70" t="s">
        <v>57</v>
      </c>
      <c r="E70" s="39" t="s">
        <v>64</v>
      </c>
    </row>
    <row r="71" spans="1:16" ht="25.5">
      <c r="A71" t="s">
        <v>49</v>
      </c>
      <c r="B71" s="34" t="s">
        <v>118</v>
      </c>
      <c r="C71" s="34" t="s">
        <v>956</v>
      </c>
      <c r="D71" s="35" t="s">
        <v>47</v>
      </c>
      <c r="E71" s="6" t="s">
        <v>957</v>
      </c>
      <c r="F71" s="36" t="s">
        <v>96</v>
      </c>
      <c r="G71" s="37">
        <v>1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62</v>
      </c>
      <c r="O71">
        <f>(M71*21)/100</f>
      </c>
      <c r="P71" t="s">
        <v>27</v>
      </c>
    </row>
    <row r="72" spans="1:5" ht="12.75">
      <c r="A72" s="35" t="s">
        <v>55</v>
      </c>
      <c r="E72" s="39" t="s">
        <v>958</v>
      </c>
    </row>
    <row r="73" spans="1:5" ht="12.75">
      <c r="A73" s="35" t="s">
        <v>56</v>
      </c>
      <c r="E73" s="40" t="s">
        <v>51</v>
      </c>
    </row>
    <row r="74" spans="1:5" ht="12.75">
      <c r="A74" t="s">
        <v>57</v>
      </c>
      <c r="E74" s="39" t="s">
        <v>64</v>
      </c>
    </row>
    <row r="75" spans="1:16" ht="25.5">
      <c r="A75" t="s">
        <v>49</v>
      </c>
      <c r="B75" s="34" t="s">
        <v>122</v>
      </c>
      <c r="C75" s="34" t="s">
        <v>959</v>
      </c>
      <c r="D75" s="35" t="s">
        <v>51</v>
      </c>
      <c r="E75" s="6" t="s">
        <v>960</v>
      </c>
      <c r="F75" s="36" t="s">
        <v>96</v>
      </c>
      <c r="G75" s="37">
        <v>1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62</v>
      </c>
      <c r="O75">
        <f>(M75*21)/100</f>
      </c>
      <c r="P75" t="s">
        <v>27</v>
      </c>
    </row>
    <row r="76" spans="1:5" ht="12.75">
      <c r="A76" s="35" t="s">
        <v>55</v>
      </c>
      <c r="E76" s="39" t="s">
        <v>51</v>
      </c>
    </row>
    <row r="77" spans="1:5" ht="12.75">
      <c r="A77" s="35" t="s">
        <v>56</v>
      </c>
      <c r="E77" s="40" t="s">
        <v>51</v>
      </c>
    </row>
    <row r="78" spans="1:5" ht="12.75">
      <c r="A78" t="s">
        <v>57</v>
      </c>
      <c r="E78" s="39" t="s">
        <v>64</v>
      </c>
    </row>
    <row r="79" spans="1:16" ht="25.5">
      <c r="A79" t="s">
        <v>49</v>
      </c>
      <c r="B79" s="34" t="s">
        <v>127</v>
      </c>
      <c r="C79" s="34" t="s">
        <v>961</v>
      </c>
      <c r="D79" s="35" t="s">
        <v>51</v>
      </c>
      <c r="E79" s="6" t="s">
        <v>962</v>
      </c>
      <c r="F79" s="36" t="s">
        <v>96</v>
      </c>
      <c r="G79" s="37">
        <v>1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62</v>
      </c>
      <c r="O79">
        <f>(M79*21)/100</f>
      </c>
      <c r="P79" t="s">
        <v>27</v>
      </c>
    </row>
    <row r="80" spans="1:5" ht="12.75">
      <c r="A80" s="35" t="s">
        <v>55</v>
      </c>
      <c r="E80" s="39" t="s">
        <v>51</v>
      </c>
    </row>
    <row r="81" spans="1:5" ht="12.75">
      <c r="A81" s="35" t="s">
        <v>56</v>
      </c>
      <c r="E81" s="40" t="s">
        <v>51</v>
      </c>
    </row>
    <row r="82" spans="1:5" ht="12.75">
      <c r="A82" t="s">
        <v>57</v>
      </c>
      <c r="E82" s="39" t="s">
        <v>64</v>
      </c>
    </row>
    <row r="83" spans="1:16" ht="12.75">
      <c r="A83" t="s">
        <v>49</v>
      </c>
      <c r="B83" s="34" t="s">
        <v>131</v>
      </c>
      <c r="C83" s="34" t="s">
        <v>963</v>
      </c>
      <c r="D83" s="35" t="s">
        <v>51</v>
      </c>
      <c r="E83" s="6" t="s">
        <v>964</v>
      </c>
      <c r="F83" s="36" t="s">
        <v>96</v>
      </c>
      <c r="G83" s="37">
        <v>1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62</v>
      </c>
      <c r="O83">
        <f>(M83*21)/100</f>
      </c>
      <c r="P83" t="s">
        <v>27</v>
      </c>
    </row>
    <row r="84" spans="1:5" ht="12.75">
      <c r="A84" s="35" t="s">
        <v>55</v>
      </c>
      <c r="E84" s="39" t="s">
        <v>51</v>
      </c>
    </row>
    <row r="85" spans="1:5" ht="12.75">
      <c r="A85" s="35" t="s">
        <v>56</v>
      </c>
      <c r="E85" s="40" t="s">
        <v>51</v>
      </c>
    </row>
    <row r="86" spans="1:5" ht="12.75">
      <c r="A86" t="s">
        <v>57</v>
      </c>
      <c r="E86" s="39" t="s">
        <v>64</v>
      </c>
    </row>
    <row r="87" spans="1:16" ht="12.75">
      <c r="A87" t="s">
        <v>49</v>
      </c>
      <c r="B87" s="34" t="s">
        <v>136</v>
      </c>
      <c r="C87" s="34" t="s">
        <v>965</v>
      </c>
      <c r="D87" s="35" t="s">
        <v>47</v>
      </c>
      <c r="E87" s="6" t="s">
        <v>966</v>
      </c>
      <c r="F87" s="36" t="s">
        <v>96</v>
      </c>
      <c r="G87" s="37">
        <v>2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62</v>
      </c>
      <c r="O87">
        <f>(M87*21)/100</f>
      </c>
      <c r="P87" t="s">
        <v>27</v>
      </c>
    </row>
    <row r="88" spans="1:5" ht="25.5">
      <c r="A88" s="35" t="s">
        <v>55</v>
      </c>
      <c r="E88" s="39" t="s">
        <v>967</v>
      </c>
    </row>
    <row r="89" spans="1:5" ht="12.75">
      <c r="A89" s="35" t="s">
        <v>56</v>
      </c>
      <c r="E89" s="40" t="s">
        <v>51</v>
      </c>
    </row>
    <row r="90" spans="1:5" ht="12.75">
      <c r="A90" t="s">
        <v>57</v>
      </c>
      <c r="E90" s="39" t="s">
        <v>64</v>
      </c>
    </row>
    <row r="91" spans="1:16" ht="12.75">
      <c r="A91" t="s">
        <v>49</v>
      </c>
      <c r="B91" s="34" t="s">
        <v>142</v>
      </c>
      <c r="C91" s="34" t="s">
        <v>968</v>
      </c>
      <c r="D91" s="35" t="s">
        <v>47</v>
      </c>
      <c r="E91" s="6" t="s">
        <v>969</v>
      </c>
      <c r="F91" s="36" t="s">
        <v>96</v>
      </c>
      <c r="G91" s="37">
        <v>6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62</v>
      </c>
      <c r="O91">
        <f>(M91*21)/100</f>
      </c>
      <c r="P91" t="s">
        <v>27</v>
      </c>
    </row>
    <row r="92" spans="1:5" ht="12.75">
      <c r="A92" s="35" t="s">
        <v>55</v>
      </c>
      <c r="E92" s="39" t="s">
        <v>970</v>
      </c>
    </row>
    <row r="93" spans="1:5" ht="12.75">
      <c r="A93" s="35" t="s">
        <v>56</v>
      </c>
      <c r="E93" s="40" t="s">
        <v>51</v>
      </c>
    </row>
    <row r="94" spans="1:5" ht="12.75">
      <c r="A94" t="s">
        <v>57</v>
      </c>
      <c r="E94" s="39" t="s">
        <v>64</v>
      </c>
    </row>
    <row r="95" spans="1:16" ht="12.75">
      <c r="A95" t="s">
        <v>49</v>
      </c>
      <c r="B95" s="34" t="s">
        <v>146</v>
      </c>
      <c r="C95" s="34" t="s">
        <v>971</v>
      </c>
      <c r="D95" s="35" t="s">
        <v>47</v>
      </c>
      <c r="E95" s="6" t="s">
        <v>972</v>
      </c>
      <c r="F95" s="36" t="s">
        <v>96</v>
      </c>
      <c r="G95" s="37">
        <v>1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62</v>
      </c>
      <c r="O95">
        <f>(M95*21)/100</f>
      </c>
      <c r="P95" t="s">
        <v>27</v>
      </c>
    </row>
    <row r="96" spans="1:5" ht="25.5">
      <c r="A96" s="35" t="s">
        <v>55</v>
      </c>
      <c r="E96" s="39" t="s">
        <v>967</v>
      </c>
    </row>
    <row r="97" spans="1:5" ht="12.75">
      <c r="A97" s="35" t="s">
        <v>56</v>
      </c>
      <c r="E97" s="40" t="s">
        <v>51</v>
      </c>
    </row>
    <row r="98" spans="1:5" ht="12.75">
      <c r="A98" t="s">
        <v>57</v>
      </c>
      <c r="E98" s="39" t="s">
        <v>64</v>
      </c>
    </row>
    <row r="99" spans="1:13" ht="12.75">
      <c r="A99" t="s">
        <v>46</v>
      </c>
      <c r="C99" s="31" t="s">
        <v>26</v>
      </c>
      <c r="E99" s="33" t="s">
        <v>432</v>
      </c>
      <c r="J99" s="32">
        <f>0</f>
      </c>
      <c r="K99" s="32">
        <f>0</f>
      </c>
      <c r="L99" s="32">
        <f>0+L100+L104+L108+L112+L116</f>
      </c>
      <c r="M99" s="32">
        <f>0+M100+M104+M108+M112+M116</f>
      </c>
    </row>
    <row r="100" spans="1:16" ht="12.75">
      <c r="A100" t="s">
        <v>49</v>
      </c>
      <c r="B100" s="34" t="s">
        <v>152</v>
      </c>
      <c r="C100" s="34" t="s">
        <v>973</v>
      </c>
      <c r="D100" s="35" t="s">
        <v>47</v>
      </c>
      <c r="E100" s="6" t="s">
        <v>974</v>
      </c>
      <c r="F100" s="36" t="s">
        <v>402</v>
      </c>
      <c r="G100" s="37">
        <v>5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62</v>
      </c>
      <c r="O100">
        <f>(M100*21)/100</f>
      </c>
      <c r="P100" t="s">
        <v>27</v>
      </c>
    </row>
    <row r="101" spans="1:5" ht="25.5">
      <c r="A101" s="35" t="s">
        <v>55</v>
      </c>
      <c r="E101" s="39" t="s">
        <v>975</v>
      </c>
    </row>
    <row r="102" spans="1:5" ht="12.75">
      <c r="A102" s="35" t="s">
        <v>56</v>
      </c>
      <c r="E102" s="40" t="s">
        <v>51</v>
      </c>
    </row>
    <row r="103" spans="1:5" ht="12.75">
      <c r="A103" t="s">
        <v>57</v>
      </c>
      <c r="E103" s="39" t="s">
        <v>64</v>
      </c>
    </row>
    <row r="104" spans="1:16" ht="12.75">
      <c r="A104" t="s">
        <v>49</v>
      </c>
      <c r="B104" s="34" t="s">
        <v>156</v>
      </c>
      <c r="C104" s="34" t="s">
        <v>976</v>
      </c>
      <c r="D104" s="35" t="s">
        <v>47</v>
      </c>
      <c r="E104" s="6" t="s">
        <v>977</v>
      </c>
      <c r="F104" s="36" t="s">
        <v>96</v>
      </c>
      <c r="G104" s="37">
        <v>1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62</v>
      </c>
      <c r="O104">
        <f>(M104*21)/100</f>
      </c>
      <c r="P104" t="s">
        <v>27</v>
      </c>
    </row>
    <row r="105" spans="1:5" ht="25.5">
      <c r="A105" s="35" t="s">
        <v>55</v>
      </c>
      <c r="E105" s="39" t="s">
        <v>978</v>
      </c>
    </row>
    <row r="106" spans="1:5" ht="12.75">
      <c r="A106" s="35" t="s">
        <v>56</v>
      </c>
      <c r="E106" s="40" t="s">
        <v>51</v>
      </c>
    </row>
    <row r="107" spans="1:5" ht="12.75">
      <c r="A107" t="s">
        <v>57</v>
      </c>
      <c r="E107" s="39" t="s">
        <v>64</v>
      </c>
    </row>
    <row r="108" spans="1:16" ht="25.5">
      <c r="A108" t="s">
        <v>49</v>
      </c>
      <c r="B108" s="34" t="s">
        <v>159</v>
      </c>
      <c r="C108" s="34" t="s">
        <v>979</v>
      </c>
      <c r="D108" s="35" t="s">
        <v>47</v>
      </c>
      <c r="E108" s="6" t="s">
        <v>980</v>
      </c>
      <c r="F108" s="36" t="s">
        <v>96</v>
      </c>
      <c r="G108" s="37">
        <v>1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62</v>
      </c>
      <c r="O108">
        <f>(M108*21)/100</f>
      </c>
      <c r="P108" t="s">
        <v>27</v>
      </c>
    </row>
    <row r="109" spans="1:5" ht="12.75">
      <c r="A109" s="35" t="s">
        <v>55</v>
      </c>
      <c r="E109" s="39" t="s">
        <v>51</v>
      </c>
    </row>
    <row r="110" spans="1:5" ht="12.75">
      <c r="A110" s="35" t="s">
        <v>56</v>
      </c>
      <c r="E110" s="40" t="s">
        <v>51</v>
      </c>
    </row>
    <row r="111" spans="1:5" ht="12.75">
      <c r="A111" t="s">
        <v>57</v>
      </c>
      <c r="E111" s="39" t="s">
        <v>64</v>
      </c>
    </row>
    <row r="112" spans="1:16" ht="25.5">
      <c r="A112" t="s">
        <v>49</v>
      </c>
      <c r="B112" s="34" t="s">
        <v>162</v>
      </c>
      <c r="C112" s="34" t="s">
        <v>445</v>
      </c>
      <c r="D112" s="35" t="s">
        <v>47</v>
      </c>
      <c r="E112" s="6" t="s">
        <v>446</v>
      </c>
      <c r="F112" s="36" t="s">
        <v>96</v>
      </c>
      <c r="G112" s="37">
        <v>1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62</v>
      </c>
      <c r="O112">
        <f>(M112*21)/100</f>
      </c>
      <c r="P112" t="s">
        <v>27</v>
      </c>
    </row>
    <row r="113" spans="1:5" ht="25.5">
      <c r="A113" s="35" t="s">
        <v>55</v>
      </c>
      <c r="E113" s="39" t="s">
        <v>981</v>
      </c>
    </row>
    <row r="114" spans="1:5" ht="12.75">
      <c r="A114" s="35" t="s">
        <v>56</v>
      </c>
      <c r="E114" s="40" t="s">
        <v>51</v>
      </c>
    </row>
    <row r="115" spans="1:5" ht="12.75">
      <c r="A115" t="s">
        <v>57</v>
      </c>
      <c r="E115" s="39" t="s">
        <v>64</v>
      </c>
    </row>
    <row r="116" spans="1:16" ht="12.75">
      <c r="A116" t="s">
        <v>49</v>
      </c>
      <c r="B116" s="34" t="s">
        <v>167</v>
      </c>
      <c r="C116" s="34" t="s">
        <v>454</v>
      </c>
      <c r="D116" s="35" t="s">
        <v>51</v>
      </c>
      <c r="E116" s="6" t="s">
        <v>455</v>
      </c>
      <c r="F116" s="36" t="s">
        <v>456</v>
      </c>
      <c r="G116" s="37">
        <v>1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54</v>
      </c>
      <c r="O116">
        <f>(M116*21)/100</f>
      </c>
      <c r="P116" t="s">
        <v>27</v>
      </c>
    </row>
    <row r="117" spans="1:5" ht="12.75">
      <c r="A117" s="35" t="s">
        <v>55</v>
      </c>
      <c r="E117" s="39" t="s">
        <v>51</v>
      </c>
    </row>
    <row r="118" spans="1:5" ht="12.75">
      <c r="A118" s="35" t="s">
        <v>56</v>
      </c>
      <c r="E118" s="40" t="s">
        <v>51</v>
      </c>
    </row>
    <row r="119" spans="1:5" ht="12.75">
      <c r="A119" t="s">
        <v>57</v>
      </c>
      <c r="E119" s="39" t="s">
        <v>457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982</v>
      </c>
      <c r="M3" s="41">
        <f>Rekapitulace!C16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982</v>
      </c>
      <c r="E4" s="26" t="s">
        <v>983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COUNTIFS(L8:L31,"=0",A8:A31,"P")+COUNTIFS(L8:L31,"",A8:A31,"P")+SUM(Q8:Q31)</f>
      </c>
    </row>
    <row r="8" spans="1:13" ht="12.75">
      <c r="A8" t="s">
        <v>44</v>
      </c>
      <c r="C8" s="28" t="s">
        <v>986</v>
      </c>
      <c r="E8" s="30" t="s">
        <v>985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47</v>
      </c>
      <c r="E9" s="33" t="s">
        <v>987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47</v>
      </c>
      <c r="C10" s="34" t="s">
        <v>988</v>
      </c>
      <c r="D10" s="35" t="s">
        <v>51</v>
      </c>
      <c r="E10" s="6" t="s">
        <v>989</v>
      </c>
      <c r="F10" s="36" t="s">
        <v>456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990</v>
      </c>
    </row>
    <row r="12" spans="1:5" ht="12.75">
      <c r="A12" s="35" t="s">
        <v>56</v>
      </c>
      <c r="E12" s="40" t="s">
        <v>462</v>
      </c>
    </row>
    <row r="13" spans="1:5" ht="89.25">
      <c r="A13" t="s">
        <v>57</v>
      </c>
      <c r="E13" s="39" t="s">
        <v>991</v>
      </c>
    </row>
    <row r="14" spans="1:16" ht="12.75">
      <c r="A14" t="s">
        <v>49</v>
      </c>
      <c r="B14" s="34" t="s">
        <v>27</v>
      </c>
      <c r="C14" s="34" t="s">
        <v>992</v>
      </c>
      <c r="D14" s="35" t="s">
        <v>51</v>
      </c>
      <c r="E14" s="6" t="s">
        <v>993</v>
      </c>
      <c r="F14" s="36" t="s">
        <v>456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994</v>
      </c>
    </row>
    <row r="16" spans="1:5" ht="12.75">
      <c r="A16" s="35" t="s">
        <v>56</v>
      </c>
      <c r="E16" s="40" t="s">
        <v>462</v>
      </c>
    </row>
    <row r="17" spans="1:5" ht="102">
      <c r="A17" t="s">
        <v>57</v>
      </c>
      <c r="E17" s="39" t="s">
        <v>995</v>
      </c>
    </row>
    <row r="18" spans="1:16" ht="12.75">
      <c r="A18" t="s">
        <v>49</v>
      </c>
      <c r="B18" s="34" t="s">
        <v>26</v>
      </c>
      <c r="C18" s="34" t="s">
        <v>996</v>
      </c>
      <c r="D18" s="35" t="s">
        <v>51</v>
      </c>
      <c r="E18" s="6" t="s">
        <v>997</v>
      </c>
      <c r="F18" s="36" t="s">
        <v>456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998</v>
      </c>
    </row>
    <row r="20" spans="1:5" ht="12.75">
      <c r="A20" s="35" t="s">
        <v>56</v>
      </c>
      <c r="E20" s="40" t="s">
        <v>462</v>
      </c>
    </row>
    <row r="21" spans="1:5" ht="38.25">
      <c r="A21" t="s">
        <v>57</v>
      </c>
      <c r="E21" s="39" t="s">
        <v>999</v>
      </c>
    </row>
    <row r="22" spans="1:13" ht="12.75">
      <c r="A22" t="s">
        <v>46</v>
      </c>
      <c r="C22" s="31" t="s">
        <v>27</v>
      </c>
      <c r="E22" s="33" t="s">
        <v>432</v>
      </c>
      <c r="J22" s="32">
        <f>0</f>
      </c>
      <c r="K22" s="32">
        <f>0</f>
      </c>
      <c r="L22" s="32">
        <f>0+L23+L27+L31</f>
      </c>
      <c r="M22" s="32">
        <f>0+M23+M27+M31</f>
      </c>
    </row>
    <row r="23" spans="1:16" ht="12.75">
      <c r="A23" t="s">
        <v>49</v>
      </c>
      <c r="B23" s="34" t="s">
        <v>70</v>
      </c>
      <c r="C23" s="34" t="s">
        <v>1000</v>
      </c>
      <c r="D23" s="35" t="s">
        <v>51</v>
      </c>
      <c r="E23" s="6" t="s">
        <v>1001</v>
      </c>
      <c r="F23" s="36" t="s">
        <v>456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27</v>
      </c>
    </row>
    <row r="24" spans="1:5" ht="12.75">
      <c r="A24" s="35" t="s">
        <v>55</v>
      </c>
      <c r="E24" s="39" t="s">
        <v>1002</v>
      </c>
    </row>
    <row r="25" spans="1:5" ht="12.75">
      <c r="A25" s="35" t="s">
        <v>56</v>
      </c>
      <c r="E25" s="40" t="s">
        <v>462</v>
      </c>
    </row>
    <row r="26" spans="1:5" ht="89.25">
      <c r="A26" t="s">
        <v>57</v>
      </c>
      <c r="E26" s="39" t="s">
        <v>1003</v>
      </c>
    </row>
    <row r="27" spans="1:16" ht="12.75">
      <c r="A27" t="s">
        <v>49</v>
      </c>
      <c r="B27" s="34" t="s">
        <v>74</v>
      </c>
      <c r="C27" s="34" t="s">
        <v>1004</v>
      </c>
      <c r="D27" s="35" t="s">
        <v>51</v>
      </c>
      <c r="E27" s="6" t="s">
        <v>1005</v>
      </c>
      <c r="F27" s="36" t="s">
        <v>456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27</v>
      </c>
    </row>
    <row r="28" spans="1:5" ht="12.75">
      <c r="A28" s="35" t="s">
        <v>55</v>
      </c>
      <c r="E28" s="39" t="s">
        <v>1006</v>
      </c>
    </row>
    <row r="29" spans="1:5" ht="12.75">
      <c r="A29" s="35" t="s">
        <v>56</v>
      </c>
      <c r="E29" s="40" t="s">
        <v>462</v>
      </c>
    </row>
    <row r="30" spans="1:5" ht="76.5">
      <c r="A30" t="s">
        <v>57</v>
      </c>
      <c r="E30" s="39" t="s">
        <v>1007</v>
      </c>
    </row>
    <row r="31" spans="1:16" ht="12.75">
      <c r="A31" t="s">
        <v>49</v>
      </c>
      <c r="B31" s="34" t="s">
        <v>83</v>
      </c>
      <c r="C31" s="34" t="s">
        <v>1008</v>
      </c>
      <c r="D31" s="35" t="s">
        <v>51</v>
      </c>
      <c r="E31" s="6" t="s">
        <v>1009</v>
      </c>
      <c r="F31" s="36" t="s">
        <v>456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27</v>
      </c>
    </row>
    <row r="32" spans="1:5" ht="12.75">
      <c r="A32" s="35" t="s">
        <v>55</v>
      </c>
      <c r="E32" s="39" t="s">
        <v>1010</v>
      </c>
    </row>
    <row r="33" spans="1:5" ht="12.75">
      <c r="A33" s="35" t="s">
        <v>56</v>
      </c>
      <c r="E33" s="40" t="s">
        <v>1011</v>
      </c>
    </row>
    <row r="34" spans="1:5" ht="25.5">
      <c r="A34" t="s">
        <v>57</v>
      </c>
      <c r="E34" s="39" t="s">
        <v>1012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