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Oprava SK č. 2B" sheetId="2" r:id="rId2"/>
    <sheet name="02 - Oprava SK č. 2" sheetId="3" r:id="rId3"/>
    <sheet name="04 - Výhybky" sheetId="4" r:id="rId4"/>
    <sheet name="06 - Následné propracování" sheetId="5" r:id="rId5"/>
    <sheet name="07 - Materiál dodávaný ob..." sheetId="6" r:id="rId6"/>
    <sheet name="08 - VRN" sheetId="7" r:id="rId7"/>
    <sheet name="Pokyny pro vyplnění" sheetId="8" r:id="rId8"/>
  </sheets>
  <definedNames>
    <definedName name="_xlnm.Print_Area" localSheetId="0">'Rekapitulace stavby'!$D$4:$AO$36,'Rekapitulace stavby'!$C$42:$AQ$61</definedName>
    <definedName name="_xlnm._FilterDatabase" localSheetId="1" hidden="1">'01 - Oprava SK č. 2B'!$C$80:$K$226</definedName>
    <definedName name="_xlnm.Print_Area" localSheetId="1">'01 - Oprava SK č. 2B'!$C$4:$J$39,'01 - Oprava SK č. 2B'!$C$45:$J$62,'01 - Oprava SK č. 2B'!$C$68:$K$226</definedName>
    <definedName name="_xlnm._FilterDatabase" localSheetId="2" hidden="1">'02 - Oprava SK č. 2'!$C$80:$K$208</definedName>
    <definedName name="_xlnm.Print_Area" localSheetId="2">'02 - Oprava SK č. 2'!$C$4:$J$39,'02 - Oprava SK č. 2'!$C$45:$J$62,'02 - Oprava SK č. 2'!$C$68:$K$208</definedName>
    <definedName name="_xlnm._FilterDatabase" localSheetId="3" hidden="1">'04 - Výhybky'!$C$80:$K$251</definedName>
    <definedName name="_xlnm.Print_Area" localSheetId="3">'04 - Výhybky'!$C$4:$J$39,'04 - Výhybky'!$C$45:$J$62,'04 - Výhybky'!$C$68:$K$251</definedName>
    <definedName name="_xlnm._FilterDatabase" localSheetId="4" hidden="1">'06 - Následné propracování'!$C$78:$K$104</definedName>
    <definedName name="_xlnm.Print_Area" localSheetId="4">'06 - Následné propracování'!$C$4:$J$39,'06 - Následné propracování'!$C$45:$J$60,'06 - Následné propracování'!$C$66:$K$104</definedName>
    <definedName name="_xlnm._FilterDatabase" localSheetId="5" hidden="1">'07 - Materiál dodávaný ob...'!$C$78:$K$86</definedName>
    <definedName name="_xlnm.Print_Area" localSheetId="5">'07 - Materiál dodávaný ob...'!$C$4:$J$39,'07 - Materiál dodávaný ob...'!$C$45:$J$60,'07 - Materiál dodávaný ob...'!$C$66:$K$86</definedName>
    <definedName name="_xlnm._FilterDatabase" localSheetId="6" hidden="1">'08 - VRN'!$C$79:$K$91</definedName>
    <definedName name="_xlnm.Print_Area" localSheetId="6">'08 - VRN'!$C$4:$J$39,'08 - VRN'!$C$45:$J$61,'08 - VRN'!$C$67:$K$91</definedName>
    <definedName name="_xlnm.Print_Area" localSheetId="7">'Pokyny pro vyplnění'!$B$2:$K$71,'Pokyny pro vyplnění'!$B$74:$K$118,'Pokyny pro vyplnění'!$B$121:$K$161,'Pokyny pro vyplnění'!$B$164:$K$218</definedName>
    <definedName name="_xlnm.Print_Titles" localSheetId="0">'Rekapitulace stavby'!$52:$52</definedName>
    <definedName name="_xlnm.Print_Titles" localSheetId="1">'01 - Oprava SK č. 2B'!$80:$80</definedName>
    <definedName name="_xlnm.Print_Titles" localSheetId="2">'02 - Oprava SK č. 2'!$80:$80</definedName>
    <definedName name="_xlnm.Print_Titles" localSheetId="3">'04 - Výhybky'!$80:$80</definedName>
    <definedName name="_xlnm.Print_Titles" localSheetId="4">'06 - Následné propracování'!$78:$78</definedName>
    <definedName name="_xlnm.Print_Titles" localSheetId="5">'07 - Materiál dodávaný ob...'!$78:$78</definedName>
    <definedName name="_xlnm.Print_Titles" localSheetId="6">'08 - VRN'!$79:$79</definedName>
  </definedNames>
  <calcPr fullCalcOnLoad="1"/>
</workbook>
</file>

<file path=xl/sharedStrings.xml><?xml version="1.0" encoding="utf-8"?>
<sst xmlns="http://schemas.openxmlformats.org/spreadsheetml/2006/main" count="6657" uniqueCount="936">
  <si>
    <t>Export Komplet</t>
  </si>
  <si>
    <t>VZ</t>
  </si>
  <si>
    <t>2.0</t>
  </si>
  <si>
    <t>ZAMOK</t>
  </si>
  <si>
    <t>False</t>
  </si>
  <si>
    <t>{e6dc4261-bc54-4a78-ac85-619329becb1f}</t>
  </si>
  <si>
    <t>0,01</t>
  </si>
  <si>
    <t>21</t>
  </si>
  <si>
    <t>15</t>
  </si>
  <si>
    <t>REKAPITULACE STAVBY</t>
  </si>
  <si>
    <t>v ---  níže se nacházejí doplnkové a pomocné údaje k sestavám  --- v</t>
  </si>
  <si>
    <t>Návod na vyplnění</t>
  </si>
  <si>
    <t>0,001</t>
  </si>
  <si>
    <t>Kód:</t>
  </si>
  <si>
    <t>650190188</t>
  </si>
  <si>
    <t>Měnit lze pouze buňky se žlutým podbarvením!
1) v Rekapitulaci stavby vyplňte údaje o Uchazeči (přenesou se do ostatních sestav i v jiných listech)
2) na vybraných listech vyplňte v sestavě Soupis prací ceny u položek</t>
  </si>
  <si>
    <t>Stavba:</t>
  </si>
  <si>
    <t>Oprava staniční koleje v žst. Ústí n.L západ 2, 2b.SK_OPRAVA Č. 2</t>
  </si>
  <si>
    <t>KSO:</t>
  </si>
  <si>
    <t/>
  </si>
  <si>
    <t>CC-CZ:</t>
  </si>
  <si>
    <t>Místo:</t>
  </si>
  <si>
    <t xml:space="preserve"> </t>
  </si>
  <si>
    <t>Datum:</t>
  </si>
  <si>
    <t>26. 10. 2022</t>
  </si>
  <si>
    <t>Zadavatel:</t>
  </si>
  <si>
    <t>IČ:</t>
  </si>
  <si>
    <t>OŘ Ústí nad Labem</t>
  </si>
  <si>
    <t>DIČ:</t>
  </si>
  <si>
    <t>Uchazeč:</t>
  </si>
  <si>
    <t>Vyplň údaj</t>
  </si>
  <si>
    <t>Projektant:</t>
  </si>
  <si>
    <t>True</t>
  </si>
  <si>
    <t>Zpracovatel:</t>
  </si>
  <si>
    <t>Tomáš Šrédl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</si>
  <si>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</si>
  <si>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</si>
  <si>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</si>
  <si>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</si>
  <si>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</si>
  <si>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</si>
  <si>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</si>
  <si>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</si>
  <si>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</si>
  <si>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</si>
  <si>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</si>
  <si>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</si>
  <si>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</si>
  <si>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</si>
  <si>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</si>
  <si>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</si>
  <si>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</si>
  <si>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</si>
  <si>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</si>
  <si>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</si>
  <si>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</si>
  <si>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</si>
  <si>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</si>
  <si>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</si>
  <si>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</si>
  <si>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</si>
  <si>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</si>
  <si>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</si>
  <si>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</si>
  <si>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</si>
  <si>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</si>
  <si>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</si>
  <si>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</si>
  <si>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</si>
  <si>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</si>
  <si>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</si>
  <si>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</si>
  <si>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</si>
  <si>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</si>
  <si>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</si>
  <si>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</si>
  <si>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</si>
  <si>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Oprava SK č. 2B</t>
  </si>
  <si>
    <t>STA</t>
  </si>
  <si>
    <t>1</t>
  </si>
  <si>
    <t>{f198e3c7-121e-4556-ace5-7edb84d58b0c}</t>
  </si>
  <si>
    <t>2</t>
  </si>
  <si>
    <t>02</t>
  </si>
  <si>
    <t>Oprava SK č. 2</t>
  </si>
  <si>
    <t>{69816082-a0ac-4cc5-8544-96f72fe0be9f}</t>
  </si>
  <si>
    <t>04</t>
  </si>
  <si>
    <t>Výhybky</t>
  </si>
  <si>
    <t>{78ff3b18-b73b-434c-89b7-70e6416108f5}</t>
  </si>
  <si>
    <t>06</t>
  </si>
  <si>
    <t>Následné propracování</t>
  </si>
  <si>
    <t>{a97728b6-e128-4ff8-a485-e566d96e46fe}</t>
  </si>
  <si>
    <t>07</t>
  </si>
  <si>
    <t>Materiál dodávaný objednatelem NEOCEŇOVAT</t>
  </si>
  <si>
    <t>{2883f3af-b66c-4e9e-a49e-f7406b12f742}</t>
  </si>
  <si>
    <t>08</t>
  </si>
  <si>
    <t>VRN</t>
  </si>
  <si>
    <t>{ab6115e7-9763-4bf4-88a4-b901f6aae142}</t>
  </si>
  <si>
    <t>KRYCÍ LIST SOUPISU PRACÍ</t>
  </si>
  <si>
    <t>Objekt:</t>
  </si>
  <si>
    <t>01 - Oprava SK č. 2B</t>
  </si>
  <si>
    <t>REKAPITULACE ČLENĚNÍ SOUPISU PRACÍ</t>
  </si>
  <si>
    <t>Kód dílu - Popis</t>
  </si>
  <si>
    <t>Cena celkem [CZK]</t>
  </si>
  <si>
    <t>-1</t>
  </si>
  <si>
    <t>HSV - Práce a dodávky HSV</t>
  </si>
  <si>
    <t xml:space="preserve">    5 - Komunikace pozemní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</si>
  <si>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</si>
  <si>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</si>
  <si>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</si>
  <si>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</si>
  <si>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</si>
  <si>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</si>
  <si>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</si>
  <si>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</si>
  <si>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</si>
  <si>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</si>
  <si>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</si>
  <si>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</si>
  <si>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</si>
  <si>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</si>
  <si>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</si>
  <si>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</si>
  <si>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</si>
  <si>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 pozemní</t>
  </si>
  <si>
    <t>K</t>
  </si>
  <si>
    <t>5906140025</t>
  </si>
  <si>
    <t>Demontáž kolejového roštu koleje v ose koleje pražce dřevěné tvar R65. Poznámka: 1. V cenách jsou započteny náklady na případné odstranění kameniva, rozebrání roštu do součástí, manipulaci, naložení výzisku na dopravní prostředek a uložení na úložišti. 2. V cenách nejsou obsaženy náklady na dopravu a vytřídění.</t>
  </si>
  <si>
    <t>km</t>
  </si>
  <si>
    <t>Sborník UOŽI 01 2022</t>
  </si>
  <si>
    <t>512</t>
  </si>
  <si>
    <t>1656268917</t>
  </si>
  <si>
    <t>VV</t>
  </si>
  <si>
    <t>OPRAVA Č. 2</t>
  </si>
  <si>
    <t>"v km 1,103-1,444"0,341</t>
  </si>
  <si>
    <t>5906035120</t>
  </si>
  <si>
    <t>Souvislá výměna pražců současně s výměnou nebo čištěním KL pražce betonové příčné vystrojené. Poznámka: 1. V cenách jsou započteny náklady na demontáž upevňovadel, výměnu pražců, montáž upevňovadel. U nevystrojených a výhybkových pražců dřevěných vrtání otvorů pro vrtule. 2. V cenách nejsou obsaženy náklady na odstranění KL, rozrušení lavičky, podbití pražce, úpravu KL do profilu, snížení KL pod patou kolejnice, doplnění kameniva, dodávku materiálu, dopravu výzisku na skládku a skládkovné.</t>
  </si>
  <si>
    <t>kus</t>
  </si>
  <si>
    <t>4</t>
  </si>
  <si>
    <t>-1263384998</t>
  </si>
  <si>
    <t>OPRAVA Č. 1</t>
  </si>
  <si>
    <t>"v km 1,103-1,444"556</t>
  </si>
  <si>
    <t>3</t>
  </si>
  <si>
    <t>5905050055</t>
  </si>
  <si>
    <t>Souvislá výměna KL se snesením KR koleje pražce betonové. Poznámka: 1. V cenách jsou započteny náklady na odtěžení KL, úpravu sklonu a zhutnění pláně, případné uložení geosyntetika, rozprostření a zhutnění vrstvy kameniva, zdvih KR, úpravu směrového a výškového uspořádání včetně měření mezních stavebních odchylek dle ČSN a technologických veličin a předání tištěných výstupů, úpravu KL do profilu, uložení výzisku na terén nebo jeho naložení na dopravní prostředek. 2. V cenách nejsou obsaženy náklady na vyjmutí a vložení KR, dodávku a doplnění kameniva, následnou úpravu směrového a výškového uspořádání, snížení KL pod patou kolejnice a dopravu výzisku na skládku a skládkovné.</t>
  </si>
  <si>
    <t>781010472</t>
  </si>
  <si>
    <t>5906130335</t>
  </si>
  <si>
    <t>Montáž kolejového roštu v ose koleje pražce betonové vystrojené tvar R65. Poznámka: 1. V cenách jsou započteny náklady na manipulaci a montáž KR, u pražců dřevěných nevystrojených i na vrtání pražců. 2. V cenách nejsou obsaženy náklady na dodávku materiálu.</t>
  </si>
  <si>
    <t>1534725769</t>
  </si>
  <si>
    <t>5907050110</t>
  </si>
  <si>
    <t>Dělení kolejnic kyslíkem soustavy UIC60 nebo R65. Poznámka: 1. V cenách jsou započteny náklady na manipulaci, podložení, označení a provedení řezu kolejnice.</t>
  </si>
  <si>
    <t>-1391988722</t>
  </si>
  <si>
    <t>20</t>
  </si>
  <si>
    <t>6</t>
  </si>
  <si>
    <t>5906015010</t>
  </si>
  <si>
    <t>Výměna pražce malou těžící mechanizací v KL otevřeném i zapuštěném pražec dřevěný příčný nevystrojený. Poznámka: 1. V cenách jsou započteny náklady na výměnu pražce za použití malé těžicí mechanizace, demontáž upevňovadel, odstranění KL a části stezky, vysunutí a výměna pražce, montáž upevňovadel, přehození kameniva, podbití pražce, úprava KL a části stezky, případné snížení KL pod patou kolejnice. ošetření součástí mazivem a naložení výzisku na dopravní prostředek. U nevystrojených a výhybkových pražců dřevěných vrtání otvorů pro vrtule. 2. V cenách nejsou obsaženy náklady na dodávku materiálu, dopravu výzisku na skládku a skládkovné.</t>
  </si>
  <si>
    <t>-1373645599</t>
  </si>
  <si>
    <t xml:space="preserve">"km 1,438"10 </t>
  </si>
  <si>
    <t>7</t>
  </si>
  <si>
    <t>M</t>
  </si>
  <si>
    <t>5958158020</t>
  </si>
  <si>
    <t>Podložka pryžová pod patu kolejnice R65 183/151/6</t>
  </si>
  <si>
    <t>8</t>
  </si>
  <si>
    <t>-6730005</t>
  </si>
  <si>
    <t>573*2</t>
  </si>
  <si>
    <t>5958158070</t>
  </si>
  <si>
    <t>Podložka polyetylenová pod podkladnici 380/160/2 (S4, R4)</t>
  </si>
  <si>
    <t>-1528539363</t>
  </si>
  <si>
    <t>10*2</t>
  </si>
  <si>
    <t>9</t>
  </si>
  <si>
    <t>5958128010</t>
  </si>
  <si>
    <t>Komplety ŽS 4 (šroub RS 1, matice M 24, podložka Fe6, svěrka ŽS4)</t>
  </si>
  <si>
    <t>-1707986867</t>
  </si>
  <si>
    <t>(556+10+6)*4</t>
  </si>
  <si>
    <t>10</t>
  </si>
  <si>
    <t>5958140015</t>
  </si>
  <si>
    <t>Podkladnice žebrová tv. R4</t>
  </si>
  <si>
    <t>256</t>
  </si>
  <si>
    <t>64</t>
  </si>
  <si>
    <t>-1891244164</t>
  </si>
  <si>
    <t>11</t>
  </si>
  <si>
    <t>5958134075</t>
  </si>
  <si>
    <t>Součásti upevňovací vrtule R1(145)</t>
  </si>
  <si>
    <t>-2014519405</t>
  </si>
  <si>
    <t>80</t>
  </si>
  <si>
    <t>12</t>
  </si>
  <si>
    <t>5958134040</t>
  </si>
  <si>
    <t>Součásti upevňovací kroužek pružný dvojitý Fe 6</t>
  </si>
  <si>
    <t>1242172264</t>
  </si>
  <si>
    <t>13</t>
  </si>
  <si>
    <t>5905023010</t>
  </si>
  <si>
    <t>Úprava povrchu stezky rozprostřením štěrkodrtě do 3 cm. Poznámka: 1. V cenách jsou započteny náklady na rozprostření a urovnání kameniva včetně zhutnění povrchu stezky. Platí pro nový i stávající stav. 2. V cenách nejsou obsaženy náklady na dodávku drtě.</t>
  </si>
  <si>
    <t>m2</t>
  </si>
  <si>
    <t>1150054637</t>
  </si>
  <si>
    <t>341*1</t>
  </si>
  <si>
    <t>14</t>
  </si>
  <si>
    <t>5955101030</t>
  </si>
  <si>
    <t>Kamenivo drcené drť frakce 8/16</t>
  </si>
  <si>
    <t>t</t>
  </si>
  <si>
    <t>-1836151025</t>
  </si>
  <si>
    <t>10,23*1,8</t>
  </si>
  <si>
    <t>5905105030</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</si>
  <si>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</si>
  <si>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m3</t>
  </si>
  <si>
    <t>-721840117</t>
  </si>
  <si>
    <t>GPK - SK č. 2B</t>
  </si>
  <si>
    <t>2*33</t>
  </si>
  <si>
    <t>výměna ŠL - SK č. 2B</t>
  </si>
  <si>
    <t>565</t>
  </si>
  <si>
    <t>Součet</t>
  </si>
  <si>
    <t>16</t>
  </si>
  <si>
    <t>5955101005</t>
  </si>
  <si>
    <t>Kamenivo drcené štěrk frakce 31,5/63 třídy min. BII</t>
  </si>
  <si>
    <t>274885171</t>
  </si>
  <si>
    <t>"GPK" 66*1,5</t>
  </si>
  <si>
    <t>"výměna ŠL" 565*1,5</t>
  </si>
  <si>
    <t>17</t>
  </si>
  <si>
    <t>5913200110</t>
  </si>
  <si>
    <t>Demontáž dřevěné konstrukce přechodu část vnější a vnitřní. Poznámka: 1. V cenách jsou započteny náklady na demontáž a naložení na dopravní prostředek.</t>
  </si>
  <si>
    <t>-1683806953</t>
  </si>
  <si>
    <t>9*4</t>
  </si>
  <si>
    <t>18</t>
  </si>
  <si>
    <t>5913205110</t>
  </si>
  <si>
    <t>Montáž dřevěné konstrukce přechodu část vnější a vnitřní. Poznámka: 1. V cenách jsou započteny náklady na montáž a manipulaci. 2. V cenách nejsou obsaženy náklady na dodávku materiálu.</t>
  </si>
  <si>
    <t>1159428946</t>
  </si>
  <si>
    <t>19</t>
  </si>
  <si>
    <t>5913195110</t>
  </si>
  <si>
    <t>Montáž dřevěných dílů přechodu fošna. Poznámka: 1. V cenách jsou započteny náklady na montáž a manipulaci. 2. V cenách nejsou obsaženy náklady na dodávku materiálu.</t>
  </si>
  <si>
    <t>m</t>
  </si>
  <si>
    <t>1235018246</t>
  </si>
  <si>
    <t>3*2</t>
  </si>
  <si>
    <t>5913190110</t>
  </si>
  <si>
    <t>Demontáž dřevěných dílů přechodu fošna. Poznámka: 1. V cenách jsou započteny náklady na demontáž a naložení na dopravní prostředek.</t>
  </si>
  <si>
    <t>1115888255</t>
  </si>
  <si>
    <t>5963131000</t>
  </si>
  <si>
    <t>Přechod pro pěší dřevěný z fošen</t>
  </si>
  <si>
    <t>-544551913</t>
  </si>
  <si>
    <t>22</t>
  </si>
  <si>
    <t>5907010025</t>
  </si>
  <si>
    <t>Výměna LISŮ tvar R65. Poznámka: 1. V cenách jsou započteny náklady na demontáž upevňovadel, výměnu LISU, montáž upevňovadel, případnou úpravu dilatačních spár, zřízení nebo demontáž prozatímních styků a ošetření součástí mazivem. 2. V cenách nejsou započteny náklady na dělení kolejnic, zřízení svaru, demontáž nebo montáž styků.</t>
  </si>
  <si>
    <t>-1567125250</t>
  </si>
  <si>
    <t>"v km 1,129"2*5</t>
  </si>
  <si>
    <t>"v km 1,297"2*6</t>
  </si>
  <si>
    <t>"v km 1,409"2*6</t>
  </si>
  <si>
    <t>23</t>
  </si>
  <si>
    <t>5957128080</t>
  </si>
  <si>
    <t>Lepený izolovaný styk tv. R65 s tepelně zpracovanou hlavou délky 5,00 m</t>
  </si>
  <si>
    <t>-417558018</t>
  </si>
  <si>
    <t>"v km 1,129"2</t>
  </si>
  <si>
    <t>24</t>
  </si>
  <si>
    <t>59571280R001</t>
  </si>
  <si>
    <t>Lepený izolovaný styk tv. R65 s tepelně zpracovanou hlavou délky 6,00 m</t>
  </si>
  <si>
    <t>342830991</t>
  </si>
  <si>
    <t>"v km 1,297"2</t>
  </si>
  <si>
    <t>"v km 1,409"2</t>
  </si>
  <si>
    <t>25</t>
  </si>
  <si>
    <t>5907015011</t>
  </si>
  <si>
    <t>Ojedinělá výměna kolejnic stávající upevnění tvar R65. Poznámka: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</si>
  <si>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-1085329483</t>
  </si>
  <si>
    <t>"km 1,305"37,5*2</t>
  </si>
  <si>
    <t>26</t>
  </si>
  <si>
    <t>5957104045</t>
  </si>
  <si>
    <t>Kolejnicové pásy třídy R260 tv. R65 délky 75 metrů</t>
  </si>
  <si>
    <t>502381899</t>
  </si>
  <si>
    <t>"SK č. 2B"1</t>
  </si>
  <si>
    <t>27</t>
  </si>
  <si>
    <t>5910020020</t>
  </si>
  <si>
    <t>Svařování kolejnic termitem plný předehřev standardní spára svar sériový tv. R65.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</si>
  <si>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svar</t>
  </si>
  <si>
    <t>-1225771769</t>
  </si>
  <si>
    <t>28</t>
  </si>
  <si>
    <t>5910022020</t>
  </si>
  <si>
    <t>Svařování kolejnic termitem krátký předehřev široká spára, krátký předehřev svar jednotlivý tv. R65.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</si>
  <si>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1105778124</t>
  </si>
  <si>
    <t>29</t>
  </si>
  <si>
    <t>5910040230</t>
  </si>
  <si>
    <t>Umožnění volné dilatace kolejnice bez demontáže nebo montáže upevňovadel s osazením a odstraněním kluzných podložek rozdělení pražců "u". Poznámka: 1. V cenách jsou započteny náklady na uvolnění, demontáž a rovnoměrné prodloužení nebo zkrácení kolejnice, vyznačení značek a vedení dokumentace. 2. V cenách nejsou obsaženy náklady na demontáž kolejnicových spojek.</t>
  </si>
  <si>
    <t>-1331965406</t>
  </si>
  <si>
    <t>341*2</t>
  </si>
  <si>
    <t>30</t>
  </si>
  <si>
    <t>5910035020</t>
  </si>
  <si>
    <t>Dosažení dovolené upínací teploty v BK prodloužením kolejnicového pásu v koleji tv. R65.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</si>
  <si>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768204758</t>
  </si>
  <si>
    <t>31</t>
  </si>
  <si>
    <t>7594105010</t>
  </si>
  <si>
    <t>Odpojení a zpětné připojení lan propojovacích jednoho stykového transformátoru - včetně odpojení a připevnění lanového propojení na pražce nebo montážní trámky</t>
  </si>
  <si>
    <t>855690601</t>
  </si>
  <si>
    <t>"SK č. 2B" 3*8</t>
  </si>
  <si>
    <t>32</t>
  </si>
  <si>
    <t>9902301200</t>
  </si>
  <si>
    <t>Doprava jednosměrná (např. nakupovaného materiálu) mechanizací o nosnosti přes 3,5 t sypanin (kameniva, písku, suti, dlažebních kostek, atd.) do 350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</si>
  <si>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-106272</t>
  </si>
  <si>
    <t>"Upevnění"3,041</t>
  </si>
  <si>
    <t>33</t>
  </si>
  <si>
    <t>9902309100</t>
  </si>
  <si>
    <t>Doprava jednosměrná (např. nakupovaného materiálu) mechanizací o nosnosti přes 3,5 t sypanin (kameniva, písku, suti, dlažebních kostek, atd.) příplatek za každý další 1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</si>
  <si>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-1014321661</t>
  </si>
  <si>
    <t>"Upevnění"3,041*90</t>
  </si>
  <si>
    <t>34</t>
  </si>
  <si>
    <t>9902300100</t>
  </si>
  <si>
    <t>Doprava jednosměrná (např. nakupovaného materiálu) mechanizací o nosnosti přes 3,5 t sypanin (kameniva, písku, suti, dlažebních kostek, atd.) do 10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</si>
  <si>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563972256</t>
  </si>
  <si>
    <t>nový štěrk</t>
  </si>
  <si>
    <t>"31,5/63"946,5</t>
  </si>
  <si>
    <t>"8/16"18,414</t>
  </si>
  <si>
    <t>35</t>
  </si>
  <si>
    <t>9902900100</t>
  </si>
  <si>
    <t>Naložení sypanin, drobného kusového materiálu, suti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</si>
  <si>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1985386684</t>
  </si>
  <si>
    <t>"výzisk ŠL na skl. - mezideponie" 565*2,0</t>
  </si>
  <si>
    <t>36</t>
  </si>
  <si>
    <t>9902900300</t>
  </si>
  <si>
    <t>Složení sypanin, drobného kusového materiálu, suti Poznámka: 1. Ceny jsou určeny pro skládání materiálu z vlastních zásob objednatele.</t>
  </si>
  <si>
    <t>-2099494755</t>
  </si>
  <si>
    <t>37</t>
  </si>
  <si>
    <t>9902401200</t>
  </si>
  <si>
    <t>Doprava jednosměrná (např. nakupovaného materiálu) mechanizací o nosnosti přes 3,5 t objemnějšího kusového materiálu (prefabrikátů, stožárů, výhybek, rozvaděčů, vybouraných hmot atd.) do 350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</si>
  <si>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-1767996780</t>
  </si>
  <si>
    <t>nový mat.</t>
  </si>
  <si>
    <t>" LIS" 3,7+0,780+0,780</t>
  </si>
  <si>
    <t>"nové kolejnice" 4,874</t>
  </si>
  <si>
    <t>38</t>
  </si>
  <si>
    <t>9902300600</t>
  </si>
  <si>
    <t>Doprava jednosměrná (např. nakupovaného materiálu) mechanizací o nosnosti přes 3,5 t sypanin (kameniva, písku, suti, dlažebních kostek, atd.) do 80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</si>
  <si>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1013994247</t>
  </si>
  <si>
    <t>"pryž.podložky"0,241</t>
  </si>
  <si>
    <t>"polyetylenové podložky"0,103</t>
  </si>
  <si>
    <t>39</t>
  </si>
  <si>
    <t>9902100200</t>
  </si>
  <si>
    <t>Doprava obousměrná (např. dodávek z vlastních zásob zhotovitele nebo objednatele nebo výzisku) mechanizací o nosnosti přes 3,5 t sypanin (kameniva, písku, suti, dlažebních kostek,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</si>
  <si>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1894405682</t>
  </si>
  <si>
    <t>"výzisk ŠL na skl." 565*2,0</t>
  </si>
  <si>
    <t>"podložky na skl."0,344</t>
  </si>
  <si>
    <t>40</t>
  </si>
  <si>
    <t>9902200100</t>
  </si>
  <si>
    <t>Doprava obousměrná (např. dodávek z vlastních zásob zhotovitele nebo objednatele nebo výzisku) mechanizací o nosnosti přes 3,5 t objemnějšího kusového materiálu (prefabrikátů, stožárů, výhybek, rozvaděčů, vybouraných hmot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</si>
  <si>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-1853703898</t>
  </si>
  <si>
    <t>"vyzískané pražce drevěné na TO"(10+556)*0,28307</t>
  </si>
  <si>
    <t>"užité pražce SB6 na stavbu"183,480</t>
  </si>
  <si>
    <t>"vyzískané kolenice na SK 97"4,874</t>
  </si>
  <si>
    <t>"dřevěné příčné pražce z TO"4,812</t>
  </si>
  <si>
    <t>41</t>
  </si>
  <si>
    <t>9902900200</t>
  </si>
  <si>
    <t>Naložení objemnějšího kusového materiálu, vybouraných hmot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</si>
  <si>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-852481359</t>
  </si>
  <si>
    <t>"užité pražce na stavbu SB6"183,480</t>
  </si>
  <si>
    <t>"dřevěné příčné pražce na stavbu z TO"4,812</t>
  </si>
  <si>
    <t>"výzisk kolejnic"4,874</t>
  </si>
  <si>
    <t>42</t>
  </si>
  <si>
    <t>9902900400</t>
  </si>
  <si>
    <t>Složení objemnějšího kusového materiálu, vybouraných hmot Poznámka: 1. Ceny jsou určeny pro skládání materiálu z vlastních zásob objednatele.</t>
  </si>
  <si>
    <t>-1699513751</t>
  </si>
  <si>
    <t>"vyzískané pražce na SK 97"160,218</t>
  </si>
  <si>
    <t>"užité pražce na stavbu"183,480</t>
  </si>
  <si>
    <t>43</t>
  </si>
  <si>
    <t>9909000110</t>
  </si>
  <si>
    <t>Poplatek za uložení výzisku ze štěrkového lože nekontaminovaného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</si>
  <si>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-1623821415</t>
  </si>
  <si>
    <t>"výzisk ŠL na skl." 565*2</t>
  </si>
  <si>
    <t>44</t>
  </si>
  <si>
    <t>9909000400</t>
  </si>
  <si>
    <t>Poplatek za likvidaci plastových součástí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</si>
  <si>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1933184733</t>
  </si>
  <si>
    <t>"plast. podložky"0,344</t>
  </si>
  <si>
    <t>45</t>
  </si>
  <si>
    <t>9903200100</t>
  </si>
  <si>
    <t>Přeprava mechanizace na místo prováděných prací o hmotnosti přes 12 t přes 50 do 100 km Poznámka: 1. Ceny jsou určeny pro dopravu mechanizmů na místo prováděných prací po silnici i po kolejích.2. V ceně jsou započteny i náklady na zpáteční cestu dopravního prostředku. Měrnou jednotkou je kus přepravovaného stroje.</t>
  </si>
  <si>
    <t>1571117320</t>
  </si>
  <si>
    <t>SO 01-06 - 2x bagr, SČ, ASP, pluh,</t>
  </si>
  <si>
    <t>02 - Oprava SK č. 2</t>
  </si>
  <si>
    <t>5907025081</t>
  </si>
  <si>
    <t>Výměna kolejnicových pásů současně s výměnou pražců tvar UIC60, 60E2. Poznámka: 1. V cenách jsou započteny náklady na demontáž upevňovadel, výměnu kolejnicových pásů,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</si>
  <si>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697918759</t>
  </si>
  <si>
    <t>"SK č. 2" 2*695</t>
  </si>
  <si>
    <t>-1525708899</t>
  </si>
  <si>
    <t>5906020120</t>
  </si>
  <si>
    <t>Souvislá výměna pražců v KL otevřeném i zapuštěném pražce betonové příčné vystrojené. Poznámka: 1. V cenách jsou započteny náklady na souvislou výměnu pražců, demontáž upevňovadel, odstranění KL a části stezky, vysunutí a výměnu pražců, montáž upevňovadel, úpravu KL a části stezky, ošetření součástí mazivem a naložení výzisku na dopravní prostředek. U nevystrojených a výhybkových pražců dřevěných vrtání otvorů pro vrtule. 2. V cenách nejsou obsaženy náklady na podbití pražců, snížení KL pod patou kolejnice, dodávku materiálu, dopravu výzisku na skládku a skládkovné.</t>
  </si>
  <si>
    <t>188183884</t>
  </si>
  <si>
    <t>"SK č. 2" 1132</t>
  </si>
  <si>
    <t>5956140025</t>
  </si>
  <si>
    <t>Pražec betonový příčný vystrojený včetně kompletů tv. B 91S/1 (UIC)</t>
  </si>
  <si>
    <t>-1624558100</t>
  </si>
  <si>
    <t>"SK č. 2"1168-18-18</t>
  </si>
  <si>
    <t>-1867175765</t>
  </si>
  <si>
    <t>23*2</t>
  </si>
  <si>
    <t>67631914</t>
  </si>
  <si>
    <t>-655040918</t>
  </si>
  <si>
    <t>23*4</t>
  </si>
  <si>
    <t>1724528465</t>
  </si>
  <si>
    <t>46</t>
  </si>
  <si>
    <t>-1045068878</t>
  </si>
  <si>
    <t>184</t>
  </si>
  <si>
    <t>1413856073</t>
  </si>
  <si>
    <t>5906105020</t>
  </si>
  <si>
    <t>Demontáž pražce betonový. Poznámka: 1. V cenách jsou započteny náklady na manipulaci, demontáž, odstrojení do součástí a uložení pražců.</t>
  </si>
  <si>
    <t>-1172303177</t>
  </si>
  <si>
    <t>5906105010</t>
  </si>
  <si>
    <t>Demontáž pražce dřevěný. Poznámka: 1. V cenách jsou započteny náklady na manipulaci, demontáž, odstrojení do součástí a uložení pražců.</t>
  </si>
  <si>
    <t>1017997496</t>
  </si>
  <si>
    <t>"SK č. 2" 23</t>
  </si>
  <si>
    <t>912900451</t>
  </si>
  <si>
    <t>"za KV v.č.29" 5</t>
  </si>
  <si>
    <t>"most v km 1,797"18</t>
  </si>
  <si>
    <t>1868432772</t>
  </si>
  <si>
    <t>"přechodová kolejnice" 4*6</t>
  </si>
  <si>
    <t>5957104005</t>
  </si>
  <si>
    <t>Kolejnicové pásy třídy R260 tv. 60 E2 délky 75 metrů</t>
  </si>
  <si>
    <t>70061409</t>
  </si>
  <si>
    <t>"SK č. 2"19</t>
  </si>
  <si>
    <t>5907010015</t>
  </si>
  <si>
    <t>Výměna LISŮ tvar UIC60, 60E2. Poznámka: 1. V cenách jsou započteny náklady na demontáž upevňovadel, výměnu LISU, montáž upevňovadel, případnou úpravu dilatačních spár, zřízení nebo demontáž prozatímních styků a ošetření součástí mazivem. 2. V cenách nejsou započteny náklady na dělení kolejnic, zřízení svaru, demontáž nebo montáž styků.</t>
  </si>
  <si>
    <t>827156698</t>
  </si>
  <si>
    <t>"SK č. 2" 4*4</t>
  </si>
  <si>
    <t>5905035010</t>
  </si>
  <si>
    <t>Výměna KL malou těžící mechanizací mimo lavičku lože otevřené. Poznámka: 1. V cenách jsou započteny náklady na odtěžení KL s použitím minirypadla, rozprostření výzisku na terén nebo naložení na dopravní prostředek, přehození kameniva, úprava KL do profilu a jeho případné snížení pod patou kolejnice. U výměny KL v celém profilu je v ceně započteno případné uvolnění, posun a dotažení pražce. 2. V cenách nejsou obsaženy náklady na podbití pražce, dodávku a doplnění kameniva.</t>
  </si>
  <si>
    <t>1956232306</t>
  </si>
  <si>
    <t>podchod</t>
  </si>
  <si>
    <t>17,133</t>
  </si>
  <si>
    <t>5957119030</t>
  </si>
  <si>
    <t>Lepený izolovaný styk tv. UIC60 s tepelně zpracovanou hlavou délky 4,00 m</t>
  </si>
  <si>
    <t>2013402251</t>
  </si>
  <si>
    <t>"SK č. 2" 2*2</t>
  </si>
  <si>
    <t>5957113015</t>
  </si>
  <si>
    <t>Kolejnice přechodové tv. R65/60E2 levá</t>
  </si>
  <si>
    <t>1756674345</t>
  </si>
  <si>
    <t>6+6</t>
  </si>
  <si>
    <t>5957113020</t>
  </si>
  <si>
    <t>Kolejnice přechodové tv. R65/60E2 pravá</t>
  </si>
  <si>
    <t>2012177481</t>
  </si>
  <si>
    <t>5910015010</t>
  </si>
  <si>
    <t>Odtavovací stykové svařování mobilní svářečkou kolejnic nových délky do 150 m tv. UIC60. Poznámka: 1. V cenách jsou započteny náklady na vybrání kameniva z mezipražcového prostoru, broušení kontaktních ploch, přisunutí kolejnice na svar, vyrovnání a svaření kolejnic, seříznutí svarového výronku v celém profilu kolejnice, obroušení pojížděných ploch, vizuální prohlídka, měření geometrie svaru a vedení výrobní dokumentace. 2. V cenách nejsou obsaženy náklady na kontrolu svaru ultrazvukem, podbití pražců a demontáž styku.</t>
  </si>
  <si>
    <t>-219211576</t>
  </si>
  <si>
    <t>640471653</t>
  </si>
  <si>
    <t>695*2</t>
  </si>
  <si>
    <t>5910035010</t>
  </si>
  <si>
    <t>Dosažení dovolené upínací teploty v BK prodloužením kolejnicového pásu v koleji tv. UIC60.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</si>
  <si>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-895986998</t>
  </si>
  <si>
    <t>434307219</t>
  </si>
  <si>
    <t>695*1</t>
  </si>
  <si>
    <t>-1159962721</t>
  </si>
  <si>
    <t>20,85*1,8</t>
  </si>
  <si>
    <t>5905085045</t>
  </si>
  <si>
    <t>Souvislé čištění KL strojně koleje pražce betonové. Poznámka: 1. V cenách jsou započteny náklady na kontinuální čištění KL strojní čističkou, případné vložení geosyntetika, rozprostření výzisku na terén nebo naložení na dopravní prostředek, zdvih, úpravu směrového a výškového uspořádání včetně měření mezních stavebních odchylek dle ČSN a technologických veličin, předání tištěných výstupů a úpravu KL do profilu. Platí i pro čištění KL současně s výměnou pražců. 2. V cenách nejsou obsaženy náklady na snížení KL pod patou kolejnice, následnou úpravu směrového a výškového uspořádání dodávku a doplnění kameniva.</t>
  </si>
  <si>
    <t>537059360</t>
  </si>
  <si>
    <t>"SK č. 2" 0,695-0,0089</t>
  </si>
  <si>
    <t>959234917</t>
  </si>
  <si>
    <t>GPK - SK č. 2</t>
  </si>
  <si>
    <t>výměna ŠL - SK č. 2</t>
  </si>
  <si>
    <t>535</t>
  </si>
  <si>
    <t>-1627541913</t>
  </si>
  <si>
    <t>"výměna ŠL" 601*1,5</t>
  </si>
  <si>
    <t>785523682</t>
  </si>
  <si>
    <t>"31,5/63"901,5</t>
  </si>
  <si>
    <t>"8/16"37,530</t>
  </si>
  <si>
    <t>7497371630</t>
  </si>
  <si>
    <t>Demontáže zařízení trakčního vedení svodu propojení nebo ukolejnění na elektrizovaných tratích nebo v kolejových obvodech - demontáž stávajícího zařízení se všemi pomocnými doplňujícími úpravami</t>
  </si>
  <si>
    <t>-806068400</t>
  </si>
  <si>
    <t>7497351560</t>
  </si>
  <si>
    <t>Montáž přímého ukolejnění na elektrizovaných tratích nebo v kolejových obvodech</t>
  </si>
  <si>
    <t>1887471590</t>
  </si>
  <si>
    <t>-757315723</t>
  </si>
  <si>
    <t>"SK č. 2"2*8</t>
  </si>
  <si>
    <t>-1307502101</t>
  </si>
  <si>
    <t>"nové pryž.podložky"0,01</t>
  </si>
  <si>
    <t>1355555609</t>
  </si>
  <si>
    <t>"Upevnění"0,64</t>
  </si>
  <si>
    <t>-1418170988</t>
  </si>
  <si>
    <t>"Upevnění"0,64*90</t>
  </si>
  <si>
    <t>74315083</t>
  </si>
  <si>
    <t>"nové kolejnice"85,543</t>
  </si>
  <si>
    <t>" LIS" 1,124</t>
  </si>
  <si>
    <t>"B91" 370,221</t>
  </si>
  <si>
    <t>"přechodová kolejnice"0,658*2</t>
  </si>
  <si>
    <t>9902409100</t>
  </si>
  <si>
    <t>Doprava jednosměrná (např. nakupovaného materiálu) mechanizací o nosnosti přes 3,5 t objemnějšího kusového materiálu (prefabrikátů, stožárů, výhybek, rozvaděčů, vybouraných hmot atd.) příplatek za každý další 1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</si>
  <si>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200030253</t>
  </si>
  <si>
    <t>přípl. B91</t>
  </si>
  <si>
    <t>65*370,221</t>
  </si>
  <si>
    <t>-1337356055</t>
  </si>
  <si>
    <t>"výzisk ŠL na skl." 535*2,0</t>
  </si>
  <si>
    <t>"plastové podložky"0,01</t>
  </si>
  <si>
    <t>-1255178283</t>
  </si>
  <si>
    <t>"výzisk ŠL na skl. - mezideponie" 535*2,0</t>
  </si>
  <si>
    <t>-1434922913</t>
  </si>
  <si>
    <t>-441680750</t>
  </si>
  <si>
    <t>"pražce na SK 97"365,636+6,451</t>
  </si>
  <si>
    <t>"vyzískané kolenice S49+LIS+přechodová"70,381+1,124+0,658</t>
  </si>
  <si>
    <t>"nový mat (dř. pražce)"6,451</t>
  </si>
  <si>
    <t>1650456821</t>
  </si>
  <si>
    <t>"pražce na SK 97"372,087</t>
  </si>
  <si>
    <t>"užité kolejnice"72,163</t>
  </si>
  <si>
    <t>1889626149</t>
  </si>
  <si>
    <t>"výzisk kolejnic"72,163</t>
  </si>
  <si>
    <t>1995794780</t>
  </si>
  <si>
    <t>677950139</t>
  </si>
  <si>
    <t>"pryž. podl." 0,01</t>
  </si>
  <si>
    <t>04 - Výhybky</t>
  </si>
  <si>
    <t>5906035030</t>
  </si>
  <si>
    <t>Souvislá výměna pražců současně s výměnou nebo čištěním KL pražce dřevěné výhybkové délky do 3 m. Poznámka: 1. V cenách jsou započteny náklady na demontáž upevňovadel, výměnu pražců, montáž upevňovadel. U nevystrojených a výhybkových pražců dřevěných vrtání otvorů pro vrtule. 2. V cenách nejsou obsaženy náklady na odstranění KL, rozrušení lavičky, podbití pražce, úpravu KL do profilu, snížení KL pod patou kolejnice, doplnění kameniva, dodávku materiálu, dopravu výzisku na skládku a skládkovné.</t>
  </si>
  <si>
    <t>-339591725</t>
  </si>
  <si>
    <t>"v.č. 29" 32</t>
  </si>
  <si>
    <t>"v.č. 28" 32</t>
  </si>
  <si>
    <t>5906035040</t>
  </si>
  <si>
    <t>Souvislá výměna pražců současně s výměnou nebo čištěním KL pražce dřevěné výhybkové délky přes 3 do 4 m. Poznámka: 1. V cenách jsou započteny náklady na demontáž upevňovadel, výměnu pražců, montáž upevňovadel. U nevystrojených a výhybkových pražců dřevěných vrtání otvorů pro vrtule. 2. V cenách nejsou obsaženy náklady na odstranění KL, rozrušení lavičky, podbití pražce, úpravu KL do profilu, snížení KL pod patou kolejnice, doplnění kameniva, dodávku materiálu, dopravu výzisku na skládku a skládkovné.</t>
  </si>
  <si>
    <t>212353256</t>
  </si>
  <si>
    <t>"v.č. 29" 22</t>
  </si>
  <si>
    <t>"v.č. 28" 22</t>
  </si>
  <si>
    <t>5906035050</t>
  </si>
  <si>
    <t>Souvislá výměna pražců současně s výměnou nebo čištěním KL pražce dřevěné výhybkové délky přes 4 do 5 m. Poznámka: 1. V cenách jsou započteny náklady na demontáž upevňovadel, výměnu pražců, montáž upevňovadel. U nevystrojených a výhybkových pražců dřevěných vrtání otvorů pro vrtule. 2. V cenách nejsou obsaženy náklady na odstranění KL, rozrušení lavičky, podbití pražce, úpravu KL do profilu, snížení KL pod patou kolejnice, doplnění kameniva, dodávku materiálu, dopravu výzisku na skládku a skládkovné.</t>
  </si>
  <si>
    <t>-1515694686</t>
  </si>
  <si>
    <t>"v.č. 29" 12</t>
  </si>
  <si>
    <t>"v.č. 28" 12</t>
  </si>
  <si>
    <t>5956119020</t>
  </si>
  <si>
    <t>Pražec dřevěný výhybkový dub skupina 3 2600x260x160</t>
  </si>
  <si>
    <t>545782165</t>
  </si>
  <si>
    <t>15+15</t>
  </si>
  <si>
    <t>5956119025</t>
  </si>
  <si>
    <t>Pražec dřevěný výhybkový dub skupina 3 2700x260x160</t>
  </si>
  <si>
    <t>1975549535</t>
  </si>
  <si>
    <t>5956119030</t>
  </si>
  <si>
    <t>Pražec dřevěný výhybkový dub skupina 3 2800x260x160</t>
  </si>
  <si>
    <t>404290317</t>
  </si>
  <si>
    <t>4+4</t>
  </si>
  <si>
    <t>5956119035</t>
  </si>
  <si>
    <t>Pražec dřevěný výhybkový dub skupina 3 2900x260x160</t>
  </si>
  <si>
    <t>243903051</t>
  </si>
  <si>
    <t>5956119040</t>
  </si>
  <si>
    <t>Pražec dřevěný výhybkový dub skupina 3 3000x260x160</t>
  </si>
  <si>
    <t>591932859</t>
  </si>
  <si>
    <t>3+3</t>
  </si>
  <si>
    <t>5956119045</t>
  </si>
  <si>
    <t>Pražec dřevěný výhybkový dub skupina 3 3100x260x160</t>
  </si>
  <si>
    <t>1471658187</t>
  </si>
  <si>
    <t>5956119050</t>
  </si>
  <si>
    <t>Pražec dřevěný výhybkový dub skupina 3 3200x260x160</t>
  </si>
  <si>
    <t>-1900001823</t>
  </si>
  <si>
    <t>2+2</t>
  </si>
  <si>
    <t>5956119055</t>
  </si>
  <si>
    <t>Pražec dřevěný výhybkový dub skupina 3 3300x260x160</t>
  </si>
  <si>
    <t>-387252750</t>
  </si>
  <si>
    <t>5956119060</t>
  </si>
  <si>
    <t>Pražec dřevěný výhybkový dub skupina 3 3400x260x160</t>
  </si>
  <si>
    <t>-1479086024</t>
  </si>
  <si>
    <t>5956119065</t>
  </si>
  <si>
    <t>Pražec dřevěný výhybkový dub skupina 3 3500x260x160</t>
  </si>
  <si>
    <t>1555299329</t>
  </si>
  <si>
    <t>5956119070</t>
  </si>
  <si>
    <t>Pražec dřevěný výhybkový dub skupina 3 3600x260x160</t>
  </si>
  <si>
    <t>1653758533</t>
  </si>
  <si>
    <t>5956119075</t>
  </si>
  <si>
    <t>Pražec dřevěný výhybkový dub skupina 3 3700x260x160</t>
  </si>
  <si>
    <t>210082163</t>
  </si>
  <si>
    <t>5956119080</t>
  </si>
  <si>
    <t>Pražec dřevěný výhybkový dub skupina 3 3800x260x160</t>
  </si>
  <si>
    <t>1230420942</t>
  </si>
  <si>
    <t>5956119085</t>
  </si>
  <si>
    <t>Pražec dřevěný výhybkový dub skupina 3 3900x260x160</t>
  </si>
  <si>
    <t>647186528</t>
  </si>
  <si>
    <t>5956119090</t>
  </si>
  <si>
    <t>Pražec dřevěný výhybkový dub skupina 3 4000x260x160</t>
  </si>
  <si>
    <t>-2133930837</t>
  </si>
  <si>
    <t>5956119095</t>
  </si>
  <si>
    <t>Pražec dřevěný výhybkový dub skupina 3 4100x260x160</t>
  </si>
  <si>
    <t>1282536239</t>
  </si>
  <si>
    <t>5956119100</t>
  </si>
  <si>
    <t>Pražec dřevěný výhybkový dub skupina 3 4200x260x160</t>
  </si>
  <si>
    <t>-1516689896</t>
  </si>
  <si>
    <t>5956119105</t>
  </si>
  <si>
    <t>Pražec dřevěný výhybkový dub skupina 3 4300x260x160</t>
  </si>
  <si>
    <t>193547528</t>
  </si>
  <si>
    <t>5956119110</t>
  </si>
  <si>
    <t>Pražec dřevěný výhybkový dub skupina 3 4400x260x160</t>
  </si>
  <si>
    <t>1391714866</t>
  </si>
  <si>
    <t>5956119115</t>
  </si>
  <si>
    <t>Pražec dřevěný výhybkový dub skupina 3 4500x260x160</t>
  </si>
  <si>
    <t>1801187700</t>
  </si>
  <si>
    <t>5956119120</t>
  </si>
  <si>
    <t>Pražec dřevěný výhybkový dub skupina 3 4600x260x160</t>
  </si>
  <si>
    <t>1548012479</t>
  </si>
  <si>
    <t>1+1</t>
  </si>
  <si>
    <t>1320743736</t>
  </si>
  <si>
    <t>"příčné pražce mezi v.č.28 a v.č.29"7</t>
  </si>
  <si>
    <t>-2139444284</t>
  </si>
  <si>
    <t>(64+64+7)*2</t>
  </si>
  <si>
    <t>5958173000</t>
  </si>
  <si>
    <t>Polyetylenové pásy v kotoučích</t>
  </si>
  <si>
    <t>29115522</t>
  </si>
  <si>
    <t>-441321450</t>
  </si>
  <si>
    <t>86*2</t>
  </si>
  <si>
    <t>-333042381</t>
  </si>
  <si>
    <t>224*2</t>
  </si>
  <si>
    <t>-1717892813</t>
  </si>
  <si>
    <t>5958140020</t>
  </si>
  <si>
    <t>Podkladnice žebrová tv. U60 (R4pl)</t>
  </si>
  <si>
    <t>-246332389</t>
  </si>
  <si>
    <t>250440591</t>
  </si>
  <si>
    <t>56</t>
  </si>
  <si>
    <t>430*2</t>
  </si>
  <si>
    <t>5958134080</t>
  </si>
  <si>
    <t>Součásti upevňovací vrtule R2 (160)</t>
  </si>
  <si>
    <t>1254321668</t>
  </si>
  <si>
    <t>322*2</t>
  </si>
  <si>
    <t>5958134035</t>
  </si>
  <si>
    <t>Součásti upevňovací svěrka VT2</t>
  </si>
  <si>
    <t>649810518</t>
  </si>
  <si>
    <t>96*2</t>
  </si>
  <si>
    <t>-824547372</t>
  </si>
  <si>
    <t>916</t>
  </si>
  <si>
    <t>644</t>
  </si>
  <si>
    <t>192</t>
  </si>
  <si>
    <t>5958134042</t>
  </si>
  <si>
    <t>Součásti upevňovací šroub svěrkový T10 M24x80</t>
  </si>
  <si>
    <t>1341895075</t>
  </si>
  <si>
    <t>5958134115</t>
  </si>
  <si>
    <t>Součásti upevňovací matice M24</t>
  </si>
  <si>
    <t>217920709</t>
  </si>
  <si>
    <t>-620674968</t>
  </si>
  <si>
    <t>5957128085</t>
  </si>
  <si>
    <t>Lepený izolovaný styk tv. R65 s tepelně zpracovanou hlavou délky asymetrické levé</t>
  </si>
  <si>
    <t>-1005031303</t>
  </si>
  <si>
    <t>"směr UL hl.n 6m - směr Teplice 2,2m"8,2</t>
  </si>
  <si>
    <t>5957128090</t>
  </si>
  <si>
    <t>Lepený izolovaný styk tv. R65 s tepelně zpracovanou hlavou délky asymetrické pravé</t>
  </si>
  <si>
    <t>602601904</t>
  </si>
  <si>
    <t>-1287264075</t>
  </si>
  <si>
    <t>786428654</t>
  </si>
  <si>
    <t>-300180365</t>
  </si>
  <si>
    <t>50+50</t>
  </si>
  <si>
    <t>5905035120</t>
  </si>
  <si>
    <t>Výměna KL malou těžící mechanizací včetně lavičky pod ložnou plochou pražce lože zapuštěné. Poznámka: 1. V cenách jsou započteny náklady na odtěžení KL s použitím minirypadla, rozprostření výzisku na terén nebo naložení na dopravní prostředek, přehození kameniva, úprava KL do profilu a jeho případné snížení pod patou kolejnice. U výměny KL v celém profilu je v ceně započteno případné uvolnění, posun a dotažení pražce. 2. V cenách nejsou obsaženy náklady na podbití pražce, dodávku a doplnění kameniva.</t>
  </si>
  <si>
    <t>-536650289</t>
  </si>
  <si>
    <t>"v.č. 28"63</t>
  </si>
  <si>
    <t>"v.č. 29"63</t>
  </si>
  <si>
    <t>"přípoj mezi KV 28 a KV 23"16,2</t>
  </si>
  <si>
    <t>"přípoj mezi KV 29 a KV 32"16,2</t>
  </si>
  <si>
    <t>"mezi v.č. 28 a v.č. 29"16,2</t>
  </si>
  <si>
    <t>5909041010</t>
  </si>
  <si>
    <t>Úprava GPK výhybky směrové a výškové uspořádání pražce dřevěné nebo ocelové. Poznámka: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</si>
  <si>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-151831226</t>
  </si>
  <si>
    <t>"výh č. 28 a přípoj" (53,61+10)*2</t>
  </si>
  <si>
    <t>"výh č. 29 a přípoj" (53,61+10)*2</t>
  </si>
  <si>
    <t>"mezi v.č.28 a v.č.29"10*2</t>
  </si>
  <si>
    <t>5905105040</t>
  </si>
  <si>
    <t>Doplnění KL kamenivem souvisle strojně ve výhybce. Poznámka: 1. V cenách jsou započteny náklady na doplnění kameniva ojediněle ručně vidlemi a/nebo souvisle strojně z výsypných vozů případně nakladačem. 2. V cenách nejsou obsaženy náklady na dodávku kameniva.</t>
  </si>
  <si>
    <t>140637935</t>
  </si>
  <si>
    <t>"GPK"3*33</t>
  </si>
  <si>
    <t>"Výměna KL"174,6</t>
  </si>
  <si>
    <t>47</t>
  </si>
  <si>
    <t>1496674264</t>
  </si>
  <si>
    <t>(174,6+99)*1,5</t>
  </si>
  <si>
    <t>48</t>
  </si>
  <si>
    <t>-1581064261</t>
  </si>
  <si>
    <t>49</t>
  </si>
  <si>
    <t>-565356595</t>
  </si>
  <si>
    <t>"Upevnění"3,277</t>
  </si>
  <si>
    <t>50</t>
  </si>
  <si>
    <t>-257794380</t>
  </si>
  <si>
    <t>"Upevnění"3,277*90</t>
  </si>
  <si>
    <t>51</t>
  </si>
  <si>
    <t>-690525580</t>
  </si>
  <si>
    <t>"LIS"0,553*2</t>
  </si>
  <si>
    <t>52</t>
  </si>
  <si>
    <t>-757098925</t>
  </si>
  <si>
    <t>"nové pryžové a polytylenové podpožky"0,018+0,057</t>
  </si>
  <si>
    <t>53</t>
  </si>
  <si>
    <t>9902401000</t>
  </si>
  <si>
    <t>Doprava jednosměrná (např. nakupovaného materiálu) mechanizací o nosnosti přes 3,5 t objemnějšího kusového materiálu (prefabrikátů, stožárů, výhybek, rozvaděčů, vybouraných hmot atd.) do 250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</si>
  <si>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-1240685841</t>
  </si>
  <si>
    <t>nový mat. (dř. pražce)</t>
  </si>
  <si>
    <t>17,128</t>
  </si>
  <si>
    <t>54</t>
  </si>
  <si>
    <t>-1110343484</t>
  </si>
  <si>
    <t>"výzisk ŠL na skl."(174,6)*2</t>
  </si>
  <si>
    <t>"plast.podložky na skládku"0,075</t>
  </si>
  <si>
    <t>55</t>
  </si>
  <si>
    <t>1137097762</t>
  </si>
  <si>
    <t>"výzisk pražců na TO"17,128</t>
  </si>
  <si>
    <t xml:space="preserve">"nové dř. příčné pražce na stavbu"1,981 </t>
  </si>
  <si>
    <t>-1640400296</t>
  </si>
  <si>
    <t>"výzisk ŠL na skl. - mezideponie" 174,6*2,0</t>
  </si>
  <si>
    <t>57</t>
  </si>
  <si>
    <t>-1519831030</t>
  </si>
  <si>
    <t>58</t>
  </si>
  <si>
    <t>1835987466</t>
  </si>
  <si>
    <t>"plast.podložky"0,075</t>
  </si>
  <si>
    <t>59</t>
  </si>
  <si>
    <t>1517366330</t>
  </si>
  <si>
    <t>174,6*2</t>
  </si>
  <si>
    <t>60</t>
  </si>
  <si>
    <t>1783622173</t>
  </si>
  <si>
    <t>61</t>
  </si>
  <si>
    <t>-102503663</t>
  </si>
  <si>
    <t>"výzisk pražců"17,128</t>
  </si>
  <si>
    <t>06 - Následné propracování</t>
  </si>
  <si>
    <t>5909030020</t>
  </si>
  <si>
    <t>Následná úprava GPK koleje směrové a výškové uspořádání pražce betonové. Poznámka: 1. V cenách jsou započteny náklady na úpravu směrového a výškového uspořádání strojní linkou ASP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</si>
  <si>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1642883723</t>
  </si>
  <si>
    <t>"SK č. 2" 0,695</t>
  </si>
  <si>
    <t>"SK č. 2B" 0,341</t>
  </si>
  <si>
    <t>"přípoj"0,02</t>
  </si>
  <si>
    <t>5909040010</t>
  </si>
  <si>
    <t>Následná úprava GPK výhybky směrové a výškové uspořádání pražce dřevěné nebo ocelové. Poznámka: 1. V cenách jsou započteny náklady na úpravu směrového a výškového uspořádání strojní linkou ASP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</si>
  <si>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-646090391</t>
  </si>
  <si>
    <t>"v.č.28"53,61</t>
  </si>
  <si>
    <t>"v.č. 29"53,61</t>
  </si>
  <si>
    <t>-139817110</t>
  </si>
  <si>
    <t xml:space="preserve"> 12*33</t>
  </si>
  <si>
    <t>-498146870</t>
  </si>
  <si>
    <t>396*1,5</t>
  </si>
  <si>
    <t>-1768252254</t>
  </si>
  <si>
    <t>-2033669958</t>
  </si>
  <si>
    <t>"SK č. 2B"3*8</t>
  </si>
  <si>
    <t>"v km 1,478"1*8</t>
  </si>
  <si>
    <t>-1357342365</t>
  </si>
  <si>
    <t>-1932718405</t>
  </si>
  <si>
    <t>293437331</t>
  </si>
  <si>
    <t>ASP, pluh</t>
  </si>
  <si>
    <t>07 - Materiál dodávaný objednatelem NEOCEŇOVAT</t>
  </si>
  <si>
    <t>5956213040</t>
  </si>
  <si>
    <t>Pražec betonový příčný vystrojený  užitý SB6</t>
  </si>
  <si>
    <t>1174961871</t>
  </si>
  <si>
    <t>"sk 2B"576-10-10</t>
  </si>
  <si>
    <t>5956101000</t>
  </si>
  <si>
    <t>Pražec dřevěný příčný nevystrojený dub 2600x260x160 mm</t>
  </si>
  <si>
    <t>2081820083</t>
  </si>
  <si>
    <t>"SK č. 2 a most" 23</t>
  </si>
  <si>
    <t>"SK č. 2B"10</t>
  </si>
  <si>
    <t>"mezi v.č 28 a v.č. 29"7</t>
  </si>
  <si>
    <t>08 - VRN</t>
  </si>
  <si>
    <t>VRN - Vedlejší rozpočtové náklady</t>
  </si>
  <si>
    <t>Vedlejší rozpočtové náklady</t>
  </si>
  <si>
    <t>021201001</t>
  </si>
  <si>
    <t>Průzkumné práce pro opravy Průzkum výskytu škodlivin kontaminace kameniva ropnými látkami</t>
  </si>
  <si>
    <t>kpl</t>
  </si>
  <si>
    <t>-1658125330</t>
  </si>
  <si>
    <t>022101001</t>
  </si>
  <si>
    <t>Geodetické práce Geodetické práce před opravou</t>
  </si>
  <si>
    <t>1024</t>
  </si>
  <si>
    <t>-700192091</t>
  </si>
  <si>
    <t>022101011</t>
  </si>
  <si>
    <t>Geodetické práce Geodetické práce v průběhu opravy</t>
  </si>
  <si>
    <t>-947198190</t>
  </si>
  <si>
    <t>022121001</t>
  </si>
  <si>
    <t>Geodetické práce Diagnostika technické infrastruktury Vytýčení trasy inženýrských sítí - V sazbě jsou započteny náklady na vyhledání trasy detektorem, zaměření a zobrazení trasy a předání výstupu zaměření. V sazbě nejsou obsaženy náklady na vytýčení sítí ve správě provozovatele.</t>
  </si>
  <si>
    <t>1149182158</t>
  </si>
  <si>
    <t>023131001</t>
  </si>
  <si>
    <t>Projektové práce Dokumentace skutečného provedení železničního svršku a spodku - V sazbě jsou obsaženy náklady na zaměření a vyhotovení dokumentace skutečného provedení žel. svršku a spodku dle vyhlášky č. 499/2006 Sb., a vyhlášky č. 31/1995 Sb. včetně zpracování dat v digitální podobě v otevřené formě a její předání objednateli</t>
  </si>
  <si>
    <t>-1523843094</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</si>
  <si>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</si>
  <si>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</si>
  <si>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622342148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</si>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</sst>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9">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FF9086"/>
        <bgColor indexed="64"/>
      </patternFill>
    </fill>
    <fill>
      <patternFill patternType="solid">
        <fgColor rgb="FFDA8787"/>
        <bgColor indexed="64"/>
      </patternFill>
    </fill>
    <fill>
      <patternFill patternType="solid">
        <fgColor rgb="FFF1DEB1"/>
        <bgColor indexed="64"/>
      </patternFill>
    </fill>
    <fill>
      <patternFill patternType="solid">
        <fgColor rgb="FFFFD274"/>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6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0" fontId="23" fillId="5" borderId="22" xfId="0" applyFont="1" applyFill="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5"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23" fillId="6" borderId="22" xfId="0" applyFont="1" applyFill="1" applyBorder="1" applyAlignment="1" applyProtection="1">
      <alignment horizontal="center" vertical="center"/>
      <protection/>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36" fillId="7" borderId="22" xfId="0" applyFont="1" applyFill="1" applyBorder="1" applyAlignment="1" applyProtection="1">
      <alignment horizontal="center" vertical="center"/>
      <protection/>
    </xf>
    <xf numFmtId="0" fontId="36" fillId="6" borderId="22" xfId="0" applyFont="1" applyFill="1" applyBorder="1" applyAlignment="1" applyProtection="1">
      <alignment horizontal="center" vertical="center"/>
      <protection/>
    </xf>
    <xf numFmtId="0" fontId="36" fillId="5" borderId="22" xfId="0" applyFont="1" applyFill="1" applyBorder="1" applyAlignment="1" applyProtection="1">
      <alignment horizontal="center"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23" fillId="7" borderId="22" xfId="0" applyFont="1" applyFill="1" applyBorder="1" applyAlignment="1" applyProtection="1">
      <alignment horizontal="center" vertical="center"/>
      <protection/>
    </xf>
    <xf numFmtId="0" fontId="23" fillId="8" borderId="22" xfId="0" applyFont="1" applyFill="1" applyBorder="1" applyAlignment="1" applyProtection="1">
      <alignment horizontal="center"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8"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39" fillId="0" borderId="28" xfId="0" applyFont="1" applyBorder="1" applyAlignment="1">
      <alignment horizontal="left" wrapText="1"/>
    </xf>
    <xf numFmtId="0" fontId="13" fillId="0" borderId="27" xfId="0" applyFont="1" applyBorder="1" applyAlignment="1">
      <alignment vertical="center" wrapText="1"/>
    </xf>
    <xf numFmtId="0" fontId="39" fillId="0" borderId="0" xfId="0" applyFont="1" applyBorder="1" applyAlignment="1">
      <alignment horizontal="left" vertical="center" wrapText="1"/>
    </xf>
    <xf numFmtId="0" fontId="0" fillId="0" borderId="0" xfId="0" applyFont="1" applyBorder="1" applyAlignment="1">
      <alignment horizontal="left" vertical="center" wrapText="1"/>
    </xf>
    <xf numFmtId="0" fontId="40"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1"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8" fillId="0" borderId="0" xfId="0" applyFont="1" applyBorder="1" applyAlignment="1">
      <alignment horizontal="center" vertical="center"/>
    </xf>
    <xf numFmtId="0" fontId="13"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8" xfId="0" applyFont="1" applyBorder="1" applyAlignment="1">
      <alignment horizontal="left" vertical="center"/>
    </xf>
    <xf numFmtId="0" fontId="39" fillId="0" borderId="28" xfId="0" applyFont="1" applyBorder="1" applyAlignment="1">
      <alignment horizontal="center" vertical="center"/>
    </xf>
    <xf numFmtId="0" fontId="42" fillId="0" borderId="28"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0"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1"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8" xfId="0" applyFont="1" applyBorder="1" applyAlignment="1">
      <alignment horizontal="left" vertical="center"/>
    </xf>
    <xf numFmtId="0" fontId="13"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0" xfId="0" applyFont="1" applyBorder="1" applyAlignment="1">
      <alignment horizontal="left" vertical="center"/>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9" xfId="0" applyFont="1" applyBorder="1" applyAlignment="1">
      <alignment horizontal="left" vertical="center" wrapText="1"/>
    </xf>
    <xf numFmtId="0" fontId="40" fillId="0" borderId="28" xfId="0" applyFont="1" applyBorder="1" applyAlignment="1">
      <alignment horizontal="left" vertical="center" wrapText="1"/>
    </xf>
    <xf numFmtId="0" fontId="40"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0" fillId="0" borderId="29"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center" vertical="center"/>
    </xf>
    <xf numFmtId="0" fontId="42" fillId="0" borderId="0" xfId="0" applyFont="1" applyAlignment="1">
      <alignment vertical="center"/>
    </xf>
    <xf numFmtId="0" fontId="39" fillId="0" borderId="0" xfId="0" applyFont="1" applyBorder="1" applyAlignment="1">
      <alignment vertical="center"/>
    </xf>
    <xf numFmtId="0" fontId="42" fillId="0" borderId="28" xfId="0" applyFont="1" applyBorder="1" applyAlignment="1">
      <alignment vertical="center"/>
    </xf>
    <xf numFmtId="0" fontId="39"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39" fillId="0" borderId="28" xfId="0" applyFont="1" applyBorder="1" applyAlignment="1">
      <alignment horizontal="left"/>
    </xf>
    <xf numFmtId="0" fontId="42"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22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32</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35</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36</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37</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38</v>
      </c>
      <c r="M28" s="46"/>
      <c r="N28" s="46"/>
      <c r="O28" s="46"/>
      <c r="P28" s="46"/>
      <c r="Q28" s="41"/>
      <c r="R28" s="41"/>
      <c r="S28" s="41"/>
      <c r="T28" s="41"/>
      <c r="U28" s="41"/>
      <c r="V28" s="41"/>
      <c r="W28" s="46" t="s">
        <v>39</v>
      </c>
      <c r="X28" s="46"/>
      <c r="Y28" s="46"/>
      <c r="Z28" s="46"/>
      <c r="AA28" s="46"/>
      <c r="AB28" s="46"/>
      <c r="AC28" s="46"/>
      <c r="AD28" s="46"/>
      <c r="AE28" s="46"/>
      <c r="AF28" s="41"/>
      <c r="AG28" s="41"/>
      <c r="AH28" s="41"/>
      <c r="AI28" s="41"/>
      <c r="AJ28" s="41"/>
      <c r="AK28" s="46" t="s">
        <v>40</v>
      </c>
      <c r="AL28" s="46"/>
      <c r="AM28" s="46"/>
      <c r="AN28" s="46"/>
      <c r="AO28" s="46"/>
      <c r="AP28" s="41"/>
      <c r="AQ28" s="41"/>
      <c r="AR28" s="45"/>
      <c r="BE28" s="32"/>
    </row>
    <row r="29" spans="1:57" s="3" customFormat="1" ht="14.4" customHeight="1">
      <c r="A29" s="3"/>
      <c r="B29" s="47"/>
      <c r="C29" s="48"/>
      <c r="D29" s="33" t="s">
        <v>41</v>
      </c>
      <c r="E29" s="48"/>
      <c r="F29" s="33" t="s">
        <v>42</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43</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44</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45</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46</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47</v>
      </c>
      <c r="E35" s="55"/>
      <c r="F35" s="55"/>
      <c r="G35" s="55"/>
      <c r="H35" s="55"/>
      <c r="I35" s="55"/>
      <c r="J35" s="55"/>
      <c r="K35" s="55"/>
      <c r="L35" s="55"/>
      <c r="M35" s="55"/>
      <c r="N35" s="55"/>
      <c r="O35" s="55"/>
      <c r="P35" s="55"/>
      <c r="Q35" s="55"/>
      <c r="R35" s="55"/>
      <c r="S35" s="55"/>
      <c r="T35" s="56" t="s">
        <v>48</v>
      </c>
      <c r="U35" s="55"/>
      <c r="V35" s="55"/>
      <c r="W35" s="55"/>
      <c r="X35" s="57" t="s">
        <v>49</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50</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650190188</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Oprava staniční koleje v žst. Ústí n.L západ 2, 2b.SK_OPRAVA Č. 2</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 xml:space="preserve"> </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26. 10. 2022</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OŘ Ústí nad Labem</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 xml:space="preserve"> </v>
      </c>
      <c r="AN49" s="65"/>
      <c r="AO49" s="65"/>
      <c r="AP49" s="65"/>
      <c r="AQ49" s="41"/>
      <c r="AR49" s="45"/>
      <c r="AS49" s="75" t="s">
        <v>51</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33</v>
      </c>
      <c r="AJ50" s="41"/>
      <c r="AK50" s="41"/>
      <c r="AL50" s="41"/>
      <c r="AM50" s="74" t="str">
        <f>IF(E20="","",E20)</f>
        <v>Tomáš Šrédl</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52</v>
      </c>
      <c r="D52" s="88"/>
      <c r="E52" s="88"/>
      <c r="F52" s="88"/>
      <c r="G52" s="88"/>
      <c r="H52" s="89"/>
      <c r="I52" s="90" t="s">
        <v>53</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54</v>
      </c>
      <c r="AH52" s="88"/>
      <c r="AI52" s="88"/>
      <c r="AJ52" s="88"/>
      <c r="AK52" s="88"/>
      <c r="AL52" s="88"/>
      <c r="AM52" s="88"/>
      <c r="AN52" s="90" t="s">
        <v>55</v>
      </c>
      <c r="AO52" s="88"/>
      <c r="AP52" s="88"/>
      <c r="AQ52" s="92" t="s">
        <v>56</v>
      </c>
      <c r="AR52" s="45"/>
      <c r="AS52" s="93" t="s">
        <v>57</v>
      </c>
      <c r="AT52" s="94" t="s">
        <v>58</v>
      </c>
      <c r="AU52" s="94" t="s">
        <v>59</v>
      </c>
      <c r="AV52" s="94" t="s">
        <v>60</v>
      </c>
      <c r="AW52" s="94" t="s">
        <v>61</v>
      </c>
      <c r="AX52" s="94" t="s">
        <v>62</v>
      </c>
      <c r="AY52" s="94" t="s">
        <v>63</v>
      </c>
      <c r="AZ52" s="94" t="s">
        <v>64</v>
      </c>
      <c r="BA52" s="94" t="s">
        <v>65</v>
      </c>
      <c r="BB52" s="94" t="s">
        <v>66</v>
      </c>
      <c r="BC52" s="94" t="s">
        <v>67</v>
      </c>
      <c r="BD52" s="95" t="s">
        <v>68</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69</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ROUND(SUM(AG55:AG60),2)</f>
        <v>0</v>
      </c>
      <c r="AH54" s="102"/>
      <c r="AI54" s="102"/>
      <c r="AJ54" s="102"/>
      <c r="AK54" s="102"/>
      <c r="AL54" s="102"/>
      <c r="AM54" s="102"/>
      <c r="AN54" s="103">
        <f>SUM(AG54,AT54)</f>
        <v>0</v>
      </c>
      <c r="AO54" s="103"/>
      <c r="AP54" s="103"/>
      <c r="AQ54" s="104" t="s">
        <v>19</v>
      </c>
      <c r="AR54" s="105"/>
      <c r="AS54" s="106">
        <f>ROUND(SUM(AS55:AS60),2)</f>
        <v>0</v>
      </c>
      <c r="AT54" s="107">
        <f>ROUND(SUM(AV54:AW54),2)</f>
        <v>0</v>
      </c>
      <c r="AU54" s="108">
        <f>ROUND(SUM(AU55:AU60),5)</f>
        <v>0</v>
      </c>
      <c r="AV54" s="107">
        <f>ROUND(AZ54*L29,2)</f>
        <v>0</v>
      </c>
      <c r="AW54" s="107">
        <f>ROUND(BA54*L30,2)</f>
        <v>0</v>
      </c>
      <c r="AX54" s="107">
        <f>ROUND(BB54*L29,2)</f>
        <v>0</v>
      </c>
      <c r="AY54" s="107">
        <f>ROUND(BC54*L30,2)</f>
        <v>0</v>
      </c>
      <c r="AZ54" s="107">
        <f>ROUND(SUM(AZ55:AZ60),2)</f>
        <v>0</v>
      </c>
      <c r="BA54" s="107">
        <f>ROUND(SUM(BA55:BA60),2)</f>
        <v>0</v>
      </c>
      <c r="BB54" s="107">
        <f>ROUND(SUM(BB55:BB60),2)</f>
        <v>0</v>
      </c>
      <c r="BC54" s="107">
        <f>ROUND(SUM(BC55:BC60),2)</f>
        <v>0</v>
      </c>
      <c r="BD54" s="109">
        <f>ROUND(SUM(BD55:BD60),2)</f>
        <v>0</v>
      </c>
      <c r="BE54" s="6"/>
      <c r="BS54" s="110" t="s">
        <v>70</v>
      </c>
      <c r="BT54" s="110" t="s">
        <v>71</v>
      </c>
      <c r="BU54" s="111" t="s">
        <v>72</v>
      </c>
      <c r="BV54" s="110" t="s">
        <v>73</v>
      </c>
      <c r="BW54" s="110" t="s">
        <v>5</v>
      </c>
      <c r="BX54" s="110" t="s">
        <v>74</v>
      </c>
      <c r="CL54" s="110" t="s">
        <v>19</v>
      </c>
    </row>
    <row r="55" spans="1:91" s="7" customFormat="1" ht="16.5" customHeight="1">
      <c r="A55" s="112" t="s">
        <v>75</v>
      </c>
      <c r="B55" s="113"/>
      <c r="C55" s="114"/>
      <c r="D55" s="115" t="s">
        <v>76</v>
      </c>
      <c r="E55" s="115"/>
      <c r="F55" s="115"/>
      <c r="G55" s="115"/>
      <c r="H55" s="115"/>
      <c r="I55" s="116"/>
      <c r="J55" s="115" t="s">
        <v>77</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'01 - Oprava SK č. 2B'!J30</f>
        <v>0</v>
      </c>
      <c r="AH55" s="116"/>
      <c r="AI55" s="116"/>
      <c r="AJ55" s="116"/>
      <c r="AK55" s="116"/>
      <c r="AL55" s="116"/>
      <c r="AM55" s="116"/>
      <c r="AN55" s="117">
        <f>SUM(AG55,AT55)</f>
        <v>0</v>
      </c>
      <c r="AO55" s="116"/>
      <c r="AP55" s="116"/>
      <c r="AQ55" s="118" t="s">
        <v>78</v>
      </c>
      <c r="AR55" s="119"/>
      <c r="AS55" s="120">
        <v>0</v>
      </c>
      <c r="AT55" s="121">
        <f>ROUND(SUM(AV55:AW55),2)</f>
        <v>0</v>
      </c>
      <c r="AU55" s="122">
        <f>'01 - Oprava SK č. 2B'!P81</f>
        <v>0</v>
      </c>
      <c r="AV55" s="121">
        <f>'01 - Oprava SK č. 2B'!J33</f>
        <v>0</v>
      </c>
      <c r="AW55" s="121">
        <f>'01 - Oprava SK č. 2B'!J34</f>
        <v>0</v>
      </c>
      <c r="AX55" s="121">
        <f>'01 - Oprava SK č. 2B'!J35</f>
        <v>0</v>
      </c>
      <c r="AY55" s="121">
        <f>'01 - Oprava SK č. 2B'!J36</f>
        <v>0</v>
      </c>
      <c r="AZ55" s="121">
        <f>'01 - Oprava SK č. 2B'!F33</f>
        <v>0</v>
      </c>
      <c r="BA55" s="121">
        <f>'01 - Oprava SK č. 2B'!F34</f>
        <v>0</v>
      </c>
      <c r="BB55" s="121">
        <f>'01 - Oprava SK č. 2B'!F35</f>
        <v>0</v>
      </c>
      <c r="BC55" s="121">
        <f>'01 - Oprava SK č. 2B'!F36</f>
        <v>0</v>
      </c>
      <c r="BD55" s="123">
        <f>'01 - Oprava SK č. 2B'!F37</f>
        <v>0</v>
      </c>
      <c r="BE55" s="7"/>
      <c r="BT55" s="124" t="s">
        <v>79</v>
      </c>
      <c r="BV55" s="124" t="s">
        <v>73</v>
      </c>
      <c r="BW55" s="124" t="s">
        <v>80</v>
      </c>
      <c r="BX55" s="124" t="s">
        <v>5</v>
      </c>
      <c r="CL55" s="124" t="s">
        <v>19</v>
      </c>
      <c r="CM55" s="124" t="s">
        <v>81</v>
      </c>
    </row>
    <row r="56" spans="1:91" s="7" customFormat="1" ht="16.5" customHeight="1">
      <c r="A56" s="112" t="s">
        <v>75</v>
      </c>
      <c r="B56" s="113"/>
      <c r="C56" s="114"/>
      <c r="D56" s="115" t="s">
        <v>82</v>
      </c>
      <c r="E56" s="115"/>
      <c r="F56" s="115"/>
      <c r="G56" s="115"/>
      <c r="H56" s="115"/>
      <c r="I56" s="116"/>
      <c r="J56" s="115" t="s">
        <v>83</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'02 - Oprava SK č. 2'!J30</f>
        <v>0</v>
      </c>
      <c r="AH56" s="116"/>
      <c r="AI56" s="116"/>
      <c r="AJ56" s="116"/>
      <c r="AK56" s="116"/>
      <c r="AL56" s="116"/>
      <c r="AM56" s="116"/>
      <c r="AN56" s="117">
        <f>SUM(AG56,AT56)</f>
        <v>0</v>
      </c>
      <c r="AO56" s="116"/>
      <c r="AP56" s="116"/>
      <c r="AQ56" s="118" t="s">
        <v>78</v>
      </c>
      <c r="AR56" s="119"/>
      <c r="AS56" s="120">
        <v>0</v>
      </c>
      <c r="AT56" s="121">
        <f>ROUND(SUM(AV56:AW56),2)</f>
        <v>0</v>
      </c>
      <c r="AU56" s="122">
        <f>'02 - Oprava SK č. 2'!P81</f>
        <v>0</v>
      </c>
      <c r="AV56" s="121">
        <f>'02 - Oprava SK č. 2'!J33</f>
        <v>0</v>
      </c>
      <c r="AW56" s="121">
        <f>'02 - Oprava SK č. 2'!J34</f>
        <v>0</v>
      </c>
      <c r="AX56" s="121">
        <f>'02 - Oprava SK č. 2'!J35</f>
        <v>0</v>
      </c>
      <c r="AY56" s="121">
        <f>'02 - Oprava SK č. 2'!J36</f>
        <v>0</v>
      </c>
      <c r="AZ56" s="121">
        <f>'02 - Oprava SK č. 2'!F33</f>
        <v>0</v>
      </c>
      <c r="BA56" s="121">
        <f>'02 - Oprava SK č. 2'!F34</f>
        <v>0</v>
      </c>
      <c r="BB56" s="121">
        <f>'02 - Oprava SK č. 2'!F35</f>
        <v>0</v>
      </c>
      <c r="BC56" s="121">
        <f>'02 - Oprava SK č. 2'!F36</f>
        <v>0</v>
      </c>
      <c r="BD56" s="123">
        <f>'02 - Oprava SK č. 2'!F37</f>
        <v>0</v>
      </c>
      <c r="BE56" s="7"/>
      <c r="BT56" s="124" t="s">
        <v>79</v>
      </c>
      <c r="BV56" s="124" t="s">
        <v>73</v>
      </c>
      <c r="BW56" s="124" t="s">
        <v>84</v>
      </c>
      <c r="BX56" s="124" t="s">
        <v>5</v>
      </c>
      <c r="CL56" s="124" t="s">
        <v>19</v>
      </c>
      <c r="CM56" s="124" t="s">
        <v>81</v>
      </c>
    </row>
    <row r="57" spans="1:91" s="7" customFormat="1" ht="16.5" customHeight="1">
      <c r="A57" s="112" t="s">
        <v>75</v>
      </c>
      <c r="B57" s="113"/>
      <c r="C57" s="114"/>
      <c r="D57" s="115" t="s">
        <v>85</v>
      </c>
      <c r="E57" s="115"/>
      <c r="F57" s="115"/>
      <c r="G57" s="115"/>
      <c r="H57" s="115"/>
      <c r="I57" s="116"/>
      <c r="J57" s="115" t="s">
        <v>86</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'04 - Výhybky'!J30</f>
        <v>0</v>
      </c>
      <c r="AH57" s="116"/>
      <c r="AI57" s="116"/>
      <c r="AJ57" s="116"/>
      <c r="AK57" s="116"/>
      <c r="AL57" s="116"/>
      <c r="AM57" s="116"/>
      <c r="AN57" s="117">
        <f>SUM(AG57,AT57)</f>
        <v>0</v>
      </c>
      <c r="AO57" s="116"/>
      <c r="AP57" s="116"/>
      <c r="AQ57" s="118" t="s">
        <v>78</v>
      </c>
      <c r="AR57" s="119"/>
      <c r="AS57" s="120">
        <v>0</v>
      </c>
      <c r="AT57" s="121">
        <f>ROUND(SUM(AV57:AW57),2)</f>
        <v>0</v>
      </c>
      <c r="AU57" s="122">
        <f>'04 - Výhybky'!P81</f>
        <v>0</v>
      </c>
      <c r="AV57" s="121">
        <f>'04 - Výhybky'!J33</f>
        <v>0</v>
      </c>
      <c r="AW57" s="121">
        <f>'04 - Výhybky'!J34</f>
        <v>0</v>
      </c>
      <c r="AX57" s="121">
        <f>'04 - Výhybky'!J35</f>
        <v>0</v>
      </c>
      <c r="AY57" s="121">
        <f>'04 - Výhybky'!J36</f>
        <v>0</v>
      </c>
      <c r="AZ57" s="121">
        <f>'04 - Výhybky'!F33</f>
        <v>0</v>
      </c>
      <c r="BA57" s="121">
        <f>'04 - Výhybky'!F34</f>
        <v>0</v>
      </c>
      <c r="BB57" s="121">
        <f>'04 - Výhybky'!F35</f>
        <v>0</v>
      </c>
      <c r="BC57" s="121">
        <f>'04 - Výhybky'!F36</f>
        <v>0</v>
      </c>
      <c r="BD57" s="123">
        <f>'04 - Výhybky'!F37</f>
        <v>0</v>
      </c>
      <c r="BE57" s="7"/>
      <c r="BT57" s="124" t="s">
        <v>79</v>
      </c>
      <c r="BV57" s="124" t="s">
        <v>73</v>
      </c>
      <c r="BW57" s="124" t="s">
        <v>87</v>
      </c>
      <c r="BX57" s="124" t="s">
        <v>5</v>
      </c>
      <c r="CL57" s="124" t="s">
        <v>19</v>
      </c>
      <c r="CM57" s="124" t="s">
        <v>81</v>
      </c>
    </row>
    <row r="58" spans="1:91" s="7" customFormat="1" ht="16.5" customHeight="1">
      <c r="A58" s="112" t="s">
        <v>75</v>
      </c>
      <c r="B58" s="113"/>
      <c r="C58" s="114"/>
      <c r="D58" s="115" t="s">
        <v>88</v>
      </c>
      <c r="E58" s="115"/>
      <c r="F58" s="115"/>
      <c r="G58" s="115"/>
      <c r="H58" s="115"/>
      <c r="I58" s="116"/>
      <c r="J58" s="115" t="s">
        <v>89</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'06 - Následné propracování'!J30</f>
        <v>0</v>
      </c>
      <c r="AH58" s="116"/>
      <c r="AI58" s="116"/>
      <c r="AJ58" s="116"/>
      <c r="AK58" s="116"/>
      <c r="AL58" s="116"/>
      <c r="AM58" s="116"/>
      <c r="AN58" s="117">
        <f>SUM(AG58,AT58)</f>
        <v>0</v>
      </c>
      <c r="AO58" s="116"/>
      <c r="AP58" s="116"/>
      <c r="AQ58" s="118" t="s">
        <v>78</v>
      </c>
      <c r="AR58" s="119"/>
      <c r="AS58" s="120">
        <v>0</v>
      </c>
      <c r="AT58" s="121">
        <f>ROUND(SUM(AV58:AW58),2)</f>
        <v>0</v>
      </c>
      <c r="AU58" s="122">
        <f>'06 - Následné propracování'!P79</f>
        <v>0</v>
      </c>
      <c r="AV58" s="121">
        <f>'06 - Následné propracování'!J33</f>
        <v>0</v>
      </c>
      <c r="AW58" s="121">
        <f>'06 - Následné propracování'!J34</f>
        <v>0</v>
      </c>
      <c r="AX58" s="121">
        <f>'06 - Následné propracování'!J35</f>
        <v>0</v>
      </c>
      <c r="AY58" s="121">
        <f>'06 - Následné propracování'!J36</f>
        <v>0</v>
      </c>
      <c r="AZ58" s="121">
        <f>'06 - Následné propracování'!F33</f>
        <v>0</v>
      </c>
      <c r="BA58" s="121">
        <f>'06 - Následné propracování'!F34</f>
        <v>0</v>
      </c>
      <c r="BB58" s="121">
        <f>'06 - Následné propracování'!F35</f>
        <v>0</v>
      </c>
      <c r="BC58" s="121">
        <f>'06 - Následné propracování'!F36</f>
        <v>0</v>
      </c>
      <c r="BD58" s="123">
        <f>'06 - Následné propracování'!F37</f>
        <v>0</v>
      </c>
      <c r="BE58" s="7"/>
      <c r="BT58" s="124" t="s">
        <v>79</v>
      </c>
      <c r="BV58" s="124" t="s">
        <v>73</v>
      </c>
      <c r="BW58" s="124" t="s">
        <v>90</v>
      </c>
      <c r="BX58" s="124" t="s">
        <v>5</v>
      </c>
      <c r="CL58" s="124" t="s">
        <v>19</v>
      </c>
      <c r="CM58" s="124" t="s">
        <v>81</v>
      </c>
    </row>
    <row r="59" spans="1:91" s="7" customFormat="1" ht="24.75" customHeight="1">
      <c r="A59" s="112" t="s">
        <v>75</v>
      </c>
      <c r="B59" s="113"/>
      <c r="C59" s="114"/>
      <c r="D59" s="115" t="s">
        <v>91</v>
      </c>
      <c r="E59" s="115"/>
      <c r="F59" s="115"/>
      <c r="G59" s="115"/>
      <c r="H59" s="115"/>
      <c r="I59" s="116"/>
      <c r="J59" s="115" t="s">
        <v>92</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'07 - Materiál dodávaný ob...'!J30</f>
        <v>0</v>
      </c>
      <c r="AH59" s="116"/>
      <c r="AI59" s="116"/>
      <c r="AJ59" s="116"/>
      <c r="AK59" s="116"/>
      <c r="AL59" s="116"/>
      <c r="AM59" s="116"/>
      <c r="AN59" s="117">
        <f>SUM(AG59,AT59)</f>
        <v>0</v>
      </c>
      <c r="AO59" s="116"/>
      <c r="AP59" s="116"/>
      <c r="AQ59" s="118" t="s">
        <v>78</v>
      </c>
      <c r="AR59" s="119"/>
      <c r="AS59" s="120">
        <v>0</v>
      </c>
      <c r="AT59" s="121">
        <f>ROUND(SUM(AV59:AW59),2)</f>
        <v>0</v>
      </c>
      <c r="AU59" s="122">
        <f>'07 - Materiál dodávaný ob...'!P79</f>
        <v>0</v>
      </c>
      <c r="AV59" s="121">
        <f>'07 - Materiál dodávaný ob...'!J33</f>
        <v>0</v>
      </c>
      <c r="AW59" s="121">
        <f>'07 - Materiál dodávaný ob...'!J34</f>
        <v>0</v>
      </c>
      <c r="AX59" s="121">
        <f>'07 - Materiál dodávaný ob...'!J35</f>
        <v>0</v>
      </c>
      <c r="AY59" s="121">
        <f>'07 - Materiál dodávaný ob...'!J36</f>
        <v>0</v>
      </c>
      <c r="AZ59" s="121">
        <f>'07 - Materiál dodávaný ob...'!F33</f>
        <v>0</v>
      </c>
      <c r="BA59" s="121">
        <f>'07 - Materiál dodávaný ob...'!F34</f>
        <v>0</v>
      </c>
      <c r="BB59" s="121">
        <f>'07 - Materiál dodávaný ob...'!F35</f>
        <v>0</v>
      </c>
      <c r="BC59" s="121">
        <f>'07 - Materiál dodávaný ob...'!F36</f>
        <v>0</v>
      </c>
      <c r="BD59" s="123">
        <f>'07 - Materiál dodávaný ob...'!F37</f>
        <v>0</v>
      </c>
      <c r="BE59" s="7"/>
      <c r="BT59" s="124" t="s">
        <v>79</v>
      </c>
      <c r="BV59" s="124" t="s">
        <v>73</v>
      </c>
      <c r="BW59" s="124" t="s">
        <v>93</v>
      </c>
      <c r="BX59" s="124" t="s">
        <v>5</v>
      </c>
      <c r="CL59" s="124" t="s">
        <v>19</v>
      </c>
      <c r="CM59" s="124" t="s">
        <v>81</v>
      </c>
    </row>
    <row r="60" spans="1:91" s="7" customFormat="1" ht="16.5" customHeight="1">
      <c r="A60" s="112" t="s">
        <v>75</v>
      </c>
      <c r="B60" s="113"/>
      <c r="C60" s="114"/>
      <c r="D60" s="115" t="s">
        <v>94</v>
      </c>
      <c r="E60" s="115"/>
      <c r="F60" s="115"/>
      <c r="G60" s="115"/>
      <c r="H60" s="115"/>
      <c r="I60" s="116"/>
      <c r="J60" s="115" t="s">
        <v>95</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'08 - VRN'!J30</f>
        <v>0</v>
      </c>
      <c r="AH60" s="116"/>
      <c r="AI60" s="116"/>
      <c r="AJ60" s="116"/>
      <c r="AK60" s="116"/>
      <c r="AL60" s="116"/>
      <c r="AM60" s="116"/>
      <c r="AN60" s="117">
        <f>SUM(AG60,AT60)</f>
        <v>0</v>
      </c>
      <c r="AO60" s="116"/>
      <c r="AP60" s="116"/>
      <c r="AQ60" s="118" t="s">
        <v>78</v>
      </c>
      <c r="AR60" s="119"/>
      <c r="AS60" s="125">
        <v>0</v>
      </c>
      <c r="AT60" s="126">
        <f>ROUND(SUM(AV60:AW60),2)</f>
        <v>0</v>
      </c>
      <c r="AU60" s="127">
        <f>'08 - VRN'!P80</f>
        <v>0</v>
      </c>
      <c r="AV60" s="126">
        <f>'08 - VRN'!J33</f>
        <v>0</v>
      </c>
      <c r="AW60" s="126">
        <f>'08 - VRN'!J34</f>
        <v>0</v>
      </c>
      <c r="AX60" s="126">
        <f>'08 - VRN'!J35</f>
        <v>0</v>
      </c>
      <c r="AY60" s="126">
        <f>'08 - VRN'!J36</f>
        <v>0</v>
      </c>
      <c r="AZ60" s="126">
        <f>'08 - VRN'!F33</f>
        <v>0</v>
      </c>
      <c r="BA60" s="126">
        <f>'08 - VRN'!F34</f>
        <v>0</v>
      </c>
      <c r="BB60" s="126">
        <f>'08 - VRN'!F35</f>
        <v>0</v>
      </c>
      <c r="BC60" s="126">
        <f>'08 - VRN'!F36</f>
        <v>0</v>
      </c>
      <c r="BD60" s="128">
        <f>'08 - VRN'!F37</f>
        <v>0</v>
      </c>
      <c r="BE60" s="7"/>
      <c r="BT60" s="124" t="s">
        <v>79</v>
      </c>
      <c r="BV60" s="124" t="s">
        <v>73</v>
      </c>
      <c r="BW60" s="124" t="s">
        <v>96</v>
      </c>
      <c r="BX60" s="124" t="s">
        <v>5</v>
      </c>
      <c r="CL60" s="124" t="s">
        <v>19</v>
      </c>
      <c r="CM60" s="124" t="s">
        <v>81</v>
      </c>
    </row>
    <row r="61" spans="1:57" s="2" customFormat="1" ht="30" customHeight="1">
      <c r="A61" s="39"/>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5"/>
      <c r="AS61" s="39"/>
      <c r="AT61" s="39"/>
      <c r="AU61" s="39"/>
      <c r="AV61" s="39"/>
      <c r="AW61" s="39"/>
      <c r="AX61" s="39"/>
      <c r="AY61" s="39"/>
      <c r="AZ61" s="39"/>
      <c r="BA61" s="39"/>
      <c r="BB61" s="39"/>
      <c r="BC61" s="39"/>
      <c r="BD61" s="39"/>
      <c r="BE61" s="39"/>
    </row>
    <row r="62" spans="1:57" s="2" customFormat="1" ht="6.95" customHeight="1">
      <c r="A62" s="39"/>
      <c r="B62" s="60"/>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45"/>
      <c r="AS62" s="39"/>
      <c r="AT62" s="39"/>
      <c r="AU62" s="39"/>
      <c r="AV62" s="39"/>
      <c r="AW62" s="39"/>
      <c r="AX62" s="39"/>
      <c r="AY62" s="39"/>
      <c r="AZ62" s="39"/>
      <c r="BA62" s="39"/>
      <c r="BB62" s="39"/>
      <c r="BC62" s="39"/>
      <c r="BD62" s="39"/>
      <c r="BE62" s="39"/>
    </row>
  </sheetData>
  <sheetProtection password="CC35" sheet="1" objects="1" scenarios="1" formatColumns="0" formatRows="0"/>
  <mergeCells count="62">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01 - Oprava SK č. 2B'!C2" display="/"/>
    <hyperlink ref="A56" location="'02 - Oprava SK č. 2'!C2" display="/"/>
    <hyperlink ref="A57" location="'04 - Výhybky'!C2" display="/"/>
    <hyperlink ref="A58" location="'06 - Následné propracování'!C2" display="/"/>
    <hyperlink ref="A59" location="'07 - Materiál dodávaný ob...'!C2" display="/"/>
    <hyperlink ref="A60" location="'08 - VR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2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80</v>
      </c>
    </row>
    <row r="3" spans="2:46" s="1" customFormat="1" ht="6.95" customHeight="1">
      <c r="B3" s="129"/>
      <c r="C3" s="130"/>
      <c r="D3" s="130"/>
      <c r="E3" s="130"/>
      <c r="F3" s="130"/>
      <c r="G3" s="130"/>
      <c r="H3" s="130"/>
      <c r="I3" s="130"/>
      <c r="J3" s="130"/>
      <c r="K3" s="130"/>
      <c r="L3" s="21"/>
      <c r="AT3" s="18" t="s">
        <v>81</v>
      </c>
    </row>
    <row r="4" spans="2:46" s="1" customFormat="1" ht="24.95" customHeight="1">
      <c r="B4" s="21"/>
      <c r="D4" s="131" t="s">
        <v>97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Oprava staniční koleje v žst. Ústí n.L západ 2, 2b.SK_OPRAVA Č. 2</v>
      </c>
      <c r="F7" s="133"/>
      <c r="G7" s="133"/>
      <c r="H7" s="133"/>
      <c r="L7" s="21"/>
    </row>
    <row r="8" spans="1:31" s="2" customFormat="1" ht="12" customHeight="1">
      <c r="A8" s="39"/>
      <c r="B8" s="45"/>
      <c r="C8" s="39"/>
      <c r="D8" s="133" t="s">
        <v>98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99</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26. 10. 2022</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22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33</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34</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35</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37</v>
      </c>
      <c r="E30" s="39"/>
      <c r="F30" s="39"/>
      <c r="G30" s="39"/>
      <c r="H30" s="39"/>
      <c r="I30" s="39"/>
      <c r="J30" s="145">
        <f>ROUND(J81,2)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39</v>
      </c>
      <c r="G32" s="39"/>
      <c r="H32" s="39"/>
      <c r="I32" s="146" t="s">
        <v>38</v>
      </c>
      <c r="J32" s="146" t="s">
        <v>40</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41</v>
      </c>
      <c r="E33" s="133" t="s">
        <v>42</v>
      </c>
      <c r="F33" s="148">
        <f>ROUND((SUM(BE81:BE226)),2)</f>
        <v>0</v>
      </c>
      <c r="G33" s="39"/>
      <c r="H33" s="39"/>
      <c r="I33" s="149">
        <v>0.21</v>
      </c>
      <c r="J33" s="148">
        <f>ROUND(((SUM(BE81:BE226))*I33),2)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43</v>
      </c>
      <c r="F34" s="148">
        <f>ROUND((SUM(BF81:BF226)),2)</f>
        <v>0</v>
      </c>
      <c r="G34" s="39"/>
      <c r="H34" s="39"/>
      <c r="I34" s="149">
        <v>0.15</v>
      </c>
      <c r="J34" s="148">
        <f>ROUND(((SUM(BF81:BF226))*I34),2)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44</v>
      </c>
      <c r="F35" s="148">
        <f>ROUND((SUM(BG81:BG226)),2)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45</v>
      </c>
      <c r="F36" s="148">
        <f>ROUND((SUM(BH81:BH226)),2)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46</v>
      </c>
      <c r="F37" s="148">
        <f>ROUND((SUM(BI81:BI226)),2)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47</v>
      </c>
      <c r="E39" s="152"/>
      <c r="F39" s="152"/>
      <c r="G39" s="153" t="s">
        <v>48</v>
      </c>
      <c r="H39" s="154" t="s">
        <v>49</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Oprava staniční koleje v žst. Ústí n.L západ 2, 2b.SK_OPRAVA Č. 2</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98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01 - Oprava SK č. 2B</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26. 10. 2022</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OŘ Ústí nad Labem</v>
      </c>
      <c r="G54" s="41"/>
      <c r="H54" s="41"/>
      <c r="I54" s="33" t="s">
        <v>31</v>
      </c>
      <c r="J54" s="37" t="str">
        <f>E21</f>
        <v xml:space="preserve"> </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33</v>
      </c>
      <c r="J55" s="37" t="str">
        <f>E24</f>
        <v>Tomáš Šrédl</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101</v>
      </c>
      <c r="D57" s="163"/>
      <c r="E57" s="163"/>
      <c r="F57" s="163"/>
      <c r="G57" s="163"/>
      <c r="H57" s="163"/>
      <c r="I57" s="163"/>
      <c r="J57" s="164" t="s">
        <v>102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69</v>
      </c>
      <c r="D59" s="41"/>
      <c r="E59" s="41"/>
      <c r="F59" s="41"/>
      <c r="G59" s="41"/>
      <c r="H59" s="41"/>
      <c r="I59" s="41"/>
      <c r="J59" s="103">
        <f>J81</f>
        <v>0</v>
      </c>
      <c r="K59" s="41"/>
      <c r="L59" s="135"/>
      <c r="S59" s="39"/>
      <c r="T59" s="39"/>
      <c r="U59" s="39"/>
      <c r="V59" s="39"/>
      <c r="W59" s="39"/>
      <c r="X59" s="39"/>
      <c r="Y59" s="39"/>
      <c r="Z59" s="39"/>
      <c r="AA59" s="39"/>
      <c r="AB59" s="39"/>
      <c r="AC59" s="39"/>
      <c r="AD59" s="39"/>
      <c r="AE59" s="39"/>
      <c r="AU59" s="18" t="s">
        <v>103</v>
      </c>
    </row>
    <row r="60" spans="1:31" s="9" customFormat="1" ht="24.95" customHeight="1">
      <c r="A60" s="9"/>
      <c r="B60" s="166"/>
      <c r="C60" s="167"/>
      <c r="D60" s="168" t="s">
        <v>104</v>
      </c>
      <c r="E60" s="169"/>
      <c r="F60" s="169"/>
      <c r="G60" s="169"/>
      <c r="H60" s="169"/>
      <c r="I60" s="169"/>
      <c r="J60" s="170">
        <f>J82</f>
        <v>0</v>
      </c>
      <c r="K60" s="167"/>
      <c r="L60" s="171"/>
      <c r="S60" s="9"/>
      <c r="T60" s="9"/>
      <c r="U60" s="9"/>
      <c r="V60" s="9"/>
      <c r="W60" s="9"/>
      <c r="X60" s="9"/>
      <c r="Y60" s="9"/>
      <c r="Z60" s="9"/>
      <c r="AA60" s="9"/>
      <c r="AB60" s="9"/>
      <c r="AC60" s="9"/>
      <c r="AD60" s="9"/>
      <c r="AE60" s="9"/>
    </row>
    <row r="61" spans="1:31" s="10" customFormat="1" ht="19.9" customHeight="1">
      <c r="A61" s="10"/>
      <c r="B61" s="172"/>
      <c r="C61" s="173"/>
      <c r="D61" s="174" t="s">
        <v>105</v>
      </c>
      <c r="E61" s="175"/>
      <c r="F61" s="175"/>
      <c r="G61" s="175"/>
      <c r="H61" s="175"/>
      <c r="I61" s="175"/>
      <c r="J61" s="176">
        <f>J83</f>
        <v>0</v>
      </c>
      <c r="K61" s="173"/>
      <c r="L61" s="177"/>
      <c r="S61" s="10"/>
      <c r="T61" s="10"/>
      <c r="U61" s="10"/>
      <c r="V61" s="10"/>
      <c r="W61" s="10"/>
      <c r="X61" s="10"/>
      <c r="Y61" s="10"/>
      <c r="Z61" s="10"/>
      <c r="AA61" s="10"/>
      <c r="AB61" s="10"/>
      <c r="AC61" s="10"/>
      <c r="AD61" s="10"/>
      <c r="AE61" s="10"/>
    </row>
    <row r="62" spans="1:31" s="2" customFormat="1" ht="21.8" customHeight="1">
      <c r="A62" s="39"/>
      <c r="B62" s="40"/>
      <c r="C62" s="41"/>
      <c r="D62" s="41"/>
      <c r="E62" s="41"/>
      <c r="F62" s="41"/>
      <c r="G62" s="41"/>
      <c r="H62" s="41"/>
      <c r="I62" s="41"/>
      <c r="J62" s="41"/>
      <c r="K62" s="41"/>
      <c r="L62" s="135"/>
      <c r="S62" s="39"/>
      <c r="T62" s="39"/>
      <c r="U62" s="39"/>
      <c r="V62" s="39"/>
      <c r="W62" s="39"/>
      <c r="X62" s="39"/>
      <c r="Y62" s="39"/>
      <c r="Z62" s="39"/>
      <c r="AA62" s="39"/>
      <c r="AB62" s="39"/>
      <c r="AC62" s="39"/>
      <c r="AD62" s="39"/>
      <c r="AE62" s="39"/>
    </row>
    <row r="63" spans="1:31" s="2" customFormat="1" ht="6.95" customHeight="1">
      <c r="A63" s="39"/>
      <c r="B63" s="60"/>
      <c r="C63" s="61"/>
      <c r="D63" s="61"/>
      <c r="E63" s="61"/>
      <c r="F63" s="61"/>
      <c r="G63" s="61"/>
      <c r="H63" s="61"/>
      <c r="I63" s="61"/>
      <c r="J63" s="61"/>
      <c r="K63" s="61"/>
      <c r="L63" s="135"/>
      <c r="S63" s="39"/>
      <c r="T63" s="39"/>
      <c r="U63" s="39"/>
      <c r="V63" s="39"/>
      <c r="W63" s="39"/>
      <c r="X63" s="39"/>
      <c r="Y63" s="39"/>
      <c r="Z63" s="39"/>
      <c r="AA63" s="39"/>
      <c r="AB63" s="39"/>
      <c r="AC63" s="39"/>
      <c r="AD63" s="39"/>
      <c r="AE63" s="39"/>
    </row>
    <row r="67" spans="1:31" s="2" customFormat="1" ht="6.95" customHeight="1">
      <c r="A67" s="39"/>
      <c r="B67" s="62"/>
      <c r="C67" s="63"/>
      <c r="D67" s="63"/>
      <c r="E67" s="63"/>
      <c r="F67" s="63"/>
      <c r="G67" s="63"/>
      <c r="H67" s="63"/>
      <c r="I67" s="63"/>
      <c r="J67" s="63"/>
      <c r="K67" s="63"/>
      <c r="L67" s="135"/>
      <c r="S67" s="39"/>
      <c r="T67" s="39"/>
      <c r="U67" s="39"/>
      <c r="V67" s="39"/>
      <c r="W67" s="39"/>
      <c r="X67" s="39"/>
      <c r="Y67" s="39"/>
      <c r="Z67" s="39"/>
      <c r="AA67" s="39"/>
      <c r="AB67" s="39"/>
      <c r="AC67" s="39"/>
      <c r="AD67" s="39"/>
      <c r="AE67" s="39"/>
    </row>
    <row r="68" spans="1:31" s="2" customFormat="1" ht="24.95" customHeight="1">
      <c r="A68" s="39"/>
      <c r="B68" s="40"/>
      <c r="C68" s="24" t="s">
        <v>106</v>
      </c>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6.95" customHeight="1">
      <c r="A69" s="39"/>
      <c r="B69" s="40"/>
      <c r="C69" s="41"/>
      <c r="D69" s="41"/>
      <c r="E69" s="41"/>
      <c r="F69" s="41"/>
      <c r="G69" s="41"/>
      <c r="H69" s="41"/>
      <c r="I69" s="41"/>
      <c r="J69" s="41"/>
      <c r="K69" s="41"/>
      <c r="L69" s="135"/>
      <c r="S69" s="39"/>
      <c r="T69" s="39"/>
      <c r="U69" s="39"/>
      <c r="V69" s="39"/>
      <c r="W69" s="39"/>
      <c r="X69" s="39"/>
      <c r="Y69" s="39"/>
      <c r="Z69" s="39"/>
      <c r="AA69" s="39"/>
      <c r="AB69" s="39"/>
      <c r="AC69" s="39"/>
      <c r="AD69" s="39"/>
      <c r="AE69" s="39"/>
    </row>
    <row r="70" spans="1:31" s="2" customFormat="1" ht="12" customHeight="1">
      <c r="A70" s="39"/>
      <c r="B70" s="40"/>
      <c r="C70" s="33" t="s">
        <v>16</v>
      </c>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16.5" customHeight="1">
      <c r="A71" s="39"/>
      <c r="B71" s="40"/>
      <c r="C71" s="41"/>
      <c r="D71" s="41"/>
      <c r="E71" s="161" t="str">
        <f>E7</f>
        <v>Oprava staniční koleje v žst. Ústí n.L západ 2, 2b.SK_OPRAVA Č. 2</v>
      </c>
      <c r="F71" s="33"/>
      <c r="G71" s="33"/>
      <c r="H71" s="33"/>
      <c r="I71" s="41"/>
      <c r="J71" s="41"/>
      <c r="K71" s="41"/>
      <c r="L71" s="135"/>
      <c r="S71" s="39"/>
      <c r="T71" s="39"/>
      <c r="U71" s="39"/>
      <c r="V71" s="39"/>
      <c r="W71" s="39"/>
      <c r="X71" s="39"/>
      <c r="Y71" s="39"/>
      <c r="Z71" s="39"/>
      <c r="AA71" s="39"/>
      <c r="AB71" s="39"/>
      <c r="AC71" s="39"/>
      <c r="AD71" s="39"/>
      <c r="AE71" s="39"/>
    </row>
    <row r="72" spans="1:31" s="2" customFormat="1" ht="12" customHeight="1">
      <c r="A72" s="39"/>
      <c r="B72" s="40"/>
      <c r="C72" s="33" t="s">
        <v>98</v>
      </c>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6.5" customHeight="1">
      <c r="A73" s="39"/>
      <c r="B73" s="40"/>
      <c r="C73" s="41"/>
      <c r="D73" s="41"/>
      <c r="E73" s="70" t="str">
        <f>E9</f>
        <v>01 - Oprava SK č. 2B</v>
      </c>
      <c r="F73" s="41"/>
      <c r="G73" s="41"/>
      <c r="H73" s="41"/>
      <c r="I73" s="41"/>
      <c r="J73" s="41"/>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2" customHeight="1">
      <c r="A75" s="39"/>
      <c r="B75" s="40"/>
      <c r="C75" s="33" t="s">
        <v>21</v>
      </c>
      <c r="D75" s="41"/>
      <c r="E75" s="41"/>
      <c r="F75" s="28" t="str">
        <f>F12</f>
        <v xml:space="preserve"> </v>
      </c>
      <c r="G75" s="41"/>
      <c r="H75" s="41"/>
      <c r="I75" s="33" t="s">
        <v>23</v>
      </c>
      <c r="J75" s="73" t="str">
        <f>IF(J12="","",J12)</f>
        <v>26. 10. 2022</v>
      </c>
      <c r="K75" s="41"/>
      <c r="L75" s="135"/>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15.15" customHeight="1">
      <c r="A77" s="39"/>
      <c r="B77" s="40"/>
      <c r="C77" s="33" t="s">
        <v>25</v>
      </c>
      <c r="D77" s="41"/>
      <c r="E77" s="41"/>
      <c r="F77" s="28" t="str">
        <f>E15</f>
        <v>OŘ Ústí nad Labem</v>
      </c>
      <c r="G77" s="41"/>
      <c r="H77" s="41"/>
      <c r="I77" s="33" t="s">
        <v>31</v>
      </c>
      <c r="J77" s="37" t="str">
        <f>E21</f>
        <v xml:space="preserve"> </v>
      </c>
      <c r="K77" s="41"/>
      <c r="L77" s="135"/>
      <c r="S77" s="39"/>
      <c r="T77" s="39"/>
      <c r="U77" s="39"/>
      <c r="V77" s="39"/>
      <c r="W77" s="39"/>
      <c r="X77" s="39"/>
      <c r="Y77" s="39"/>
      <c r="Z77" s="39"/>
      <c r="AA77" s="39"/>
      <c r="AB77" s="39"/>
      <c r="AC77" s="39"/>
      <c r="AD77" s="39"/>
      <c r="AE77" s="39"/>
    </row>
    <row r="78" spans="1:31" s="2" customFormat="1" ht="15.15" customHeight="1">
      <c r="A78" s="39"/>
      <c r="B78" s="40"/>
      <c r="C78" s="33" t="s">
        <v>29</v>
      </c>
      <c r="D78" s="41"/>
      <c r="E78" s="41"/>
      <c r="F78" s="28" t="str">
        <f>IF(E18="","",E18)</f>
        <v>Vyplň údaj</v>
      </c>
      <c r="G78" s="41"/>
      <c r="H78" s="41"/>
      <c r="I78" s="33" t="s">
        <v>33</v>
      </c>
      <c r="J78" s="37" t="str">
        <f>E24</f>
        <v>Tomáš Šrédl</v>
      </c>
      <c r="K78" s="41"/>
      <c r="L78" s="135"/>
      <c r="S78" s="39"/>
      <c r="T78" s="39"/>
      <c r="U78" s="39"/>
      <c r="V78" s="39"/>
      <c r="W78" s="39"/>
      <c r="X78" s="39"/>
      <c r="Y78" s="39"/>
      <c r="Z78" s="39"/>
      <c r="AA78" s="39"/>
      <c r="AB78" s="39"/>
      <c r="AC78" s="39"/>
      <c r="AD78" s="39"/>
      <c r="AE78" s="39"/>
    </row>
    <row r="79" spans="1:31" s="2" customFormat="1" ht="10.3"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pans="1:31" s="11" customFormat="1" ht="29.25" customHeight="1">
      <c r="A80" s="178"/>
      <c r="B80" s="179"/>
      <c r="C80" s="180" t="s">
        <v>107</v>
      </c>
      <c r="D80" s="181" t="s">
        <v>56</v>
      </c>
      <c r="E80" s="181" t="s">
        <v>52</v>
      </c>
      <c r="F80" s="181" t="s">
        <v>53</v>
      </c>
      <c r="G80" s="181" t="s">
        <v>108</v>
      </c>
      <c r="H80" s="181" t="s">
        <v>109</v>
      </c>
      <c r="I80" s="181" t="s">
        <v>110</v>
      </c>
      <c r="J80" s="181" t="s">
        <v>102</v>
      </c>
      <c r="K80" s="182" t="s">
        <v>111</v>
      </c>
      <c r="L80" s="183"/>
      <c r="M80" s="93" t="s">
        <v>19</v>
      </c>
      <c r="N80" s="94" t="s">
        <v>41</v>
      </c>
      <c r="O80" s="94" t="s">
        <v>112</v>
      </c>
      <c r="P80" s="94" t="s">
        <v>113</v>
      </c>
      <c r="Q80" s="94" t="s">
        <v>114</v>
      </c>
      <c r="R80" s="94" t="s">
        <v>115</v>
      </c>
      <c r="S80" s="94" t="s">
        <v>116</v>
      </c>
      <c r="T80" s="95" t="s">
        <v>117</v>
      </c>
      <c r="U80" s="178"/>
      <c r="V80" s="178"/>
      <c r="W80" s="178"/>
      <c r="X80" s="178"/>
      <c r="Y80" s="178"/>
      <c r="Z80" s="178"/>
      <c r="AA80" s="178"/>
      <c r="AB80" s="178"/>
      <c r="AC80" s="178"/>
      <c r="AD80" s="178"/>
      <c r="AE80" s="178"/>
    </row>
    <row r="81" spans="1:63" s="2" customFormat="1" ht="22.8" customHeight="1">
      <c r="A81" s="39"/>
      <c r="B81" s="40"/>
      <c r="C81" s="100" t="s">
        <v>118</v>
      </c>
      <c r="D81" s="41"/>
      <c r="E81" s="41"/>
      <c r="F81" s="41"/>
      <c r="G81" s="41"/>
      <c r="H81" s="41"/>
      <c r="I81" s="41"/>
      <c r="J81" s="184">
        <f>BK81</f>
        <v>0</v>
      </c>
      <c r="K81" s="41"/>
      <c r="L81" s="45"/>
      <c r="M81" s="96"/>
      <c r="N81" s="185"/>
      <c r="O81" s="97"/>
      <c r="P81" s="186">
        <f>P82</f>
        <v>0</v>
      </c>
      <c r="Q81" s="97"/>
      <c r="R81" s="186">
        <f>R82</f>
        <v>974.0710600000001</v>
      </c>
      <c r="S81" s="97"/>
      <c r="T81" s="187">
        <f>T82</f>
        <v>0</v>
      </c>
      <c r="U81" s="39"/>
      <c r="V81" s="39"/>
      <c r="W81" s="39"/>
      <c r="X81" s="39"/>
      <c r="Y81" s="39"/>
      <c r="Z81" s="39"/>
      <c r="AA81" s="39"/>
      <c r="AB81" s="39"/>
      <c r="AC81" s="39"/>
      <c r="AD81" s="39"/>
      <c r="AE81" s="39"/>
      <c r="AT81" s="18" t="s">
        <v>70</v>
      </c>
      <c r="AU81" s="18" t="s">
        <v>103</v>
      </c>
      <c r="BK81" s="188">
        <f>BK82</f>
        <v>0</v>
      </c>
    </row>
    <row r="82" spans="1:63" s="12" customFormat="1" ht="25.9" customHeight="1">
      <c r="A82" s="12"/>
      <c r="B82" s="189"/>
      <c r="C82" s="190"/>
      <c r="D82" s="191" t="s">
        <v>70</v>
      </c>
      <c r="E82" s="192" t="s">
        <v>119</v>
      </c>
      <c r="F82" s="192" t="s">
        <v>120</v>
      </c>
      <c r="G82" s="190"/>
      <c r="H82" s="190"/>
      <c r="I82" s="193"/>
      <c r="J82" s="194">
        <f>BK82</f>
        <v>0</v>
      </c>
      <c r="K82" s="190"/>
      <c r="L82" s="195"/>
      <c r="M82" s="196"/>
      <c r="N82" s="197"/>
      <c r="O82" s="197"/>
      <c r="P82" s="198">
        <f>P83</f>
        <v>0</v>
      </c>
      <c r="Q82" s="197"/>
      <c r="R82" s="198">
        <f>R83</f>
        <v>974.0710600000001</v>
      </c>
      <c r="S82" s="197"/>
      <c r="T82" s="199">
        <f>T83</f>
        <v>0</v>
      </c>
      <c r="U82" s="12"/>
      <c r="V82" s="12"/>
      <c r="W82" s="12"/>
      <c r="X82" s="12"/>
      <c r="Y82" s="12"/>
      <c r="Z82" s="12"/>
      <c r="AA82" s="12"/>
      <c r="AB82" s="12"/>
      <c r="AC82" s="12"/>
      <c r="AD82" s="12"/>
      <c r="AE82" s="12"/>
      <c r="AR82" s="200" t="s">
        <v>79</v>
      </c>
      <c r="AT82" s="201" t="s">
        <v>70</v>
      </c>
      <c r="AU82" s="201" t="s">
        <v>71</v>
      </c>
      <c r="AY82" s="200" t="s">
        <v>121</v>
      </c>
      <c r="BK82" s="202">
        <f>BK83</f>
        <v>0</v>
      </c>
    </row>
    <row r="83" spans="1:63" s="12" customFormat="1" ht="22.8" customHeight="1">
      <c r="A83" s="12"/>
      <c r="B83" s="189"/>
      <c r="C83" s="190"/>
      <c r="D83" s="191" t="s">
        <v>70</v>
      </c>
      <c r="E83" s="203" t="s">
        <v>122</v>
      </c>
      <c r="F83" s="203" t="s">
        <v>123</v>
      </c>
      <c r="G83" s="190"/>
      <c r="H83" s="190"/>
      <c r="I83" s="193"/>
      <c r="J83" s="204">
        <f>BK83</f>
        <v>0</v>
      </c>
      <c r="K83" s="190"/>
      <c r="L83" s="195"/>
      <c r="M83" s="196"/>
      <c r="N83" s="197"/>
      <c r="O83" s="197"/>
      <c r="P83" s="198">
        <f>SUM(P84:P226)</f>
        <v>0</v>
      </c>
      <c r="Q83" s="197"/>
      <c r="R83" s="198">
        <f>SUM(R84:R226)</f>
        <v>974.0710600000001</v>
      </c>
      <c r="S83" s="197"/>
      <c r="T83" s="199">
        <f>SUM(T84:T226)</f>
        <v>0</v>
      </c>
      <c r="U83" s="12"/>
      <c r="V83" s="12"/>
      <c r="W83" s="12"/>
      <c r="X83" s="12"/>
      <c r="Y83" s="12"/>
      <c r="Z83" s="12"/>
      <c r="AA83" s="12"/>
      <c r="AB83" s="12"/>
      <c r="AC83" s="12"/>
      <c r="AD83" s="12"/>
      <c r="AE83" s="12"/>
      <c r="AR83" s="200" t="s">
        <v>79</v>
      </c>
      <c r="AT83" s="201" t="s">
        <v>70</v>
      </c>
      <c r="AU83" s="201" t="s">
        <v>79</v>
      </c>
      <c r="AY83" s="200" t="s">
        <v>121</v>
      </c>
      <c r="BK83" s="202">
        <f>SUM(BK84:BK226)</f>
        <v>0</v>
      </c>
    </row>
    <row r="84" spans="1:65" s="2" customFormat="1" ht="44.25" customHeight="1">
      <c r="A84" s="39"/>
      <c r="B84" s="40"/>
      <c r="C84" s="205" t="s">
        <v>79</v>
      </c>
      <c r="D84" s="206" t="s">
        <v>124</v>
      </c>
      <c r="E84" s="207" t="s">
        <v>125</v>
      </c>
      <c r="F84" s="208" t="s">
        <v>126</v>
      </c>
      <c r="G84" s="209" t="s">
        <v>127</v>
      </c>
      <c r="H84" s="210">
        <v>0.341</v>
      </c>
      <c r="I84" s="211"/>
      <c r="J84" s="212">
        <f>ROUND(I84*H84,2)</f>
        <v>0</v>
      </c>
      <c r="K84" s="208" t="s">
        <v>128</v>
      </c>
      <c r="L84" s="45"/>
      <c r="M84" s="213" t="s">
        <v>19</v>
      </c>
      <c r="N84" s="214" t="s">
        <v>42</v>
      </c>
      <c r="O84" s="85"/>
      <c r="P84" s="215">
        <f>O84*H84</f>
        <v>0</v>
      </c>
      <c r="Q84" s="215">
        <v>0</v>
      </c>
      <c r="R84" s="215">
        <f>Q84*H84</f>
        <v>0</v>
      </c>
      <c r="S84" s="215">
        <v>0</v>
      </c>
      <c r="T84" s="216">
        <f>S84*H84</f>
        <v>0</v>
      </c>
      <c r="U84" s="39"/>
      <c r="V84" s="39"/>
      <c r="W84" s="39"/>
      <c r="X84" s="39"/>
      <c r="Y84" s="39"/>
      <c r="Z84" s="39"/>
      <c r="AA84" s="39"/>
      <c r="AB84" s="39"/>
      <c r="AC84" s="39"/>
      <c r="AD84" s="39"/>
      <c r="AE84" s="39"/>
      <c r="AR84" s="217" t="s">
        <v>129</v>
      </c>
      <c r="AT84" s="217" t="s">
        <v>124</v>
      </c>
      <c r="AU84" s="217" t="s">
        <v>81</v>
      </c>
      <c r="AY84" s="18" t="s">
        <v>121</v>
      </c>
      <c r="BE84" s="218">
        <f>IF(N84="základní",J84,0)</f>
        <v>0</v>
      </c>
      <c r="BF84" s="218">
        <f>IF(N84="snížená",J84,0)</f>
        <v>0</v>
      </c>
      <c r="BG84" s="218">
        <f>IF(N84="zákl. přenesená",J84,0)</f>
        <v>0</v>
      </c>
      <c r="BH84" s="218">
        <f>IF(N84="sníž. přenesená",J84,0)</f>
        <v>0</v>
      </c>
      <c r="BI84" s="218">
        <f>IF(N84="nulová",J84,0)</f>
        <v>0</v>
      </c>
      <c r="BJ84" s="18" t="s">
        <v>79</v>
      </c>
      <c r="BK84" s="218">
        <f>ROUND(I84*H84,2)</f>
        <v>0</v>
      </c>
      <c r="BL84" s="18" t="s">
        <v>129</v>
      </c>
      <c r="BM84" s="217" t="s">
        <v>130</v>
      </c>
    </row>
    <row r="85" spans="1:51" s="13" customFormat="1" ht="12">
      <c r="A85" s="13"/>
      <c r="B85" s="219"/>
      <c r="C85" s="220"/>
      <c r="D85" s="221" t="s">
        <v>131</v>
      </c>
      <c r="E85" s="222" t="s">
        <v>19</v>
      </c>
      <c r="F85" s="223" t="s">
        <v>132</v>
      </c>
      <c r="G85" s="220"/>
      <c r="H85" s="222" t="s">
        <v>19</v>
      </c>
      <c r="I85" s="224"/>
      <c r="J85" s="220"/>
      <c r="K85" s="220"/>
      <c r="L85" s="225"/>
      <c r="M85" s="226"/>
      <c r="N85" s="227"/>
      <c r="O85" s="227"/>
      <c r="P85" s="227"/>
      <c r="Q85" s="227"/>
      <c r="R85" s="227"/>
      <c r="S85" s="227"/>
      <c r="T85" s="228"/>
      <c r="U85" s="13"/>
      <c r="V85" s="13"/>
      <c r="W85" s="13"/>
      <c r="X85" s="13"/>
      <c r="Y85" s="13"/>
      <c r="Z85" s="13"/>
      <c r="AA85" s="13"/>
      <c r="AB85" s="13"/>
      <c r="AC85" s="13"/>
      <c r="AD85" s="13"/>
      <c r="AE85" s="13"/>
      <c r="AT85" s="229" t="s">
        <v>131</v>
      </c>
      <c r="AU85" s="229" t="s">
        <v>81</v>
      </c>
      <c r="AV85" s="13" t="s">
        <v>79</v>
      </c>
      <c r="AW85" s="13" t="s">
        <v>32</v>
      </c>
      <c r="AX85" s="13" t="s">
        <v>71</v>
      </c>
      <c r="AY85" s="229" t="s">
        <v>121</v>
      </c>
    </row>
    <row r="86" spans="1:51" s="14" customFormat="1" ht="12">
      <c r="A86" s="14"/>
      <c r="B86" s="230"/>
      <c r="C86" s="231"/>
      <c r="D86" s="221" t="s">
        <v>131</v>
      </c>
      <c r="E86" s="232" t="s">
        <v>19</v>
      </c>
      <c r="F86" s="233" t="s">
        <v>133</v>
      </c>
      <c r="G86" s="231"/>
      <c r="H86" s="234">
        <v>0.341</v>
      </c>
      <c r="I86" s="235"/>
      <c r="J86" s="231"/>
      <c r="K86" s="231"/>
      <c r="L86" s="236"/>
      <c r="M86" s="237"/>
      <c r="N86" s="238"/>
      <c r="O86" s="238"/>
      <c r="P86" s="238"/>
      <c r="Q86" s="238"/>
      <c r="R86" s="238"/>
      <c r="S86" s="238"/>
      <c r="T86" s="239"/>
      <c r="U86" s="14"/>
      <c r="V86" s="14"/>
      <c r="W86" s="14"/>
      <c r="X86" s="14"/>
      <c r="Y86" s="14"/>
      <c r="Z86" s="14"/>
      <c r="AA86" s="14"/>
      <c r="AB86" s="14"/>
      <c r="AC86" s="14"/>
      <c r="AD86" s="14"/>
      <c r="AE86" s="14"/>
      <c r="AT86" s="240" t="s">
        <v>131</v>
      </c>
      <c r="AU86" s="240" t="s">
        <v>81</v>
      </c>
      <c r="AV86" s="14" t="s">
        <v>81</v>
      </c>
      <c r="AW86" s="14" t="s">
        <v>32</v>
      </c>
      <c r="AX86" s="14" t="s">
        <v>79</v>
      </c>
      <c r="AY86" s="240" t="s">
        <v>121</v>
      </c>
    </row>
    <row r="87" spans="1:65" s="2" customFormat="1" ht="66.75" customHeight="1">
      <c r="A87" s="39"/>
      <c r="B87" s="40"/>
      <c r="C87" s="205" t="s">
        <v>81</v>
      </c>
      <c r="D87" s="241" t="s">
        <v>124</v>
      </c>
      <c r="E87" s="207" t="s">
        <v>134</v>
      </c>
      <c r="F87" s="208" t="s">
        <v>135</v>
      </c>
      <c r="G87" s="209" t="s">
        <v>136</v>
      </c>
      <c r="H87" s="210">
        <v>556</v>
      </c>
      <c r="I87" s="211"/>
      <c r="J87" s="212">
        <f>ROUND(I87*H87,2)</f>
        <v>0</v>
      </c>
      <c r="K87" s="208" t="s">
        <v>128</v>
      </c>
      <c r="L87" s="45"/>
      <c r="M87" s="213" t="s">
        <v>19</v>
      </c>
      <c r="N87" s="214" t="s">
        <v>42</v>
      </c>
      <c r="O87" s="85"/>
      <c r="P87" s="215">
        <f>O87*H87</f>
        <v>0</v>
      </c>
      <c r="Q87" s="215">
        <v>0</v>
      </c>
      <c r="R87" s="215">
        <f>Q87*H87</f>
        <v>0</v>
      </c>
      <c r="S87" s="215">
        <v>0</v>
      </c>
      <c r="T87" s="216">
        <f>S87*H87</f>
        <v>0</v>
      </c>
      <c r="U87" s="39"/>
      <c r="V87" s="39"/>
      <c r="W87" s="39"/>
      <c r="X87" s="39"/>
      <c r="Y87" s="39"/>
      <c r="Z87" s="39"/>
      <c r="AA87" s="39"/>
      <c r="AB87" s="39"/>
      <c r="AC87" s="39"/>
      <c r="AD87" s="39"/>
      <c r="AE87" s="39"/>
      <c r="AR87" s="217" t="s">
        <v>137</v>
      </c>
      <c r="AT87" s="217" t="s">
        <v>124</v>
      </c>
      <c r="AU87" s="217" t="s">
        <v>81</v>
      </c>
      <c r="AY87" s="18" t="s">
        <v>121</v>
      </c>
      <c r="BE87" s="218">
        <f>IF(N87="základní",J87,0)</f>
        <v>0</v>
      </c>
      <c r="BF87" s="218">
        <f>IF(N87="snížená",J87,0)</f>
        <v>0</v>
      </c>
      <c r="BG87" s="218">
        <f>IF(N87="zákl. přenesená",J87,0)</f>
        <v>0</v>
      </c>
      <c r="BH87" s="218">
        <f>IF(N87="sníž. přenesená",J87,0)</f>
        <v>0</v>
      </c>
      <c r="BI87" s="218">
        <f>IF(N87="nulová",J87,0)</f>
        <v>0</v>
      </c>
      <c r="BJ87" s="18" t="s">
        <v>79</v>
      </c>
      <c r="BK87" s="218">
        <f>ROUND(I87*H87,2)</f>
        <v>0</v>
      </c>
      <c r="BL87" s="18" t="s">
        <v>137</v>
      </c>
      <c r="BM87" s="217" t="s">
        <v>138</v>
      </c>
    </row>
    <row r="88" spans="1:51" s="13" customFormat="1" ht="12">
      <c r="A88" s="13"/>
      <c r="B88" s="219"/>
      <c r="C88" s="220"/>
      <c r="D88" s="221" t="s">
        <v>131</v>
      </c>
      <c r="E88" s="222" t="s">
        <v>19</v>
      </c>
      <c r="F88" s="223" t="s">
        <v>139</v>
      </c>
      <c r="G88" s="220"/>
      <c r="H88" s="222" t="s">
        <v>19</v>
      </c>
      <c r="I88" s="224"/>
      <c r="J88" s="220"/>
      <c r="K88" s="220"/>
      <c r="L88" s="225"/>
      <c r="M88" s="226"/>
      <c r="N88" s="227"/>
      <c r="O88" s="227"/>
      <c r="P88" s="227"/>
      <c r="Q88" s="227"/>
      <c r="R88" s="227"/>
      <c r="S88" s="227"/>
      <c r="T88" s="228"/>
      <c r="U88" s="13"/>
      <c r="V88" s="13"/>
      <c r="W88" s="13"/>
      <c r="X88" s="13"/>
      <c r="Y88" s="13"/>
      <c r="Z88" s="13"/>
      <c r="AA88" s="13"/>
      <c r="AB88" s="13"/>
      <c r="AC88" s="13"/>
      <c r="AD88" s="13"/>
      <c r="AE88" s="13"/>
      <c r="AT88" s="229" t="s">
        <v>131</v>
      </c>
      <c r="AU88" s="229" t="s">
        <v>81</v>
      </c>
      <c r="AV88" s="13" t="s">
        <v>79</v>
      </c>
      <c r="AW88" s="13" t="s">
        <v>32</v>
      </c>
      <c r="AX88" s="13" t="s">
        <v>71</v>
      </c>
      <c r="AY88" s="229" t="s">
        <v>121</v>
      </c>
    </row>
    <row r="89" spans="1:51" s="14" customFormat="1" ht="12">
      <c r="A89" s="14"/>
      <c r="B89" s="230"/>
      <c r="C89" s="231"/>
      <c r="D89" s="221" t="s">
        <v>131</v>
      </c>
      <c r="E89" s="232" t="s">
        <v>19</v>
      </c>
      <c r="F89" s="233" t="s">
        <v>140</v>
      </c>
      <c r="G89" s="231"/>
      <c r="H89" s="234">
        <v>556</v>
      </c>
      <c r="I89" s="235"/>
      <c r="J89" s="231"/>
      <c r="K89" s="231"/>
      <c r="L89" s="236"/>
      <c r="M89" s="237"/>
      <c r="N89" s="238"/>
      <c r="O89" s="238"/>
      <c r="P89" s="238"/>
      <c r="Q89" s="238"/>
      <c r="R89" s="238"/>
      <c r="S89" s="238"/>
      <c r="T89" s="239"/>
      <c r="U89" s="14"/>
      <c r="V89" s="14"/>
      <c r="W89" s="14"/>
      <c r="X89" s="14"/>
      <c r="Y89" s="14"/>
      <c r="Z89" s="14"/>
      <c r="AA89" s="14"/>
      <c r="AB89" s="14"/>
      <c r="AC89" s="14"/>
      <c r="AD89" s="14"/>
      <c r="AE89" s="14"/>
      <c r="AT89" s="240" t="s">
        <v>131</v>
      </c>
      <c r="AU89" s="240" t="s">
        <v>81</v>
      </c>
      <c r="AV89" s="14" t="s">
        <v>81</v>
      </c>
      <c r="AW89" s="14" t="s">
        <v>32</v>
      </c>
      <c r="AX89" s="14" t="s">
        <v>79</v>
      </c>
      <c r="AY89" s="240" t="s">
        <v>121</v>
      </c>
    </row>
    <row r="90" spans="1:65" s="2" customFormat="1" ht="90" customHeight="1">
      <c r="A90" s="39"/>
      <c r="B90" s="40"/>
      <c r="C90" s="205" t="s">
        <v>141</v>
      </c>
      <c r="D90" s="205" t="s">
        <v>124</v>
      </c>
      <c r="E90" s="207" t="s">
        <v>142</v>
      </c>
      <c r="F90" s="208" t="s">
        <v>143</v>
      </c>
      <c r="G90" s="209" t="s">
        <v>127</v>
      </c>
      <c r="H90" s="210">
        <v>0.341</v>
      </c>
      <c r="I90" s="211"/>
      <c r="J90" s="212">
        <f>ROUND(I90*H90,2)</f>
        <v>0</v>
      </c>
      <c r="K90" s="208" t="s">
        <v>128</v>
      </c>
      <c r="L90" s="45"/>
      <c r="M90" s="213" t="s">
        <v>19</v>
      </c>
      <c r="N90" s="214" t="s">
        <v>42</v>
      </c>
      <c r="O90" s="85"/>
      <c r="P90" s="215">
        <f>O90*H90</f>
        <v>0</v>
      </c>
      <c r="Q90" s="215">
        <v>0</v>
      </c>
      <c r="R90" s="215">
        <f>Q90*H90</f>
        <v>0</v>
      </c>
      <c r="S90" s="215">
        <v>0</v>
      </c>
      <c r="T90" s="216">
        <f>S90*H90</f>
        <v>0</v>
      </c>
      <c r="U90" s="39"/>
      <c r="V90" s="39"/>
      <c r="W90" s="39"/>
      <c r="X90" s="39"/>
      <c r="Y90" s="39"/>
      <c r="Z90" s="39"/>
      <c r="AA90" s="39"/>
      <c r="AB90" s="39"/>
      <c r="AC90" s="39"/>
      <c r="AD90" s="39"/>
      <c r="AE90" s="39"/>
      <c r="AR90" s="217" t="s">
        <v>137</v>
      </c>
      <c r="AT90" s="217" t="s">
        <v>124</v>
      </c>
      <c r="AU90" s="217" t="s">
        <v>81</v>
      </c>
      <c r="AY90" s="18" t="s">
        <v>121</v>
      </c>
      <c r="BE90" s="218">
        <f>IF(N90="základní",J90,0)</f>
        <v>0</v>
      </c>
      <c r="BF90" s="218">
        <f>IF(N90="snížená",J90,0)</f>
        <v>0</v>
      </c>
      <c r="BG90" s="218">
        <f>IF(N90="zákl. přenesená",J90,0)</f>
        <v>0</v>
      </c>
      <c r="BH90" s="218">
        <f>IF(N90="sníž. přenesená",J90,0)</f>
        <v>0</v>
      </c>
      <c r="BI90" s="218">
        <f>IF(N90="nulová",J90,0)</f>
        <v>0</v>
      </c>
      <c r="BJ90" s="18" t="s">
        <v>79</v>
      </c>
      <c r="BK90" s="218">
        <f>ROUND(I90*H90,2)</f>
        <v>0</v>
      </c>
      <c r="BL90" s="18" t="s">
        <v>137</v>
      </c>
      <c r="BM90" s="217" t="s">
        <v>144</v>
      </c>
    </row>
    <row r="91" spans="1:51" s="14" customFormat="1" ht="12">
      <c r="A91" s="14"/>
      <c r="B91" s="230"/>
      <c r="C91" s="231"/>
      <c r="D91" s="221" t="s">
        <v>131</v>
      </c>
      <c r="E91" s="232" t="s">
        <v>19</v>
      </c>
      <c r="F91" s="233" t="s">
        <v>133</v>
      </c>
      <c r="G91" s="231"/>
      <c r="H91" s="234">
        <v>0.341</v>
      </c>
      <c r="I91" s="235"/>
      <c r="J91" s="231"/>
      <c r="K91" s="231"/>
      <c r="L91" s="236"/>
      <c r="M91" s="237"/>
      <c r="N91" s="238"/>
      <c r="O91" s="238"/>
      <c r="P91" s="238"/>
      <c r="Q91" s="238"/>
      <c r="R91" s="238"/>
      <c r="S91" s="238"/>
      <c r="T91" s="239"/>
      <c r="U91" s="14"/>
      <c r="V91" s="14"/>
      <c r="W91" s="14"/>
      <c r="X91" s="14"/>
      <c r="Y91" s="14"/>
      <c r="Z91" s="14"/>
      <c r="AA91" s="14"/>
      <c r="AB91" s="14"/>
      <c r="AC91" s="14"/>
      <c r="AD91" s="14"/>
      <c r="AE91" s="14"/>
      <c r="AT91" s="240" t="s">
        <v>131</v>
      </c>
      <c r="AU91" s="240" t="s">
        <v>81</v>
      </c>
      <c r="AV91" s="14" t="s">
        <v>81</v>
      </c>
      <c r="AW91" s="14" t="s">
        <v>32</v>
      </c>
      <c r="AX91" s="14" t="s">
        <v>79</v>
      </c>
      <c r="AY91" s="240" t="s">
        <v>121</v>
      </c>
    </row>
    <row r="92" spans="1:65" s="2" customFormat="1" ht="37.8" customHeight="1">
      <c r="A92" s="39"/>
      <c r="B92" s="40"/>
      <c r="C92" s="205" t="s">
        <v>137</v>
      </c>
      <c r="D92" s="206" t="s">
        <v>124</v>
      </c>
      <c r="E92" s="207" t="s">
        <v>145</v>
      </c>
      <c r="F92" s="208" t="s">
        <v>146</v>
      </c>
      <c r="G92" s="209" t="s">
        <v>127</v>
      </c>
      <c r="H92" s="210">
        <v>0.341</v>
      </c>
      <c r="I92" s="211"/>
      <c r="J92" s="212">
        <f>ROUND(I92*H92,2)</f>
        <v>0</v>
      </c>
      <c r="K92" s="208" t="s">
        <v>128</v>
      </c>
      <c r="L92" s="45"/>
      <c r="M92" s="213" t="s">
        <v>19</v>
      </c>
      <c r="N92" s="214" t="s">
        <v>42</v>
      </c>
      <c r="O92" s="85"/>
      <c r="P92" s="215">
        <f>O92*H92</f>
        <v>0</v>
      </c>
      <c r="Q92" s="215">
        <v>0</v>
      </c>
      <c r="R92" s="215">
        <f>Q92*H92</f>
        <v>0</v>
      </c>
      <c r="S92" s="215">
        <v>0</v>
      </c>
      <c r="T92" s="216">
        <f>S92*H92</f>
        <v>0</v>
      </c>
      <c r="U92" s="39"/>
      <c r="V92" s="39"/>
      <c r="W92" s="39"/>
      <c r="X92" s="39"/>
      <c r="Y92" s="39"/>
      <c r="Z92" s="39"/>
      <c r="AA92" s="39"/>
      <c r="AB92" s="39"/>
      <c r="AC92" s="39"/>
      <c r="AD92" s="39"/>
      <c r="AE92" s="39"/>
      <c r="AR92" s="217" t="s">
        <v>129</v>
      </c>
      <c r="AT92" s="217" t="s">
        <v>124</v>
      </c>
      <c r="AU92" s="217" t="s">
        <v>81</v>
      </c>
      <c r="AY92" s="18" t="s">
        <v>121</v>
      </c>
      <c r="BE92" s="218">
        <f>IF(N92="základní",J92,0)</f>
        <v>0</v>
      </c>
      <c r="BF92" s="218">
        <f>IF(N92="snížená",J92,0)</f>
        <v>0</v>
      </c>
      <c r="BG92" s="218">
        <f>IF(N92="zákl. přenesená",J92,0)</f>
        <v>0</v>
      </c>
      <c r="BH92" s="218">
        <f>IF(N92="sníž. přenesená",J92,0)</f>
        <v>0</v>
      </c>
      <c r="BI92" s="218">
        <f>IF(N92="nulová",J92,0)</f>
        <v>0</v>
      </c>
      <c r="BJ92" s="18" t="s">
        <v>79</v>
      </c>
      <c r="BK92" s="218">
        <f>ROUND(I92*H92,2)</f>
        <v>0</v>
      </c>
      <c r="BL92" s="18" t="s">
        <v>129</v>
      </c>
      <c r="BM92" s="217" t="s">
        <v>147</v>
      </c>
    </row>
    <row r="93" spans="1:51" s="13" customFormat="1" ht="12">
      <c r="A93" s="13"/>
      <c r="B93" s="219"/>
      <c r="C93" s="220"/>
      <c r="D93" s="221" t="s">
        <v>131</v>
      </c>
      <c r="E93" s="222" t="s">
        <v>19</v>
      </c>
      <c r="F93" s="223" t="s">
        <v>132</v>
      </c>
      <c r="G93" s="220"/>
      <c r="H93" s="222" t="s">
        <v>19</v>
      </c>
      <c r="I93" s="224"/>
      <c r="J93" s="220"/>
      <c r="K93" s="220"/>
      <c r="L93" s="225"/>
      <c r="M93" s="226"/>
      <c r="N93" s="227"/>
      <c r="O93" s="227"/>
      <c r="P93" s="227"/>
      <c r="Q93" s="227"/>
      <c r="R93" s="227"/>
      <c r="S93" s="227"/>
      <c r="T93" s="228"/>
      <c r="U93" s="13"/>
      <c r="V93" s="13"/>
      <c r="W93" s="13"/>
      <c r="X93" s="13"/>
      <c r="Y93" s="13"/>
      <c r="Z93" s="13"/>
      <c r="AA93" s="13"/>
      <c r="AB93" s="13"/>
      <c r="AC93" s="13"/>
      <c r="AD93" s="13"/>
      <c r="AE93" s="13"/>
      <c r="AT93" s="229" t="s">
        <v>131</v>
      </c>
      <c r="AU93" s="229" t="s">
        <v>81</v>
      </c>
      <c r="AV93" s="13" t="s">
        <v>79</v>
      </c>
      <c r="AW93" s="13" t="s">
        <v>32</v>
      </c>
      <c r="AX93" s="13" t="s">
        <v>71</v>
      </c>
      <c r="AY93" s="229" t="s">
        <v>121</v>
      </c>
    </row>
    <row r="94" spans="1:51" s="14" customFormat="1" ht="12">
      <c r="A94" s="14"/>
      <c r="B94" s="230"/>
      <c r="C94" s="231"/>
      <c r="D94" s="221" t="s">
        <v>131</v>
      </c>
      <c r="E94" s="232" t="s">
        <v>19</v>
      </c>
      <c r="F94" s="233" t="s">
        <v>133</v>
      </c>
      <c r="G94" s="231"/>
      <c r="H94" s="234">
        <v>0.341</v>
      </c>
      <c r="I94" s="235"/>
      <c r="J94" s="231"/>
      <c r="K94" s="231"/>
      <c r="L94" s="236"/>
      <c r="M94" s="237"/>
      <c r="N94" s="238"/>
      <c r="O94" s="238"/>
      <c r="P94" s="238"/>
      <c r="Q94" s="238"/>
      <c r="R94" s="238"/>
      <c r="S94" s="238"/>
      <c r="T94" s="239"/>
      <c r="U94" s="14"/>
      <c r="V94" s="14"/>
      <c r="W94" s="14"/>
      <c r="X94" s="14"/>
      <c r="Y94" s="14"/>
      <c r="Z94" s="14"/>
      <c r="AA94" s="14"/>
      <c r="AB94" s="14"/>
      <c r="AC94" s="14"/>
      <c r="AD94" s="14"/>
      <c r="AE94" s="14"/>
      <c r="AT94" s="240" t="s">
        <v>131</v>
      </c>
      <c r="AU94" s="240" t="s">
        <v>81</v>
      </c>
      <c r="AV94" s="14" t="s">
        <v>81</v>
      </c>
      <c r="AW94" s="14" t="s">
        <v>32</v>
      </c>
      <c r="AX94" s="14" t="s">
        <v>79</v>
      </c>
      <c r="AY94" s="240" t="s">
        <v>121</v>
      </c>
    </row>
    <row r="95" spans="1:65" s="2" customFormat="1" ht="24.15" customHeight="1">
      <c r="A95" s="39"/>
      <c r="B95" s="40"/>
      <c r="C95" s="205" t="s">
        <v>122</v>
      </c>
      <c r="D95" s="205" t="s">
        <v>124</v>
      </c>
      <c r="E95" s="207" t="s">
        <v>148</v>
      </c>
      <c r="F95" s="208" t="s">
        <v>149</v>
      </c>
      <c r="G95" s="209" t="s">
        <v>136</v>
      </c>
      <c r="H95" s="210">
        <v>20</v>
      </c>
      <c r="I95" s="211"/>
      <c r="J95" s="212">
        <f>ROUND(I95*H95,2)</f>
        <v>0</v>
      </c>
      <c r="K95" s="208" t="s">
        <v>128</v>
      </c>
      <c r="L95" s="45"/>
      <c r="M95" s="213" t="s">
        <v>19</v>
      </c>
      <c r="N95" s="214" t="s">
        <v>42</v>
      </c>
      <c r="O95" s="85"/>
      <c r="P95" s="215">
        <f>O95*H95</f>
        <v>0</v>
      </c>
      <c r="Q95" s="215">
        <v>0</v>
      </c>
      <c r="R95" s="215">
        <f>Q95*H95</f>
        <v>0</v>
      </c>
      <c r="S95" s="215">
        <v>0</v>
      </c>
      <c r="T95" s="216">
        <f>S95*H95</f>
        <v>0</v>
      </c>
      <c r="U95" s="39"/>
      <c r="V95" s="39"/>
      <c r="W95" s="39"/>
      <c r="X95" s="39"/>
      <c r="Y95" s="39"/>
      <c r="Z95" s="39"/>
      <c r="AA95" s="39"/>
      <c r="AB95" s="39"/>
      <c r="AC95" s="39"/>
      <c r="AD95" s="39"/>
      <c r="AE95" s="39"/>
      <c r="AR95" s="217" t="s">
        <v>137</v>
      </c>
      <c r="AT95" s="217" t="s">
        <v>124</v>
      </c>
      <c r="AU95" s="217" t="s">
        <v>81</v>
      </c>
      <c r="AY95" s="18" t="s">
        <v>121</v>
      </c>
      <c r="BE95" s="218">
        <f>IF(N95="základní",J95,0)</f>
        <v>0</v>
      </c>
      <c r="BF95" s="218">
        <f>IF(N95="snížená",J95,0)</f>
        <v>0</v>
      </c>
      <c r="BG95" s="218">
        <f>IF(N95="zákl. přenesená",J95,0)</f>
        <v>0</v>
      </c>
      <c r="BH95" s="218">
        <f>IF(N95="sníž. přenesená",J95,0)</f>
        <v>0</v>
      </c>
      <c r="BI95" s="218">
        <f>IF(N95="nulová",J95,0)</f>
        <v>0</v>
      </c>
      <c r="BJ95" s="18" t="s">
        <v>79</v>
      </c>
      <c r="BK95" s="218">
        <f>ROUND(I95*H95,2)</f>
        <v>0</v>
      </c>
      <c r="BL95" s="18" t="s">
        <v>137</v>
      </c>
      <c r="BM95" s="217" t="s">
        <v>150</v>
      </c>
    </row>
    <row r="96" spans="1:51" s="14" customFormat="1" ht="12">
      <c r="A96" s="14"/>
      <c r="B96" s="230"/>
      <c r="C96" s="231"/>
      <c r="D96" s="221" t="s">
        <v>131</v>
      </c>
      <c r="E96" s="232" t="s">
        <v>19</v>
      </c>
      <c r="F96" s="233" t="s">
        <v>151</v>
      </c>
      <c r="G96" s="231"/>
      <c r="H96" s="234">
        <v>20</v>
      </c>
      <c r="I96" s="235"/>
      <c r="J96" s="231"/>
      <c r="K96" s="231"/>
      <c r="L96" s="236"/>
      <c r="M96" s="237"/>
      <c r="N96" s="238"/>
      <c r="O96" s="238"/>
      <c r="P96" s="238"/>
      <c r="Q96" s="238"/>
      <c r="R96" s="238"/>
      <c r="S96" s="238"/>
      <c r="T96" s="239"/>
      <c r="U96" s="14"/>
      <c r="V96" s="14"/>
      <c r="W96" s="14"/>
      <c r="X96" s="14"/>
      <c r="Y96" s="14"/>
      <c r="Z96" s="14"/>
      <c r="AA96" s="14"/>
      <c r="AB96" s="14"/>
      <c r="AC96" s="14"/>
      <c r="AD96" s="14"/>
      <c r="AE96" s="14"/>
      <c r="AT96" s="240" t="s">
        <v>131</v>
      </c>
      <c r="AU96" s="240" t="s">
        <v>81</v>
      </c>
      <c r="AV96" s="14" t="s">
        <v>81</v>
      </c>
      <c r="AW96" s="14" t="s">
        <v>32</v>
      </c>
      <c r="AX96" s="14" t="s">
        <v>79</v>
      </c>
      <c r="AY96" s="240" t="s">
        <v>121</v>
      </c>
    </row>
    <row r="97" spans="1:65" s="2" customFormat="1" ht="90" customHeight="1">
      <c r="A97" s="39"/>
      <c r="B97" s="40"/>
      <c r="C97" s="205" t="s">
        <v>152</v>
      </c>
      <c r="D97" s="206" t="s">
        <v>124</v>
      </c>
      <c r="E97" s="207" t="s">
        <v>153</v>
      </c>
      <c r="F97" s="208" t="s">
        <v>154</v>
      </c>
      <c r="G97" s="209" t="s">
        <v>136</v>
      </c>
      <c r="H97" s="210">
        <v>10</v>
      </c>
      <c r="I97" s="211"/>
      <c r="J97" s="212">
        <f>ROUND(I97*H97,2)</f>
        <v>0</v>
      </c>
      <c r="K97" s="208" t="s">
        <v>128</v>
      </c>
      <c r="L97" s="45"/>
      <c r="M97" s="213" t="s">
        <v>19</v>
      </c>
      <c r="N97" s="214" t="s">
        <v>42</v>
      </c>
      <c r="O97" s="85"/>
      <c r="P97" s="215">
        <f>O97*H97</f>
        <v>0</v>
      </c>
      <c r="Q97" s="215">
        <v>0</v>
      </c>
      <c r="R97" s="215">
        <f>Q97*H97</f>
        <v>0</v>
      </c>
      <c r="S97" s="215">
        <v>0</v>
      </c>
      <c r="T97" s="216">
        <f>S97*H97</f>
        <v>0</v>
      </c>
      <c r="U97" s="39"/>
      <c r="V97" s="39"/>
      <c r="W97" s="39"/>
      <c r="X97" s="39"/>
      <c r="Y97" s="39"/>
      <c r="Z97" s="39"/>
      <c r="AA97" s="39"/>
      <c r="AB97" s="39"/>
      <c r="AC97" s="39"/>
      <c r="AD97" s="39"/>
      <c r="AE97" s="39"/>
      <c r="AR97" s="217" t="s">
        <v>137</v>
      </c>
      <c r="AT97" s="217" t="s">
        <v>124</v>
      </c>
      <c r="AU97" s="217" t="s">
        <v>81</v>
      </c>
      <c r="AY97" s="18" t="s">
        <v>121</v>
      </c>
      <c r="BE97" s="218">
        <f>IF(N97="základní",J97,0)</f>
        <v>0</v>
      </c>
      <c r="BF97" s="218">
        <f>IF(N97="snížená",J97,0)</f>
        <v>0</v>
      </c>
      <c r="BG97" s="218">
        <f>IF(N97="zákl. přenesená",J97,0)</f>
        <v>0</v>
      </c>
      <c r="BH97" s="218">
        <f>IF(N97="sníž. přenesená",J97,0)</f>
        <v>0</v>
      </c>
      <c r="BI97" s="218">
        <f>IF(N97="nulová",J97,0)</f>
        <v>0</v>
      </c>
      <c r="BJ97" s="18" t="s">
        <v>79</v>
      </c>
      <c r="BK97" s="218">
        <f>ROUND(I97*H97,2)</f>
        <v>0</v>
      </c>
      <c r="BL97" s="18" t="s">
        <v>137</v>
      </c>
      <c r="BM97" s="217" t="s">
        <v>155</v>
      </c>
    </row>
    <row r="98" spans="1:51" s="13" customFormat="1" ht="12">
      <c r="A98" s="13"/>
      <c r="B98" s="219"/>
      <c r="C98" s="220"/>
      <c r="D98" s="221" t="s">
        <v>131</v>
      </c>
      <c r="E98" s="222" t="s">
        <v>19</v>
      </c>
      <c r="F98" s="223" t="s">
        <v>132</v>
      </c>
      <c r="G98" s="220"/>
      <c r="H98" s="222" t="s">
        <v>19</v>
      </c>
      <c r="I98" s="224"/>
      <c r="J98" s="220"/>
      <c r="K98" s="220"/>
      <c r="L98" s="225"/>
      <c r="M98" s="226"/>
      <c r="N98" s="227"/>
      <c r="O98" s="227"/>
      <c r="P98" s="227"/>
      <c r="Q98" s="227"/>
      <c r="R98" s="227"/>
      <c r="S98" s="227"/>
      <c r="T98" s="228"/>
      <c r="U98" s="13"/>
      <c r="V98" s="13"/>
      <c r="W98" s="13"/>
      <c r="X98" s="13"/>
      <c r="Y98" s="13"/>
      <c r="Z98" s="13"/>
      <c r="AA98" s="13"/>
      <c r="AB98" s="13"/>
      <c r="AC98" s="13"/>
      <c r="AD98" s="13"/>
      <c r="AE98" s="13"/>
      <c r="AT98" s="229" t="s">
        <v>131</v>
      </c>
      <c r="AU98" s="229" t="s">
        <v>81</v>
      </c>
      <c r="AV98" s="13" t="s">
        <v>79</v>
      </c>
      <c r="AW98" s="13" t="s">
        <v>32</v>
      </c>
      <c r="AX98" s="13" t="s">
        <v>71</v>
      </c>
      <c r="AY98" s="229" t="s">
        <v>121</v>
      </c>
    </row>
    <row r="99" spans="1:51" s="14" customFormat="1" ht="12">
      <c r="A99" s="14"/>
      <c r="B99" s="230"/>
      <c r="C99" s="231"/>
      <c r="D99" s="221" t="s">
        <v>131</v>
      </c>
      <c r="E99" s="232" t="s">
        <v>19</v>
      </c>
      <c r="F99" s="233" t="s">
        <v>156</v>
      </c>
      <c r="G99" s="231"/>
      <c r="H99" s="234">
        <v>10</v>
      </c>
      <c r="I99" s="235"/>
      <c r="J99" s="231"/>
      <c r="K99" s="231"/>
      <c r="L99" s="236"/>
      <c r="M99" s="237"/>
      <c r="N99" s="238"/>
      <c r="O99" s="238"/>
      <c r="P99" s="238"/>
      <c r="Q99" s="238"/>
      <c r="R99" s="238"/>
      <c r="S99" s="238"/>
      <c r="T99" s="239"/>
      <c r="U99" s="14"/>
      <c r="V99" s="14"/>
      <c r="W99" s="14"/>
      <c r="X99" s="14"/>
      <c r="Y99" s="14"/>
      <c r="Z99" s="14"/>
      <c r="AA99" s="14"/>
      <c r="AB99" s="14"/>
      <c r="AC99" s="14"/>
      <c r="AD99" s="14"/>
      <c r="AE99" s="14"/>
      <c r="AT99" s="240" t="s">
        <v>131</v>
      </c>
      <c r="AU99" s="240" t="s">
        <v>81</v>
      </c>
      <c r="AV99" s="14" t="s">
        <v>81</v>
      </c>
      <c r="AW99" s="14" t="s">
        <v>32</v>
      </c>
      <c r="AX99" s="14" t="s">
        <v>79</v>
      </c>
      <c r="AY99" s="240" t="s">
        <v>121</v>
      </c>
    </row>
    <row r="100" spans="1:65" s="2" customFormat="1" ht="16.5" customHeight="1">
      <c r="A100" s="39"/>
      <c r="B100" s="40"/>
      <c r="C100" s="242" t="s">
        <v>157</v>
      </c>
      <c r="D100" s="242" t="s">
        <v>158</v>
      </c>
      <c r="E100" s="243" t="s">
        <v>159</v>
      </c>
      <c r="F100" s="244" t="s">
        <v>160</v>
      </c>
      <c r="G100" s="245" t="s">
        <v>136</v>
      </c>
      <c r="H100" s="246">
        <v>1146</v>
      </c>
      <c r="I100" s="247"/>
      <c r="J100" s="248">
        <f>ROUND(I100*H100,2)</f>
        <v>0</v>
      </c>
      <c r="K100" s="244" t="s">
        <v>128</v>
      </c>
      <c r="L100" s="249"/>
      <c r="M100" s="250" t="s">
        <v>19</v>
      </c>
      <c r="N100" s="251" t="s">
        <v>42</v>
      </c>
      <c r="O100" s="85"/>
      <c r="P100" s="215">
        <f>O100*H100</f>
        <v>0</v>
      </c>
      <c r="Q100" s="215">
        <v>0.00021</v>
      </c>
      <c r="R100" s="215">
        <f>Q100*H100</f>
        <v>0.24066</v>
      </c>
      <c r="S100" s="215">
        <v>0</v>
      </c>
      <c r="T100" s="216">
        <f>S100*H100</f>
        <v>0</v>
      </c>
      <c r="U100" s="39"/>
      <c r="V100" s="39"/>
      <c r="W100" s="39"/>
      <c r="X100" s="39"/>
      <c r="Y100" s="39"/>
      <c r="Z100" s="39"/>
      <c r="AA100" s="39"/>
      <c r="AB100" s="39"/>
      <c r="AC100" s="39"/>
      <c r="AD100" s="39"/>
      <c r="AE100" s="39"/>
      <c r="AR100" s="217" t="s">
        <v>161</v>
      </c>
      <c r="AT100" s="217" t="s">
        <v>158</v>
      </c>
      <c r="AU100" s="217" t="s">
        <v>81</v>
      </c>
      <c r="AY100" s="18" t="s">
        <v>121</v>
      </c>
      <c r="BE100" s="218">
        <f>IF(N100="základní",J100,0)</f>
        <v>0</v>
      </c>
      <c r="BF100" s="218">
        <f>IF(N100="snížená",J100,0)</f>
        <v>0</v>
      </c>
      <c r="BG100" s="218">
        <f>IF(N100="zákl. přenesená",J100,0)</f>
        <v>0</v>
      </c>
      <c r="BH100" s="218">
        <f>IF(N100="sníž. přenesená",J100,0)</f>
        <v>0</v>
      </c>
      <c r="BI100" s="218">
        <f>IF(N100="nulová",J100,0)</f>
        <v>0</v>
      </c>
      <c r="BJ100" s="18" t="s">
        <v>79</v>
      </c>
      <c r="BK100" s="218">
        <f>ROUND(I100*H100,2)</f>
        <v>0</v>
      </c>
      <c r="BL100" s="18" t="s">
        <v>137</v>
      </c>
      <c r="BM100" s="217" t="s">
        <v>162</v>
      </c>
    </row>
    <row r="101" spans="1:51" s="14" customFormat="1" ht="12">
      <c r="A101" s="14"/>
      <c r="B101" s="230"/>
      <c r="C101" s="231"/>
      <c r="D101" s="221" t="s">
        <v>131</v>
      </c>
      <c r="E101" s="232" t="s">
        <v>19</v>
      </c>
      <c r="F101" s="233" t="s">
        <v>163</v>
      </c>
      <c r="G101" s="231"/>
      <c r="H101" s="234">
        <v>1146</v>
      </c>
      <c r="I101" s="235"/>
      <c r="J101" s="231"/>
      <c r="K101" s="231"/>
      <c r="L101" s="236"/>
      <c r="M101" s="237"/>
      <c r="N101" s="238"/>
      <c r="O101" s="238"/>
      <c r="P101" s="238"/>
      <c r="Q101" s="238"/>
      <c r="R101" s="238"/>
      <c r="S101" s="238"/>
      <c r="T101" s="239"/>
      <c r="U101" s="14"/>
      <c r="V101" s="14"/>
      <c r="W101" s="14"/>
      <c r="X101" s="14"/>
      <c r="Y101" s="14"/>
      <c r="Z101" s="14"/>
      <c r="AA101" s="14"/>
      <c r="AB101" s="14"/>
      <c r="AC101" s="14"/>
      <c r="AD101" s="14"/>
      <c r="AE101" s="14"/>
      <c r="AT101" s="240" t="s">
        <v>131</v>
      </c>
      <c r="AU101" s="240" t="s">
        <v>81</v>
      </c>
      <c r="AV101" s="14" t="s">
        <v>81</v>
      </c>
      <c r="AW101" s="14" t="s">
        <v>32</v>
      </c>
      <c r="AX101" s="14" t="s">
        <v>79</v>
      </c>
      <c r="AY101" s="240" t="s">
        <v>121</v>
      </c>
    </row>
    <row r="102" spans="1:65" s="2" customFormat="1" ht="16.5" customHeight="1">
      <c r="A102" s="39"/>
      <c r="B102" s="40"/>
      <c r="C102" s="242" t="s">
        <v>161</v>
      </c>
      <c r="D102" s="252" t="s">
        <v>158</v>
      </c>
      <c r="E102" s="243" t="s">
        <v>164</v>
      </c>
      <c r="F102" s="244" t="s">
        <v>165</v>
      </c>
      <c r="G102" s="245" t="s">
        <v>136</v>
      </c>
      <c r="H102" s="246">
        <v>20</v>
      </c>
      <c r="I102" s="247"/>
      <c r="J102" s="248">
        <f>ROUND(I102*H102,2)</f>
        <v>0</v>
      </c>
      <c r="K102" s="244" t="s">
        <v>128</v>
      </c>
      <c r="L102" s="249"/>
      <c r="M102" s="250" t="s">
        <v>19</v>
      </c>
      <c r="N102" s="251" t="s">
        <v>42</v>
      </c>
      <c r="O102" s="85"/>
      <c r="P102" s="215">
        <f>O102*H102</f>
        <v>0</v>
      </c>
      <c r="Q102" s="215">
        <v>9E-05</v>
      </c>
      <c r="R102" s="215">
        <f>Q102*H102</f>
        <v>0.0018000000000000002</v>
      </c>
      <c r="S102" s="215">
        <v>0</v>
      </c>
      <c r="T102" s="216">
        <f>S102*H102</f>
        <v>0</v>
      </c>
      <c r="U102" s="39"/>
      <c r="V102" s="39"/>
      <c r="W102" s="39"/>
      <c r="X102" s="39"/>
      <c r="Y102" s="39"/>
      <c r="Z102" s="39"/>
      <c r="AA102" s="39"/>
      <c r="AB102" s="39"/>
      <c r="AC102" s="39"/>
      <c r="AD102" s="39"/>
      <c r="AE102" s="39"/>
      <c r="AR102" s="217" t="s">
        <v>161</v>
      </c>
      <c r="AT102" s="217" t="s">
        <v>158</v>
      </c>
      <c r="AU102" s="217" t="s">
        <v>81</v>
      </c>
      <c r="AY102" s="18" t="s">
        <v>121</v>
      </c>
      <c r="BE102" s="218">
        <f>IF(N102="základní",J102,0)</f>
        <v>0</v>
      </c>
      <c r="BF102" s="218">
        <f>IF(N102="snížená",J102,0)</f>
        <v>0</v>
      </c>
      <c r="BG102" s="218">
        <f>IF(N102="zákl. přenesená",J102,0)</f>
        <v>0</v>
      </c>
      <c r="BH102" s="218">
        <f>IF(N102="sníž. přenesená",J102,0)</f>
        <v>0</v>
      </c>
      <c r="BI102" s="218">
        <f>IF(N102="nulová",J102,0)</f>
        <v>0</v>
      </c>
      <c r="BJ102" s="18" t="s">
        <v>79</v>
      </c>
      <c r="BK102" s="218">
        <f>ROUND(I102*H102,2)</f>
        <v>0</v>
      </c>
      <c r="BL102" s="18" t="s">
        <v>137</v>
      </c>
      <c r="BM102" s="217" t="s">
        <v>166</v>
      </c>
    </row>
    <row r="103" spans="1:51" s="13" customFormat="1" ht="12">
      <c r="A103" s="13"/>
      <c r="B103" s="219"/>
      <c r="C103" s="220"/>
      <c r="D103" s="221" t="s">
        <v>131</v>
      </c>
      <c r="E103" s="222" t="s">
        <v>19</v>
      </c>
      <c r="F103" s="223" t="s">
        <v>139</v>
      </c>
      <c r="G103" s="220"/>
      <c r="H103" s="222" t="s">
        <v>19</v>
      </c>
      <c r="I103" s="224"/>
      <c r="J103" s="220"/>
      <c r="K103" s="220"/>
      <c r="L103" s="225"/>
      <c r="M103" s="226"/>
      <c r="N103" s="227"/>
      <c r="O103" s="227"/>
      <c r="P103" s="227"/>
      <c r="Q103" s="227"/>
      <c r="R103" s="227"/>
      <c r="S103" s="227"/>
      <c r="T103" s="228"/>
      <c r="U103" s="13"/>
      <c r="V103" s="13"/>
      <c r="W103" s="13"/>
      <c r="X103" s="13"/>
      <c r="Y103" s="13"/>
      <c r="Z103" s="13"/>
      <c r="AA103" s="13"/>
      <c r="AB103" s="13"/>
      <c r="AC103" s="13"/>
      <c r="AD103" s="13"/>
      <c r="AE103" s="13"/>
      <c r="AT103" s="229" t="s">
        <v>131</v>
      </c>
      <c r="AU103" s="229" t="s">
        <v>81</v>
      </c>
      <c r="AV103" s="13" t="s">
        <v>79</v>
      </c>
      <c r="AW103" s="13" t="s">
        <v>32</v>
      </c>
      <c r="AX103" s="13" t="s">
        <v>71</v>
      </c>
      <c r="AY103" s="229" t="s">
        <v>121</v>
      </c>
    </row>
    <row r="104" spans="1:51" s="14" customFormat="1" ht="12">
      <c r="A104" s="14"/>
      <c r="B104" s="230"/>
      <c r="C104" s="231"/>
      <c r="D104" s="221" t="s">
        <v>131</v>
      </c>
      <c r="E104" s="232" t="s">
        <v>19</v>
      </c>
      <c r="F104" s="233" t="s">
        <v>167</v>
      </c>
      <c r="G104" s="231"/>
      <c r="H104" s="234">
        <v>20</v>
      </c>
      <c r="I104" s="235"/>
      <c r="J104" s="231"/>
      <c r="K104" s="231"/>
      <c r="L104" s="236"/>
      <c r="M104" s="237"/>
      <c r="N104" s="238"/>
      <c r="O104" s="238"/>
      <c r="P104" s="238"/>
      <c r="Q104" s="238"/>
      <c r="R104" s="238"/>
      <c r="S104" s="238"/>
      <c r="T104" s="239"/>
      <c r="U104" s="14"/>
      <c r="V104" s="14"/>
      <c r="W104" s="14"/>
      <c r="X104" s="14"/>
      <c r="Y104" s="14"/>
      <c r="Z104" s="14"/>
      <c r="AA104" s="14"/>
      <c r="AB104" s="14"/>
      <c r="AC104" s="14"/>
      <c r="AD104" s="14"/>
      <c r="AE104" s="14"/>
      <c r="AT104" s="240" t="s">
        <v>131</v>
      </c>
      <c r="AU104" s="240" t="s">
        <v>81</v>
      </c>
      <c r="AV104" s="14" t="s">
        <v>81</v>
      </c>
      <c r="AW104" s="14" t="s">
        <v>32</v>
      </c>
      <c r="AX104" s="14" t="s">
        <v>79</v>
      </c>
      <c r="AY104" s="240" t="s">
        <v>121</v>
      </c>
    </row>
    <row r="105" spans="1:65" s="2" customFormat="1" ht="16.5" customHeight="1">
      <c r="A105" s="39"/>
      <c r="B105" s="40"/>
      <c r="C105" s="242" t="s">
        <v>168</v>
      </c>
      <c r="D105" s="253" t="s">
        <v>158</v>
      </c>
      <c r="E105" s="243" t="s">
        <v>169</v>
      </c>
      <c r="F105" s="244" t="s">
        <v>170</v>
      </c>
      <c r="G105" s="245" t="s">
        <v>136</v>
      </c>
      <c r="H105" s="246">
        <v>2288</v>
      </c>
      <c r="I105" s="247"/>
      <c r="J105" s="248">
        <f>ROUND(I105*H105,2)</f>
        <v>0</v>
      </c>
      <c r="K105" s="244" t="s">
        <v>128</v>
      </c>
      <c r="L105" s="249"/>
      <c r="M105" s="250" t="s">
        <v>19</v>
      </c>
      <c r="N105" s="251" t="s">
        <v>42</v>
      </c>
      <c r="O105" s="85"/>
      <c r="P105" s="215">
        <f>O105*H105</f>
        <v>0</v>
      </c>
      <c r="Q105" s="215">
        <v>0.00123</v>
      </c>
      <c r="R105" s="215">
        <f>Q105*H105</f>
        <v>2.81424</v>
      </c>
      <c r="S105" s="215">
        <v>0</v>
      </c>
      <c r="T105" s="216">
        <f>S105*H105</f>
        <v>0</v>
      </c>
      <c r="U105" s="39"/>
      <c r="V105" s="39"/>
      <c r="W105" s="39"/>
      <c r="X105" s="39"/>
      <c r="Y105" s="39"/>
      <c r="Z105" s="39"/>
      <c r="AA105" s="39"/>
      <c r="AB105" s="39"/>
      <c r="AC105" s="39"/>
      <c r="AD105" s="39"/>
      <c r="AE105" s="39"/>
      <c r="AR105" s="217" t="s">
        <v>161</v>
      </c>
      <c r="AT105" s="217" t="s">
        <v>158</v>
      </c>
      <c r="AU105" s="217" t="s">
        <v>81</v>
      </c>
      <c r="AY105" s="18" t="s">
        <v>121</v>
      </c>
      <c r="BE105" s="218">
        <f>IF(N105="základní",J105,0)</f>
        <v>0</v>
      </c>
      <c r="BF105" s="218">
        <f>IF(N105="snížená",J105,0)</f>
        <v>0</v>
      </c>
      <c r="BG105" s="218">
        <f>IF(N105="zákl. přenesená",J105,0)</f>
        <v>0</v>
      </c>
      <c r="BH105" s="218">
        <f>IF(N105="sníž. přenesená",J105,0)</f>
        <v>0</v>
      </c>
      <c r="BI105" s="218">
        <f>IF(N105="nulová",J105,0)</f>
        <v>0</v>
      </c>
      <c r="BJ105" s="18" t="s">
        <v>79</v>
      </c>
      <c r="BK105" s="218">
        <f>ROUND(I105*H105,2)</f>
        <v>0</v>
      </c>
      <c r="BL105" s="18" t="s">
        <v>137</v>
      </c>
      <c r="BM105" s="217" t="s">
        <v>171</v>
      </c>
    </row>
    <row r="106" spans="1:51" s="13" customFormat="1" ht="12">
      <c r="A106" s="13"/>
      <c r="B106" s="219"/>
      <c r="C106" s="220"/>
      <c r="D106" s="221" t="s">
        <v>131</v>
      </c>
      <c r="E106" s="222" t="s">
        <v>19</v>
      </c>
      <c r="F106" s="223" t="s">
        <v>139</v>
      </c>
      <c r="G106" s="220"/>
      <c r="H106" s="222" t="s">
        <v>19</v>
      </c>
      <c r="I106" s="224"/>
      <c r="J106" s="220"/>
      <c r="K106" s="220"/>
      <c r="L106" s="225"/>
      <c r="M106" s="226"/>
      <c r="N106" s="227"/>
      <c r="O106" s="227"/>
      <c r="P106" s="227"/>
      <c r="Q106" s="227"/>
      <c r="R106" s="227"/>
      <c r="S106" s="227"/>
      <c r="T106" s="228"/>
      <c r="U106" s="13"/>
      <c r="V106" s="13"/>
      <c r="W106" s="13"/>
      <c r="X106" s="13"/>
      <c r="Y106" s="13"/>
      <c r="Z106" s="13"/>
      <c r="AA106" s="13"/>
      <c r="AB106" s="13"/>
      <c r="AC106" s="13"/>
      <c r="AD106" s="13"/>
      <c r="AE106" s="13"/>
      <c r="AT106" s="229" t="s">
        <v>131</v>
      </c>
      <c r="AU106" s="229" t="s">
        <v>81</v>
      </c>
      <c r="AV106" s="13" t="s">
        <v>79</v>
      </c>
      <c r="AW106" s="13" t="s">
        <v>32</v>
      </c>
      <c r="AX106" s="13" t="s">
        <v>71</v>
      </c>
      <c r="AY106" s="229" t="s">
        <v>121</v>
      </c>
    </row>
    <row r="107" spans="1:51" s="14" customFormat="1" ht="12">
      <c r="A107" s="14"/>
      <c r="B107" s="230"/>
      <c r="C107" s="231"/>
      <c r="D107" s="221" t="s">
        <v>131</v>
      </c>
      <c r="E107" s="232" t="s">
        <v>19</v>
      </c>
      <c r="F107" s="233" t="s">
        <v>172</v>
      </c>
      <c r="G107" s="231"/>
      <c r="H107" s="234">
        <v>2288</v>
      </c>
      <c r="I107" s="235"/>
      <c r="J107" s="231"/>
      <c r="K107" s="231"/>
      <c r="L107" s="236"/>
      <c r="M107" s="237"/>
      <c r="N107" s="238"/>
      <c r="O107" s="238"/>
      <c r="P107" s="238"/>
      <c r="Q107" s="238"/>
      <c r="R107" s="238"/>
      <c r="S107" s="238"/>
      <c r="T107" s="239"/>
      <c r="U107" s="14"/>
      <c r="V107" s="14"/>
      <c r="W107" s="14"/>
      <c r="X107" s="14"/>
      <c r="Y107" s="14"/>
      <c r="Z107" s="14"/>
      <c r="AA107" s="14"/>
      <c r="AB107" s="14"/>
      <c r="AC107" s="14"/>
      <c r="AD107" s="14"/>
      <c r="AE107" s="14"/>
      <c r="AT107" s="240" t="s">
        <v>131</v>
      </c>
      <c r="AU107" s="240" t="s">
        <v>81</v>
      </c>
      <c r="AV107" s="14" t="s">
        <v>81</v>
      </c>
      <c r="AW107" s="14" t="s">
        <v>32</v>
      </c>
      <c r="AX107" s="14" t="s">
        <v>79</v>
      </c>
      <c r="AY107" s="240" t="s">
        <v>121</v>
      </c>
    </row>
    <row r="108" spans="1:65" s="2" customFormat="1" ht="16.5" customHeight="1">
      <c r="A108" s="39"/>
      <c r="B108" s="40"/>
      <c r="C108" s="242" t="s">
        <v>173</v>
      </c>
      <c r="D108" s="254" t="s">
        <v>158</v>
      </c>
      <c r="E108" s="243" t="s">
        <v>174</v>
      </c>
      <c r="F108" s="244" t="s">
        <v>175</v>
      </c>
      <c r="G108" s="245" t="s">
        <v>136</v>
      </c>
      <c r="H108" s="246">
        <v>20</v>
      </c>
      <c r="I108" s="247"/>
      <c r="J108" s="248">
        <f>ROUND(I108*H108,2)</f>
        <v>0</v>
      </c>
      <c r="K108" s="244" t="s">
        <v>128</v>
      </c>
      <c r="L108" s="249"/>
      <c r="M108" s="250" t="s">
        <v>19</v>
      </c>
      <c r="N108" s="251" t="s">
        <v>42</v>
      </c>
      <c r="O108" s="85"/>
      <c r="P108" s="215">
        <f>O108*H108</f>
        <v>0</v>
      </c>
      <c r="Q108" s="215">
        <v>0.00891</v>
      </c>
      <c r="R108" s="215">
        <f>Q108*H108</f>
        <v>0.1782</v>
      </c>
      <c r="S108" s="215">
        <v>0</v>
      </c>
      <c r="T108" s="216">
        <f>S108*H108</f>
        <v>0</v>
      </c>
      <c r="U108" s="39"/>
      <c r="V108" s="39"/>
      <c r="W108" s="39"/>
      <c r="X108" s="39"/>
      <c r="Y108" s="39"/>
      <c r="Z108" s="39"/>
      <c r="AA108" s="39"/>
      <c r="AB108" s="39"/>
      <c r="AC108" s="39"/>
      <c r="AD108" s="39"/>
      <c r="AE108" s="39"/>
      <c r="AR108" s="217" t="s">
        <v>176</v>
      </c>
      <c r="AT108" s="217" t="s">
        <v>158</v>
      </c>
      <c r="AU108" s="217" t="s">
        <v>81</v>
      </c>
      <c r="AY108" s="18" t="s">
        <v>121</v>
      </c>
      <c r="BE108" s="218">
        <f>IF(N108="základní",J108,0)</f>
        <v>0</v>
      </c>
      <c r="BF108" s="218">
        <f>IF(N108="snížená",J108,0)</f>
        <v>0</v>
      </c>
      <c r="BG108" s="218">
        <f>IF(N108="zákl. přenesená",J108,0)</f>
        <v>0</v>
      </c>
      <c r="BH108" s="218">
        <f>IF(N108="sníž. přenesená",J108,0)</f>
        <v>0</v>
      </c>
      <c r="BI108" s="218">
        <f>IF(N108="nulová",J108,0)</f>
        <v>0</v>
      </c>
      <c r="BJ108" s="18" t="s">
        <v>79</v>
      </c>
      <c r="BK108" s="218">
        <f>ROUND(I108*H108,2)</f>
        <v>0</v>
      </c>
      <c r="BL108" s="18" t="s">
        <v>177</v>
      </c>
      <c r="BM108" s="217" t="s">
        <v>178</v>
      </c>
    </row>
    <row r="109" spans="1:51" s="13" customFormat="1" ht="12">
      <c r="A109" s="13"/>
      <c r="B109" s="219"/>
      <c r="C109" s="220"/>
      <c r="D109" s="221" t="s">
        <v>131</v>
      </c>
      <c r="E109" s="222" t="s">
        <v>19</v>
      </c>
      <c r="F109" s="223" t="s">
        <v>132</v>
      </c>
      <c r="G109" s="220"/>
      <c r="H109" s="222" t="s">
        <v>19</v>
      </c>
      <c r="I109" s="224"/>
      <c r="J109" s="220"/>
      <c r="K109" s="220"/>
      <c r="L109" s="225"/>
      <c r="M109" s="226"/>
      <c r="N109" s="227"/>
      <c r="O109" s="227"/>
      <c r="P109" s="227"/>
      <c r="Q109" s="227"/>
      <c r="R109" s="227"/>
      <c r="S109" s="227"/>
      <c r="T109" s="228"/>
      <c r="U109" s="13"/>
      <c r="V109" s="13"/>
      <c r="W109" s="13"/>
      <c r="X109" s="13"/>
      <c r="Y109" s="13"/>
      <c r="Z109" s="13"/>
      <c r="AA109" s="13"/>
      <c r="AB109" s="13"/>
      <c r="AC109" s="13"/>
      <c r="AD109" s="13"/>
      <c r="AE109" s="13"/>
      <c r="AT109" s="229" t="s">
        <v>131</v>
      </c>
      <c r="AU109" s="229" t="s">
        <v>81</v>
      </c>
      <c r="AV109" s="13" t="s">
        <v>79</v>
      </c>
      <c r="AW109" s="13" t="s">
        <v>32</v>
      </c>
      <c r="AX109" s="13" t="s">
        <v>71</v>
      </c>
      <c r="AY109" s="229" t="s">
        <v>121</v>
      </c>
    </row>
    <row r="110" spans="1:51" s="14" customFormat="1" ht="12">
      <c r="A110" s="14"/>
      <c r="B110" s="230"/>
      <c r="C110" s="231"/>
      <c r="D110" s="221" t="s">
        <v>131</v>
      </c>
      <c r="E110" s="232" t="s">
        <v>19</v>
      </c>
      <c r="F110" s="233" t="s">
        <v>151</v>
      </c>
      <c r="G110" s="231"/>
      <c r="H110" s="234">
        <v>20</v>
      </c>
      <c r="I110" s="235"/>
      <c r="J110" s="231"/>
      <c r="K110" s="231"/>
      <c r="L110" s="236"/>
      <c r="M110" s="237"/>
      <c r="N110" s="238"/>
      <c r="O110" s="238"/>
      <c r="P110" s="238"/>
      <c r="Q110" s="238"/>
      <c r="R110" s="238"/>
      <c r="S110" s="238"/>
      <c r="T110" s="239"/>
      <c r="U110" s="14"/>
      <c r="V110" s="14"/>
      <c r="W110" s="14"/>
      <c r="X110" s="14"/>
      <c r="Y110" s="14"/>
      <c r="Z110" s="14"/>
      <c r="AA110" s="14"/>
      <c r="AB110" s="14"/>
      <c r="AC110" s="14"/>
      <c r="AD110" s="14"/>
      <c r="AE110" s="14"/>
      <c r="AT110" s="240" t="s">
        <v>131</v>
      </c>
      <c r="AU110" s="240" t="s">
        <v>81</v>
      </c>
      <c r="AV110" s="14" t="s">
        <v>81</v>
      </c>
      <c r="AW110" s="14" t="s">
        <v>32</v>
      </c>
      <c r="AX110" s="14" t="s">
        <v>79</v>
      </c>
      <c r="AY110" s="240" t="s">
        <v>121</v>
      </c>
    </row>
    <row r="111" spans="1:65" s="2" customFormat="1" ht="16.5" customHeight="1">
      <c r="A111" s="39"/>
      <c r="B111" s="40"/>
      <c r="C111" s="242" t="s">
        <v>179</v>
      </c>
      <c r="D111" s="254" t="s">
        <v>158</v>
      </c>
      <c r="E111" s="243" t="s">
        <v>180</v>
      </c>
      <c r="F111" s="244" t="s">
        <v>181</v>
      </c>
      <c r="G111" s="245" t="s">
        <v>136</v>
      </c>
      <c r="H111" s="246">
        <v>80</v>
      </c>
      <c r="I111" s="247"/>
      <c r="J111" s="248">
        <f>ROUND(I111*H111,2)</f>
        <v>0</v>
      </c>
      <c r="K111" s="244" t="s">
        <v>128</v>
      </c>
      <c r="L111" s="249"/>
      <c r="M111" s="250" t="s">
        <v>19</v>
      </c>
      <c r="N111" s="251" t="s">
        <v>42</v>
      </c>
      <c r="O111" s="85"/>
      <c r="P111" s="215">
        <f>O111*H111</f>
        <v>0</v>
      </c>
      <c r="Q111" s="215">
        <v>0.00052</v>
      </c>
      <c r="R111" s="215">
        <f>Q111*H111</f>
        <v>0.0416</v>
      </c>
      <c r="S111" s="215">
        <v>0</v>
      </c>
      <c r="T111" s="216">
        <f>S111*H111</f>
        <v>0</v>
      </c>
      <c r="U111" s="39"/>
      <c r="V111" s="39"/>
      <c r="W111" s="39"/>
      <c r="X111" s="39"/>
      <c r="Y111" s="39"/>
      <c r="Z111" s="39"/>
      <c r="AA111" s="39"/>
      <c r="AB111" s="39"/>
      <c r="AC111" s="39"/>
      <c r="AD111" s="39"/>
      <c r="AE111" s="39"/>
      <c r="AR111" s="217" t="s">
        <v>176</v>
      </c>
      <c r="AT111" s="217" t="s">
        <v>158</v>
      </c>
      <c r="AU111" s="217" t="s">
        <v>81</v>
      </c>
      <c r="AY111" s="18" t="s">
        <v>121</v>
      </c>
      <c r="BE111" s="218">
        <f>IF(N111="základní",J111,0)</f>
        <v>0</v>
      </c>
      <c r="BF111" s="218">
        <f>IF(N111="snížená",J111,0)</f>
        <v>0</v>
      </c>
      <c r="BG111" s="218">
        <f>IF(N111="zákl. přenesená",J111,0)</f>
        <v>0</v>
      </c>
      <c r="BH111" s="218">
        <f>IF(N111="sníž. přenesená",J111,0)</f>
        <v>0</v>
      </c>
      <c r="BI111" s="218">
        <f>IF(N111="nulová",J111,0)</f>
        <v>0</v>
      </c>
      <c r="BJ111" s="18" t="s">
        <v>79</v>
      </c>
      <c r="BK111" s="218">
        <f>ROUND(I111*H111,2)</f>
        <v>0</v>
      </c>
      <c r="BL111" s="18" t="s">
        <v>177</v>
      </c>
      <c r="BM111" s="217" t="s">
        <v>182</v>
      </c>
    </row>
    <row r="112" spans="1:51" s="13" customFormat="1" ht="12">
      <c r="A112" s="13"/>
      <c r="B112" s="219"/>
      <c r="C112" s="220"/>
      <c r="D112" s="221" t="s">
        <v>131</v>
      </c>
      <c r="E112" s="222" t="s">
        <v>19</v>
      </c>
      <c r="F112" s="223" t="s">
        <v>132</v>
      </c>
      <c r="G112" s="220"/>
      <c r="H112" s="222" t="s">
        <v>19</v>
      </c>
      <c r="I112" s="224"/>
      <c r="J112" s="220"/>
      <c r="K112" s="220"/>
      <c r="L112" s="225"/>
      <c r="M112" s="226"/>
      <c r="N112" s="227"/>
      <c r="O112" s="227"/>
      <c r="P112" s="227"/>
      <c r="Q112" s="227"/>
      <c r="R112" s="227"/>
      <c r="S112" s="227"/>
      <c r="T112" s="228"/>
      <c r="U112" s="13"/>
      <c r="V112" s="13"/>
      <c r="W112" s="13"/>
      <c r="X112" s="13"/>
      <c r="Y112" s="13"/>
      <c r="Z112" s="13"/>
      <c r="AA112" s="13"/>
      <c r="AB112" s="13"/>
      <c r="AC112" s="13"/>
      <c r="AD112" s="13"/>
      <c r="AE112" s="13"/>
      <c r="AT112" s="229" t="s">
        <v>131</v>
      </c>
      <c r="AU112" s="229" t="s">
        <v>81</v>
      </c>
      <c r="AV112" s="13" t="s">
        <v>79</v>
      </c>
      <c r="AW112" s="13" t="s">
        <v>32</v>
      </c>
      <c r="AX112" s="13" t="s">
        <v>71</v>
      </c>
      <c r="AY112" s="229" t="s">
        <v>121</v>
      </c>
    </row>
    <row r="113" spans="1:51" s="14" customFormat="1" ht="12">
      <c r="A113" s="14"/>
      <c r="B113" s="230"/>
      <c r="C113" s="231"/>
      <c r="D113" s="221" t="s">
        <v>131</v>
      </c>
      <c r="E113" s="232" t="s">
        <v>19</v>
      </c>
      <c r="F113" s="233" t="s">
        <v>183</v>
      </c>
      <c r="G113" s="231"/>
      <c r="H113" s="234">
        <v>80</v>
      </c>
      <c r="I113" s="235"/>
      <c r="J113" s="231"/>
      <c r="K113" s="231"/>
      <c r="L113" s="236"/>
      <c r="M113" s="237"/>
      <c r="N113" s="238"/>
      <c r="O113" s="238"/>
      <c r="P113" s="238"/>
      <c r="Q113" s="238"/>
      <c r="R113" s="238"/>
      <c r="S113" s="238"/>
      <c r="T113" s="239"/>
      <c r="U113" s="14"/>
      <c r="V113" s="14"/>
      <c r="W113" s="14"/>
      <c r="X113" s="14"/>
      <c r="Y113" s="14"/>
      <c r="Z113" s="14"/>
      <c r="AA113" s="14"/>
      <c r="AB113" s="14"/>
      <c r="AC113" s="14"/>
      <c r="AD113" s="14"/>
      <c r="AE113" s="14"/>
      <c r="AT113" s="240" t="s">
        <v>131</v>
      </c>
      <c r="AU113" s="240" t="s">
        <v>81</v>
      </c>
      <c r="AV113" s="14" t="s">
        <v>81</v>
      </c>
      <c r="AW113" s="14" t="s">
        <v>32</v>
      </c>
      <c r="AX113" s="14" t="s">
        <v>79</v>
      </c>
      <c r="AY113" s="240" t="s">
        <v>121</v>
      </c>
    </row>
    <row r="114" spans="1:65" s="2" customFormat="1" ht="16.5" customHeight="1">
      <c r="A114" s="39"/>
      <c r="B114" s="40"/>
      <c r="C114" s="242" t="s">
        <v>184</v>
      </c>
      <c r="D114" s="254" t="s">
        <v>158</v>
      </c>
      <c r="E114" s="243" t="s">
        <v>185</v>
      </c>
      <c r="F114" s="244" t="s">
        <v>186</v>
      </c>
      <c r="G114" s="245" t="s">
        <v>136</v>
      </c>
      <c r="H114" s="246">
        <v>80</v>
      </c>
      <c r="I114" s="247"/>
      <c r="J114" s="248">
        <f>ROUND(I114*H114,2)</f>
        <v>0</v>
      </c>
      <c r="K114" s="244" t="s">
        <v>128</v>
      </c>
      <c r="L114" s="249"/>
      <c r="M114" s="250" t="s">
        <v>19</v>
      </c>
      <c r="N114" s="251" t="s">
        <v>42</v>
      </c>
      <c r="O114" s="85"/>
      <c r="P114" s="215">
        <f>O114*H114</f>
        <v>0</v>
      </c>
      <c r="Q114" s="215">
        <v>9E-05</v>
      </c>
      <c r="R114" s="215">
        <f>Q114*H114</f>
        <v>0.007200000000000001</v>
      </c>
      <c r="S114" s="215">
        <v>0</v>
      </c>
      <c r="T114" s="216">
        <f>S114*H114</f>
        <v>0</v>
      </c>
      <c r="U114" s="39"/>
      <c r="V114" s="39"/>
      <c r="W114" s="39"/>
      <c r="X114" s="39"/>
      <c r="Y114" s="39"/>
      <c r="Z114" s="39"/>
      <c r="AA114" s="39"/>
      <c r="AB114" s="39"/>
      <c r="AC114" s="39"/>
      <c r="AD114" s="39"/>
      <c r="AE114" s="39"/>
      <c r="AR114" s="217" t="s">
        <v>176</v>
      </c>
      <c r="AT114" s="217" t="s">
        <v>158</v>
      </c>
      <c r="AU114" s="217" t="s">
        <v>81</v>
      </c>
      <c r="AY114" s="18" t="s">
        <v>121</v>
      </c>
      <c r="BE114" s="218">
        <f>IF(N114="základní",J114,0)</f>
        <v>0</v>
      </c>
      <c r="BF114" s="218">
        <f>IF(N114="snížená",J114,0)</f>
        <v>0</v>
      </c>
      <c r="BG114" s="218">
        <f>IF(N114="zákl. přenesená",J114,0)</f>
        <v>0</v>
      </c>
      <c r="BH114" s="218">
        <f>IF(N114="sníž. přenesená",J114,0)</f>
        <v>0</v>
      </c>
      <c r="BI114" s="218">
        <f>IF(N114="nulová",J114,0)</f>
        <v>0</v>
      </c>
      <c r="BJ114" s="18" t="s">
        <v>79</v>
      </c>
      <c r="BK114" s="218">
        <f>ROUND(I114*H114,2)</f>
        <v>0</v>
      </c>
      <c r="BL114" s="18" t="s">
        <v>177</v>
      </c>
      <c r="BM114" s="217" t="s">
        <v>187</v>
      </c>
    </row>
    <row r="115" spans="1:51" s="13" customFormat="1" ht="12">
      <c r="A115" s="13"/>
      <c r="B115" s="219"/>
      <c r="C115" s="220"/>
      <c r="D115" s="221" t="s">
        <v>131</v>
      </c>
      <c r="E115" s="222" t="s">
        <v>19</v>
      </c>
      <c r="F115" s="223" t="s">
        <v>132</v>
      </c>
      <c r="G115" s="220"/>
      <c r="H115" s="222" t="s">
        <v>19</v>
      </c>
      <c r="I115" s="224"/>
      <c r="J115" s="220"/>
      <c r="K115" s="220"/>
      <c r="L115" s="225"/>
      <c r="M115" s="226"/>
      <c r="N115" s="227"/>
      <c r="O115" s="227"/>
      <c r="P115" s="227"/>
      <c r="Q115" s="227"/>
      <c r="R115" s="227"/>
      <c r="S115" s="227"/>
      <c r="T115" s="228"/>
      <c r="U115" s="13"/>
      <c r="V115" s="13"/>
      <c r="W115" s="13"/>
      <c r="X115" s="13"/>
      <c r="Y115" s="13"/>
      <c r="Z115" s="13"/>
      <c r="AA115" s="13"/>
      <c r="AB115" s="13"/>
      <c r="AC115" s="13"/>
      <c r="AD115" s="13"/>
      <c r="AE115" s="13"/>
      <c r="AT115" s="229" t="s">
        <v>131</v>
      </c>
      <c r="AU115" s="229" t="s">
        <v>81</v>
      </c>
      <c r="AV115" s="13" t="s">
        <v>79</v>
      </c>
      <c r="AW115" s="13" t="s">
        <v>32</v>
      </c>
      <c r="AX115" s="13" t="s">
        <v>71</v>
      </c>
      <c r="AY115" s="229" t="s">
        <v>121</v>
      </c>
    </row>
    <row r="116" spans="1:51" s="14" customFormat="1" ht="12">
      <c r="A116" s="14"/>
      <c r="B116" s="230"/>
      <c r="C116" s="231"/>
      <c r="D116" s="221" t="s">
        <v>131</v>
      </c>
      <c r="E116" s="232" t="s">
        <v>19</v>
      </c>
      <c r="F116" s="233" t="s">
        <v>183</v>
      </c>
      <c r="G116" s="231"/>
      <c r="H116" s="234">
        <v>80</v>
      </c>
      <c r="I116" s="235"/>
      <c r="J116" s="231"/>
      <c r="K116" s="231"/>
      <c r="L116" s="236"/>
      <c r="M116" s="237"/>
      <c r="N116" s="238"/>
      <c r="O116" s="238"/>
      <c r="P116" s="238"/>
      <c r="Q116" s="238"/>
      <c r="R116" s="238"/>
      <c r="S116" s="238"/>
      <c r="T116" s="239"/>
      <c r="U116" s="14"/>
      <c r="V116" s="14"/>
      <c r="W116" s="14"/>
      <c r="X116" s="14"/>
      <c r="Y116" s="14"/>
      <c r="Z116" s="14"/>
      <c r="AA116" s="14"/>
      <c r="AB116" s="14"/>
      <c r="AC116" s="14"/>
      <c r="AD116" s="14"/>
      <c r="AE116" s="14"/>
      <c r="AT116" s="240" t="s">
        <v>131</v>
      </c>
      <c r="AU116" s="240" t="s">
        <v>81</v>
      </c>
      <c r="AV116" s="14" t="s">
        <v>81</v>
      </c>
      <c r="AW116" s="14" t="s">
        <v>32</v>
      </c>
      <c r="AX116" s="14" t="s">
        <v>79</v>
      </c>
      <c r="AY116" s="240" t="s">
        <v>121</v>
      </c>
    </row>
    <row r="117" spans="1:65" s="2" customFormat="1" ht="37.8" customHeight="1">
      <c r="A117" s="39"/>
      <c r="B117" s="40"/>
      <c r="C117" s="205" t="s">
        <v>188</v>
      </c>
      <c r="D117" s="205" t="s">
        <v>124</v>
      </c>
      <c r="E117" s="207" t="s">
        <v>189</v>
      </c>
      <c r="F117" s="208" t="s">
        <v>190</v>
      </c>
      <c r="G117" s="209" t="s">
        <v>191</v>
      </c>
      <c r="H117" s="210">
        <v>341</v>
      </c>
      <c r="I117" s="211"/>
      <c r="J117" s="212">
        <f>ROUND(I117*H117,2)</f>
        <v>0</v>
      </c>
      <c r="K117" s="208" t="s">
        <v>128</v>
      </c>
      <c r="L117" s="45"/>
      <c r="M117" s="213" t="s">
        <v>19</v>
      </c>
      <c r="N117" s="214" t="s">
        <v>42</v>
      </c>
      <c r="O117" s="85"/>
      <c r="P117" s="215">
        <f>O117*H117</f>
        <v>0</v>
      </c>
      <c r="Q117" s="215">
        <v>0</v>
      </c>
      <c r="R117" s="215">
        <f>Q117*H117</f>
        <v>0</v>
      </c>
      <c r="S117" s="215">
        <v>0</v>
      </c>
      <c r="T117" s="216">
        <f>S117*H117</f>
        <v>0</v>
      </c>
      <c r="U117" s="39"/>
      <c r="V117" s="39"/>
      <c r="W117" s="39"/>
      <c r="X117" s="39"/>
      <c r="Y117" s="39"/>
      <c r="Z117" s="39"/>
      <c r="AA117" s="39"/>
      <c r="AB117" s="39"/>
      <c r="AC117" s="39"/>
      <c r="AD117" s="39"/>
      <c r="AE117" s="39"/>
      <c r="AR117" s="217" t="s">
        <v>137</v>
      </c>
      <c r="AT117" s="217" t="s">
        <v>124</v>
      </c>
      <c r="AU117" s="217" t="s">
        <v>81</v>
      </c>
      <c r="AY117" s="18" t="s">
        <v>121</v>
      </c>
      <c r="BE117" s="218">
        <f>IF(N117="základní",J117,0)</f>
        <v>0</v>
      </c>
      <c r="BF117" s="218">
        <f>IF(N117="snížená",J117,0)</f>
        <v>0</v>
      </c>
      <c r="BG117" s="218">
        <f>IF(N117="zákl. přenesená",J117,0)</f>
        <v>0</v>
      </c>
      <c r="BH117" s="218">
        <f>IF(N117="sníž. přenesená",J117,0)</f>
        <v>0</v>
      </c>
      <c r="BI117" s="218">
        <f>IF(N117="nulová",J117,0)</f>
        <v>0</v>
      </c>
      <c r="BJ117" s="18" t="s">
        <v>79</v>
      </c>
      <c r="BK117" s="218">
        <f>ROUND(I117*H117,2)</f>
        <v>0</v>
      </c>
      <c r="BL117" s="18" t="s">
        <v>137</v>
      </c>
      <c r="BM117" s="217" t="s">
        <v>192</v>
      </c>
    </row>
    <row r="118" spans="1:51" s="14" customFormat="1" ht="12">
      <c r="A118" s="14"/>
      <c r="B118" s="230"/>
      <c r="C118" s="231"/>
      <c r="D118" s="221" t="s">
        <v>131</v>
      </c>
      <c r="E118" s="232" t="s">
        <v>19</v>
      </c>
      <c r="F118" s="233" t="s">
        <v>193</v>
      </c>
      <c r="G118" s="231"/>
      <c r="H118" s="234">
        <v>341</v>
      </c>
      <c r="I118" s="235"/>
      <c r="J118" s="231"/>
      <c r="K118" s="231"/>
      <c r="L118" s="236"/>
      <c r="M118" s="237"/>
      <c r="N118" s="238"/>
      <c r="O118" s="238"/>
      <c r="P118" s="238"/>
      <c r="Q118" s="238"/>
      <c r="R118" s="238"/>
      <c r="S118" s="238"/>
      <c r="T118" s="239"/>
      <c r="U118" s="14"/>
      <c r="V118" s="14"/>
      <c r="W118" s="14"/>
      <c r="X118" s="14"/>
      <c r="Y118" s="14"/>
      <c r="Z118" s="14"/>
      <c r="AA118" s="14"/>
      <c r="AB118" s="14"/>
      <c r="AC118" s="14"/>
      <c r="AD118" s="14"/>
      <c r="AE118" s="14"/>
      <c r="AT118" s="240" t="s">
        <v>131</v>
      </c>
      <c r="AU118" s="240" t="s">
        <v>81</v>
      </c>
      <c r="AV118" s="14" t="s">
        <v>81</v>
      </c>
      <c r="AW118" s="14" t="s">
        <v>32</v>
      </c>
      <c r="AX118" s="14" t="s">
        <v>79</v>
      </c>
      <c r="AY118" s="240" t="s">
        <v>121</v>
      </c>
    </row>
    <row r="119" spans="1:65" s="2" customFormat="1" ht="16.5" customHeight="1">
      <c r="A119" s="39"/>
      <c r="B119" s="40"/>
      <c r="C119" s="242" t="s">
        <v>194</v>
      </c>
      <c r="D119" s="253" t="s">
        <v>158</v>
      </c>
      <c r="E119" s="243" t="s">
        <v>195</v>
      </c>
      <c r="F119" s="244" t="s">
        <v>196</v>
      </c>
      <c r="G119" s="245" t="s">
        <v>197</v>
      </c>
      <c r="H119" s="246">
        <v>18.414</v>
      </c>
      <c r="I119" s="247"/>
      <c r="J119" s="248">
        <f>ROUND(I119*H119,2)</f>
        <v>0</v>
      </c>
      <c r="K119" s="244" t="s">
        <v>128</v>
      </c>
      <c r="L119" s="249"/>
      <c r="M119" s="250" t="s">
        <v>19</v>
      </c>
      <c r="N119" s="251" t="s">
        <v>42</v>
      </c>
      <c r="O119" s="85"/>
      <c r="P119" s="215">
        <f>O119*H119</f>
        <v>0</v>
      </c>
      <c r="Q119" s="215">
        <v>1</v>
      </c>
      <c r="R119" s="215">
        <f>Q119*H119</f>
        <v>18.414</v>
      </c>
      <c r="S119" s="215">
        <v>0</v>
      </c>
      <c r="T119" s="216">
        <f>S119*H119</f>
        <v>0</v>
      </c>
      <c r="U119" s="39"/>
      <c r="V119" s="39"/>
      <c r="W119" s="39"/>
      <c r="X119" s="39"/>
      <c r="Y119" s="39"/>
      <c r="Z119" s="39"/>
      <c r="AA119" s="39"/>
      <c r="AB119" s="39"/>
      <c r="AC119" s="39"/>
      <c r="AD119" s="39"/>
      <c r="AE119" s="39"/>
      <c r="AR119" s="217" t="s">
        <v>161</v>
      </c>
      <c r="AT119" s="217" t="s">
        <v>158</v>
      </c>
      <c r="AU119" s="217" t="s">
        <v>81</v>
      </c>
      <c r="AY119" s="18" t="s">
        <v>121</v>
      </c>
      <c r="BE119" s="218">
        <f>IF(N119="základní",J119,0)</f>
        <v>0</v>
      </c>
      <c r="BF119" s="218">
        <f>IF(N119="snížená",J119,0)</f>
        <v>0</v>
      </c>
      <c r="BG119" s="218">
        <f>IF(N119="zákl. přenesená",J119,0)</f>
        <v>0</v>
      </c>
      <c r="BH119" s="218">
        <f>IF(N119="sníž. přenesená",J119,0)</f>
        <v>0</v>
      </c>
      <c r="BI119" s="218">
        <f>IF(N119="nulová",J119,0)</f>
        <v>0</v>
      </c>
      <c r="BJ119" s="18" t="s">
        <v>79</v>
      </c>
      <c r="BK119" s="218">
        <f>ROUND(I119*H119,2)</f>
        <v>0</v>
      </c>
      <c r="BL119" s="18" t="s">
        <v>137</v>
      </c>
      <c r="BM119" s="217" t="s">
        <v>198</v>
      </c>
    </row>
    <row r="120" spans="1:51" s="13" customFormat="1" ht="12">
      <c r="A120" s="13"/>
      <c r="B120" s="219"/>
      <c r="C120" s="220"/>
      <c r="D120" s="221" t="s">
        <v>131</v>
      </c>
      <c r="E120" s="222" t="s">
        <v>19</v>
      </c>
      <c r="F120" s="223" t="s">
        <v>139</v>
      </c>
      <c r="G120" s="220"/>
      <c r="H120" s="222" t="s">
        <v>19</v>
      </c>
      <c r="I120" s="224"/>
      <c r="J120" s="220"/>
      <c r="K120" s="220"/>
      <c r="L120" s="225"/>
      <c r="M120" s="226"/>
      <c r="N120" s="227"/>
      <c r="O120" s="227"/>
      <c r="P120" s="227"/>
      <c r="Q120" s="227"/>
      <c r="R120" s="227"/>
      <c r="S120" s="227"/>
      <c r="T120" s="228"/>
      <c r="U120" s="13"/>
      <c r="V120" s="13"/>
      <c r="W120" s="13"/>
      <c r="X120" s="13"/>
      <c r="Y120" s="13"/>
      <c r="Z120" s="13"/>
      <c r="AA120" s="13"/>
      <c r="AB120" s="13"/>
      <c r="AC120" s="13"/>
      <c r="AD120" s="13"/>
      <c r="AE120" s="13"/>
      <c r="AT120" s="229" t="s">
        <v>131</v>
      </c>
      <c r="AU120" s="229" t="s">
        <v>81</v>
      </c>
      <c r="AV120" s="13" t="s">
        <v>79</v>
      </c>
      <c r="AW120" s="13" t="s">
        <v>32</v>
      </c>
      <c r="AX120" s="13" t="s">
        <v>71</v>
      </c>
      <c r="AY120" s="229" t="s">
        <v>121</v>
      </c>
    </row>
    <row r="121" spans="1:51" s="14" customFormat="1" ht="12">
      <c r="A121" s="14"/>
      <c r="B121" s="230"/>
      <c r="C121" s="231"/>
      <c r="D121" s="221" t="s">
        <v>131</v>
      </c>
      <c r="E121" s="232" t="s">
        <v>19</v>
      </c>
      <c r="F121" s="233" t="s">
        <v>199</v>
      </c>
      <c r="G121" s="231"/>
      <c r="H121" s="234">
        <v>18.414</v>
      </c>
      <c r="I121" s="235"/>
      <c r="J121" s="231"/>
      <c r="K121" s="231"/>
      <c r="L121" s="236"/>
      <c r="M121" s="237"/>
      <c r="N121" s="238"/>
      <c r="O121" s="238"/>
      <c r="P121" s="238"/>
      <c r="Q121" s="238"/>
      <c r="R121" s="238"/>
      <c r="S121" s="238"/>
      <c r="T121" s="239"/>
      <c r="U121" s="14"/>
      <c r="V121" s="14"/>
      <c r="W121" s="14"/>
      <c r="X121" s="14"/>
      <c r="Y121" s="14"/>
      <c r="Z121" s="14"/>
      <c r="AA121" s="14"/>
      <c r="AB121" s="14"/>
      <c r="AC121" s="14"/>
      <c r="AD121" s="14"/>
      <c r="AE121" s="14"/>
      <c r="AT121" s="240" t="s">
        <v>131</v>
      </c>
      <c r="AU121" s="240" t="s">
        <v>81</v>
      </c>
      <c r="AV121" s="14" t="s">
        <v>81</v>
      </c>
      <c r="AW121" s="14" t="s">
        <v>32</v>
      </c>
      <c r="AX121" s="14" t="s">
        <v>79</v>
      </c>
      <c r="AY121" s="240" t="s">
        <v>121</v>
      </c>
    </row>
    <row r="122" spans="1:65" s="2" customFormat="1" ht="37.8" customHeight="1">
      <c r="A122" s="39"/>
      <c r="B122" s="40"/>
      <c r="C122" s="205" t="s">
        <v>8</v>
      </c>
      <c r="D122" s="205" t="s">
        <v>124</v>
      </c>
      <c r="E122" s="207" t="s">
        <v>200</v>
      </c>
      <c r="F122" s="208" t="s">
        <v>201</v>
      </c>
      <c r="G122" s="209" t="s">
        <v>202</v>
      </c>
      <c r="H122" s="210">
        <v>631</v>
      </c>
      <c r="I122" s="211"/>
      <c r="J122" s="212">
        <f>ROUND(I122*H122,2)</f>
        <v>0</v>
      </c>
      <c r="K122" s="208" t="s">
        <v>128</v>
      </c>
      <c r="L122" s="45"/>
      <c r="M122" s="213" t="s">
        <v>19</v>
      </c>
      <c r="N122" s="214" t="s">
        <v>42</v>
      </c>
      <c r="O122" s="85"/>
      <c r="P122" s="215">
        <f>O122*H122</f>
        <v>0</v>
      </c>
      <c r="Q122" s="215">
        <v>0</v>
      </c>
      <c r="R122" s="215">
        <f>Q122*H122</f>
        <v>0</v>
      </c>
      <c r="S122" s="215">
        <v>0</v>
      </c>
      <c r="T122" s="216">
        <f>S122*H122</f>
        <v>0</v>
      </c>
      <c r="U122" s="39"/>
      <c r="V122" s="39"/>
      <c r="W122" s="39"/>
      <c r="X122" s="39"/>
      <c r="Y122" s="39"/>
      <c r="Z122" s="39"/>
      <c r="AA122" s="39"/>
      <c r="AB122" s="39"/>
      <c r="AC122" s="39"/>
      <c r="AD122" s="39"/>
      <c r="AE122" s="39"/>
      <c r="AR122" s="217" t="s">
        <v>137</v>
      </c>
      <c r="AT122" s="217" t="s">
        <v>124</v>
      </c>
      <c r="AU122" s="217" t="s">
        <v>81</v>
      </c>
      <c r="AY122" s="18" t="s">
        <v>121</v>
      </c>
      <c r="BE122" s="218">
        <f>IF(N122="základní",J122,0)</f>
        <v>0</v>
      </c>
      <c r="BF122" s="218">
        <f>IF(N122="snížená",J122,0)</f>
        <v>0</v>
      </c>
      <c r="BG122" s="218">
        <f>IF(N122="zákl. přenesená",J122,0)</f>
        <v>0</v>
      </c>
      <c r="BH122" s="218">
        <f>IF(N122="sníž. přenesená",J122,0)</f>
        <v>0</v>
      </c>
      <c r="BI122" s="218">
        <f>IF(N122="nulová",J122,0)</f>
        <v>0</v>
      </c>
      <c r="BJ122" s="18" t="s">
        <v>79</v>
      </c>
      <c r="BK122" s="218">
        <f>ROUND(I122*H122,2)</f>
        <v>0</v>
      </c>
      <c r="BL122" s="18" t="s">
        <v>137</v>
      </c>
      <c r="BM122" s="217" t="s">
        <v>203</v>
      </c>
    </row>
    <row r="123" spans="1:51" s="13" customFormat="1" ht="12">
      <c r="A123" s="13"/>
      <c r="B123" s="219"/>
      <c r="C123" s="220"/>
      <c r="D123" s="221" t="s">
        <v>131</v>
      </c>
      <c r="E123" s="222" t="s">
        <v>19</v>
      </c>
      <c r="F123" s="223" t="s">
        <v>204</v>
      </c>
      <c r="G123" s="220"/>
      <c r="H123" s="222" t="s">
        <v>19</v>
      </c>
      <c r="I123" s="224"/>
      <c r="J123" s="220"/>
      <c r="K123" s="220"/>
      <c r="L123" s="225"/>
      <c r="M123" s="226"/>
      <c r="N123" s="227"/>
      <c r="O123" s="227"/>
      <c r="P123" s="227"/>
      <c r="Q123" s="227"/>
      <c r="R123" s="227"/>
      <c r="S123" s="227"/>
      <c r="T123" s="228"/>
      <c r="U123" s="13"/>
      <c r="V123" s="13"/>
      <c r="W123" s="13"/>
      <c r="X123" s="13"/>
      <c r="Y123" s="13"/>
      <c r="Z123" s="13"/>
      <c r="AA123" s="13"/>
      <c r="AB123" s="13"/>
      <c r="AC123" s="13"/>
      <c r="AD123" s="13"/>
      <c r="AE123" s="13"/>
      <c r="AT123" s="229" t="s">
        <v>131</v>
      </c>
      <c r="AU123" s="229" t="s">
        <v>81</v>
      </c>
      <c r="AV123" s="13" t="s">
        <v>79</v>
      </c>
      <c r="AW123" s="13" t="s">
        <v>32</v>
      </c>
      <c r="AX123" s="13" t="s">
        <v>71</v>
      </c>
      <c r="AY123" s="229" t="s">
        <v>121</v>
      </c>
    </row>
    <row r="124" spans="1:51" s="14" customFormat="1" ht="12">
      <c r="A124" s="14"/>
      <c r="B124" s="230"/>
      <c r="C124" s="231"/>
      <c r="D124" s="221" t="s">
        <v>131</v>
      </c>
      <c r="E124" s="232" t="s">
        <v>19</v>
      </c>
      <c r="F124" s="233" t="s">
        <v>205</v>
      </c>
      <c r="G124" s="231"/>
      <c r="H124" s="234">
        <v>66</v>
      </c>
      <c r="I124" s="235"/>
      <c r="J124" s="231"/>
      <c r="K124" s="231"/>
      <c r="L124" s="236"/>
      <c r="M124" s="237"/>
      <c r="N124" s="238"/>
      <c r="O124" s="238"/>
      <c r="P124" s="238"/>
      <c r="Q124" s="238"/>
      <c r="R124" s="238"/>
      <c r="S124" s="238"/>
      <c r="T124" s="239"/>
      <c r="U124" s="14"/>
      <c r="V124" s="14"/>
      <c r="W124" s="14"/>
      <c r="X124" s="14"/>
      <c r="Y124" s="14"/>
      <c r="Z124" s="14"/>
      <c r="AA124" s="14"/>
      <c r="AB124" s="14"/>
      <c r="AC124" s="14"/>
      <c r="AD124" s="14"/>
      <c r="AE124" s="14"/>
      <c r="AT124" s="240" t="s">
        <v>131</v>
      </c>
      <c r="AU124" s="240" t="s">
        <v>81</v>
      </c>
      <c r="AV124" s="14" t="s">
        <v>81</v>
      </c>
      <c r="AW124" s="14" t="s">
        <v>32</v>
      </c>
      <c r="AX124" s="14" t="s">
        <v>71</v>
      </c>
      <c r="AY124" s="240" t="s">
        <v>121</v>
      </c>
    </row>
    <row r="125" spans="1:51" s="13" customFormat="1" ht="12">
      <c r="A125" s="13"/>
      <c r="B125" s="219"/>
      <c r="C125" s="220"/>
      <c r="D125" s="221" t="s">
        <v>131</v>
      </c>
      <c r="E125" s="222" t="s">
        <v>19</v>
      </c>
      <c r="F125" s="223" t="s">
        <v>206</v>
      </c>
      <c r="G125" s="220"/>
      <c r="H125" s="222" t="s">
        <v>19</v>
      </c>
      <c r="I125" s="224"/>
      <c r="J125" s="220"/>
      <c r="K125" s="220"/>
      <c r="L125" s="225"/>
      <c r="M125" s="226"/>
      <c r="N125" s="227"/>
      <c r="O125" s="227"/>
      <c r="P125" s="227"/>
      <c r="Q125" s="227"/>
      <c r="R125" s="227"/>
      <c r="S125" s="227"/>
      <c r="T125" s="228"/>
      <c r="U125" s="13"/>
      <c r="V125" s="13"/>
      <c r="W125" s="13"/>
      <c r="X125" s="13"/>
      <c r="Y125" s="13"/>
      <c r="Z125" s="13"/>
      <c r="AA125" s="13"/>
      <c r="AB125" s="13"/>
      <c r="AC125" s="13"/>
      <c r="AD125" s="13"/>
      <c r="AE125" s="13"/>
      <c r="AT125" s="229" t="s">
        <v>131</v>
      </c>
      <c r="AU125" s="229" t="s">
        <v>81</v>
      </c>
      <c r="AV125" s="13" t="s">
        <v>79</v>
      </c>
      <c r="AW125" s="13" t="s">
        <v>32</v>
      </c>
      <c r="AX125" s="13" t="s">
        <v>71</v>
      </c>
      <c r="AY125" s="229" t="s">
        <v>121</v>
      </c>
    </row>
    <row r="126" spans="1:51" s="14" customFormat="1" ht="12">
      <c r="A126" s="14"/>
      <c r="B126" s="230"/>
      <c r="C126" s="231"/>
      <c r="D126" s="221" t="s">
        <v>131</v>
      </c>
      <c r="E126" s="232" t="s">
        <v>19</v>
      </c>
      <c r="F126" s="233" t="s">
        <v>207</v>
      </c>
      <c r="G126" s="231"/>
      <c r="H126" s="234">
        <v>565</v>
      </c>
      <c r="I126" s="235"/>
      <c r="J126" s="231"/>
      <c r="K126" s="231"/>
      <c r="L126" s="236"/>
      <c r="M126" s="237"/>
      <c r="N126" s="238"/>
      <c r="O126" s="238"/>
      <c r="P126" s="238"/>
      <c r="Q126" s="238"/>
      <c r="R126" s="238"/>
      <c r="S126" s="238"/>
      <c r="T126" s="239"/>
      <c r="U126" s="14"/>
      <c r="V126" s="14"/>
      <c r="W126" s="14"/>
      <c r="X126" s="14"/>
      <c r="Y126" s="14"/>
      <c r="Z126" s="14"/>
      <c r="AA126" s="14"/>
      <c r="AB126" s="14"/>
      <c r="AC126" s="14"/>
      <c r="AD126" s="14"/>
      <c r="AE126" s="14"/>
      <c r="AT126" s="240" t="s">
        <v>131</v>
      </c>
      <c r="AU126" s="240" t="s">
        <v>81</v>
      </c>
      <c r="AV126" s="14" t="s">
        <v>81</v>
      </c>
      <c r="AW126" s="14" t="s">
        <v>32</v>
      </c>
      <c r="AX126" s="14" t="s">
        <v>71</v>
      </c>
      <c r="AY126" s="240" t="s">
        <v>121</v>
      </c>
    </row>
    <row r="127" spans="1:51" s="15" customFormat="1" ht="12">
      <c r="A127" s="15"/>
      <c r="B127" s="255"/>
      <c r="C127" s="256"/>
      <c r="D127" s="221" t="s">
        <v>131</v>
      </c>
      <c r="E127" s="257" t="s">
        <v>19</v>
      </c>
      <c r="F127" s="258" t="s">
        <v>208</v>
      </c>
      <c r="G127" s="256"/>
      <c r="H127" s="259">
        <v>631</v>
      </c>
      <c r="I127" s="260"/>
      <c r="J127" s="256"/>
      <c r="K127" s="256"/>
      <c r="L127" s="261"/>
      <c r="M127" s="262"/>
      <c r="N127" s="263"/>
      <c r="O127" s="263"/>
      <c r="P127" s="263"/>
      <c r="Q127" s="263"/>
      <c r="R127" s="263"/>
      <c r="S127" s="263"/>
      <c r="T127" s="264"/>
      <c r="U127" s="15"/>
      <c r="V127" s="15"/>
      <c r="W127" s="15"/>
      <c r="X127" s="15"/>
      <c r="Y127" s="15"/>
      <c r="Z127" s="15"/>
      <c r="AA127" s="15"/>
      <c r="AB127" s="15"/>
      <c r="AC127" s="15"/>
      <c r="AD127" s="15"/>
      <c r="AE127" s="15"/>
      <c r="AT127" s="265" t="s">
        <v>131</v>
      </c>
      <c r="AU127" s="265" t="s">
        <v>81</v>
      </c>
      <c r="AV127" s="15" t="s">
        <v>137</v>
      </c>
      <c r="AW127" s="15" t="s">
        <v>32</v>
      </c>
      <c r="AX127" s="15" t="s">
        <v>79</v>
      </c>
      <c r="AY127" s="265" t="s">
        <v>121</v>
      </c>
    </row>
    <row r="128" spans="1:65" s="2" customFormat="1" ht="16.5" customHeight="1">
      <c r="A128" s="39"/>
      <c r="B128" s="40"/>
      <c r="C128" s="242" t="s">
        <v>209</v>
      </c>
      <c r="D128" s="242" t="s">
        <v>158</v>
      </c>
      <c r="E128" s="243" t="s">
        <v>210</v>
      </c>
      <c r="F128" s="244" t="s">
        <v>211</v>
      </c>
      <c r="G128" s="245" t="s">
        <v>197</v>
      </c>
      <c r="H128" s="246">
        <v>946.5</v>
      </c>
      <c r="I128" s="247"/>
      <c r="J128" s="248">
        <f>ROUND(I128*H128,2)</f>
        <v>0</v>
      </c>
      <c r="K128" s="244" t="s">
        <v>128</v>
      </c>
      <c r="L128" s="249"/>
      <c r="M128" s="250" t="s">
        <v>19</v>
      </c>
      <c r="N128" s="251" t="s">
        <v>42</v>
      </c>
      <c r="O128" s="85"/>
      <c r="P128" s="215">
        <f>O128*H128</f>
        <v>0</v>
      </c>
      <c r="Q128" s="215">
        <v>1</v>
      </c>
      <c r="R128" s="215">
        <f>Q128*H128</f>
        <v>946.5</v>
      </c>
      <c r="S128" s="215">
        <v>0</v>
      </c>
      <c r="T128" s="216">
        <f>S128*H128</f>
        <v>0</v>
      </c>
      <c r="U128" s="39"/>
      <c r="V128" s="39"/>
      <c r="W128" s="39"/>
      <c r="X128" s="39"/>
      <c r="Y128" s="39"/>
      <c r="Z128" s="39"/>
      <c r="AA128" s="39"/>
      <c r="AB128" s="39"/>
      <c r="AC128" s="39"/>
      <c r="AD128" s="39"/>
      <c r="AE128" s="39"/>
      <c r="AR128" s="217" t="s">
        <v>161</v>
      </c>
      <c r="AT128" s="217" t="s">
        <v>158</v>
      </c>
      <c r="AU128" s="217" t="s">
        <v>81</v>
      </c>
      <c r="AY128" s="18" t="s">
        <v>121</v>
      </c>
      <c r="BE128" s="218">
        <f>IF(N128="základní",J128,0)</f>
        <v>0</v>
      </c>
      <c r="BF128" s="218">
        <f>IF(N128="snížená",J128,0)</f>
        <v>0</v>
      </c>
      <c r="BG128" s="218">
        <f>IF(N128="zákl. přenesená",J128,0)</f>
        <v>0</v>
      </c>
      <c r="BH128" s="218">
        <f>IF(N128="sníž. přenesená",J128,0)</f>
        <v>0</v>
      </c>
      <c r="BI128" s="218">
        <f>IF(N128="nulová",J128,0)</f>
        <v>0</v>
      </c>
      <c r="BJ128" s="18" t="s">
        <v>79</v>
      </c>
      <c r="BK128" s="218">
        <f>ROUND(I128*H128,2)</f>
        <v>0</v>
      </c>
      <c r="BL128" s="18" t="s">
        <v>137</v>
      </c>
      <c r="BM128" s="217" t="s">
        <v>212</v>
      </c>
    </row>
    <row r="129" spans="1:51" s="14" customFormat="1" ht="12">
      <c r="A129" s="14"/>
      <c r="B129" s="230"/>
      <c r="C129" s="231"/>
      <c r="D129" s="221" t="s">
        <v>131</v>
      </c>
      <c r="E129" s="232" t="s">
        <v>19</v>
      </c>
      <c r="F129" s="233" t="s">
        <v>213</v>
      </c>
      <c r="G129" s="231"/>
      <c r="H129" s="234">
        <v>99</v>
      </c>
      <c r="I129" s="235"/>
      <c r="J129" s="231"/>
      <c r="K129" s="231"/>
      <c r="L129" s="236"/>
      <c r="M129" s="237"/>
      <c r="N129" s="238"/>
      <c r="O129" s="238"/>
      <c r="P129" s="238"/>
      <c r="Q129" s="238"/>
      <c r="R129" s="238"/>
      <c r="S129" s="238"/>
      <c r="T129" s="239"/>
      <c r="U129" s="14"/>
      <c r="V129" s="14"/>
      <c r="W129" s="14"/>
      <c r="X129" s="14"/>
      <c r="Y129" s="14"/>
      <c r="Z129" s="14"/>
      <c r="AA129" s="14"/>
      <c r="AB129" s="14"/>
      <c r="AC129" s="14"/>
      <c r="AD129" s="14"/>
      <c r="AE129" s="14"/>
      <c r="AT129" s="240" t="s">
        <v>131</v>
      </c>
      <c r="AU129" s="240" t="s">
        <v>81</v>
      </c>
      <c r="AV129" s="14" t="s">
        <v>81</v>
      </c>
      <c r="AW129" s="14" t="s">
        <v>32</v>
      </c>
      <c r="AX129" s="14" t="s">
        <v>71</v>
      </c>
      <c r="AY129" s="240" t="s">
        <v>121</v>
      </c>
    </row>
    <row r="130" spans="1:51" s="14" customFormat="1" ht="12">
      <c r="A130" s="14"/>
      <c r="B130" s="230"/>
      <c r="C130" s="231"/>
      <c r="D130" s="221" t="s">
        <v>131</v>
      </c>
      <c r="E130" s="232" t="s">
        <v>19</v>
      </c>
      <c r="F130" s="233" t="s">
        <v>214</v>
      </c>
      <c r="G130" s="231"/>
      <c r="H130" s="234">
        <v>847.5</v>
      </c>
      <c r="I130" s="235"/>
      <c r="J130" s="231"/>
      <c r="K130" s="231"/>
      <c r="L130" s="236"/>
      <c r="M130" s="237"/>
      <c r="N130" s="238"/>
      <c r="O130" s="238"/>
      <c r="P130" s="238"/>
      <c r="Q130" s="238"/>
      <c r="R130" s="238"/>
      <c r="S130" s="238"/>
      <c r="T130" s="239"/>
      <c r="U130" s="14"/>
      <c r="V130" s="14"/>
      <c r="W130" s="14"/>
      <c r="X130" s="14"/>
      <c r="Y130" s="14"/>
      <c r="Z130" s="14"/>
      <c r="AA130" s="14"/>
      <c r="AB130" s="14"/>
      <c r="AC130" s="14"/>
      <c r="AD130" s="14"/>
      <c r="AE130" s="14"/>
      <c r="AT130" s="240" t="s">
        <v>131</v>
      </c>
      <c r="AU130" s="240" t="s">
        <v>81</v>
      </c>
      <c r="AV130" s="14" t="s">
        <v>81</v>
      </c>
      <c r="AW130" s="14" t="s">
        <v>32</v>
      </c>
      <c r="AX130" s="14" t="s">
        <v>71</v>
      </c>
      <c r="AY130" s="240" t="s">
        <v>121</v>
      </c>
    </row>
    <row r="131" spans="1:51" s="15" customFormat="1" ht="12">
      <c r="A131" s="15"/>
      <c r="B131" s="255"/>
      <c r="C131" s="256"/>
      <c r="D131" s="221" t="s">
        <v>131</v>
      </c>
      <c r="E131" s="257" t="s">
        <v>19</v>
      </c>
      <c r="F131" s="258" t="s">
        <v>208</v>
      </c>
      <c r="G131" s="256"/>
      <c r="H131" s="259">
        <v>946.5</v>
      </c>
      <c r="I131" s="260"/>
      <c r="J131" s="256"/>
      <c r="K131" s="256"/>
      <c r="L131" s="261"/>
      <c r="M131" s="262"/>
      <c r="N131" s="263"/>
      <c r="O131" s="263"/>
      <c r="P131" s="263"/>
      <c r="Q131" s="263"/>
      <c r="R131" s="263"/>
      <c r="S131" s="263"/>
      <c r="T131" s="264"/>
      <c r="U131" s="15"/>
      <c r="V131" s="15"/>
      <c r="W131" s="15"/>
      <c r="X131" s="15"/>
      <c r="Y131" s="15"/>
      <c r="Z131" s="15"/>
      <c r="AA131" s="15"/>
      <c r="AB131" s="15"/>
      <c r="AC131" s="15"/>
      <c r="AD131" s="15"/>
      <c r="AE131" s="15"/>
      <c r="AT131" s="265" t="s">
        <v>131</v>
      </c>
      <c r="AU131" s="265" t="s">
        <v>81</v>
      </c>
      <c r="AV131" s="15" t="s">
        <v>137</v>
      </c>
      <c r="AW131" s="15" t="s">
        <v>32</v>
      </c>
      <c r="AX131" s="15" t="s">
        <v>79</v>
      </c>
      <c r="AY131" s="265" t="s">
        <v>121</v>
      </c>
    </row>
    <row r="132" spans="1:65" s="2" customFormat="1" ht="24.15" customHeight="1">
      <c r="A132" s="39"/>
      <c r="B132" s="40"/>
      <c r="C132" s="205" t="s">
        <v>215</v>
      </c>
      <c r="D132" s="205" t="s">
        <v>124</v>
      </c>
      <c r="E132" s="207" t="s">
        <v>216</v>
      </c>
      <c r="F132" s="208" t="s">
        <v>217</v>
      </c>
      <c r="G132" s="209" t="s">
        <v>191</v>
      </c>
      <c r="H132" s="210">
        <v>36</v>
      </c>
      <c r="I132" s="211"/>
      <c r="J132" s="212">
        <f>ROUND(I132*H132,2)</f>
        <v>0</v>
      </c>
      <c r="K132" s="208" t="s">
        <v>128</v>
      </c>
      <c r="L132" s="45"/>
      <c r="M132" s="213" t="s">
        <v>19</v>
      </c>
      <c r="N132" s="214" t="s">
        <v>42</v>
      </c>
      <c r="O132" s="85"/>
      <c r="P132" s="215">
        <f>O132*H132</f>
        <v>0</v>
      </c>
      <c r="Q132" s="215">
        <v>0</v>
      </c>
      <c r="R132" s="215">
        <f>Q132*H132</f>
        <v>0</v>
      </c>
      <c r="S132" s="215">
        <v>0</v>
      </c>
      <c r="T132" s="216">
        <f>S132*H132</f>
        <v>0</v>
      </c>
      <c r="U132" s="39"/>
      <c r="V132" s="39"/>
      <c r="W132" s="39"/>
      <c r="X132" s="39"/>
      <c r="Y132" s="39"/>
      <c r="Z132" s="39"/>
      <c r="AA132" s="39"/>
      <c r="AB132" s="39"/>
      <c r="AC132" s="39"/>
      <c r="AD132" s="39"/>
      <c r="AE132" s="39"/>
      <c r="AR132" s="217" t="s">
        <v>137</v>
      </c>
      <c r="AT132" s="217" t="s">
        <v>124</v>
      </c>
      <c r="AU132" s="217" t="s">
        <v>81</v>
      </c>
      <c r="AY132" s="18" t="s">
        <v>121</v>
      </c>
      <c r="BE132" s="218">
        <f>IF(N132="základní",J132,0)</f>
        <v>0</v>
      </c>
      <c r="BF132" s="218">
        <f>IF(N132="snížená",J132,0)</f>
        <v>0</v>
      </c>
      <c r="BG132" s="218">
        <f>IF(N132="zákl. přenesená",J132,0)</f>
        <v>0</v>
      </c>
      <c r="BH132" s="218">
        <f>IF(N132="sníž. přenesená",J132,0)</f>
        <v>0</v>
      </c>
      <c r="BI132" s="218">
        <f>IF(N132="nulová",J132,0)</f>
        <v>0</v>
      </c>
      <c r="BJ132" s="18" t="s">
        <v>79</v>
      </c>
      <c r="BK132" s="218">
        <f>ROUND(I132*H132,2)</f>
        <v>0</v>
      </c>
      <c r="BL132" s="18" t="s">
        <v>137</v>
      </c>
      <c r="BM132" s="217" t="s">
        <v>218</v>
      </c>
    </row>
    <row r="133" spans="1:51" s="14" customFormat="1" ht="12">
      <c r="A133" s="14"/>
      <c r="B133" s="230"/>
      <c r="C133" s="231"/>
      <c r="D133" s="221" t="s">
        <v>131</v>
      </c>
      <c r="E133" s="232" t="s">
        <v>19</v>
      </c>
      <c r="F133" s="233" t="s">
        <v>219</v>
      </c>
      <c r="G133" s="231"/>
      <c r="H133" s="234">
        <v>36</v>
      </c>
      <c r="I133" s="235"/>
      <c r="J133" s="231"/>
      <c r="K133" s="231"/>
      <c r="L133" s="236"/>
      <c r="M133" s="237"/>
      <c r="N133" s="238"/>
      <c r="O133" s="238"/>
      <c r="P133" s="238"/>
      <c r="Q133" s="238"/>
      <c r="R133" s="238"/>
      <c r="S133" s="238"/>
      <c r="T133" s="239"/>
      <c r="U133" s="14"/>
      <c r="V133" s="14"/>
      <c r="W133" s="14"/>
      <c r="X133" s="14"/>
      <c r="Y133" s="14"/>
      <c r="Z133" s="14"/>
      <c r="AA133" s="14"/>
      <c r="AB133" s="14"/>
      <c r="AC133" s="14"/>
      <c r="AD133" s="14"/>
      <c r="AE133" s="14"/>
      <c r="AT133" s="240" t="s">
        <v>131</v>
      </c>
      <c r="AU133" s="240" t="s">
        <v>81</v>
      </c>
      <c r="AV133" s="14" t="s">
        <v>81</v>
      </c>
      <c r="AW133" s="14" t="s">
        <v>32</v>
      </c>
      <c r="AX133" s="14" t="s">
        <v>79</v>
      </c>
      <c r="AY133" s="240" t="s">
        <v>121</v>
      </c>
    </row>
    <row r="134" spans="1:65" s="2" customFormat="1" ht="33" customHeight="1">
      <c r="A134" s="39"/>
      <c r="B134" s="40"/>
      <c r="C134" s="205" t="s">
        <v>220</v>
      </c>
      <c r="D134" s="205" t="s">
        <v>124</v>
      </c>
      <c r="E134" s="207" t="s">
        <v>221</v>
      </c>
      <c r="F134" s="208" t="s">
        <v>222</v>
      </c>
      <c r="G134" s="209" t="s">
        <v>191</v>
      </c>
      <c r="H134" s="210">
        <v>36</v>
      </c>
      <c r="I134" s="211"/>
      <c r="J134" s="212">
        <f>ROUND(I134*H134,2)</f>
        <v>0</v>
      </c>
      <c r="K134" s="208" t="s">
        <v>128</v>
      </c>
      <c r="L134" s="45"/>
      <c r="M134" s="213" t="s">
        <v>19</v>
      </c>
      <c r="N134" s="214" t="s">
        <v>42</v>
      </c>
      <c r="O134" s="85"/>
      <c r="P134" s="215">
        <f>O134*H134</f>
        <v>0</v>
      </c>
      <c r="Q134" s="215">
        <v>0</v>
      </c>
      <c r="R134" s="215">
        <f>Q134*H134</f>
        <v>0</v>
      </c>
      <c r="S134" s="215">
        <v>0</v>
      </c>
      <c r="T134" s="216">
        <f>S134*H134</f>
        <v>0</v>
      </c>
      <c r="U134" s="39"/>
      <c r="V134" s="39"/>
      <c r="W134" s="39"/>
      <c r="X134" s="39"/>
      <c r="Y134" s="39"/>
      <c r="Z134" s="39"/>
      <c r="AA134" s="39"/>
      <c r="AB134" s="39"/>
      <c r="AC134" s="39"/>
      <c r="AD134" s="39"/>
      <c r="AE134" s="39"/>
      <c r="AR134" s="217" t="s">
        <v>137</v>
      </c>
      <c r="AT134" s="217" t="s">
        <v>124</v>
      </c>
      <c r="AU134" s="217" t="s">
        <v>81</v>
      </c>
      <c r="AY134" s="18" t="s">
        <v>121</v>
      </c>
      <c r="BE134" s="218">
        <f>IF(N134="základní",J134,0)</f>
        <v>0</v>
      </c>
      <c r="BF134" s="218">
        <f>IF(N134="snížená",J134,0)</f>
        <v>0</v>
      </c>
      <c r="BG134" s="218">
        <f>IF(N134="zákl. přenesená",J134,0)</f>
        <v>0</v>
      </c>
      <c r="BH134" s="218">
        <f>IF(N134="sníž. přenesená",J134,0)</f>
        <v>0</v>
      </c>
      <c r="BI134" s="218">
        <f>IF(N134="nulová",J134,0)</f>
        <v>0</v>
      </c>
      <c r="BJ134" s="18" t="s">
        <v>79</v>
      </c>
      <c r="BK134" s="218">
        <f>ROUND(I134*H134,2)</f>
        <v>0</v>
      </c>
      <c r="BL134" s="18" t="s">
        <v>137</v>
      </c>
      <c r="BM134" s="217" t="s">
        <v>223</v>
      </c>
    </row>
    <row r="135" spans="1:51" s="14" customFormat="1" ht="12">
      <c r="A135" s="14"/>
      <c r="B135" s="230"/>
      <c r="C135" s="231"/>
      <c r="D135" s="221" t="s">
        <v>131</v>
      </c>
      <c r="E135" s="232" t="s">
        <v>19</v>
      </c>
      <c r="F135" s="233" t="s">
        <v>219</v>
      </c>
      <c r="G135" s="231"/>
      <c r="H135" s="234">
        <v>36</v>
      </c>
      <c r="I135" s="235"/>
      <c r="J135" s="231"/>
      <c r="K135" s="231"/>
      <c r="L135" s="236"/>
      <c r="M135" s="237"/>
      <c r="N135" s="238"/>
      <c r="O135" s="238"/>
      <c r="P135" s="238"/>
      <c r="Q135" s="238"/>
      <c r="R135" s="238"/>
      <c r="S135" s="238"/>
      <c r="T135" s="239"/>
      <c r="U135" s="14"/>
      <c r="V135" s="14"/>
      <c r="W135" s="14"/>
      <c r="X135" s="14"/>
      <c r="Y135" s="14"/>
      <c r="Z135" s="14"/>
      <c r="AA135" s="14"/>
      <c r="AB135" s="14"/>
      <c r="AC135" s="14"/>
      <c r="AD135" s="14"/>
      <c r="AE135" s="14"/>
      <c r="AT135" s="240" t="s">
        <v>131</v>
      </c>
      <c r="AU135" s="240" t="s">
        <v>81</v>
      </c>
      <c r="AV135" s="14" t="s">
        <v>81</v>
      </c>
      <c r="AW135" s="14" t="s">
        <v>32</v>
      </c>
      <c r="AX135" s="14" t="s">
        <v>79</v>
      </c>
      <c r="AY135" s="240" t="s">
        <v>121</v>
      </c>
    </row>
    <row r="136" spans="1:65" s="2" customFormat="1" ht="24.15" customHeight="1">
      <c r="A136" s="39"/>
      <c r="B136" s="40"/>
      <c r="C136" s="205" t="s">
        <v>224</v>
      </c>
      <c r="D136" s="205" t="s">
        <v>124</v>
      </c>
      <c r="E136" s="207" t="s">
        <v>225</v>
      </c>
      <c r="F136" s="208" t="s">
        <v>226</v>
      </c>
      <c r="G136" s="209" t="s">
        <v>227</v>
      </c>
      <c r="H136" s="210">
        <v>6</v>
      </c>
      <c r="I136" s="211"/>
      <c r="J136" s="212">
        <f>ROUND(I136*H136,2)</f>
        <v>0</v>
      </c>
      <c r="K136" s="208" t="s">
        <v>128</v>
      </c>
      <c r="L136" s="45"/>
      <c r="M136" s="213" t="s">
        <v>19</v>
      </c>
      <c r="N136" s="214" t="s">
        <v>42</v>
      </c>
      <c r="O136" s="85"/>
      <c r="P136" s="215">
        <f>O136*H136</f>
        <v>0</v>
      </c>
      <c r="Q136" s="215">
        <v>0</v>
      </c>
      <c r="R136" s="215">
        <f>Q136*H136</f>
        <v>0</v>
      </c>
      <c r="S136" s="215">
        <v>0</v>
      </c>
      <c r="T136" s="216">
        <f>S136*H136</f>
        <v>0</v>
      </c>
      <c r="U136" s="39"/>
      <c r="V136" s="39"/>
      <c r="W136" s="39"/>
      <c r="X136" s="39"/>
      <c r="Y136" s="39"/>
      <c r="Z136" s="39"/>
      <c r="AA136" s="39"/>
      <c r="AB136" s="39"/>
      <c r="AC136" s="39"/>
      <c r="AD136" s="39"/>
      <c r="AE136" s="39"/>
      <c r="AR136" s="217" t="s">
        <v>137</v>
      </c>
      <c r="AT136" s="217" t="s">
        <v>124</v>
      </c>
      <c r="AU136" s="217" t="s">
        <v>81</v>
      </c>
      <c r="AY136" s="18" t="s">
        <v>121</v>
      </c>
      <c r="BE136" s="218">
        <f>IF(N136="základní",J136,0)</f>
        <v>0</v>
      </c>
      <c r="BF136" s="218">
        <f>IF(N136="snížená",J136,0)</f>
        <v>0</v>
      </c>
      <c r="BG136" s="218">
        <f>IF(N136="zákl. přenesená",J136,0)</f>
        <v>0</v>
      </c>
      <c r="BH136" s="218">
        <f>IF(N136="sníž. přenesená",J136,0)</f>
        <v>0</v>
      </c>
      <c r="BI136" s="218">
        <f>IF(N136="nulová",J136,0)</f>
        <v>0</v>
      </c>
      <c r="BJ136" s="18" t="s">
        <v>79</v>
      </c>
      <c r="BK136" s="218">
        <f>ROUND(I136*H136,2)</f>
        <v>0</v>
      </c>
      <c r="BL136" s="18" t="s">
        <v>137</v>
      </c>
      <c r="BM136" s="217" t="s">
        <v>228</v>
      </c>
    </row>
    <row r="137" spans="1:51" s="14" customFormat="1" ht="12">
      <c r="A137" s="14"/>
      <c r="B137" s="230"/>
      <c r="C137" s="231"/>
      <c r="D137" s="221" t="s">
        <v>131</v>
      </c>
      <c r="E137" s="232" t="s">
        <v>19</v>
      </c>
      <c r="F137" s="233" t="s">
        <v>229</v>
      </c>
      <c r="G137" s="231"/>
      <c r="H137" s="234">
        <v>6</v>
      </c>
      <c r="I137" s="235"/>
      <c r="J137" s="231"/>
      <c r="K137" s="231"/>
      <c r="L137" s="236"/>
      <c r="M137" s="237"/>
      <c r="N137" s="238"/>
      <c r="O137" s="238"/>
      <c r="P137" s="238"/>
      <c r="Q137" s="238"/>
      <c r="R137" s="238"/>
      <c r="S137" s="238"/>
      <c r="T137" s="239"/>
      <c r="U137" s="14"/>
      <c r="V137" s="14"/>
      <c r="W137" s="14"/>
      <c r="X137" s="14"/>
      <c r="Y137" s="14"/>
      <c r="Z137" s="14"/>
      <c r="AA137" s="14"/>
      <c r="AB137" s="14"/>
      <c r="AC137" s="14"/>
      <c r="AD137" s="14"/>
      <c r="AE137" s="14"/>
      <c r="AT137" s="240" t="s">
        <v>131</v>
      </c>
      <c r="AU137" s="240" t="s">
        <v>81</v>
      </c>
      <c r="AV137" s="14" t="s">
        <v>81</v>
      </c>
      <c r="AW137" s="14" t="s">
        <v>32</v>
      </c>
      <c r="AX137" s="14" t="s">
        <v>79</v>
      </c>
      <c r="AY137" s="240" t="s">
        <v>121</v>
      </c>
    </row>
    <row r="138" spans="1:65" s="2" customFormat="1" ht="24.15" customHeight="1">
      <c r="A138" s="39"/>
      <c r="B138" s="40"/>
      <c r="C138" s="205" t="s">
        <v>151</v>
      </c>
      <c r="D138" s="205" t="s">
        <v>124</v>
      </c>
      <c r="E138" s="207" t="s">
        <v>230</v>
      </c>
      <c r="F138" s="208" t="s">
        <v>231</v>
      </c>
      <c r="G138" s="209" t="s">
        <v>227</v>
      </c>
      <c r="H138" s="210">
        <v>6</v>
      </c>
      <c r="I138" s="211"/>
      <c r="J138" s="212">
        <f>ROUND(I138*H138,2)</f>
        <v>0</v>
      </c>
      <c r="K138" s="208" t="s">
        <v>128</v>
      </c>
      <c r="L138" s="45"/>
      <c r="M138" s="213" t="s">
        <v>19</v>
      </c>
      <c r="N138" s="214" t="s">
        <v>42</v>
      </c>
      <c r="O138" s="85"/>
      <c r="P138" s="215">
        <f>O138*H138</f>
        <v>0</v>
      </c>
      <c r="Q138" s="215">
        <v>0</v>
      </c>
      <c r="R138" s="215">
        <f>Q138*H138</f>
        <v>0</v>
      </c>
      <c r="S138" s="215">
        <v>0</v>
      </c>
      <c r="T138" s="216">
        <f>S138*H138</f>
        <v>0</v>
      </c>
      <c r="U138" s="39"/>
      <c r="V138" s="39"/>
      <c r="W138" s="39"/>
      <c r="X138" s="39"/>
      <c r="Y138" s="39"/>
      <c r="Z138" s="39"/>
      <c r="AA138" s="39"/>
      <c r="AB138" s="39"/>
      <c r="AC138" s="39"/>
      <c r="AD138" s="39"/>
      <c r="AE138" s="39"/>
      <c r="AR138" s="217" t="s">
        <v>137</v>
      </c>
      <c r="AT138" s="217" t="s">
        <v>124</v>
      </c>
      <c r="AU138" s="217" t="s">
        <v>81</v>
      </c>
      <c r="AY138" s="18" t="s">
        <v>121</v>
      </c>
      <c r="BE138" s="218">
        <f>IF(N138="základní",J138,0)</f>
        <v>0</v>
      </c>
      <c r="BF138" s="218">
        <f>IF(N138="snížená",J138,0)</f>
        <v>0</v>
      </c>
      <c r="BG138" s="218">
        <f>IF(N138="zákl. přenesená",J138,0)</f>
        <v>0</v>
      </c>
      <c r="BH138" s="218">
        <f>IF(N138="sníž. přenesená",J138,0)</f>
        <v>0</v>
      </c>
      <c r="BI138" s="218">
        <f>IF(N138="nulová",J138,0)</f>
        <v>0</v>
      </c>
      <c r="BJ138" s="18" t="s">
        <v>79</v>
      </c>
      <c r="BK138" s="218">
        <f>ROUND(I138*H138,2)</f>
        <v>0</v>
      </c>
      <c r="BL138" s="18" t="s">
        <v>137</v>
      </c>
      <c r="BM138" s="217" t="s">
        <v>232</v>
      </c>
    </row>
    <row r="139" spans="1:51" s="14" customFormat="1" ht="12">
      <c r="A139" s="14"/>
      <c r="B139" s="230"/>
      <c r="C139" s="231"/>
      <c r="D139" s="221" t="s">
        <v>131</v>
      </c>
      <c r="E139" s="232" t="s">
        <v>19</v>
      </c>
      <c r="F139" s="233" t="s">
        <v>229</v>
      </c>
      <c r="G139" s="231"/>
      <c r="H139" s="234">
        <v>6</v>
      </c>
      <c r="I139" s="235"/>
      <c r="J139" s="231"/>
      <c r="K139" s="231"/>
      <c r="L139" s="236"/>
      <c r="M139" s="237"/>
      <c r="N139" s="238"/>
      <c r="O139" s="238"/>
      <c r="P139" s="238"/>
      <c r="Q139" s="238"/>
      <c r="R139" s="238"/>
      <c r="S139" s="238"/>
      <c r="T139" s="239"/>
      <c r="U139" s="14"/>
      <c r="V139" s="14"/>
      <c r="W139" s="14"/>
      <c r="X139" s="14"/>
      <c r="Y139" s="14"/>
      <c r="Z139" s="14"/>
      <c r="AA139" s="14"/>
      <c r="AB139" s="14"/>
      <c r="AC139" s="14"/>
      <c r="AD139" s="14"/>
      <c r="AE139" s="14"/>
      <c r="AT139" s="240" t="s">
        <v>131</v>
      </c>
      <c r="AU139" s="240" t="s">
        <v>81</v>
      </c>
      <c r="AV139" s="14" t="s">
        <v>81</v>
      </c>
      <c r="AW139" s="14" t="s">
        <v>32</v>
      </c>
      <c r="AX139" s="14" t="s">
        <v>79</v>
      </c>
      <c r="AY139" s="240" t="s">
        <v>121</v>
      </c>
    </row>
    <row r="140" spans="1:65" s="2" customFormat="1" ht="16.5" customHeight="1">
      <c r="A140" s="39"/>
      <c r="B140" s="40"/>
      <c r="C140" s="242" t="s">
        <v>7</v>
      </c>
      <c r="D140" s="242" t="s">
        <v>158</v>
      </c>
      <c r="E140" s="243" t="s">
        <v>233</v>
      </c>
      <c r="F140" s="244" t="s">
        <v>234</v>
      </c>
      <c r="G140" s="245" t="s">
        <v>227</v>
      </c>
      <c r="H140" s="246">
        <v>6</v>
      </c>
      <c r="I140" s="247"/>
      <c r="J140" s="248">
        <f>ROUND(I140*H140,2)</f>
        <v>0</v>
      </c>
      <c r="K140" s="244" t="s">
        <v>128</v>
      </c>
      <c r="L140" s="249"/>
      <c r="M140" s="250" t="s">
        <v>19</v>
      </c>
      <c r="N140" s="251" t="s">
        <v>42</v>
      </c>
      <c r="O140" s="85"/>
      <c r="P140" s="215">
        <f>O140*H140</f>
        <v>0</v>
      </c>
      <c r="Q140" s="215">
        <v>0</v>
      </c>
      <c r="R140" s="215">
        <f>Q140*H140</f>
        <v>0</v>
      </c>
      <c r="S140" s="215">
        <v>0</v>
      </c>
      <c r="T140" s="216">
        <f>S140*H140</f>
        <v>0</v>
      </c>
      <c r="U140" s="39"/>
      <c r="V140" s="39"/>
      <c r="W140" s="39"/>
      <c r="X140" s="39"/>
      <c r="Y140" s="39"/>
      <c r="Z140" s="39"/>
      <c r="AA140" s="39"/>
      <c r="AB140" s="39"/>
      <c r="AC140" s="39"/>
      <c r="AD140" s="39"/>
      <c r="AE140" s="39"/>
      <c r="AR140" s="217" t="s">
        <v>161</v>
      </c>
      <c r="AT140" s="217" t="s">
        <v>158</v>
      </c>
      <c r="AU140" s="217" t="s">
        <v>81</v>
      </c>
      <c r="AY140" s="18" t="s">
        <v>121</v>
      </c>
      <c r="BE140" s="218">
        <f>IF(N140="základní",J140,0)</f>
        <v>0</v>
      </c>
      <c r="BF140" s="218">
        <f>IF(N140="snížená",J140,0)</f>
        <v>0</v>
      </c>
      <c r="BG140" s="218">
        <f>IF(N140="zákl. přenesená",J140,0)</f>
        <v>0</v>
      </c>
      <c r="BH140" s="218">
        <f>IF(N140="sníž. přenesená",J140,0)</f>
        <v>0</v>
      </c>
      <c r="BI140" s="218">
        <f>IF(N140="nulová",J140,0)</f>
        <v>0</v>
      </c>
      <c r="BJ140" s="18" t="s">
        <v>79</v>
      </c>
      <c r="BK140" s="218">
        <f>ROUND(I140*H140,2)</f>
        <v>0</v>
      </c>
      <c r="BL140" s="18" t="s">
        <v>137</v>
      </c>
      <c r="BM140" s="217" t="s">
        <v>235</v>
      </c>
    </row>
    <row r="141" spans="1:51" s="14" customFormat="1" ht="12">
      <c r="A141" s="14"/>
      <c r="B141" s="230"/>
      <c r="C141" s="231"/>
      <c r="D141" s="221" t="s">
        <v>131</v>
      </c>
      <c r="E141" s="232" t="s">
        <v>19</v>
      </c>
      <c r="F141" s="233" t="s">
        <v>229</v>
      </c>
      <c r="G141" s="231"/>
      <c r="H141" s="234">
        <v>6</v>
      </c>
      <c r="I141" s="235"/>
      <c r="J141" s="231"/>
      <c r="K141" s="231"/>
      <c r="L141" s="236"/>
      <c r="M141" s="237"/>
      <c r="N141" s="238"/>
      <c r="O141" s="238"/>
      <c r="P141" s="238"/>
      <c r="Q141" s="238"/>
      <c r="R141" s="238"/>
      <c r="S141" s="238"/>
      <c r="T141" s="239"/>
      <c r="U141" s="14"/>
      <c r="V141" s="14"/>
      <c r="W141" s="14"/>
      <c r="X141" s="14"/>
      <c r="Y141" s="14"/>
      <c r="Z141" s="14"/>
      <c r="AA141" s="14"/>
      <c r="AB141" s="14"/>
      <c r="AC141" s="14"/>
      <c r="AD141" s="14"/>
      <c r="AE141" s="14"/>
      <c r="AT141" s="240" t="s">
        <v>131</v>
      </c>
      <c r="AU141" s="240" t="s">
        <v>81</v>
      </c>
      <c r="AV141" s="14" t="s">
        <v>81</v>
      </c>
      <c r="AW141" s="14" t="s">
        <v>32</v>
      </c>
      <c r="AX141" s="14" t="s">
        <v>79</v>
      </c>
      <c r="AY141" s="240" t="s">
        <v>121</v>
      </c>
    </row>
    <row r="142" spans="1:65" s="2" customFormat="1" ht="49.05" customHeight="1">
      <c r="A142" s="39"/>
      <c r="B142" s="40"/>
      <c r="C142" s="205" t="s">
        <v>236</v>
      </c>
      <c r="D142" s="205" t="s">
        <v>124</v>
      </c>
      <c r="E142" s="207" t="s">
        <v>237</v>
      </c>
      <c r="F142" s="208" t="s">
        <v>238</v>
      </c>
      <c r="G142" s="209" t="s">
        <v>227</v>
      </c>
      <c r="H142" s="210">
        <v>34</v>
      </c>
      <c r="I142" s="211"/>
      <c r="J142" s="212">
        <f>ROUND(I142*H142,2)</f>
        <v>0</v>
      </c>
      <c r="K142" s="208" t="s">
        <v>128</v>
      </c>
      <c r="L142" s="45"/>
      <c r="M142" s="213" t="s">
        <v>19</v>
      </c>
      <c r="N142" s="214" t="s">
        <v>42</v>
      </c>
      <c r="O142" s="85"/>
      <c r="P142" s="215">
        <f>O142*H142</f>
        <v>0</v>
      </c>
      <c r="Q142" s="215">
        <v>0</v>
      </c>
      <c r="R142" s="215">
        <f>Q142*H142</f>
        <v>0</v>
      </c>
      <c r="S142" s="215">
        <v>0</v>
      </c>
      <c r="T142" s="216">
        <f>S142*H142</f>
        <v>0</v>
      </c>
      <c r="U142" s="39"/>
      <c r="V142" s="39"/>
      <c r="W142" s="39"/>
      <c r="X142" s="39"/>
      <c r="Y142" s="39"/>
      <c r="Z142" s="39"/>
      <c r="AA142" s="39"/>
      <c r="AB142" s="39"/>
      <c r="AC142" s="39"/>
      <c r="AD142" s="39"/>
      <c r="AE142" s="39"/>
      <c r="AR142" s="217" t="s">
        <v>137</v>
      </c>
      <c r="AT142" s="217" t="s">
        <v>124</v>
      </c>
      <c r="AU142" s="217" t="s">
        <v>81</v>
      </c>
      <c r="AY142" s="18" t="s">
        <v>121</v>
      </c>
      <c r="BE142" s="218">
        <f>IF(N142="základní",J142,0)</f>
        <v>0</v>
      </c>
      <c r="BF142" s="218">
        <f>IF(N142="snížená",J142,0)</f>
        <v>0</v>
      </c>
      <c r="BG142" s="218">
        <f>IF(N142="zákl. přenesená",J142,0)</f>
        <v>0</v>
      </c>
      <c r="BH142" s="218">
        <f>IF(N142="sníž. přenesená",J142,0)</f>
        <v>0</v>
      </c>
      <c r="BI142" s="218">
        <f>IF(N142="nulová",J142,0)</f>
        <v>0</v>
      </c>
      <c r="BJ142" s="18" t="s">
        <v>79</v>
      </c>
      <c r="BK142" s="218">
        <f>ROUND(I142*H142,2)</f>
        <v>0</v>
      </c>
      <c r="BL142" s="18" t="s">
        <v>137</v>
      </c>
      <c r="BM142" s="217" t="s">
        <v>239</v>
      </c>
    </row>
    <row r="143" spans="1:51" s="14" customFormat="1" ht="12">
      <c r="A143" s="14"/>
      <c r="B143" s="230"/>
      <c r="C143" s="231"/>
      <c r="D143" s="221" t="s">
        <v>131</v>
      </c>
      <c r="E143" s="232" t="s">
        <v>19</v>
      </c>
      <c r="F143" s="233" t="s">
        <v>240</v>
      </c>
      <c r="G143" s="231"/>
      <c r="H143" s="234">
        <v>10</v>
      </c>
      <c r="I143" s="235"/>
      <c r="J143" s="231"/>
      <c r="K143" s="231"/>
      <c r="L143" s="236"/>
      <c r="M143" s="237"/>
      <c r="N143" s="238"/>
      <c r="O143" s="238"/>
      <c r="P143" s="238"/>
      <c r="Q143" s="238"/>
      <c r="R143" s="238"/>
      <c r="S143" s="238"/>
      <c r="T143" s="239"/>
      <c r="U143" s="14"/>
      <c r="V143" s="14"/>
      <c r="W143" s="14"/>
      <c r="X143" s="14"/>
      <c r="Y143" s="14"/>
      <c r="Z143" s="14"/>
      <c r="AA143" s="14"/>
      <c r="AB143" s="14"/>
      <c r="AC143" s="14"/>
      <c r="AD143" s="14"/>
      <c r="AE143" s="14"/>
      <c r="AT143" s="240" t="s">
        <v>131</v>
      </c>
      <c r="AU143" s="240" t="s">
        <v>81</v>
      </c>
      <c r="AV143" s="14" t="s">
        <v>81</v>
      </c>
      <c r="AW143" s="14" t="s">
        <v>32</v>
      </c>
      <c r="AX143" s="14" t="s">
        <v>71</v>
      </c>
      <c r="AY143" s="240" t="s">
        <v>121</v>
      </c>
    </row>
    <row r="144" spans="1:51" s="14" customFormat="1" ht="12">
      <c r="A144" s="14"/>
      <c r="B144" s="230"/>
      <c r="C144" s="231"/>
      <c r="D144" s="221" t="s">
        <v>131</v>
      </c>
      <c r="E144" s="232" t="s">
        <v>19</v>
      </c>
      <c r="F144" s="233" t="s">
        <v>241</v>
      </c>
      <c r="G144" s="231"/>
      <c r="H144" s="234">
        <v>12</v>
      </c>
      <c r="I144" s="235"/>
      <c r="J144" s="231"/>
      <c r="K144" s="231"/>
      <c r="L144" s="236"/>
      <c r="M144" s="237"/>
      <c r="N144" s="238"/>
      <c r="O144" s="238"/>
      <c r="P144" s="238"/>
      <c r="Q144" s="238"/>
      <c r="R144" s="238"/>
      <c r="S144" s="238"/>
      <c r="T144" s="239"/>
      <c r="U144" s="14"/>
      <c r="V144" s="14"/>
      <c r="W144" s="14"/>
      <c r="X144" s="14"/>
      <c r="Y144" s="14"/>
      <c r="Z144" s="14"/>
      <c r="AA144" s="14"/>
      <c r="AB144" s="14"/>
      <c r="AC144" s="14"/>
      <c r="AD144" s="14"/>
      <c r="AE144" s="14"/>
      <c r="AT144" s="240" t="s">
        <v>131</v>
      </c>
      <c r="AU144" s="240" t="s">
        <v>81</v>
      </c>
      <c r="AV144" s="14" t="s">
        <v>81</v>
      </c>
      <c r="AW144" s="14" t="s">
        <v>32</v>
      </c>
      <c r="AX144" s="14" t="s">
        <v>71</v>
      </c>
      <c r="AY144" s="240" t="s">
        <v>121</v>
      </c>
    </row>
    <row r="145" spans="1:51" s="14" customFormat="1" ht="12">
      <c r="A145" s="14"/>
      <c r="B145" s="230"/>
      <c r="C145" s="231"/>
      <c r="D145" s="221" t="s">
        <v>131</v>
      </c>
      <c r="E145" s="232" t="s">
        <v>19</v>
      </c>
      <c r="F145" s="233" t="s">
        <v>242</v>
      </c>
      <c r="G145" s="231"/>
      <c r="H145" s="234">
        <v>12</v>
      </c>
      <c r="I145" s="235"/>
      <c r="J145" s="231"/>
      <c r="K145" s="231"/>
      <c r="L145" s="236"/>
      <c r="M145" s="237"/>
      <c r="N145" s="238"/>
      <c r="O145" s="238"/>
      <c r="P145" s="238"/>
      <c r="Q145" s="238"/>
      <c r="R145" s="238"/>
      <c r="S145" s="238"/>
      <c r="T145" s="239"/>
      <c r="U145" s="14"/>
      <c r="V145" s="14"/>
      <c r="W145" s="14"/>
      <c r="X145" s="14"/>
      <c r="Y145" s="14"/>
      <c r="Z145" s="14"/>
      <c r="AA145" s="14"/>
      <c r="AB145" s="14"/>
      <c r="AC145" s="14"/>
      <c r="AD145" s="14"/>
      <c r="AE145" s="14"/>
      <c r="AT145" s="240" t="s">
        <v>131</v>
      </c>
      <c r="AU145" s="240" t="s">
        <v>81</v>
      </c>
      <c r="AV145" s="14" t="s">
        <v>81</v>
      </c>
      <c r="AW145" s="14" t="s">
        <v>32</v>
      </c>
      <c r="AX145" s="14" t="s">
        <v>71</v>
      </c>
      <c r="AY145" s="240" t="s">
        <v>121</v>
      </c>
    </row>
    <row r="146" spans="1:51" s="15" customFormat="1" ht="12">
      <c r="A146" s="15"/>
      <c r="B146" s="255"/>
      <c r="C146" s="256"/>
      <c r="D146" s="221" t="s">
        <v>131</v>
      </c>
      <c r="E146" s="257" t="s">
        <v>19</v>
      </c>
      <c r="F146" s="258" t="s">
        <v>208</v>
      </c>
      <c r="G146" s="256"/>
      <c r="H146" s="259">
        <v>34</v>
      </c>
      <c r="I146" s="260"/>
      <c r="J146" s="256"/>
      <c r="K146" s="256"/>
      <c r="L146" s="261"/>
      <c r="M146" s="262"/>
      <c r="N146" s="263"/>
      <c r="O146" s="263"/>
      <c r="P146" s="263"/>
      <c r="Q146" s="263"/>
      <c r="R146" s="263"/>
      <c r="S146" s="263"/>
      <c r="T146" s="264"/>
      <c r="U146" s="15"/>
      <c r="V146" s="15"/>
      <c r="W146" s="15"/>
      <c r="X146" s="15"/>
      <c r="Y146" s="15"/>
      <c r="Z146" s="15"/>
      <c r="AA146" s="15"/>
      <c r="AB146" s="15"/>
      <c r="AC146" s="15"/>
      <c r="AD146" s="15"/>
      <c r="AE146" s="15"/>
      <c r="AT146" s="265" t="s">
        <v>131</v>
      </c>
      <c r="AU146" s="265" t="s">
        <v>81</v>
      </c>
      <c r="AV146" s="15" t="s">
        <v>137</v>
      </c>
      <c r="AW146" s="15" t="s">
        <v>32</v>
      </c>
      <c r="AX146" s="15" t="s">
        <v>79</v>
      </c>
      <c r="AY146" s="265" t="s">
        <v>121</v>
      </c>
    </row>
    <row r="147" spans="1:65" s="2" customFormat="1" ht="16.5" customHeight="1">
      <c r="A147" s="39"/>
      <c r="B147" s="40"/>
      <c r="C147" s="242" t="s">
        <v>243</v>
      </c>
      <c r="D147" s="252" t="s">
        <v>158</v>
      </c>
      <c r="E147" s="243" t="s">
        <v>244</v>
      </c>
      <c r="F147" s="244" t="s">
        <v>245</v>
      </c>
      <c r="G147" s="245" t="s">
        <v>136</v>
      </c>
      <c r="H147" s="246">
        <v>2</v>
      </c>
      <c r="I147" s="247"/>
      <c r="J147" s="248">
        <f>ROUND(I147*H147,2)</f>
        <v>0</v>
      </c>
      <c r="K147" s="244" t="s">
        <v>128</v>
      </c>
      <c r="L147" s="249"/>
      <c r="M147" s="250" t="s">
        <v>19</v>
      </c>
      <c r="N147" s="251" t="s">
        <v>42</v>
      </c>
      <c r="O147" s="85"/>
      <c r="P147" s="215">
        <f>O147*H147</f>
        <v>0</v>
      </c>
      <c r="Q147" s="215">
        <v>0.36997</v>
      </c>
      <c r="R147" s="215">
        <f>Q147*H147</f>
        <v>0.73994</v>
      </c>
      <c r="S147" s="215">
        <v>0</v>
      </c>
      <c r="T147" s="216">
        <f>S147*H147</f>
        <v>0</v>
      </c>
      <c r="U147" s="39"/>
      <c r="V147" s="39"/>
      <c r="W147" s="39"/>
      <c r="X147" s="39"/>
      <c r="Y147" s="39"/>
      <c r="Z147" s="39"/>
      <c r="AA147" s="39"/>
      <c r="AB147" s="39"/>
      <c r="AC147" s="39"/>
      <c r="AD147" s="39"/>
      <c r="AE147" s="39"/>
      <c r="AR147" s="217" t="s">
        <v>161</v>
      </c>
      <c r="AT147" s="217" t="s">
        <v>158</v>
      </c>
      <c r="AU147" s="217" t="s">
        <v>81</v>
      </c>
      <c r="AY147" s="18" t="s">
        <v>121</v>
      </c>
      <c r="BE147" s="218">
        <f>IF(N147="základní",J147,0)</f>
        <v>0</v>
      </c>
      <c r="BF147" s="218">
        <f>IF(N147="snížená",J147,0)</f>
        <v>0</v>
      </c>
      <c r="BG147" s="218">
        <f>IF(N147="zákl. přenesená",J147,0)</f>
        <v>0</v>
      </c>
      <c r="BH147" s="218">
        <f>IF(N147="sníž. přenesená",J147,0)</f>
        <v>0</v>
      </c>
      <c r="BI147" s="218">
        <f>IF(N147="nulová",J147,0)</f>
        <v>0</v>
      </c>
      <c r="BJ147" s="18" t="s">
        <v>79</v>
      </c>
      <c r="BK147" s="218">
        <f>ROUND(I147*H147,2)</f>
        <v>0</v>
      </c>
      <c r="BL147" s="18" t="s">
        <v>137</v>
      </c>
      <c r="BM147" s="217" t="s">
        <v>246</v>
      </c>
    </row>
    <row r="148" spans="1:51" s="13" customFormat="1" ht="12">
      <c r="A148" s="13"/>
      <c r="B148" s="219"/>
      <c r="C148" s="220"/>
      <c r="D148" s="221" t="s">
        <v>131</v>
      </c>
      <c r="E148" s="222" t="s">
        <v>19</v>
      </c>
      <c r="F148" s="223" t="s">
        <v>139</v>
      </c>
      <c r="G148" s="220"/>
      <c r="H148" s="222" t="s">
        <v>19</v>
      </c>
      <c r="I148" s="224"/>
      <c r="J148" s="220"/>
      <c r="K148" s="220"/>
      <c r="L148" s="225"/>
      <c r="M148" s="226"/>
      <c r="N148" s="227"/>
      <c r="O148" s="227"/>
      <c r="P148" s="227"/>
      <c r="Q148" s="227"/>
      <c r="R148" s="227"/>
      <c r="S148" s="227"/>
      <c r="T148" s="228"/>
      <c r="U148" s="13"/>
      <c r="V148" s="13"/>
      <c r="W148" s="13"/>
      <c r="X148" s="13"/>
      <c r="Y148" s="13"/>
      <c r="Z148" s="13"/>
      <c r="AA148" s="13"/>
      <c r="AB148" s="13"/>
      <c r="AC148" s="13"/>
      <c r="AD148" s="13"/>
      <c r="AE148" s="13"/>
      <c r="AT148" s="229" t="s">
        <v>131</v>
      </c>
      <c r="AU148" s="229" t="s">
        <v>81</v>
      </c>
      <c r="AV148" s="13" t="s">
        <v>79</v>
      </c>
      <c r="AW148" s="13" t="s">
        <v>32</v>
      </c>
      <c r="AX148" s="13" t="s">
        <v>71</v>
      </c>
      <c r="AY148" s="229" t="s">
        <v>121</v>
      </c>
    </row>
    <row r="149" spans="1:51" s="14" customFormat="1" ht="12">
      <c r="A149" s="14"/>
      <c r="B149" s="230"/>
      <c r="C149" s="231"/>
      <c r="D149" s="221" t="s">
        <v>131</v>
      </c>
      <c r="E149" s="232" t="s">
        <v>19</v>
      </c>
      <c r="F149" s="233" t="s">
        <v>247</v>
      </c>
      <c r="G149" s="231"/>
      <c r="H149" s="234">
        <v>2</v>
      </c>
      <c r="I149" s="235"/>
      <c r="J149" s="231"/>
      <c r="K149" s="231"/>
      <c r="L149" s="236"/>
      <c r="M149" s="237"/>
      <c r="N149" s="238"/>
      <c r="O149" s="238"/>
      <c r="P149" s="238"/>
      <c r="Q149" s="238"/>
      <c r="R149" s="238"/>
      <c r="S149" s="238"/>
      <c r="T149" s="239"/>
      <c r="U149" s="14"/>
      <c r="V149" s="14"/>
      <c r="W149" s="14"/>
      <c r="X149" s="14"/>
      <c r="Y149" s="14"/>
      <c r="Z149" s="14"/>
      <c r="AA149" s="14"/>
      <c r="AB149" s="14"/>
      <c r="AC149" s="14"/>
      <c r="AD149" s="14"/>
      <c r="AE149" s="14"/>
      <c r="AT149" s="240" t="s">
        <v>131</v>
      </c>
      <c r="AU149" s="240" t="s">
        <v>81</v>
      </c>
      <c r="AV149" s="14" t="s">
        <v>81</v>
      </c>
      <c r="AW149" s="14" t="s">
        <v>32</v>
      </c>
      <c r="AX149" s="14" t="s">
        <v>79</v>
      </c>
      <c r="AY149" s="240" t="s">
        <v>121</v>
      </c>
    </row>
    <row r="150" spans="1:65" s="2" customFormat="1" ht="16.5" customHeight="1">
      <c r="A150" s="39"/>
      <c r="B150" s="40"/>
      <c r="C150" s="242" t="s">
        <v>248</v>
      </c>
      <c r="D150" s="253" t="s">
        <v>158</v>
      </c>
      <c r="E150" s="243" t="s">
        <v>249</v>
      </c>
      <c r="F150" s="244" t="s">
        <v>250</v>
      </c>
      <c r="G150" s="245" t="s">
        <v>136</v>
      </c>
      <c r="H150" s="246">
        <v>4</v>
      </c>
      <c r="I150" s="247"/>
      <c r="J150" s="248">
        <f>ROUND(I150*H150,2)</f>
        <v>0</v>
      </c>
      <c r="K150" s="244" t="s">
        <v>19</v>
      </c>
      <c r="L150" s="249"/>
      <c r="M150" s="250" t="s">
        <v>19</v>
      </c>
      <c r="N150" s="251" t="s">
        <v>42</v>
      </c>
      <c r="O150" s="85"/>
      <c r="P150" s="215">
        <f>O150*H150</f>
        <v>0</v>
      </c>
      <c r="Q150" s="215">
        <v>0.06498</v>
      </c>
      <c r="R150" s="215">
        <f>Q150*H150</f>
        <v>0.25992</v>
      </c>
      <c r="S150" s="215">
        <v>0</v>
      </c>
      <c r="T150" s="216">
        <f>S150*H150</f>
        <v>0</v>
      </c>
      <c r="U150" s="39"/>
      <c r="V150" s="39"/>
      <c r="W150" s="39"/>
      <c r="X150" s="39"/>
      <c r="Y150" s="39"/>
      <c r="Z150" s="39"/>
      <c r="AA150" s="39"/>
      <c r="AB150" s="39"/>
      <c r="AC150" s="39"/>
      <c r="AD150" s="39"/>
      <c r="AE150" s="39"/>
      <c r="AR150" s="217" t="s">
        <v>161</v>
      </c>
      <c r="AT150" s="217" t="s">
        <v>158</v>
      </c>
      <c r="AU150" s="217" t="s">
        <v>81</v>
      </c>
      <c r="AY150" s="18" t="s">
        <v>121</v>
      </c>
      <c r="BE150" s="218">
        <f>IF(N150="základní",J150,0)</f>
        <v>0</v>
      </c>
      <c r="BF150" s="218">
        <f>IF(N150="snížená",J150,0)</f>
        <v>0</v>
      </c>
      <c r="BG150" s="218">
        <f>IF(N150="zákl. přenesená",J150,0)</f>
        <v>0</v>
      </c>
      <c r="BH150" s="218">
        <f>IF(N150="sníž. přenesená",J150,0)</f>
        <v>0</v>
      </c>
      <c r="BI150" s="218">
        <f>IF(N150="nulová",J150,0)</f>
        <v>0</v>
      </c>
      <c r="BJ150" s="18" t="s">
        <v>79</v>
      </c>
      <c r="BK150" s="218">
        <f>ROUND(I150*H150,2)</f>
        <v>0</v>
      </c>
      <c r="BL150" s="18" t="s">
        <v>137</v>
      </c>
      <c r="BM150" s="217" t="s">
        <v>251</v>
      </c>
    </row>
    <row r="151" spans="1:51" s="13" customFormat="1" ht="12">
      <c r="A151" s="13"/>
      <c r="B151" s="219"/>
      <c r="C151" s="220"/>
      <c r="D151" s="221" t="s">
        <v>131</v>
      </c>
      <c r="E151" s="222" t="s">
        <v>19</v>
      </c>
      <c r="F151" s="223" t="s">
        <v>139</v>
      </c>
      <c r="G151" s="220"/>
      <c r="H151" s="222" t="s">
        <v>19</v>
      </c>
      <c r="I151" s="224"/>
      <c r="J151" s="220"/>
      <c r="K151" s="220"/>
      <c r="L151" s="225"/>
      <c r="M151" s="226"/>
      <c r="N151" s="227"/>
      <c r="O151" s="227"/>
      <c r="P151" s="227"/>
      <c r="Q151" s="227"/>
      <c r="R151" s="227"/>
      <c r="S151" s="227"/>
      <c r="T151" s="228"/>
      <c r="U151" s="13"/>
      <c r="V151" s="13"/>
      <c r="W151" s="13"/>
      <c r="X151" s="13"/>
      <c r="Y151" s="13"/>
      <c r="Z151" s="13"/>
      <c r="AA151" s="13"/>
      <c r="AB151" s="13"/>
      <c r="AC151" s="13"/>
      <c r="AD151" s="13"/>
      <c r="AE151" s="13"/>
      <c r="AT151" s="229" t="s">
        <v>131</v>
      </c>
      <c r="AU151" s="229" t="s">
        <v>81</v>
      </c>
      <c r="AV151" s="13" t="s">
        <v>79</v>
      </c>
      <c r="AW151" s="13" t="s">
        <v>32</v>
      </c>
      <c r="AX151" s="13" t="s">
        <v>71</v>
      </c>
      <c r="AY151" s="229" t="s">
        <v>121</v>
      </c>
    </row>
    <row r="152" spans="1:51" s="14" customFormat="1" ht="12">
      <c r="A152" s="14"/>
      <c r="B152" s="230"/>
      <c r="C152" s="231"/>
      <c r="D152" s="221" t="s">
        <v>131</v>
      </c>
      <c r="E152" s="232" t="s">
        <v>19</v>
      </c>
      <c r="F152" s="233" t="s">
        <v>252</v>
      </c>
      <c r="G152" s="231"/>
      <c r="H152" s="234">
        <v>2</v>
      </c>
      <c r="I152" s="235"/>
      <c r="J152" s="231"/>
      <c r="K152" s="231"/>
      <c r="L152" s="236"/>
      <c r="M152" s="237"/>
      <c r="N152" s="238"/>
      <c r="O152" s="238"/>
      <c r="P152" s="238"/>
      <c r="Q152" s="238"/>
      <c r="R152" s="238"/>
      <c r="S152" s="238"/>
      <c r="T152" s="239"/>
      <c r="U152" s="14"/>
      <c r="V152" s="14"/>
      <c r="W152" s="14"/>
      <c r="X152" s="14"/>
      <c r="Y152" s="14"/>
      <c r="Z152" s="14"/>
      <c r="AA152" s="14"/>
      <c r="AB152" s="14"/>
      <c r="AC152" s="14"/>
      <c r="AD152" s="14"/>
      <c r="AE152" s="14"/>
      <c r="AT152" s="240" t="s">
        <v>131</v>
      </c>
      <c r="AU152" s="240" t="s">
        <v>81</v>
      </c>
      <c r="AV152" s="14" t="s">
        <v>81</v>
      </c>
      <c r="AW152" s="14" t="s">
        <v>32</v>
      </c>
      <c r="AX152" s="14" t="s">
        <v>71</v>
      </c>
      <c r="AY152" s="240" t="s">
        <v>121</v>
      </c>
    </row>
    <row r="153" spans="1:51" s="14" customFormat="1" ht="12">
      <c r="A153" s="14"/>
      <c r="B153" s="230"/>
      <c r="C153" s="231"/>
      <c r="D153" s="221" t="s">
        <v>131</v>
      </c>
      <c r="E153" s="232" t="s">
        <v>19</v>
      </c>
      <c r="F153" s="233" t="s">
        <v>253</v>
      </c>
      <c r="G153" s="231"/>
      <c r="H153" s="234">
        <v>2</v>
      </c>
      <c r="I153" s="235"/>
      <c r="J153" s="231"/>
      <c r="K153" s="231"/>
      <c r="L153" s="236"/>
      <c r="M153" s="237"/>
      <c r="N153" s="238"/>
      <c r="O153" s="238"/>
      <c r="P153" s="238"/>
      <c r="Q153" s="238"/>
      <c r="R153" s="238"/>
      <c r="S153" s="238"/>
      <c r="T153" s="239"/>
      <c r="U153" s="14"/>
      <c r="V153" s="14"/>
      <c r="W153" s="14"/>
      <c r="X153" s="14"/>
      <c r="Y153" s="14"/>
      <c r="Z153" s="14"/>
      <c r="AA153" s="14"/>
      <c r="AB153" s="14"/>
      <c r="AC153" s="14"/>
      <c r="AD153" s="14"/>
      <c r="AE153" s="14"/>
      <c r="AT153" s="240" t="s">
        <v>131</v>
      </c>
      <c r="AU153" s="240" t="s">
        <v>81</v>
      </c>
      <c r="AV153" s="14" t="s">
        <v>81</v>
      </c>
      <c r="AW153" s="14" t="s">
        <v>32</v>
      </c>
      <c r="AX153" s="14" t="s">
        <v>71</v>
      </c>
      <c r="AY153" s="240" t="s">
        <v>121</v>
      </c>
    </row>
    <row r="154" spans="1:51" s="15" customFormat="1" ht="12">
      <c r="A154" s="15"/>
      <c r="B154" s="255"/>
      <c r="C154" s="256"/>
      <c r="D154" s="221" t="s">
        <v>131</v>
      </c>
      <c r="E154" s="257" t="s">
        <v>19</v>
      </c>
      <c r="F154" s="258" t="s">
        <v>208</v>
      </c>
      <c r="G154" s="256"/>
      <c r="H154" s="259">
        <v>4</v>
      </c>
      <c r="I154" s="260"/>
      <c r="J154" s="256"/>
      <c r="K154" s="256"/>
      <c r="L154" s="261"/>
      <c r="M154" s="262"/>
      <c r="N154" s="263"/>
      <c r="O154" s="263"/>
      <c r="P154" s="263"/>
      <c r="Q154" s="263"/>
      <c r="R154" s="263"/>
      <c r="S154" s="263"/>
      <c r="T154" s="264"/>
      <c r="U154" s="15"/>
      <c r="V154" s="15"/>
      <c r="W154" s="15"/>
      <c r="X154" s="15"/>
      <c r="Y154" s="15"/>
      <c r="Z154" s="15"/>
      <c r="AA154" s="15"/>
      <c r="AB154" s="15"/>
      <c r="AC154" s="15"/>
      <c r="AD154" s="15"/>
      <c r="AE154" s="15"/>
      <c r="AT154" s="265" t="s">
        <v>131</v>
      </c>
      <c r="AU154" s="265" t="s">
        <v>81</v>
      </c>
      <c r="AV154" s="15" t="s">
        <v>137</v>
      </c>
      <c r="AW154" s="15" t="s">
        <v>32</v>
      </c>
      <c r="AX154" s="15" t="s">
        <v>79</v>
      </c>
      <c r="AY154" s="265" t="s">
        <v>121</v>
      </c>
    </row>
    <row r="155" spans="1:65" s="2" customFormat="1" ht="55.5" customHeight="1">
      <c r="A155" s="39"/>
      <c r="B155" s="40"/>
      <c r="C155" s="205" t="s">
        <v>254</v>
      </c>
      <c r="D155" s="205" t="s">
        <v>124</v>
      </c>
      <c r="E155" s="207" t="s">
        <v>255</v>
      </c>
      <c r="F155" s="208" t="s">
        <v>256</v>
      </c>
      <c r="G155" s="209" t="s">
        <v>227</v>
      </c>
      <c r="H155" s="210">
        <v>75</v>
      </c>
      <c r="I155" s="211"/>
      <c r="J155" s="212">
        <f>ROUND(I155*H155,2)</f>
        <v>0</v>
      </c>
      <c r="K155" s="208" t="s">
        <v>128</v>
      </c>
      <c r="L155" s="45"/>
      <c r="M155" s="213" t="s">
        <v>19</v>
      </c>
      <c r="N155" s="214" t="s">
        <v>42</v>
      </c>
      <c r="O155" s="85"/>
      <c r="P155" s="215">
        <f>O155*H155</f>
        <v>0</v>
      </c>
      <c r="Q155" s="215">
        <v>0</v>
      </c>
      <c r="R155" s="215">
        <f>Q155*H155</f>
        <v>0</v>
      </c>
      <c r="S155" s="215">
        <v>0</v>
      </c>
      <c r="T155" s="216">
        <f>S155*H155</f>
        <v>0</v>
      </c>
      <c r="U155" s="39"/>
      <c r="V155" s="39"/>
      <c r="W155" s="39"/>
      <c r="X155" s="39"/>
      <c r="Y155" s="39"/>
      <c r="Z155" s="39"/>
      <c r="AA155" s="39"/>
      <c r="AB155" s="39"/>
      <c r="AC155" s="39"/>
      <c r="AD155" s="39"/>
      <c r="AE155" s="39"/>
      <c r="AR155" s="217" t="s">
        <v>137</v>
      </c>
      <c r="AT155" s="217" t="s">
        <v>124</v>
      </c>
      <c r="AU155" s="217" t="s">
        <v>81</v>
      </c>
      <c r="AY155" s="18" t="s">
        <v>121</v>
      </c>
      <c r="BE155" s="218">
        <f>IF(N155="základní",J155,0)</f>
        <v>0</v>
      </c>
      <c r="BF155" s="218">
        <f>IF(N155="snížená",J155,0)</f>
        <v>0</v>
      </c>
      <c r="BG155" s="218">
        <f>IF(N155="zákl. přenesená",J155,0)</f>
        <v>0</v>
      </c>
      <c r="BH155" s="218">
        <f>IF(N155="sníž. přenesená",J155,0)</f>
        <v>0</v>
      </c>
      <c r="BI155" s="218">
        <f>IF(N155="nulová",J155,0)</f>
        <v>0</v>
      </c>
      <c r="BJ155" s="18" t="s">
        <v>79</v>
      </c>
      <c r="BK155" s="218">
        <f>ROUND(I155*H155,2)</f>
        <v>0</v>
      </c>
      <c r="BL155" s="18" t="s">
        <v>137</v>
      </c>
      <c r="BM155" s="217" t="s">
        <v>257</v>
      </c>
    </row>
    <row r="156" spans="1:51" s="14" customFormat="1" ht="12">
      <c r="A156" s="14"/>
      <c r="B156" s="230"/>
      <c r="C156" s="231"/>
      <c r="D156" s="221" t="s">
        <v>131</v>
      </c>
      <c r="E156" s="232" t="s">
        <v>19</v>
      </c>
      <c r="F156" s="233" t="s">
        <v>258</v>
      </c>
      <c r="G156" s="231"/>
      <c r="H156" s="234">
        <v>75</v>
      </c>
      <c r="I156" s="235"/>
      <c r="J156" s="231"/>
      <c r="K156" s="231"/>
      <c r="L156" s="236"/>
      <c r="M156" s="237"/>
      <c r="N156" s="238"/>
      <c r="O156" s="238"/>
      <c r="P156" s="238"/>
      <c r="Q156" s="238"/>
      <c r="R156" s="238"/>
      <c r="S156" s="238"/>
      <c r="T156" s="239"/>
      <c r="U156" s="14"/>
      <c r="V156" s="14"/>
      <c r="W156" s="14"/>
      <c r="X156" s="14"/>
      <c r="Y156" s="14"/>
      <c r="Z156" s="14"/>
      <c r="AA156" s="14"/>
      <c r="AB156" s="14"/>
      <c r="AC156" s="14"/>
      <c r="AD156" s="14"/>
      <c r="AE156" s="14"/>
      <c r="AT156" s="240" t="s">
        <v>131</v>
      </c>
      <c r="AU156" s="240" t="s">
        <v>81</v>
      </c>
      <c r="AV156" s="14" t="s">
        <v>81</v>
      </c>
      <c r="AW156" s="14" t="s">
        <v>32</v>
      </c>
      <c r="AX156" s="14" t="s">
        <v>79</v>
      </c>
      <c r="AY156" s="240" t="s">
        <v>121</v>
      </c>
    </row>
    <row r="157" spans="1:65" s="2" customFormat="1" ht="16.5" customHeight="1">
      <c r="A157" s="39"/>
      <c r="B157" s="40"/>
      <c r="C157" s="242" t="s">
        <v>259</v>
      </c>
      <c r="D157" s="242" t="s">
        <v>158</v>
      </c>
      <c r="E157" s="243" t="s">
        <v>260</v>
      </c>
      <c r="F157" s="244" t="s">
        <v>261</v>
      </c>
      <c r="G157" s="245" t="s">
        <v>136</v>
      </c>
      <c r="H157" s="246">
        <v>1</v>
      </c>
      <c r="I157" s="247"/>
      <c r="J157" s="248">
        <f>ROUND(I157*H157,2)</f>
        <v>0</v>
      </c>
      <c r="K157" s="244" t="s">
        <v>128</v>
      </c>
      <c r="L157" s="249"/>
      <c r="M157" s="250" t="s">
        <v>19</v>
      </c>
      <c r="N157" s="251" t="s">
        <v>42</v>
      </c>
      <c r="O157" s="85"/>
      <c r="P157" s="215">
        <f>O157*H157</f>
        <v>0</v>
      </c>
      <c r="Q157" s="215">
        <v>4.8735</v>
      </c>
      <c r="R157" s="215">
        <f>Q157*H157</f>
        <v>4.8735</v>
      </c>
      <c r="S157" s="215">
        <v>0</v>
      </c>
      <c r="T157" s="216">
        <f>S157*H157</f>
        <v>0</v>
      </c>
      <c r="U157" s="39"/>
      <c r="V157" s="39"/>
      <c r="W157" s="39"/>
      <c r="X157" s="39"/>
      <c r="Y157" s="39"/>
      <c r="Z157" s="39"/>
      <c r="AA157" s="39"/>
      <c r="AB157" s="39"/>
      <c r="AC157" s="39"/>
      <c r="AD157" s="39"/>
      <c r="AE157" s="39"/>
      <c r="AR157" s="217" t="s">
        <v>161</v>
      </c>
      <c r="AT157" s="217" t="s">
        <v>158</v>
      </c>
      <c r="AU157" s="217" t="s">
        <v>81</v>
      </c>
      <c r="AY157" s="18" t="s">
        <v>121</v>
      </c>
      <c r="BE157" s="218">
        <f>IF(N157="základní",J157,0)</f>
        <v>0</v>
      </c>
      <c r="BF157" s="218">
        <f>IF(N157="snížená",J157,0)</f>
        <v>0</v>
      </c>
      <c r="BG157" s="218">
        <f>IF(N157="zákl. přenesená",J157,0)</f>
        <v>0</v>
      </c>
      <c r="BH157" s="218">
        <f>IF(N157="sníž. přenesená",J157,0)</f>
        <v>0</v>
      </c>
      <c r="BI157" s="218">
        <f>IF(N157="nulová",J157,0)</f>
        <v>0</v>
      </c>
      <c r="BJ157" s="18" t="s">
        <v>79</v>
      </c>
      <c r="BK157" s="218">
        <f>ROUND(I157*H157,2)</f>
        <v>0</v>
      </c>
      <c r="BL157" s="18" t="s">
        <v>137</v>
      </c>
      <c r="BM157" s="217" t="s">
        <v>262</v>
      </c>
    </row>
    <row r="158" spans="1:51" s="14" customFormat="1" ht="12">
      <c r="A158" s="14"/>
      <c r="B158" s="230"/>
      <c r="C158" s="231"/>
      <c r="D158" s="221" t="s">
        <v>131</v>
      </c>
      <c r="E158" s="232" t="s">
        <v>19</v>
      </c>
      <c r="F158" s="233" t="s">
        <v>263</v>
      </c>
      <c r="G158" s="231"/>
      <c r="H158" s="234">
        <v>1</v>
      </c>
      <c r="I158" s="235"/>
      <c r="J158" s="231"/>
      <c r="K158" s="231"/>
      <c r="L158" s="236"/>
      <c r="M158" s="237"/>
      <c r="N158" s="238"/>
      <c r="O158" s="238"/>
      <c r="P158" s="238"/>
      <c r="Q158" s="238"/>
      <c r="R158" s="238"/>
      <c r="S158" s="238"/>
      <c r="T158" s="239"/>
      <c r="U158" s="14"/>
      <c r="V158" s="14"/>
      <c r="W158" s="14"/>
      <c r="X158" s="14"/>
      <c r="Y158" s="14"/>
      <c r="Z158" s="14"/>
      <c r="AA158" s="14"/>
      <c r="AB158" s="14"/>
      <c r="AC158" s="14"/>
      <c r="AD158" s="14"/>
      <c r="AE158" s="14"/>
      <c r="AT158" s="240" t="s">
        <v>131</v>
      </c>
      <c r="AU158" s="240" t="s">
        <v>81</v>
      </c>
      <c r="AV158" s="14" t="s">
        <v>81</v>
      </c>
      <c r="AW158" s="14" t="s">
        <v>32</v>
      </c>
      <c r="AX158" s="14" t="s">
        <v>79</v>
      </c>
      <c r="AY158" s="240" t="s">
        <v>121</v>
      </c>
    </row>
    <row r="159" spans="1:65" s="2" customFormat="1" ht="55.5" customHeight="1">
      <c r="A159" s="39"/>
      <c r="B159" s="40"/>
      <c r="C159" s="205" t="s">
        <v>264</v>
      </c>
      <c r="D159" s="241" t="s">
        <v>124</v>
      </c>
      <c r="E159" s="207" t="s">
        <v>265</v>
      </c>
      <c r="F159" s="208" t="s">
        <v>266</v>
      </c>
      <c r="G159" s="209" t="s">
        <v>267</v>
      </c>
      <c r="H159" s="210">
        <v>16</v>
      </c>
      <c r="I159" s="211"/>
      <c r="J159" s="212">
        <f>ROUND(I159*H159,2)</f>
        <v>0</v>
      </c>
      <c r="K159" s="208" t="s">
        <v>128</v>
      </c>
      <c r="L159" s="45"/>
      <c r="M159" s="213" t="s">
        <v>19</v>
      </c>
      <c r="N159" s="214" t="s">
        <v>42</v>
      </c>
      <c r="O159" s="85"/>
      <c r="P159" s="215">
        <f>O159*H159</f>
        <v>0</v>
      </c>
      <c r="Q159" s="215">
        <v>0</v>
      </c>
      <c r="R159" s="215">
        <f>Q159*H159</f>
        <v>0</v>
      </c>
      <c r="S159" s="215">
        <v>0</v>
      </c>
      <c r="T159" s="216">
        <f>S159*H159</f>
        <v>0</v>
      </c>
      <c r="U159" s="39"/>
      <c r="V159" s="39"/>
      <c r="W159" s="39"/>
      <c r="X159" s="39"/>
      <c r="Y159" s="39"/>
      <c r="Z159" s="39"/>
      <c r="AA159" s="39"/>
      <c r="AB159" s="39"/>
      <c r="AC159" s="39"/>
      <c r="AD159" s="39"/>
      <c r="AE159" s="39"/>
      <c r="AR159" s="217" t="s">
        <v>137</v>
      </c>
      <c r="AT159" s="217" t="s">
        <v>124</v>
      </c>
      <c r="AU159" s="217" t="s">
        <v>81</v>
      </c>
      <c r="AY159" s="18" t="s">
        <v>121</v>
      </c>
      <c r="BE159" s="218">
        <f>IF(N159="základní",J159,0)</f>
        <v>0</v>
      </c>
      <c r="BF159" s="218">
        <f>IF(N159="snížená",J159,0)</f>
        <v>0</v>
      </c>
      <c r="BG159" s="218">
        <f>IF(N159="zákl. přenesená",J159,0)</f>
        <v>0</v>
      </c>
      <c r="BH159" s="218">
        <f>IF(N159="sníž. přenesená",J159,0)</f>
        <v>0</v>
      </c>
      <c r="BI159" s="218">
        <f>IF(N159="nulová",J159,0)</f>
        <v>0</v>
      </c>
      <c r="BJ159" s="18" t="s">
        <v>79</v>
      </c>
      <c r="BK159" s="218">
        <f>ROUND(I159*H159,2)</f>
        <v>0</v>
      </c>
      <c r="BL159" s="18" t="s">
        <v>137</v>
      </c>
      <c r="BM159" s="217" t="s">
        <v>268</v>
      </c>
    </row>
    <row r="160" spans="1:51" s="13" customFormat="1" ht="12">
      <c r="A160" s="13"/>
      <c r="B160" s="219"/>
      <c r="C160" s="220"/>
      <c r="D160" s="221" t="s">
        <v>131</v>
      </c>
      <c r="E160" s="222" t="s">
        <v>19</v>
      </c>
      <c r="F160" s="223" t="s">
        <v>139</v>
      </c>
      <c r="G160" s="220"/>
      <c r="H160" s="222" t="s">
        <v>19</v>
      </c>
      <c r="I160" s="224"/>
      <c r="J160" s="220"/>
      <c r="K160" s="220"/>
      <c r="L160" s="225"/>
      <c r="M160" s="226"/>
      <c r="N160" s="227"/>
      <c r="O160" s="227"/>
      <c r="P160" s="227"/>
      <c r="Q160" s="227"/>
      <c r="R160" s="227"/>
      <c r="S160" s="227"/>
      <c r="T160" s="228"/>
      <c r="U160" s="13"/>
      <c r="V160" s="13"/>
      <c r="W160" s="13"/>
      <c r="X160" s="13"/>
      <c r="Y160" s="13"/>
      <c r="Z160" s="13"/>
      <c r="AA160" s="13"/>
      <c r="AB160" s="13"/>
      <c r="AC160" s="13"/>
      <c r="AD160" s="13"/>
      <c r="AE160" s="13"/>
      <c r="AT160" s="229" t="s">
        <v>131</v>
      </c>
      <c r="AU160" s="229" t="s">
        <v>81</v>
      </c>
      <c r="AV160" s="13" t="s">
        <v>79</v>
      </c>
      <c r="AW160" s="13" t="s">
        <v>32</v>
      </c>
      <c r="AX160" s="13" t="s">
        <v>71</v>
      </c>
      <c r="AY160" s="229" t="s">
        <v>121</v>
      </c>
    </row>
    <row r="161" spans="1:51" s="14" customFormat="1" ht="12">
      <c r="A161" s="14"/>
      <c r="B161" s="230"/>
      <c r="C161" s="231"/>
      <c r="D161" s="221" t="s">
        <v>131</v>
      </c>
      <c r="E161" s="232" t="s">
        <v>19</v>
      </c>
      <c r="F161" s="233" t="s">
        <v>209</v>
      </c>
      <c r="G161" s="231"/>
      <c r="H161" s="234">
        <v>16</v>
      </c>
      <c r="I161" s="235"/>
      <c r="J161" s="231"/>
      <c r="K161" s="231"/>
      <c r="L161" s="236"/>
      <c r="M161" s="237"/>
      <c r="N161" s="238"/>
      <c r="O161" s="238"/>
      <c r="P161" s="238"/>
      <c r="Q161" s="238"/>
      <c r="R161" s="238"/>
      <c r="S161" s="238"/>
      <c r="T161" s="239"/>
      <c r="U161" s="14"/>
      <c r="V161" s="14"/>
      <c r="W161" s="14"/>
      <c r="X161" s="14"/>
      <c r="Y161" s="14"/>
      <c r="Z161" s="14"/>
      <c r="AA161" s="14"/>
      <c r="AB161" s="14"/>
      <c r="AC161" s="14"/>
      <c r="AD161" s="14"/>
      <c r="AE161" s="14"/>
      <c r="AT161" s="240" t="s">
        <v>131</v>
      </c>
      <c r="AU161" s="240" t="s">
        <v>81</v>
      </c>
      <c r="AV161" s="14" t="s">
        <v>81</v>
      </c>
      <c r="AW161" s="14" t="s">
        <v>32</v>
      </c>
      <c r="AX161" s="14" t="s">
        <v>79</v>
      </c>
      <c r="AY161" s="240" t="s">
        <v>121</v>
      </c>
    </row>
    <row r="162" spans="1:65" s="2" customFormat="1" ht="62.7" customHeight="1">
      <c r="A162" s="39"/>
      <c r="B162" s="40"/>
      <c r="C162" s="205" t="s">
        <v>269</v>
      </c>
      <c r="D162" s="241" t="s">
        <v>124</v>
      </c>
      <c r="E162" s="207" t="s">
        <v>270</v>
      </c>
      <c r="F162" s="208" t="s">
        <v>271</v>
      </c>
      <c r="G162" s="209" t="s">
        <v>267</v>
      </c>
      <c r="H162" s="210">
        <v>4</v>
      </c>
      <c r="I162" s="211"/>
      <c r="J162" s="212">
        <f>ROUND(I162*H162,2)</f>
        <v>0</v>
      </c>
      <c r="K162" s="208" t="s">
        <v>128</v>
      </c>
      <c r="L162" s="45"/>
      <c r="M162" s="213" t="s">
        <v>19</v>
      </c>
      <c r="N162" s="214" t="s">
        <v>42</v>
      </c>
      <c r="O162" s="85"/>
      <c r="P162" s="215">
        <f>O162*H162</f>
        <v>0</v>
      </c>
      <c r="Q162" s="215">
        <v>0</v>
      </c>
      <c r="R162" s="215">
        <f>Q162*H162</f>
        <v>0</v>
      </c>
      <c r="S162" s="215">
        <v>0</v>
      </c>
      <c r="T162" s="216">
        <f>S162*H162</f>
        <v>0</v>
      </c>
      <c r="U162" s="39"/>
      <c r="V162" s="39"/>
      <c r="W162" s="39"/>
      <c r="X162" s="39"/>
      <c r="Y162" s="39"/>
      <c r="Z162" s="39"/>
      <c r="AA162" s="39"/>
      <c r="AB162" s="39"/>
      <c r="AC162" s="39"/>
      <c r="AD162" s="39"/>
      <c r="AE162" s="39"/>
      <c r="AR162" s="217" t="s">
        <v>137</v>
      </c>
      <c r="AT162" s="217" t="s">
        <v>124</v>
      </c>
      <c r="AU162" s="217" t="s">
        <v>81</v>
      </c>
      <c r="AY162" s="18" t="s">
        <v>121</v>
      </c>
      <c r="BE162" s="218">
        <f>IF(N162="základní",J162,0)</f>
        <v>0</v>
      </c>
      <c r="BF162" s="218">
        <f>IF(N162="snížená",J162,0)</f>
        <v>0</v>
      </c>
      <c r="BG162" s="218">
        <f>IF(N162="zákl. přenesená",J162,0)</f>
        <v>0</v>
      </c>
      <c r="BH162" s="218">
        <f>IF(N162="sníž. přenesená",J162,0)</f>
        <v>0</v>
      </c>
      <c r="BI162" s="218">
        <f>IF(N162="nulová",J162,0)</f>
        <v>0</v>
      </c>
      <c r="BJ162" s="18" t="s">
        <v>79</v>
      </c>
      <c r="BK162" s="218">
        <f>ROUND(I162*H162,2)</f>
        <v>0</v>
      </c>
      <c r="BL162" s="18" t="s">
        <v>137</v>
      </c>
      <c r="BM162" s="217" t="s">
        <v>272</v>
      </c>
    </row>
    <row r="163" spans="1:51" s="13" customFormat="1" ht="12">
      <c r="A163" s="13"/>
      <c r="B163" s="219"/>
      <c r="C163" s="220"/>
      <c r="D163" s="221" t="s">
        <v>131</v>
      </c>
      <c r="E163" s="222" t="s">
        <v>19</v>
      </c>
      <c r="F163" s="223" t="s">
        <v>139</v>
      </c>
      <c r="G163" s="220"/>
      <c r="H163" s="222" t="s">
        <v>19</v>
      </c>
      <c r="I163" s="224"/>
      <c r="J163" s="220"/>
      <c r="K163" s="220"/>
      <c r="L163" s="225"/>
      <c r="M163" s="226"/>
      <c r="N163" s="227"/>
      <c r="O163" s="227"/>
      <c r="P163" s="227"/>
      <c r="Q163" s="227"/>
      <c r="R163" s="227"/>
      <c r="S163" s="227"/>
      <c r="T163" s="228"/>
      <c r="U163" s="13"/>
      <c r="V163" s="13"/>
      <c r="W163" s="13"/>
      <c r="X163" s="13"/>
      <c r="Y163" s="13"/>
      <c r="Z163" s="13"/>
      <c r="AA163" s="13"/>
      <c r="AB163" s="13"/>
      <c r="AC163" s="13"/>
      <c r="AD163" s="13"/>
      <c r="AE163" s="13"/>
      <c r="AT163" s="229" t="s">
        <v>131</v>
      </c>
      <c r="AU163" s="229" t="s">
        <v>81</v>
      </c>
      <c r="AV163" s="13" t="s">
        <v>79</v>
      </c>
      <c r="AW163" s="13" t="s">
        <v>32</v>
      </c>
      <c r="AX163" s="13" t="s">
        <v>71</v>
      </c>
      <c r="AY163" s="229" t="s">
        <v>121</v>
      </c>
    </row>
    <row r="164" spans="1:51" s="14" customFormat="1" ht="12">
      <c r="A164" s="14"/>
      <c r="B164" s="230"/>
      <c r="C164" s="231"/>
      <c r="D164" s="221" t="s">
        <v>131</v>
      </c>
      <c r="E164" s="232" t="s">
        <v>19</v>
      </c>
      <c r="F164" s="233" t="s">
        <v>137</v>
      </c>
      <c r="G164" s="231"/>
      <c r="H164" s="234">
        <v>4</v>
      </c>
      <c r="I164" s="235"/>
      <c r="J164" s="231"/>
      <c r="K164" s="231"/>
      <c r="L164" s="236"/>
      <c r="M164" s="237"/>
      <c r="N164" s="238"/>
      <c r="O164" s="238"/>
      <c r="P164" s="238"/>
      <c r="Q164" s="238"/>
      <c r="R164" s="238"/>
      <c r="S164" s="238"/>
      <c r="T164" s="239"/>
      <c r="U164" s="14"/>
      <c r="V164" s="14"/>
      <c r="W164" s="14"/>
      <c r="X164" s="14"/>
      <c r="Y164" s="14"/>
      <c r="Z164" s="14"/>
      <c r="AA164" s="14"/>
      <c r="AB164" s="14"/>
      <c r="AC164" s="14"/>
      <c r="AD164" s="14"/>
      <c r="AE164" s="14"/>
      <c r="AT164" s="240" t="s">
        <v>131</v>
      </c>
      <c r="AU164" s="240" t="s">
        <v>81</v>
      </c>
      <c r="AV164" s="14" t="s">
        <v>81</v>
      </c>
      <c r="AW164" s="14" t="s">
        <v>32</v>
      </c>
      <c r="AX164" s="14" t="s">
        <v>79</v>
      </c>
      <c r="AY164" s="240" t="s">
        <v>121</v>
      </c>
    </row>
    <row r="165" spans="1:65" s="2" customFormat="1" ht="55.5" customHeight="1">
      <c r="A165" s="39"/>
      <c r="B165" s="40"/>
      <c r="C165" s="205" t="s">
        <v>273</v>
      </c>
      <c r="D165" s="266" t="s">
        <v>124</v>
      </c>
      <c r="E165" s="207" t="s">
        <v>274</v>
      </c>
      <c r="F165" s="208" t="s">
        <v>275</v>
      </c>
      <c r="G165" s="209" t="s">
        <v>227</v>
      </c>
      <c r="H165" s="210">
        <v>682</v>
      </c>
      <c r="I165" s="211"/>
      <c r="J165" s="212">
        <f>ROUND(I165*H165,2)</f>
        <v>0</v>
      </c>
      <c r="K165" s="208" t="s">
        <v>128</v>
      </c>
      <c r="L165" s="45"/>
      <c r="M165" s="213" t="s">
        <v>19</v>
      </c>
      <c r="N165" s="214" t="s">
        <v>42</v>
      </c>
      <c r="O165" s="85"/>
      <c r="P165" s="215">
        <f>O165*H165</f>
        <v>0</v>
      </c>
      <c r="Q165" s="215">
        <v>0</v>
      </c>
      <c r="R165" s="215">
        <f>Q165*H165</f>
        <v>0</v>
      </c>
      <c r="S165" s="215">
        <v>0</v>
      </c>
      <c r="T165" s="216">
        <f>S165*H165</f>
        <v>0</v>
      </c>
      <c r="U165" s="39"/>
      <c r="V165" s="39"/>
      <c r="W165" s="39"/>
      <c r="X165" s="39"/>
      <c r="Y165" s="39"/>
      <c r="Z165" s="39"/>
      <c r="AA165" s="39"/>
      <c r="AB165" s="39"/>
      <c r="AC165" s="39"/>
      <c r="AD165" s="39"/>
      <c r="AE165" s="39"/>
      <c r="AR165" s="217" t="s">
        <v>137</v>
      </c>
      <c r="AT165" s="217" t="s">
        <v>124</v>
      </c>
      <c r="AU165" s="217" t="s">
        <v>81</v>
      </c>
      <c r="AY165" s="18" t="s">
        <v>121</v>
      </c>
      <c r="BE165" s="218">
        <f>IF(N165="základní",J165,0)</f>
        <v>0</v>
      </c>
      <c r="BF165" s="218">
        <f>IF(N165="snížená",J165,0)</f>
        <v>0</v>
      </c>
      <c r="BG165" s="218">
        <f>IF(N165="zákl. přenesená",J165,0)</f>
        <v>0</v>
      </c>
      <c r="BH165" s="218">
        <f>IF(N165="sníž. přenesená",J165,0)</f>
        <v>0</v>
      </c>
      <c r="BI165" s="218">
        <f>IF(N165="nulová",J165,0)</f>
        <v>0</v>
      </c>
      <c r="BJ165" s="18" t="s">
        <v>79</v>
      </c>
      <c r="BK165" s="218">
        <f>ROUND(I165*H165,2)</f>
        <v>0</v>
      </c>
      <c r="BL165" s="18" t="s">
        <v>137</v>
      </c>
      <c r="BM165" s="217" t="s">
        <v>276</v>
      </c>
    </row>
    <row r="166" spans="1:51" s="13" customFormat="1" ht="12">
      <c r="A166" s="13"/>
      <c r="B166" s="219"/>
      <c r="C166" s="220"/>
      <c r="D166" s="221" t="s">
        <v>131</v>
      </c>
      <c r="E166" s="222" t="s">
        <v>19</v>
      </c>
      <c r="F166" s="223" t="s">
        <v>139</v>
      </c>
      <c r="G166" s="220"/>
      <c r="H166" s="222" t="s">
        <v>19</v>
      </c>
      <c r="I166" s="224"/>
      <c r="J166" s="220"/>
      <c r="K166" s="220"/>
      <c r="L166" s="225"/>
      <c r="M166" s="226"/>
      <c r="N166" s="227"/>
      <c r="O166" s="227"/>
      <c r="P166" s="227"/>
      <c r="Q166" s="227"/>
      <c r="R166" s="227"/>
      <c r="S166" s="227"/>
      <c r="T166" s="228"/>
      <c r="U166" s="13"/>
      <c r="V166" s="13"/>
      <c r="W166" s="13"/>
      <c r="X166" s="13"/>
      <c r="Y166" s="13"/>
      <c r="Z166" s="13"/>
      <c r="AA166" s="13"/>
      <c r="AB166" s="13"/>
      <c r="AC166" s="13"/>
      <c r="AD166" s="13"/>
      <c r="AE166" s="13"/>
      <c r="AT166" s="229" t="s">
        <v>131</v>
      </c>
      <c r="AU166" s="229" t="s">
        <v>81</v>
      </c>
      <c r="AV166" s="13" t="s">
        <v>79</v>
      </c>
      <c r="AW166" s="13" t="s">
        <v>32</v>
      </c>
      <c r="AX166" s="13" t="s">
        <v>71</v>
      </c>
      <c r="AY166" s="229" t="s">
        <v>121</v>
      </c>
    </row>
    <row r="167" spans="1:51" s="14" customFormat="1" ht="12">
      <c r="A167" s="14"/>
      <c r="B167" s="230"/>
      <c r="C167" s="231"/>
      <c r="D167" s="221" t="s">
        <v>131</v>
      </c>
      <c r="E167" s="232" t="s">
        <v>19</v>
      </c>
      <c r="F167" s="233" t="s">
        <v>277</v>
      </c>
      <c r="G167" s="231"/>
      <c r="H167" s="234">
        <v>682</v>
      </c>
      <c r="I167" s="235"/>
      <c r="J167" s="231"/>
      <c r="K167" s="231"/>
      <c r="L167" s="236"/>
      <c r="M167" s="237"/>
      <c r="N167" s="238"/>
      <c r="O167" s="238"/>
      <c r="P167" s="238"/>
      <c r="Q167" s="238"/>
      <c r="R167" s="238"/>
      <c r="S167" s="238"/>
      <c r="T167" s="239"/>
      <c r="U167" s="14"/>
      <c r="V167" s="14"/>
      <c r="W167" s="14"/>
      <c r="X167" s="14"/>
      <c r="Y167" s="14"/>
      <c r="Z167" s="14"/>
      <c r="AA167" s="14"/>
      <c r="AB167" s="14"/>
      <c r="AC167" s="14"/>
      <c r="AD167" s="14"/>
      <c r="AE167" s="14"/>
      <c r="AT167" s="240" t="s">
        <v>131</v>
      </c>
      <c r="AU167" s="240" t="s">
        <v>81</v>
      </c>
      <c r="AV167" s="14" t="s">
        <v>81</v>
      </c>
      <c r="AW167" s="14" t="s">
        <v>32</v>
      </c>
      <c r="AX167" s="14" t="s">
        <v>79</v>
      </c>
      <c r="AY167" s="240" t="s">
        <v>121</v>
      </c>
    </row>
    <row r="168" spans="1:65" s="2" customFormat="1" ht="49.05" customHeight="1">
      <c r="A168" s="39"/>
      <c r="B168" s="40"/>
      <c r="C168" s="205" t="s">
        <v>278</v>
      </c>
      <c r="D168" s="241" t="s">
        <v>124</v>
      </c>
      <c r="E168" s="207" t="s">
        <v>279</v>
      </c>
      <c r="F168" s="208" t="s">
        <v>280</v>
      </c>
      <c r="G168" s="209" t="s">
        <v>267</v>
      </c>
      <c r="H168" s="210">
        <v>4</v>
      </c>
      <c r="I168" s="211"/>
      <c r="J168" s="212">
        <f>ROUND(I168*H168,2)</f>
        <v>0</v>
      </c>
      <c r="K168" s="208" t="s">
        <v>128</v>
      </c>
      <c r="L168" s="45"/>
      <c r="M168" s="213" t="s">
        <v>19</v>
      </c>
      <c r="N168" s="214" t="s">
        <v>42</v>
      </c>
      <c r="O168" s="85"/>
      <c r="P168" s="215">
        <f>O168*H168</f>
        <v>0</v>
      </c>
      <c r="Q168" s="215">
        <v>0</v>
      </c>
      <c r="R168" s="215">
        <f>Q168*H168</f>
        <v>0</v>
      </c>
      <c r="S168" s="215">
        <v>0</v>
      </c>
      <c r="T168" s="216">
        <f>S168*H168</f>
        <v>0</v>
      </c>
      <c r="U168" s="39"/>
      <c r="V168" s="39"/>
      <c r="W168" s="39"/>
      <c r="X168" s="39"/>
      <c r="Y168" s="39"/>
      <c r="Z168" s="39"/>
      <c r="AA168" s="39"/>
      <c r="AB168" s="39"/>
      <c r="AC168" s="39"/>
      <c r="AD168" s="39"/>
      <c r="AE168" s="39"/>
      <c r="AR168" s="217" t="s">
        <v>137</v>
      </c>
      <c r="AT168" s="217" t="s">
        <v>124</v>
      </c>
      <c r="AU168" s="217" t="s">
        <v>81</v>
      </c>
      <c r="AY168" s="18" t="s">
        <v>121</v>
      </c>
      <c r="BE168" s="218">
        <f>IF(N168="základní",J168,0)</f>
        <v>0</v>
      </c>
      <c r="BF168" s="218">
        <f>IF(N168="snížená",J168,0)</f>
        <v>0</v>
      </c>
      <c r="BG168" s="218">
        <f>IF(N168="zákl. přenesená",J168,0)</f>
        <v>0</v>
      </c>
      <c r="BH168" s="218">
        <f>IF(N168="sníž. přenesená",J168,0)</f>
        <v>0</v>
      </c>
      <c r="BI168" s="218">
        <f>IF(N168="nulová",J168,0)</f>
        <v>0</v>
      </c>
      <c r="BJ168" s="18" t="s">
        <v>79</v>
      </c>
      <c r="BK168" s="218">
        <f>ROUND(I168*H168,2)</f>
        <v>0</v>
      </c>
      <c r="BL168" s="18" t="s">
        <v>137</v>
      </c>
      <c r="BM168" s="217" t="s">
        <v>281</v>
      </c>
    </row>
    <row r="169" spans="1:51" s="13" customFormat="1" ht="12">
      <c r="A169" s="13"/>
      <c r="B169" s="219"/>
      <c r="C169" s="220"/>
      <c r="D169" s="221" t="s">
        <v>131</v>
      </c>
      <c r="E169" s="222" t="s">
        <v>19</v>
      </c>
      <c r="F169" s="223" t="s">
        <v>139</v>
      </c>
      <c r="G169" s="220"/>
      <c r="H169" s="222" t="s">
        <v>19</v>
      </c>
      <c r="I169" s="224"/>
      <c r="J169" s="220"/>
      <c r="K169" s="220"/>
      <c r="L169" s="225"/>
      <c r="M169" s="226"/>
      <c r="N169" s="227"/>
      <c r="O169" s="227"/>
      <c r="P169" s="227"/>
      <c r="Q169" s="227"/>
      <c r="R169" s="227"/>
      <c r="S169" s="227"/>
      <c r="T169" s="228"/>
      <c r="U169" s="13"/>
      <c r="V169" s="13"/>
      <c r="W169" s="13"/>
      <c r="X169" s="13"/>
      <c r="Y169" s="13"/>
      <c r="Z169" s="13"/>
      <c r="AA169" s="13"/>
      <c r="AB169" s="13"/>
      <c r="AC169" s="13"/>
      <c r="AD169" s="13"/>
      <c r="AE169" s="13"/>
      <c r="AT169" s="229" t="s">
        <v>131</v>
      </c>
      <c r="AU169" s="229" t="s">
        <v>81</v>
      </c>
      <c r="AV169" s="13" t="s">
        <v>79</v>
      </c>
      <c r="AW169" s="13" t="s">
        <v>32</v>
      </c>
      <c r="AX169" s="13" t="s">
        <v>71</v>
      </c>
      <c r="AY169" s="229" t="s">
        <v>121</v>
      </c>
    </row>
    <row r="170" spans="1:51" s="14" customFormat="1" ht="12">
      <c r="A170" s="14"/>
      <c r="B170" s="230"/>
      <c r="C170" s="231"/>
      <c r="D170" s="221" t="s">
        <v>131</v>
      </c>
      <c r="E170" s="232" t="s">
        <v>19</v>
      </c>
      <c r="F170" s="233" t="s">
        <v>137</v>
      </c>
      <c r="G170" s="231"/>
      <c r="H170" s="234">
        <v>4</v>
      </c>
      <c r="I170" s="235"/>
      <c r="J170" s="231"/>
      <c r="K170" s="231"/>
      <c r="L170" s="236"/>
      <c r="M170" s="237"/>
      <c r="N170" s="238"/>
      <c r="O170" s="238"/>
      <c r="P170" s="238"/>
      <c r="Q170" s="238"/>
      <c r="R170" s="238"/>
      <c r="S170" s="238"/>
      <c r="T170" s="239"/>
      <c r="U170" s="14"/>
      <c r="V170" s="14"/>
      <c r="W170" s="14"/>
      <c r="X170" s="14"/>
      <c r="Y170" s="14"/>
      <c r="Z170" s="14"/>
      <c r="AA170" s="14"/>
      <c r="AB170" s="14"/>
      <c r="AC170" s="14"/>
      <c r="AD170" s="14"/>
      <c r="AE170" s="14"/>
      <c r="AT170" s="240" t="s">
        <v>131</v>
      </c>
      <c r="AU170" s="240" t="s">
        <v>81</v>
      </c>
      <c r="AV170" s="14" t="s">
        <v>81</v>
      </c>
      <c r="AW170" s="14" t="s">
        <v>32</v>
      </c>
      <c r="AX170" s="14" t="s">
        <v>79</v>
      </c>
      <c r="AY170" s="240" t="s">
        <v>121</v>
      </c>
    </row>
    <row r="171" spans="1:65" s="2" customFormat="1" ht="24.15" customHeight="1">
      <c r="A171" s="39"/>
      <c r="B171" s="40"/>
      <c r="C171" s="205" t="s">
        <v>282</v>
      </c>
      <c r="D171" s="205" t="s">
        <v>124</v>
      </c>
      <c r="E171" s="207" t="s">
        <v>283</v>
      </c>
      <c r="F171" s="208" t="s">
        <v>284</v>
      </c>
      <c r="G171" s="209" t="s">
        <v>136</v>
      </c>
      <c r="H171" s="210">
        <v>24</v>
      </c>
      <c r="I171" s="211"/>
      <c r="J171" s="212">
        <f>ROUND(I171*H171,2)</f>
        <v>0</v>
      </c>
      <c r="K171" s="208" t="s">
        <v>128</v>
      </c>
      <c r="L171" s="45"/>
      <c r="M171" s="213" t="s">
        <v>19</v>
      </c>
      <c r="N171" s="214" t="s">
        <v>42</v>
      </c>
      <c r="O171" s="85"/>
      <c r="P171" s="215">
        <f>O171*H171</f>
        <v>0</v>
      </c>
      <c r="Q171" s="215">
        <v>0</v>
      </c>
      <c r="R171" s="215">
        <f>Q171*H171</f>
        <v>0</v>
      </c>
      <c r="S171" s="215">
        <v>0</v>
      </c>
      <c r="T171" s="216">
        <f>S171*H171</f>
        <v>0</v>
      </c>
      <c r="U171" s="39"/>
      <c r="V171" s="39"/>
      <c r="W171" s="39"/>
      <c r="X171" s="39"/>
      <c r="Y171" s="39"/>
      <c r="Z171" s="39"/>
      <c r="AA171" s="39"/>
      <c r="AB171" s="39"/>
      <c r="AC171" s="39"/>
      <c r="AD171" s="39"/>
      <c r="AE171" s="39"/>
      <c r="AR171" s="217" t="s">
        <v>137</v>
      </c>
      <c r="AT171" s="217" t="s">
        <v>124</v>
      </c>
      <c r="AU171" s="217" t="s">
        <v>81</v>
      </c>
      <c r="AY171" s="18" t="s">
        <v>121</v>
      </c>
      <c r="BE171" s="218">
        <f>IF(N171="základní",J171,0)</f>
        <v>0</v>
      </c>
      <c r="BF171" s="218">
        <f>IF(N171="snížená",J171,0)</f>
        <v>0</v>
      </c>
      <c r="BG171" s="218">
        <f>IF(N171="zákl. přenesená",J171,0)</f>
        <v>0</v>
      </c>
      <c r="BH171" s="218">
        <f>IF(N171="sníž. přenesená",J171,0)</f>
        <v>0</v>
      </c>
      <c r="BI171" s="218">
        <f>IF(N171="nulová",J171,0)</f>
        <v>0</v>
      </c>
      <c r="BJ171" s="18" t="s">
        <v>79</v>
      </c>
      <c r="BK171" s="218">
        <f>ROUND(I171*H171,2)</f>
        <v>0</v>
      </c>
      <c r="BL171" s="18" t="s">
        <v>137</v>
      </c>
      <c r="BM171" s="217" t="s">
        <v>285</v>
      </c>
    </row>
    <row r="172" spans="1:51" s="14" customFormat="1" ht="12">
      <c r="A172" s="14"/>
      <c r="B172" s="230"/>
      <c r="C172" s="231"/>
      <c r="D172" s="221" t="s">
        <v>131</v>
      </c>
      <c r="E172" s="232" t="s">
        <v>19</v>
      </c>
      <c r="F172" s="233" t="s">
        <v>286</v>
      </c>
      <c r="G172" s="231"/>
      <c r="H172" s="234">
        <v>24</v>
      </c>
      <c r="I172" s="235"/>
      <c r="J172" s="231"/>
      <c r="K172" s="231"/>
      <c r="L172" s="236"/>
      <c r="M172" s="237"/>
      <c r="N172" s="238"/>
      <c r="O172" s="238"/>
      <c r="P172" s="238"/>
      <c r="Q172" s="238"/>
      <c r="R172" s="238"/>
      <c r="S172" s="238"/>
      <c r="T172" s="239"/>
      <c r="U172" s="14"/>
      <c r="V172" s="14"/>
      <c r="W172" s="14"/>
      <c r="X172" s="14"/>
      <c r="Y172" s="14"/>
      <c r="Z172" s="14"/>
      <c r="AA172" s="14"/>
      <c r="AB172" s="14"/>
      <c r="AC172" s="14"/>
      <c r="AD172" s="14"/>
      <c r="AE172" s="14"/>
      <c r="AT172" s="240" t="s">
        <v>131</v>
      </c>
      <c r="AU172" s="240" t="s">
        <v>81</v>
      </c>
      <c r="AV172" s="14" t="s">
        <v>81</v>
      </c>
      <c r="AW172" s="14" t="s">
        <v>32</v>
      </c>
      <c r="AX172" s="14" t="s">
        <v>79</v>
      </c>
      <c r="AY172" s="240" t="s">
        <v>121</v>
      </c>
    </row>
    <row r="173" spans="1:65" s="2" customFormat="1" ht="78" customHeight="1">
      <c r="A173" s="39"/>
      <c r="B173" s="40"/>
      <c r="C173" s="205" t="s">
        <v>287</v>
      </c>
      <c r="D173" s="267" t="s">
        <v>124</v>
      </c>
      <c r="E173" s="207" t="s">
        <v>288</v>
      </c>
      <c r="F173" s="208" t="s">
        <v>289</v>
      </c>
      <c r="G173" s="209" t="s">
        <v>197</v>
      </c>
      <c r="H173" s="210">
        <v>3.041</v>
      </c>
      <c r="I173" s="211"/>
      <c r="J173" s="212">
        <f>ROUND(I173*H173,2)</f>
        <v>0</v>
      </c>
      <c r="K173" s="208" t="s">
        <v>128</v>
      </c>
      <c r="L173" s="45"/>
      <c r="M173" s="213" t="s">
        <v>19</v>
      </c>
      <c r="N173" s="214" t="s">
        <v>42</v>
      </c>
      <c r="O173" s="85"/>
      <c r="P173" s="215">
        <f>O173*H173</f>
        <v>0</v>
      </c>
      <c r="Q173" s="215">
        <v>0</v>
      </c>
      <c r="R173" s="215">
        <f>Q173*H173</f>
        <v>0</v>
      </c>
      <c r="S173" s="215">
        <v>0</v>
      </c>
      <c r="T173" s="216">
        <f>S173*H173</f>
        <v>0</v>
      </c>
      <c r="U173" s="39"/>
      <c r="V173" s="39"/>
      <c r="W173" s="39"/>
      <c r="X173" s="39"/>
      <c r="Y173" s="39"/>
      <c r="Z173" s="39"/>
      <c r="AA173" s="39"/>
      <c r="AB173" s="39"/>
      <c r="AC173" s="39"/>
      <c r="AD173" s="39"/>
      <c r="AE173" s="39"/>
      <c r="AR173" s="217" t="s">
        <v>129</v>
      </c>
      <c r="AT173" s="217" t="s">
        <v>124</v>
      </c>
      <c r="AU173" s="217" t="s">
        <v>81</v>
      </c>
      <c r="AY173" s="18" t="s">
        <v>121</v>
      </c>
      <c r="BE173" s="218">
        <f>IF(N173="základní",J173,0)</f>
        <v>0</v>
      </c>
      <c r="BF173" s="218">
        <f>IF(N173="snížená",J173,0)</f>
        <v>0</v>
      </c>
      <c r="BG173" s="218">
        <f>IF(N173="zákl. přenesená",J173,0)</f>
        <v>0</v>
      </c>
      <c r="BH173" s="218">
        <f>IF(N173="sníž. přenesená",J173,0)</f>
        <v>0</v>
      </c>
      <c r="BI173" s="218">
        <f>IF(N173="nulová",J173,0)</f>
        <v>0</v>
      </c>
      <c r="BJ173" s="18" t="s">
        <v>79</v>
      </c>
      <c r="BK173" s="218">
        <f>ROUND(I173*H173,2)</f>
        <v>0</v>
      </c>
      <c r="BL173" s="18" t="s">
        <v>129</v>
      </c>
      <c r="BM173" s="217" t="s">
        <v>290</v>
      </c>
    </row>
    <row r="174" spans="1:51" s="13" customFormat="1" ht="12">
      <c r="A174" s="13"/>
      <c r="B174" s="219"/>
      <c r="C174" s="220"/>
      <c r="D174" s="221" t="s">
        <v>131</v>
      </c>
      <c r="E174" s="222" t="s">
        <v>19</v>
      </c>
      <c r="F174" s="223" t="s">
        <v>132</v>
      </c>
      <c r="G174" s="220"/>
      <c r="H174" s="222" t="s">
        <v>19</v>
      </c>
      <c r="I174" s="224"/>
      <c r="J174" s="220"/>
      <c r="K174" s="220"/>
      <c r="L174" s="225"/>
      <c r="M174" s="226"/>
      <c r="N174" s="227"/>
      <c r="O174" s="227"/>
      <c r="P174" s="227"/>
      <c r="Q174" s="227"/>
      <c r="R174" s="227"/>
      <c r="S174" s="227"/>
      <c r="T174" s="228"/>
      <c r="U174" s="13"/>
      <c r="V174" s="13"/>
      <c r="W174" s="13"/>
      <c r="X174" s="13"/>
      <c r="Y174" s="13"/>
      <c r="Z174" s="13"/>
      <c r="AA174" s="13"/>
      <c r="AB174" s="13"/>
      <c r="AC174" s="13"/>
      <c r="AD174" s="13"/>
      <c r="AE174" s="13"/>
      <c r="AT174" s="229" t="s">
        <v>131</v>
      </c>
      <c r="AU174" s="229" t="s">
        <v>81</v>
      </c>
      <c r="AV174" s="13" t="s">
        <v>79</v>
      </c>
      <c r="AW174" s="13" t="s">
        <v>32</v>
      </c>
      <c r="AX174" s="13" t="s">
        <v>71</v>
      </c>
      <c r="AY174" s="229" t="s">
        <v>121</v>
      </c>
    </row>
    <row r="175" spans="1:51" s="14" customFormat="1" ht="12">
      <c r="A175" s="14"/>
      <c r="B175" s="230"/>
      <c r="C175" s="231"/>
      <c r="D175" s="221" t="s">
        <v>131</v>
      </c>
      <c r="E175" s="232" t="s">
        <v>19</v>
      </c>
      <c r="F175" s="233" t="s">
        <v>291</v>
      </c>
      <c r="G175" s="231"/>
      <c r="H175" s="234">
        <v>3.041</v>
      </c>
      <c r="I175" s="235"/>
      <c r="J175" s="231"/>
      <c r="K175" s="231"/>
      <c r="L175" s="236"/>
      <c r="M175" s="237"/>
      <c r="N175" s="238"/>
      <c r="O175" s="238"/>
      <c r="P175" s="238"/>
      <c r="Q175" s="238"/>
      <c r="R175" s="238"/>
      <c r="S175" s="238"/>
      <c r="T175" s="239"/>
      <c r="U175" s="14"/>
      <c r="V175" s="14"/>
      <c r="W175" s="14"/>
      <c r="X175" s="14"/>
      <c r="Y175" s="14"/>
      <c r="Z175" s="14"/>
      <c r="AA175" s="14"/>
      <c r="AB175" s="14"/>
      <c r="AC175" s="14"/>
      <c r="AD175" s="14"/>
      <c r="AE175" s="14"/>
      <c r="AT175" s="240" t="s">
        <v>131</v>
      </c>
      <c r="AU175" s="240" t="s">
        <v>81</v>
      </c>
      <c r="AV175" s="14" t="s">
        <v>81</v>
      </c>
      <c r="AW175" s="14" t="s">
        <v>32</v>
      </c>
      <c r="AX175" s="14" t="s">
        <v>79</v>
      </c>
      <c r="AY175" s="240" t="s">
        <v>121</v>
      </c>
    </row>
    <row r="176" spans="1:65" s="2" customFormat="1" ht="78" customHeight="1">
      <c r="A176" s="39"/>
      <c r="B176" s="40"/>
      <c r="C176" s="205" t="s">
        <v>292</v>
      </c>
      <c r="D176" s="267" t="s">
        <v>124</v>
      </c>
      <c r="E176" s="207" t="s">
        <v>293</v>
      </c>
      <c r="F176" s="208" t="s">
        <v>294</v>
      </c>
      <c r="G176" s="209" t="s">
        <v>197</v>
      </c>
      <c r="H176" s="210">
        <v>273.69</v>
      </c>
      <c r="I176" s="211"/>
      <c r="J176" s="212">
        <f>ROUND(I176*H176,2)</f>
        <v>0</v>
      </c>
      <c r="K176" s="208" t="s">
        <v>128</v>
      </c>
      <c r="L176" s="45"/>
      <c r="M176" s="213" t="s">
        <v>19</v>
      </c>
      <c r="N176" s="214" t="s">
        <v>42</v>
      </c>
      <c r="O176" s="85"/>
      <c r="P176" s="215">
        <f>O176*H176</f>
        <v>0</v>
      </c>
      <c r="Q176" s="215">
        <v>0</v>
      </c>
      <c r="R176" s="215">
        <f>Q176*H176</f>
        <v>0</v>
      </c>
      <c r="S176" s="215">
        <v>0</v>
      </c>
      <c r="T176" s="216">
        <f>S176*H176</f>
        <v>0</v>
      </c>
      <c r="U176" s="39"/>
      <c r="V176" s="39"/>
      <c r="W176" s="39"/>
      <c r="X176" s="39"/>
      <c r="Y176" s="39"/>
      <c r="Z176" s="39"/>
      <c r="AA176" s="39"/>
      <c r="AB176" s="39"/>
      <c r="AC176" s="39"/>
      <c r="AD176" s="39"/>
      <c r="AE176" s="39"/>
      <c r="AR176" s="217" t="s">
        <v>129</v>
      </c>
      <c r="AT176" s="217" t="s">
        <v>124</v>
      </c>
      <c r="AU176" s="217" t="s">
        <v>81</v>
      </c>
      <c r="AY176" s="18" t="s">
        <v>121</v>
      </c>
      <c r="BE176" s="218">
        <f>IF(N176="základní",J176,0)</f>
        <v>0</v>
      </c>
      <c r="BF176" s="218">
        <f>IF(N176="snížená",J176,0)</f>
        <v>0</v>
      </c>
      <c r="BG176" s="218">
        <f>IF(N176="zákl. přenesená",J176,0)</f>
        <v>0</v>
      </c>
      <c r="BH176" s="218">
        <f>IF(N176="sníž. přenesená",J176,0)</f>
        <v>0</v>
      </c>
      <c r="BI176" s="218">
        <f>IF(N176="nulová",J176,0)</f>
        <v>0</v>
      </c>
      <c r="BJ176" s="18" t="s">
        <v>79</v>
      </c>
      <c r="BK176" s="218">
        <f>ROUND(I176*H176,2)</f>
        <v>0</v>
      </c>
      <c r="BL176" s="18" t="s">
        <v>129</v>
      </c>
      <c r="BM176" s="217" t="s">
        <v>295</v>
      </c>
    </row>
    <row r="177" spans="1:51" s="13" customFormat="1" ht="12">
      <c r="A177" s="13"/>
      <c r="B177" s="219"/>
      <c r="C177" s="220"/>
      <c r="D177" s="221" t="s">
        <v>131</v>
      </c>
      <c r="E177" s="222" t="s">
        <v>19</v>
      </c>
      <c r="F177" s="223" t="s">
        <v>132</v>
      </c>
      <c r="G177" s="220"/>
      <c r="H177" s="222" t="s">
        <v>19</v>
      </c>
      <c r="I177" s="224"/>
      <c r="J177" s="220"/>
      <c r="K177" s="220"/>
      <c r="L177" s="225"/>
      <c r="M177" s="226"/>
      <c r="N177" s="227"/>
      <c r="O177" s="227"/>
      <c r="P177" s="227"/>
      <c r="Q177" s="227"/>
      <c r="R177" s="227"/>
      <c r="S177" s="227"/>
      <c r="T177" s="228"/>
      <c r="U177" s="13"/>
      <c r="V177" s="13"/>
      <c r="W177" s="13"/>
      <c r="X177" s="13"/>
      <c r="Y177" s="13"/>
      <c r="Z177" s="13"/>
      <c r="AA177" s="13"/>
      <c r="AB177" s="13"/>
      <c r="AC177" s="13"/>
      <c r="AD177" s="13"/>
      <c r="AE177" s="13"/>
      <c r="AT177" s="229" t="s">
        <v>131</v>
      </c>
      <c r="AU177" s="229" t="s">
        <v>81</v>
      </c>
      <c r="AV177" s="13" t="s">
        <v>79</v>
      </c>
      <c r="AW177" s="13" t="s">
        <v>32</v>
      </c>
      <c r="AX177" s="13" t="s">
        <v>71</v>
      </c>
      <c r="AY177" s="229" t="s">
        <v>121</v>
      </c>
    </row>
    <row r="178" spans="1:51" s="14" customFormat="1" ht="12">
      <c r="A178" s="14"/>
      <c r="B178" s="230"/>
      <c r="C178" s="231"/>
      <c r="D178" s="221" t="s">
        <v>131</v>
      </c>
      <c r="E178" s="232" t="s">
        <v>19</v>
      </c>
      <c r="F178" s="233" t="s">
        <v>296</v>
      </c>
      <c r="G178" s="231"/>
      <c r="H178" s="234">
        <v>273.69</v>
      </c>
      <c r="I178" s="235"/>
      <c r="J178" s="231"/>
      <c r="K178" s="231"/>
      <c r="L178" s="236"/>
      <c r="M178" s="237"/>
      <c r="N178" s="238"/>
      <c r="O178" s="238"/>
      <c r="P178" s="238"/>
      <c r="Q178" s="238"/>
      <c r="R178" s="238"/>
      <c r="S178" s="238"/>
      <c r="T178" s="239"/>
      <c r="U178" s="14"/>
      <c r="V178" s="14"/>
      <c r="W178" s="14"/>
      <c r="X178" s="14"/>
      <c r="Y178" s="14"/>
      <c r="Z178" s="14"/>
      <c r="AA178" s="14"/>
      <c r="AB178" s="14"/>
      <c r="AC178" s="14"/>
      <c r="AD178" s="14"/>
      <c r="AE178" s="14"/>
      <c r="AT178" s="240" t="s">
        <v>131</v>
      </c>
      <c r="AU178" s="240" t="s">
        <v>81</v>
      </c>
      <c r="AV178" s="14" t="s">
        <v>81</v>
      </c>
      <c r="AW178" s="14" t="s">
        <v>32</v>
      </c>
      <c r="AX178" s="14" t="s">
        <v>79</v>
      </c>
      <c r="AY178" s="240" t="s">
        <v>121</v>
      </c>
    </row>
    <row r="179" spans="1:65" s="2" customFormat="1" ht="78" customHeight="1">
      <c r="A179" s="39"/>
      <c r="B179" s="40"/>
      <c r="C179" s="205" t="s">
        <v>297</v>
      </c>
      <c r="D179" s="205" t="s">
        <v>124</v>
      </c>
      <c r="E179" s="207" t="s">
        <v>298</v>
      </c>
      <c r="F179" s="208" t="s">
        <v>299</v>
      </c>
      <c r="G179" s="209" t="s">
        <v>197</v>
      </c>
      <c r="H179" s="210">
        <v>964.914</v>
      </c>
      <c r="I179" s="211"/>
      <c r="J179" s="212">
        <f>ROUND(I179*H179,2)</f>
        <v>0</v>
      </c>
      <c r="K179" s="208" t="s">
        <v>128</v>
      </c>
      <c r="L179" s="45"/>
      <c r="M179" s="213" t="s">
        <v>19</v>
      </c>
      <c r="N179" s="214" t="s">
        <v>42</v>
      </c>
      <c r="O179" s="85"/>
      <c r="P179" s="215">
        <f>O179*H179</f>
        <v>0</v>
      </c>
      <c r="Q179" s="215">
        <v>0</v>
      </c>
      <c r="R179" s="215">
        <f>Q179*H179</f>
        <v>0</v>
      </c>
      <c r="S179" s="215">
        <v>0</v>
      </c>
      <c r="T179" s="216">
        <f>S179*H179</f>
        <v>0</v>
      </c>
      <c r="U179" s="39"/>
      <c r="V179" s="39"/>
      <c r="W179" s="39"/>
      <c r="X179" s="39"/>
      <c r="Y179" s="39"/>
      <c r="Z179" s="39"/>
      <c r="AA179" s="39"/>
      <c r="AB179" s="39"/>
      <c r="AC179" s="39"/>
      <c r="AD179" s="39"/>
      <c r="AE179" s="39"/>
      <c r="AR179" s="217" t="s">
        <v>137</v>
      </c>
      <c r="AT179" s="217" t="s">
        <v>124</v>
      </c>
      <c r="AU179" s="217" t="s">
        <v>81</v>
      </c>
      <c r="AY179" s="18" t="s">
        <v>121</v>
      </c>
      <c r="BE179" s="218">
        <f>IF(N179="základní",J179,0)</f>
        <v>0</v>
      </c>
      <c r="BF179" s="218">
        <f>IF(N179="snížená",J179,0)</f>
        <v>0</v>
      </c>
      <c r="BG179" s="218">
        <f>IF(N179="zákl. přenesená",J179,0)</f>
        <v>0</v>
      </c>
      <c r="BH179" s="218">
        <f>IF(N179="sníž. přenesená",J179,0)</f>
        <v>0</v>
      </c>
      <c r="BI179" s="218">
        <f>IF(N179="nulová",J179,0)</f>
        <v>0</v>
      </c>
      <c r="BJ179" s="18" t="s">
        <v>79</v>
      </c>
      <c r="BK179" s="218">
        <f>ROUND(I179*H179,2)</f>
        <v>0</v>
      </c>
      <c r="BL179" s="18" t="s">
        <v>137</v>
      </c>
      <c r="BM179" s="217" t="s">
        <v>300</v>
      </c>
    </row>
    <row r="180" spans="1:51" s="13" customFormat="1" ht="12">
      <c r="A180" s="13"/>
      <c r="B180" s="219"/>
      <c r="C180" s="220"/>
      <c r="D180" s="221" t="s">
        <v>131</v>
      </c>
      <c r="E180" s="222" t="s">
        <v>19</v>
      </c>
      <c r="F180" s="223" t="s">
        <v>301</v>
      </c>
      <c r="G180" s="220"/>
      <c r="H180" s="222" t="s">
        <v>19</v>
      </c>
      <c r="I180" s="224"/>
      <c r="J180" s="220"/>
      <c r="K180" s="220"/>
      <c r="L180" s="225"/>
      <c r="M180" s="226"/>
      <c r="N180" s="227"/>
      <c r="O180" s="227"/>
      <c r="P180" s="227"/>
      <c r="Q180" s="227"/>
      <c r="R180" s="227"/>
      <c r="S180" s="227"/>
      <c r="T180" s="228"/>
      <c r="U180" s="13"/>
      <c r="V180" s="13"/>
      <c r="W180" s="13"/>
      <c r="X180" s="13"/>
      <c r="Y180" s="13"/>
      <c r="Z180" s="13"/>
      <c r="AA180" s="13"/>
      <c r="AB180" s="13"/>
      <c r="AC180" s="13"/>
      <c r="AD180" s="13"/>
      <c r="AE180" s="13"/>
      <c r="AT180" s="229" t="s">
        <v>131</v>
      </c>
      <c r="AU180" s="229" t="s">
        <v>81</v>
      </c>
      <c r="AV180" s="13" t="s">
        <v>79</v>
      </c>
      <c r="AW180" s="13" t="s">
        <v>32</v>
      </c>
      <c r="AX180" s="13" t="s">
        <v>71</v>
      </c>
      <c r="AY180" s="229" t="s">
        <v>121</v>
      </c>
    </row>
    <row r="181" spans="1:51" s="14" customFormat="1" ht="12">
      <c r="A181" s="14"/>
      <c r="B181" s="230"/>
      <c r="C181" s="231"/>
      <c r="D181" s="221" t="s">
        <v>131</v>
      </c>
      <c r="E181" s="232" t="s">
        <v>19</v>
      </c>
      <c r="F181" s="233" t="s">
        <v>302</v>
      </c>
      <c r="G181" s="231"/>
      <c r="H181" s="234">
        <v>946.5</v>
      </c>
      <c r="I181" s="235"/>
      <c r="J181" s="231"/>
      <c r="K181" s="231"/>
      <c r="L181" s="236"/>
      <c r="M181" s="237"/>
      <c r="N181" s="238"/>
      <c r="O181" s="238"/>
      <c r="P181" s="238"/>
      <c r="Q181" s="238"/>
      <c r="R181" s="238"/>
      <c r="S181" s="238"/>
      <c r="T181" s="239"/>
      <c r="U181" s="14"/>
      <c r="V181" s="14"/>
      <c r="W181" s="14"/>
      <c r="X181" s="14"/>
      <c r="Y181" s="14"/>
      <c r="Z181" s="14"/>
      <c r="AA181" s="14"/>
      <c r="AB181" s="14"/>
      <c r="AC181" s="14"/>
      <c r="AD181" s="14"/>
      <c r="AE181" s="14"/>
      <c r="AT181" s="240" t="s">
        <v>131</v>
      </c>
      <c r="AU181" s="240" t="s">
        <v>81</v>
      </c>
      <c r="AV181" s="14" t="s">
        <v>81</v>
      </c>
      <c r="AW181" s="14" t="s">
        <v>32</v>
      </c>
      <c r="AX181" s="14" t="s">
        <v>71</v>
      </c>
      <c r="AY181" s="240" t="s">
        <v>121</v>
      </c>
    </row>
    <row r="182" spans="1:51" s="14" customFormat="1" ht="12">
      <c r="A182" s="14"/>
      <c r="B182" s="230"/>
      <c r="C182" s="231"/>
      <c r="D182" s="221" t="s">
        <v>131</v>
      </c>
      <c r="E182" s="232" t="s">
        <v>19</v>
      </c>
      <c r="F182" s="233" t="s">
        <v>303</v>
      </c>
      <c r="G182" s="231"/>
      <c r="H182" s="234">
        <v>18.414</v>
      </c>
      <c r="I182" s="235"/>
      <c r="J182" s="231"/>
      <c r="K182" s="231"/>
      <c r="L182" s="236"/>
      <c r="M182" s="237"/>
      <c r="N182" s="238"/>
      <c r="O182" s="238"/>
      <c r="P182" s="238"/>
      <c r="Q182" s="238"/>
      <c r="R182" s="238"/>
      <c r="S182" s="238"/>
      <c r="T182" s="239"/>
      <c r="U182" s="14"/>
      <c r="V182" s="14"/>
      <c r="W182" s="14"/>
      <c r="X182" s="14"/>
      <c r="Y182" s="14"/>
      <c r="Z182" s="14"/>
      <c r="AA182" s="14"/>
      <c r="AB182" s="14"/>
      <c r="AC182" s="14"/>
      <c r="AD182" s="14"/>
      <c r="AE182" s="14"/>
      <c r="AT182" s="240" t="s">
        <v>131</v>
      </c>
      <c r="AU182" s="240" t="s">
        <v>81</v>
      </c>
      <c r="AV182" s="14" t="s">
        <v>81</v>
      </c>
      <c r="AW182" s="14" t="s">
        <v>32</v>
      </c>
      <c r="AX182" s="14" t="s">
        <v>71</v>
      </c>
      <c r="AY182" s="240" t="s">
        <v>121</v>
      </c>
    </row>
    <row r="183" spans="1:51" s="15" customFormat="1" ht="12">
      <c r="A183" s="15"/>
      <c r="B183" s="255"/>
      <c r="C183" s="256"/>
      <c r="D183" s="221" t="s">
        <v>131</v>
      </c>
      <c r="E183" s="257" t="s">
        <v>19</v>
      </c>
      <c r="F183" s="258" t="s">
        <v>208</v>
      </c>
      <c r="G183" s="256"/>
      <c r="H183" s="259">
        <v>964.914</v>
      </c>
      <c r="I183" s="260"/>
      <c r="J183" s="256"/>
      <c r="K183" s="256"/>
      <c r="L183" s="261"/>
      <c r="M183" s="262"/>
      <c r="N183" s="263"/>
      <c r="O183" s="263"/>
      <c r="P183" s="263"/>
      <c r="Q183" s="263"/>
      <c r="R183" s="263"/>
      <c r="S183" s="263"/>
      <c r="T183" s="264"/>
      <c r="U183" s="15"/>
      <c r="V183" s="15"/>
      <c r="W183" s="15"/>
      <c r="X183" s="15"/>
      <c r="Y183" s="15"/>
      <c r="Z183" s="15"/>
      <c r="AA183" s="15"/>
      <c r="AB183" s="15"/>
      <c r="AC183" s="15"/>
      <c r="AD183" s="15"/>
      <c r="AE183" s="15"/>
      <c r="AT183" s="265" t="s">
        <v>131</v>
      </c>
      <c r="AU183" s="265" t="s">
        <v>81</v>
      </c>
      <c r="AV183" s="15" t="s">
        <v>137</v>
      </c>
      <c r="AW183" s="15" t="s">
        <v>32</v>
      </c>
      <c r="AX183" s="15" t="s">
        <v>79</v>
      </c>
      <c r="AY183" s="265" t="s">
        <v>121</v>
      </c>
    </row>
    <row r="184" spans="1:65" s="2" customFormat="1" ht="44.25" customHeight="1">
      <c r="A184" s="39"/>
      <c r="B184" s="40"/>
      <c r="C184" s="205" t="s">
        <v>304</v>
      </c>
      <c r="D184" s="241" t="s">
        <v>124</v>
      </c>
      <c r="E184" s="207" t="s">
        <v>305</v>
      </c>
      <c r="F184" s="208" t="s">
        <v>306</v>
      </c>
      <c r="G184" s="209" t="s">
        <v>197</v>
      </c>
      <c r="H184" s="210">
        <v>1130</v>
      </c>
      <c r="I184" s="211"/>
      <c r="J184" s="212">
        <f>ROUND(I184*H184,2)</f>
        <v>0</v>
      </c>
      <c r="K184" s="208" t="s">
        <v>128</v>
      </c>
      <c r="L184" s="45"/>
      <c r="M184" s="213" t="s">
        <v>19</v>
      </c>
      <c r="N184" s="214" t="s">
        <v>42</v>
      </c>
      <c r="O184" s="85"/>
      <c r="P184" s="215">
        <f>O184*H184</f>
        <v>0</v>
      </c>
      <c r="Q184" s="215">
        <v>0</v>
      </c>
      <c r="R184" s="215">
        <f>Q184*H184</f>
        <v>0</v>
      </c>
      <c r="S184" s="215">
        <v>0</v>
      </c>
      <c r="T184" s="216">
        <f>S184*H184</f>
        <v>0</v>
      </c>
      <c r="U184" s="39"/>
      <c r="V184" s="39"/>
      <c r="W184" s="39"/>
      <c r="X184" s="39"/>
      <c r="Y184" s="39"/>
      <c r="Z184" s="39"/>
      <c r="AA184" s="39"/>
      <c r="AB184" s="39"/>
      <c r="AC184" s="39"/>
      <c r="AD184" s="39"/>
      <c r="AE184" s="39"/>
      <c r="AR184" s="217" t="s">
        <v>129</v>
      </c>
      <c r="AT184" s="217" t="s">
        <v>124</v>
      </c>
      <c r="AU184" s="217" t="s">
        <v>81</v>
      </c>
      <c r="AY184" s="18" t="s">
        <v>121</v>
      </c>
      <c r="BE184" s="218">
        <f>IF(N184="základní",J184,0)</f>
        <v>0</v>
      </c>
      <c r="BF184" s="218">
        <f>IF(N184="snížená",J184,0)</f>
        <v>0</v>
      </c>
      <c r="BG184" s="218">
        <f>IF(N184="zákl. přenesená",J184,0)</f>
        <v>0</v>
      </c>
      <c r="BH184" s="218">
        <f>IF(N184="sníž. přenesená",J184,0)</f>
        <v>0</v>
      </c>
      <c r="BI184" s="218">
        <f>IF(N184="nulová",J184,0)</f>
        <v>0</v>
      </c>
      <c r="BJ184" s="18" t="s">
        <v>79</v>
      </c>
      <c r="BK184" s="218">
        <f>ROUND(I184*H184,2)</f>
        <v>0</v>
      </c>
      <c r="BL184" s="18" t="s">
        <v>129</v>
      </c>
      <c r="BM184" s="217" t="s">
        <v>307</v>
      </c>
    </row>
    <row r="185" spans="1:51" s="13" customFormat="1" ht="12">
      <c r="A185" s="13"/>
      <c r="B185" s="219"/>
      <c r="C185" s="220"/>
      <c r="D185" s="221" t="s">
        <v>131</v>
      </c>
      <c r="E185" s="222" t="s">
        <v>19</v>
      </c>
      <c r="F185" s="223" t="s">
        <v>139</v>
      </c>
      <c r="G185" s="220"/>
      <c r="H185" s="222" t="s">
        <v>19</v>
      </c>
      <c r="I185" s="224"/>
      <c r="J185" s="220"/>
      <c r="K185" s="220"/>
      <c r="L185" s="225"/>
      <c r="M185" s="226"/>
      <c r="N185" s="227"/>
      <c r="O185" s="227"/>
      <c r="P185" s="227"/>
      <c r="Q185" s="227"/>
      <c r="R185" s="227"/>
      <c r="S185" s="227"/>
      <c r="T185" s="228"/>
      <c r="U185" s="13"/>
      <c r="V185" s="13"/>
      <c r="W185" s="13"/>
      <c r="X185" s="13"/>
      <c r="Y185" s="13"/>
      <c r="Z185" s="13"/>
      <c r="AA185" s="13"/>
      <c r="AB185" s="13"/>
      <c r="AC185" s="13"/>
      <c r="AD185" s="13"/>
      <c r="AE185" s="13"/>
      <c r="AT185" s="229" t="s">
        <v>131</v>
      </c>
      <c r="AU185" s="229" t="s">
        <v>81</v>
      </c>
      <c r="AV185" s="13" t="s">
        <v>79</v>
      </c>
      <c r="AW185" s="13" t="s">
        <v>32</v>
      </c>
      <c r="AX185" s="13" t="s">
        <v>71</v>
      </c>
      <c r="AY185" s="229" t="s">
        <v>121</v>
      </c>
    </row>
    <row r="186" spans="1:51" s="14" customFormat="1" ht="12">
      <c r="A186" s="14"/>
      <c r="B186" s="230"/>
      <c r="C186" s="231"/>
      <c r="D186" s="221" t="s">
        <v>131</v>
      </c>
      <c r="E186" s="232" t="s">
        <v>19</v>
      </c>
      <c r="F186" s="233" t="s">
        <v>308</v>
      </c>
      <c r="G186" s="231"/>
      <c r="H186" s="234">
        <v>1130</v>
      </c>
      <c r="I186" s="235"/>
      <c r="J186" s="231"/>
      <c r="K186" s="231"/>
      <c r="L186" s="236"/>
      <c r="M186" s="237"/>
      <c r="N186" s="238"/>
      <c r="O186" s="238"/>
      <c r="P186" s="238"/>
      <c r="Q186" s="238"/>
      <c r="R186" s="238"/>
      <c r="S186" s="238"/>
      <c r="T186" s="239"/>
      <c r="U186" s="14"/>
      <c r="V186" s="14"/>
      <c r="W186" s="14"/>
      <c r="X186" s="14"/>
      <c r="Y186" s="14"/>
      <c r="Z186" s="14"/>
      <c r="AA186" s="14"/>
      <c r="AB186" s="14"/>
      <c r="AC186" s="14"/>
      <c r="AD186" s="14"/>
      <c r="AE186" s="14"/>
      <c r="AT186" s="240" t="s">
        <v>131</v>
      </c>
      <c r="AU186" s="240" t="s">
        <v>81</v>
      </c>
      <c r="AV186" s="14" t="s">
        <v>81</v>
      </c>
      <c r="AW186" s="14" t="s">
        <v>32</v>
      </c>
      <c r="AX186" s="14" t="s">
        <v>79</v>
      </c>
      <c r="AY186" s="240" t="s">
        <v>121</v>
      </c>
    </row>
    <row r="187" spans="1:65" s="2" customFormat="1" ht="24.15" customHeight="1">
      <c r="A187" s="39"/>
      <c r="B187" s="40"/>
      <c r="C187" s="205" t="s">
        <v>309</v>
      </c>
      <c r="D187" s="241" t="s">
        <v>124</v>
      </c>
      <c r="E187" s="207" t="s">
        <v>310</v>
      </c>
      <c r="F187" s="208" t="s">
        <v>311</v>
      </c>
      <c r="G187" s="209" t="s">
        <v>197</v>
      </c>
      <c r="H187" s="210">
        <v>1130</v>
      </c>
      <c r="I187" s="211"/>
      <c r="J187" s="212">
        <f>ROUND(I187*H187,2)</f>
        <v>0</v>
      </c>
      <c r="K187" s="208" t="s">
        <v>128</v>
      </c>
      <c r="L187" s="45"/>
      <c r="M187" s="213" t="s">
        <v>19</v>
      </c>
      <c r="N187" s="214" t="s">
        <v>42</v>
      </c>
      <c r="O187" s="85"/>
      <c r="P187" s="215">
        <f>O187*H187</f>
        <v>0</v>
      </c>
      <c r="Q187" s="215">
        <v>0</v>
      </c>
      <c r="R187" s="215">
        <f>Q187*H187</f>
        <v>0</v>
      </c>
      <c r="S187" s="215">
        <v>0</v>
      </c>
      <c r="T187" s="216">
        <f>S187*H187</f>
        <v>0</v>
      </c>
      <c r="U187" s="39"/>
      <c r="V187" s="39"/>
      <c r="W187" s="39"/>
      <c r="X187" s="39"/>
      <c r="Y187" s="39"/>
      <c r="Z187" s="39"/>
      <c r="AA187" s="39"/>
      <c r="AB187" s="39"/>
      <c r="AC187" s="39"/>
      <c r="AD187" s="39"/>
      <c r="AE187" s="39"/>
      <c r="AR187" s="217" t="s">
        <v>129</v>
      </c>
      <c r="AT187" s="217" t="s">
        <v>124</v>
      </c>
      <c r="AU187" s="217" t="s">
        <v>81</v>
      </c>
      <c r="AY187" s="18" t="s">
        <v>121</v>
      </c>
      <c r="BE187" s="218">
        <f>IF(N187="základní",J187,0)</f>
        <v>0</v>
      </c>
      <c r="BF187" s="218">
        <f>IF(N187="snížená",J187,0)</f>
        <v>0</v>
      </c>
      <c r="BG187" s="218">
        <f>IF(N187="zákl. přenesená",J187,0)</f>
        <v>0</v>
      </c>
      <c r="BH187" s="218">
        <f>IF(N187="sníž. přenesená",J187,0)</f>
        <v>0</v>
      </c>
      <c r="BI187" s="218">
        <f>IF(N187="nulová",J187,0)</f>
        <v>0</v>
      </c>
      <c r="BJ187" s="18" t="s">
        <v>79</v>
      </c>
      <c r="BK187" s="218">
        <f>ROUND(I187*H187,2)</f>
        <v>0</v>
      </c>
      <c r="BL187" s="18" t="s">
        <v>129</v>
      </c>
      <c r="BM187" s="217" t="s">
        <v>312</v>
      </c>
    </row>
    <row r="188" spans="1:51" s="13" customFormat="1" ht="12">
      <c r="A188" s="13"/>
      <c r="B188" s="219"/>
      <c r="C188" s="220"/>
      <c r="D188" s="221" t="s">
        <v>131</v>
      </c>
      <c r="E188" s="222" t="s">
        <v>19</v>
      </c>
      <c r="F188" s="223" t="s">
        <v>139</v>
      </c>
      <c r="G188" s="220"/>
      <c r="H188" s="222" t="s">
        <v>19</v>
      </c>
      <c r="I188" s="224"/>
      <c r="J188" s="220"/>
      <c r="K188" s="220"/>
      <c r="L188" s="225"/>
      <c r="M188" s="226"/>
      <c r="N188" s="227"/>
      <c r="O188" s="227"/>
      <c r="P188" s="227"/>
      <c r="Q188" s="227"/>
      <c r="R188" s="227"/>
      <c r="S188" s="227"/>
      <c r="T188" s="228"/>
      <c r="U188" s="13"/>
      <c r="V188" s="13"/>
      <c r="W188" s="13"/>
      <c r="X188" s="13"/>
      <c r="Y188" s="13"/>
      <c r="Z188" s="13"/>
      <c r="AA188" s="13"/>
      <c r="AB188" s="13"/>
      <c r="AC188" s="13"/>
      <c r="AD188" s="13"/>
      <c r="AE188" s="13"/>
      <c r="AT188" s="229" t="s">
        <v>131</v>
      </c>
      <c r="AU188" s="229" t="s">
        <v>81</v>
      </c>
      <c r="AV188" s="13" t="s">
        <v>79</v>
      </c>
      <c r="AW188" s="13" t="s">
        <v>32</v>
      </c>
      <c r="AX188" s="13" t="s">
        <v>71</v>
      </c>
      <c r="AY188" s="229" t="s">
        <v>121</v>
      </c>
    </row>
    <row r="189" spans="1:51" s="14" customFormat="1" ht="12">
      <c r="A189" s="14"/>
      <c r="B189" s="230"/>
      <c r="C189" s="231"/>
      <c r="D189" s="221" t="s">
        <v>131</v>
      </c>
      <c r="E189" s="232" t="s">
        <v>19</v>
      </c>
      <c r="F189" s="233" t="s">
        <v>308</v>
      </c>
      <c r="G189" s="231"/>
      <c r="H189" s="234">
        <v>1130</v>
      </c>
      <c r="I189" s="235"/>
      <c r="J189" s="231"/>
      <c r="K189" s="231"/>
      <c r="L189" s="236"/>
      <c r="M189" s="237"/>
      <c r="N189" s="238"/>
      <c r="O189" s="238"/>
      <c r="P189" s="238"/>
      <c r="Q189" s="238"/>
      <c r="R189" s="238"/>
      <c r="S189" s="238"/>
      <c r="T189" s="239"/>
      <c r="U189" s="14"/>
      <c r="V189" s="14"/>
      <c r="W189" s="14"/>
      <c r="X189" s="14"/>
      <c r="Y189" s="14"/>
      <c r="Z189" s="14"/>
      <c r="AA189" s="14"/>
      <c r="AB189" s="14"/>
      <c r="AC189" s="14"/>
      <c r="AD189" s="14"/>
      <c r="AE189" s="14"/>
      <c r="AT189" s="240" t="s">
        <v>131</v>
      </c>
      <c r="AU189" s="240" t="s">
        <v>81</v>
      </c>
      <c r="AV189" s="14" t="s">
        <v>81</v>
      </c>
      <c r="AW189" s="14" t="s">
        <v>32</v>
      </c>
      <c r="AX189" s="14" t="s">
        <v>79</v>
      </c>
      <c r="AY189" s="240" t="s">
        <v>121</v>
      </c>
    </row>
    <row r="190" spans="1:65" s="2" customFormat="1" ht="90" customHeight="1">
      <c r="A190" s="39"/>
      <c r="B190" s="40"/>
      <c r="C190" s="205" t="s">
        <v>313</v>
      </c>
      <c r="D190" s="205" t="s">
        <v>124</v>
      </c>
      <c r="E190" s="207" t="s">
        <v>314</v>
      </c>
      <c r="F190" s="208" t="s">
        <v>315</v>
      </c>
      <c r="G190" s="209" t="s">
        <v>197</v>
      </c>
      <c r="H190" s="210">
        <v>10.134</v>
      </c>
      <c r="I190" s="211"/>
      <c r="J190" s="212">
        <f>ROUND(I190*H190,2)</f>
        <v>0</v>
      </c>
      <c r="K190" s="208" t="s">
        <v>128</v>
      </c>
      <c r="L190" s="45"/>
      <c r="M190" s="213" t="s">
        <v>19</v>
      </c>
      <c r="N190" s="214" t="s">
        <v>42</v>
      </c>
      <c r="O190" s="85"/>
      <c r="P190" s="215">
        <f>O190*H190</f>
        <v>0</v>
      </c>
      <c r="Q190" s="215">
        <v>0</v>
      </c>
      <c r="R190" s="215">
        <f>Q190*H190</f>
        <v>0</v>
      </c>
      <c r="S190" s="215">
        <v>0</v>
      </c>
      <c r="T190" s="216">
        <f>S190*H190</f>
        <v>0</v>
      </c>
      <c r="U190" s="39"/>
      <c r="V190" s="39"/>
      <c r="W190" s="39"/>
      <c r="X190" s="39"/>
      <c r="Y190" s="39"/>
      <c r="Z190" s="39"/>
      <c r="AA190" s="39"/>
      <c r="AB190" s="39"/>
      <c r="AC190" s="39"/>
      <c r="AD190" s="39"/>
      <c r="AE190" s="39"/>
      <c r="AR190" s="217" t="s">
        <v>137</v>
      </c>
      <c r="AT190" s="217" t="s">
        <v>124</v>
      </c>
      <c r="AU190" s="217" t="s">
        <v>81</v>
      </c>
      <c r="AY190" s="18" t="s">
        <v>121</v>
      </c>
      <c r="BE190" s="218">
        <f>IF(N190="základní",J190,0)</f>
        <v>0</v>
      </c>
      <c r="BF190" s="218">
        <f>IF(N190="snížená",J190,0)</f>
        <v>0</v>
      </c>
      <c r="BG190" s="218">
        <f>IF(N190="zákl. přenesená",J190,0)</f>
        <v>0</v>
      </c>
      <c r="BH190" s="218">
        <f>IF(N190="sníž. přenesená",J190,0)</f>
        <v>0</v>
      </c>
      <c r="BI190" s="218">
        <f>IF(N190="nulová",J190,0)</f>
        <v>0</v>
      </c>
      <c r="BJ190" s="18" t="s">
        <v>79</v>
      </c>
      <c r="BK190" s="218">
        <f>ROUND(I190*H190,2)</f>
        <v>0</v>
      </c>
      <c r="BL190" s="18" t="s">
        <v>137</v>
      </c>
      <c r="BM190" s="217" t="s">
        <v>316</v>
      </c>
    </row>
    <row r="191" spans="1:51" s="13" customFormat="1" ht="12">
      <c r="A191" s="13"/>
      <c r="B191" s="219"/>
      <c r="C191" s="220"/>
      <c r="D191" s="221" t="s">
        <v>131</v>
      </c>
      <c r="E191" s="222" t="s">
        <v>19</v>
      </c>
      <c r="F191" s="223" t="s">
        <v>317</v>
      </c>
      <c r="G191" s="220"/>
      <c r="H191" s="222" t="s">
        <v>19</v>
      </c>
      <c r="I191" s="224"/>
      <c r="J191" s="220"/>
      <c r="K191" s="220"/>
      <c r="L191" s="225"/>
      <c r="M191" s="226"/>
      <c r="N191" s="227"/>
      <c r="O191" s="227"/>
      <c r="P191" s="227"/>
      <c r="Q191" s="227"/>
      <c r="R191" s="227"/>
      <c r="S191" s="227"/>
      <c r="T191" s="228"/>
      <c r="U191" s="13"/>
      <c r="V191" s="13"/>
      <c r="W191" s="13"/>
      <c r="X191" s="13"/>
      <c r="Y191" s="13"/>
      <c r="Z191" s="13"/>
      <c r="AA191" s="13"/>
      <c r="AB191" s="13"/>
      <c r="AC191" s="13"/>
      <c r="AD191" s="13"/>
      <c r="AE191" s="13"/>
      <c r="AT191" s="229" t="s">
        <v>131</v>
      </c>
      <c r="AU191" s="229" t="s">
        <v>81</v>
      </c>
      <c r="AV191" s="13" t="s">
        <v>79</v>
      </c>
      <c r="AW191" s="13" t="s">
        <v>32</v>
      </c>
      <c r="AX191" s="13" t="s">
        <v>71</v>
      </c>
      <c r="AY191" s="229" t="s">
        <v>121</v>
      </c>
    </row>
    <row r="192" spans="1:51" s="14" customFormat="1" ht="12">
      <c r="A192" s="14"/>
      <c r="B192" s="230"/>
      <c r="C192" s="231"/>
      <c r="D192" s="221" t="s">
        <v>131</v>
      </c>
      <c r="E192" s="232" t="s">
        <v>19</v>
      </c>
      <c r="F192" s="233" t="s">
        <v>318</v>
      </c>
      <c r="G192" s="231"/>
      <c r="H192" s="234">
        <v>5.26</v>
      </c>
      <c r="I192" s="235"/>
      <c r="J192" s="231"/>
      <c r="K192" s="231"/>
      <c r="L192" s="236"/>
      <c r="M192" s="237"/>
      <c r="N192" s="238"/>
      <c r="O192" s="238"/>
      <c r="P192" s="238"/>
      <c r="Q192" s="238"/>
      <c r="R192" s="238"/>
      <c r="S192" s="238"/>
      <c r="T192" s="239"/>
      <c r="U192" s="14"/>
      <c r="V192" s="14"/>
      <c r="W192" s="14"/>
      <c r="X192" s="14"/>
      <c r="Y192" s="14"/>
      <c r="Z192" s="14"/>
      <c r="AA192" s="14"/>
      <c r="AB192" s="14"/>
      <c r="AC192" s="14"/>
      <c r="AD192" s="14"/>
      <c r="AE192" s="14"/>
      <c r="AT192" s="240" t="s">
        <v>131</v>
      </c>
      <c r="AU192" s="240" t="s">
        <v>81</v>
      </c>
      <c r="AV192" s="14" t="s">
        <v>81</v>
      </c>
      <c r="AW192" s="14" t="s">
        <v>32</v>
      </c>
      <c r="AX192" s="14" t="s">
        <v>71</v>
      </c>
      <c r="AY192" s="240" t="s">
        <v>121</v>
      </c>
    </row>
    <row r="193" spans="1:51" s="14" customFormat="1" ht="12">
      <c r="A193" s="14"/>
      <c r="B193" s="230"/>
      <c r="C193" s="231"/>
      <c r="D193" s="221" t="s">
        <v>131</v>
      </c>
      <c r="E193" s="232" t="s">
        <v>19</v>
      </c>
      <c r="F193" s="233" t="s">
        <v>319</v>
      </c>
      <c r="G193" s="231"/>
      <c r="H193" s="234">
        <v>4.874</v>
      </c>
      <c r="I193" s="235"/>
      <c r="J193" s="231"/>
      <c r="K193" s="231"/>
      <c r="L193" s="236"/>
      <c r="M193" s="237"/>
      <c r="N193" s="238"/>
      <c r="O193" s="238"/>
      <c r="P193" s="238"/>
      <c r="Q193" s="238"/>
      <c r="R193" s="238"/>
      <c r="S193" s="238"/>
      <c r="T193" s="239"/>
      <c r="U193" s="14"/>
      <c r="V193" s="14"/>
      <c r="W193" s="14"/>
      <c r="X193" s="14"/>
      <c r="Y193" s="14"/>
      <c r="Z193" s="14"/>
      <c r="AA193" s="14"/>
      <c r="AB193" s="14"/>
      <c r="AC193" s="14"/>
      <c r="AD193" s="14"/>
      <c r="AE193" s="14"/>
      <c r="AT193" s="240" t="s">
        <v>131</v>
      </c>
      <c r="AU193" s="240" t="s">
        <v>81</v>
      </c>
      <c r="AV193" s="14" t="s">
        <v>81</v>
      </c>
      <c r="AW193" s="14" t="s">
        <v>32</v>
      </c>
      <c r="AX193" s="14" t="s">
        <v>71</v>
      </c>
      <c r="AY193" s="240" t="s">
        <v>121</v>
      </c>
    </row>
    <row r="194" spans="1:51" s="15" customFormat="1" ht="12">
      <c r="A194" s="15"/>
      <c r="B194" s="255"/>
      <c r="C194" s="256"/>
      <c r="D194" s="221" t="s">
        <v>131</v>
      </c>
      <c r="E194" s="257" t="s">
        <v>19</v>
      </c>
      <c r="F194" s="258" t="s">
        <v>208</v>
      </c>
      <c r="G194" s="256"/>
      <c r="H194" s="259">
        <v>10.134</v>
      </c>
      <c r="I194" s="260"/>
      <c r="J194" s="256"/>
      <c r="K194" s="256"/>
      <c r="L194" s="261"/>
      <c r="M194" s="262"/>
      <c r="N194" s="263"/>
      <c r="O194" s="263"/>
      <c r="P194" s="263"/>
      <c r="Q194" s="263"/>
      <c r="R194" s="263"/>
      <c r="S194" s="263"/>
      <c r="T194" s="264"/>
      <c r="U194" s="15"/>
      <c r="V194" s="15"/>
      <c r="W194" s="15"/>
      <c r="X194" s="15"/>
      <c r="Y194" s="15"/>
      <c r="Z194" s="15"/>
      <c r="AA194" s="15"/>
      <c r="AB194" s="15"/>
      <c r="AC194" s="15"/>
      <c r="AD194" s="15"/>
      <c r="AE194" s="15"/>
      <c r="AT194" s="265" t="s">
        <v>131</v>
      </c>
      <c r="AU194" s="265" t="s">
        <v>81</v>
      </c>
      <c r="AV194" s="15" t="s">
        <v>137</v>
      </c>
      <c r="AW194" s="15" t="s">
        <v>32</v>
      </c>
      <c r="AX194" s="15" t="s">
        <v>79</v>
      </c>
      <c r="AY194" s="265" t="s">
        <v>121</v>
      </c>
    </row>
    <row r="195" spans="1:65" s="2" customFormat="1" ht="78" customHeight="1">
      <c r="A195" s="39"/>
      <c r="B195" s="40"/>
      <c r="C195" s="205" t="s">
        <v>320</v>
      </c>
      <c r="D195" s="205" t="s">
        <v>124</v>
      </c>
      <c r="E195" s="207" t="s">
        <v>321</v>
      </c>
      <c r="F195" s="208" t="s">
        <v>322</v>
      </c>
      <c r="G195" s="209" t="s">
        <v>197</v>
      </c>
      <c r="H195" s="210">
        <v>0.344</v>
      </c>
      <c r="I195" s="211"/>
      <c r="J195" s="212">
        <f>ROUND(I195*H195,2)</f>
        <v>0</v>
      </c>
      <c r="K195" s="208" t="s">
        <v>128</v>
      </c>
      <c r="L195" s="45"/>
      <c r="M195" s="213" t="s">
        <v>19</v>
      </c>
      <c r="N195" s="214" t="s">
        <v>42</v>
      </c>
      <c r="O195" s="85"/>
      <c r="P195" s="215">
        <f>O195*H195</f>
        <v>0</v>
      </c>
      <c r="Q195" s="215">
        <v>0</v>
      </c>
      <c r="R195" s="215">
        <f>Q195*H195</f>
        <v>0</v>
      </c>
      <c r="S195" s="215">
        <v>0</v>
      </c>
      <c r="T195" s="216">
        <f>S195*H195</f>
        <v>0</v>
      </c>
      <c r="U195" s="39"/>
      <c r="V195" s="39"/>
      <c r="W195" s="39"/>
      <c r="X195" s="39"/>
      <c r="Y195" s="39"/>
      <c r="Z195" s="39"/>
      <c r="AA195" s="39"/>
      <c r="AB195" s="39"/>
      <c r="AC195" s="39"/>
      <c r="AD195" s="39"/>
      <c r="AE195" s="39"/>
      <c r="AR195" s="217" t="s">
        <v>137</v>
      </c>
      <c r="AT195" s="217" t="s">
        <v>124</v>
      </c>
      <c r="AU195" s="217" t="s">
        <v>81</v>
      </c>
      <c r="AY195" s="18" t="s">
        <v>121</v>
      </c>
      <c r="BE195" s="218">
        <f>IF(N195="základní",J195,0)</f>
        <v>0</v>
      </c>
      <c r="BF195" s="218">
        <f>IF(N195="snížená",J195,0)</f>
        <v>0</v>
      </c>
      <c r="BG195" s="218">
        <f>IF(N195="zákl. přenesená",J195,0)</f>
        <v>0</v>
      </c>
      <c r="BH195" s="218">
        <f>IF(N195="sníž. přenesená",J195,0)</f>
        <v>0</v>
      </c>
      <c r="BI195" s="218">
        <f>IF(N195="nulová",J195,0)</f>
        <v>0</v>
      </c>
      <c r="BJ195" s="18" t="s">
        <v>79</v>
      </c>
      <c r="BK195" s="218">
        <f>ROUND(I195*H195,2)</f>
        <v>0</v>
      </c>
      <c r="BL195" s="18" t="s">
        <v>137</v>
      </c>
      <c r="BM195" s="217" t="s">
        <v>323</v>
      </c>
    </row>
    <row r="196" spans="1:51" s="14" customFormat="1" ht="12">
      <c r="A196" s="14"/>
      <c r="B196" s="230"/>
      <c r="C196" s="231"/>
      <c r="D196" s="221" t="s">
        <v>131</v>
      </c>
      <c r="E196" s="232" t="s">
        <v>19</v>
      </c>
      <c r="F196" s="233" t="s">
        <v>324</v>
      </c>
      <c r="G196" s="231"/>
      <c r="H196" s="234">
        <v>0.241</v>
      </c>
      <c r="I196" s="235"/>
      <c r="J196" s="231"/>
      <c r="K196" s="231"/>
      <c r="L196" s="236"/>
      <c r="M196" s="237"/>
      <c r="N196" s="238"/>
      <c r="O196" s="238"/>
      <c r="P196" s="238"/>
      <c r="Q196" s="238"/>
      <c r="R196" s="238"/>
      <c r="S196" s="238"/>
      <c r="T196" s="239"/>
      <c r="U196" s="14"/>
      <c r="V196" s="14"/>
      <c r="W196" s="14"/>
      <c r="X196" s="14"/>
      <c r="Y196" s="14"/>
      <c r="Z196" s="14"/>
      <c r="AA196" s="14"/>
      <c r="AB196" s="14"/>
      <c r="AC196" s="14"/>
      <c r="AD196" s="14"/>
      <c r="AE196" s="14"/>
      <c r="AT196" s="240" t="s">
        <v>131</v>
      </c>
      <c r="AU196" s="240" t="s">
        <v>81</v>
      </c>
      <c r="AV196" s="14" t="s">
        <v>81</v>
      </c>
      <c r="AW196" s="14" t="s">
        <v>32</v>
      </c>
      <c r="AX196" s="14" t="s">
        <v>71</v>
      </c>
      <c r="AY196" s="240" t="s">
        <v>121</v>
      </c>
    </row>
    <row r="197" spans="1:51" s="14" customFormat="1" ht="12">
      <c r="A197" s="14"/>
      <c r="B197" s="230"/>
      <c r="C197" s="231"/>
      <c r="D197" s="221" t="s">
        <v>131</v>
      </c>
      <c r="E197" s="232" t="s">
        <v>19</v>
      </c>
      <c r="F197" s="233" t="s">
        <v>325</v>
      </c>
      <c r="G197" s="231"/>
      <c r="H197" s="234">
        <v>0.103</v>
      </c>
      <c r="I197" s="235"/>
      <c r="J197" s="231"/>
      <c r="K197" s="231"/>
      <c r="L197" s="236"/>
      <c r="M197" s="237"/>
      <c r="N197" s="238"/>
      <c r="O197" s="238"/>
      <c r="P197" s="238"/>
      <c r="Q197" s="238"/>
      <c r="R197" s="238"/>
      <c r="S197" s="238"/>
      <c r="T197" s="239"/>
      <c r="U197" s="14"/>
      <c r="V197" s="14"/>
      <c r="W197" s="14"/>
      <c r="X197" s="14"/>
      <c r="Y197" s="14"/>
      <c r="Z197" s="14"/>
      <c r="AA197" s="14"/>
      <c r="AB197" s="14"/>
      <c r="AC197" s="14"/>
      <c r="AD197" s="14"/>
      <c r="AE197" s="14"/>
      <c r="AT197" s="240" t="s">
        <v>131</v>
      </c>
      <c r="AU197" s="240" t="s">
        <v>81</v>
      </c>
      <c r="AV197" s="14" t="s">
        <v>81</v>
      </c>
      <c r="AW197" s="14" t="s">
        <v>32</v>
      </c>
      <c r="AX197" s="14" t="s">
        <v>71</v>
      </c>
      <c r="AY197" s="240" t="s">
        <v>121</v>
      </c>
    </row>
    <row r="198" spans="1:51" s="15" customFormat="1" ht="12">
      <c r="A198" s="15"/>
      <c r="B198" s="255"/>
      <c r="C198" s="256"/>
      <c r="D198" s="221" t="s">
        <v>131</v>
      </c>
      <c r="E198" s="257" t="s">
        <v>19</v>
      </c>
      <c r="F198" s="258" t="s">
        <v>208</v>
      </c>
      <c r="G198" s="256"/>
      <c r="H198" s="259">
        <v>0.344</v>
      </c>
      <c r="I198" s="260"/>
      <c r="J198" s="256"/>
      <c r="K198" s="256"/>
      <c r="L198" s="261"/>
      <c r="M198" s="262"/>
      <c r="N198" s="263"/>
      <c r="O198" s="263"/>
      <c r="P198" s="263"/>
      <c r="Q198" s="263"/>
      <c r="R198" s="263"/>
      <c r="S198" s="263"/>
      <c r="T198" s="264"/>
      <c r="U198" s="15"/>
      <c r="V198" s="15"/>
      <c r="W198" s="15"/>
      <c r="X198" s="15"/>
      <c r="Y198" s="15"/>
      <c r="Z198" s="15"/>
      <c r="AA198" s="15"/>
      <c r="AB198" s="15"/>
      <c r="AC198" s="15"/>
      <c r="AD198" s="15"/>
      <c r="AE198" s="15"/>
      <c r="AT198" s="265" t="s">
        <v>131</v>
      </c>
      <c r="AU198" s="265" t="s">
        <v>81</v>
      </c>
      <c r="AV198" s="15" t="s">
        <v>137</v>
      </c>
      <c r="AW198" s="15" t="s">
        <v>32</v>
      </c>
      <c r="AX198" s="15" t="s">
        <v>79</v>
      </c>
      <c r="AY198" s="265" t="s">
        <v>121</v>
      </c>
    </row>
    <row r="199" spans="1:65" s="2" customFormat="1" ht="62.7" customHeight="1">
      <c r="A199" s="39"/>
      <c r="B199" s="40"/>
      <c r="C199" s="205" t="s">
        <v>326</v>
      </c>
      <c r="D199" s="205" t="s">
        <v>124</v>
      </c>
      <c r="E199" s="207" t="s">
        <v>327</v>
      </c>
      <c r="F199" s="208" t="s">
        <v>328</v>
      </c>
      <c r="G199" s="209" t="s">
        <v>197</v>
      </c>
      <c r="H199" s="210">
        <v>1130.344</v>
      </c>
      <c r="I199" s="211"/>
      <c r="J199" s="212">
        <f>ROUND(I199*H199,2)</f>
        <v>0</v>
      </c>
      <c r="K199" s="208" t="s">
        <v>128</v>
      </c>
      <c r="L199" s="45"/>
      <c r="M199" s="213" t="s">
        <v>19</v>
      </c>
      <c r="N199" s="214" t="s">
        <v>42</v>
      </c>
      <c r="O199" s="85"/>
      <c r="P199" s="215">
        <f>O199*H199</f>
        <v>0</v>
      </c>
      <c r="Q199" s="215">
        <v>0</v>
      </c>
      <c r="R199" s="215">
        <f>Q199*H199</f>
        <v>0</v>
      </c>
      <c r="S199" s="215">
        <v>0</v>
      </c>
      <c r="T199" s="216">
        <f>S199*H199</f>
        <v>0</v>
      </c>
      <c r="U199" s="39"/>
      <c r="V199" s="39"/>
      <c r="W199" s="39"/>
      <c r="X199" s="39"/>
      <c r="Y199" s="39"/>
      <c r="Z199" s="39"/>
      <c r="AA199" s="39"/>
      <c r="AB199" s="39"/>
      <c r="AC199" s="39"/>
      <c r="AD199" s="39"/>
      <c r="AE199" s="39"/>
      <c r="AR199" s="217" t="s">
        <v>137</v>
      </c>
      <c r="AT199" s="217" t="s">
        <v>124</v>
      </c>
      <c r="AU199" s="217" t="s">
        <v>81</v>
      </c>
      <c r="AY199" s="18" t="s">
        <v>121</v>
      </c>
      <c r="BE199" s="218">
        <f>IF(N199="základní",J199,0)</f>
        <v>0</v>
      </c>
      <c r="BF199" s="218">
        <f>IF(N199="snížená",J199,0)</f>
        <v>0</v>
      </c>
      <c r="BG199" s="218">
        <f>IF(N199="zákl. přenesená",J199,0)</f>
        <v>0</v>
      </c>
      <c r="BH199" s="218">
        <f>IF(N199="sníž. přenesená",J199,0)</f>
        <v>0</v>
      </c>
      <c r="BI199" s="218">
        <f>IF(N199="nulová",J199,0)</f>
        <v>0</v>
      </c>
      <c r="BJ199" s="18" t="s">
        <v>79</v>
      </c>
      <c r="BK199" s="218">
        <f>ROUND(I199*H199,2)</f>
        <v>0</v>
      </c>
      <c r="BL199" s="18" t="s">
        <v>137</v>
      </c>
      <c r="BM199" s="217" t="s">
        <v>329</v>
      </c>
    </row>
    <row r="200" spans="1:51" s="14" customFormat="1" ht="12">
      <c r="A200" s="14"/>
      <c r="B200" s="230"/>
      <c r="C200" s="231"/>
      <c r="D200" s="221" t="s">
        <v>131</v>
      </c>
      <c r="E200" s="232" t="s">
        <v>19</v>
      </c>
      <c r="F200" s="233" t="s">
        <v>330</v>
      </c>
      <c r="G200" s="231"/>
      <c r="H200" s="234">
        <v>1130</v>
      </c>
      <c r="I200" s="235"/>
      <c r="J200" s="231"/>
      <c r="K200" s="231"/>
      <c r="L200" s="236"/>
      <c r="M200" s="237"/>
      <c r="N200" s="238"/>
      <c r="O200" s="238"/>
      <c r="P200" s="238"/>
      <c r="Q200" s="238"/>
      <c r="R200" s="238"/>
      <c r="S200" s="238"/>
      <c r="T200" s="239"/>
      <c r="U200" s="14"/>
      <c r="V200" s="14"/>
      <c r="W200" s="14"/>
      <c r="X200" s="14"/>
      <c r="Y200" s="14"/>
      <c r="Z200" s="14"/>
      <c r="AA200" s="14"/>
      <c r="AB200" s="14"/>
      <c r="AC200" s="14"/>
      <c r="AD200" s="14"/>
      <c r="AE200" s="14"/>
      <c r="AT200" s="240" t="s">
        <v>131</v>
      </c>
      <c r="AU200" s="240" t="s">
        <v>81</v>
      </c>
      <c r="AV200" s="14" t="s">
        <v>81</v>
      </c>
      <c r="AW200" s="14" t="s">
        <v>32</v>
      </c>
      <c r="AX200" s="14" t="s">
        <v>71</v>
      </c>
      <c r="AY200" s="240" t="s">
        <v>121</v>
      </c>
    </row>
    <row r="201" spans="1:51" s="14" customFormat="1" ht="12">
      <c r="A201" s="14"/>
      <c r="B201" s="230"/>
      <c r="C201" s="231"/>
      <c r="D201" s="221" t="s">
        <v>131</v>
      </c>
      <c r="E201" s="232" t="s">
        <v>19</v>
      </c>
      <c r="F201" s="233" t="s">
        <v>331</v>
      </c>
      <c r="G201" s="231"/>
      <c r="H201" s="234">
        <v>0.344</v>
      </c>
      <c r="I201" s="235"/>
      <c r="J201" s="231"/>
      <c r="K201" s="231"/>
      <c r="L201" s="236"/>
      <c r="M201" s="237"/>
      <c r="N201" s="238"/>
      <c r="O201" s="238"/>
      <c r="P201" s="238"/>
      <c r="Q201" s="238"/>
      <c r="R201" s="238"/>
      <c r="S201" s="238"/>
      <c r="T201" s="239"/>
      <c r="U201" s="14"/>
      <c r="V201" s="14"/>
      <c r="W201" s="14"/>
      <c r="X201" s="14"/>
      <c r="Y201" s="14"/>
      <c r="Z201" s="14"/>
      <c r="AA201" s="14"/>
      <c r="AB201" s="14"/>
      <c r="AC201" s="14"/>
      <c r="AD201" s="14"/>
      <c r="AE201" s="14"/>
      <c r="AT201" s="240" t="s">
        <v>131</v>
      </c>
      <c r="AU201" s="240" t="s">
        <v>81</v>
      </c>
      <c r="AV201" s="14" t="s">
        <v>81</v>
      </c>
      <c r="AW201" s="14" t="s">
        <v>32</v>
      </c>
      <c r="AX201" s="14" t="s">
        <v>71</v>
      </c>
      <c r="AY201" s="240" t="s">
        <v>121</v>
      </c>
    </row>
    <row r="202" spans="1:51" s="15" customFormat="1" ht="12">
      <c r="A202" s="15"/>
      <c r="B202" s="255"/>
      <c r="C202" s="256"/>
      <c r="D202" s="221" t="s">
        <v>131</v>
      </c>
      <c r="E202" s="257" t="s">
        <v>19</v>
      </c>
      <c r="F202" s="258" t="s">
        <v>208</v>
      </c>
      <c r="G202" s="256"/>
      <c r="H202" s="259">
        <v>1130.344</v>
      </c>
      <c r="I202" s="260"/>
      <c r="J202" s="256"/>
      <c r="K202" s="256"/>
      <c r="L202" s="261"/>
      <c r="M202" s="262"/>
      <c r="N202" s="263"/>
      <c r="O202" s="263"/>
      <c r="P202" s="263"/>
      <c r="Q202" s="263"/>
      <c r="R202" s="263"/>
      <c r="S202" s="263"/>
      <c r="T202" s="264"/>
      <c r="U202" s="15"/>
      <c r="V202" s="15"/>
      <c r="W202" s="15"/>
      <c r="X202" s="15"/>
      <c r="Y202" s="15"/>
      <c r="Z202" s="15"/>
      <c r="AA202" s="15"/>
      <c r="AB202" s="15"/>
      <c r="AC202" s="15"/>
      <c r="AD202" s="15"/>
      <c r="AE202" s="15"/>
      <c r="AT202" s="265" t="s">
        <v>131</v>
      </c>
      <c r="AU202" s="265" t="s">
        <v>81</v>
      </c>
      <c r="AV202" s="15" t="s">
        <v>137</v>
      </c>
      <c r="AW202" s="15" t="s">
        <v>32</v>
      </c>
      <c r="AX202" s="15" t="s">
        <v>79</v>
      </c>
      <c r="AY202" s="265" t="s">
        <v>121</v>
      </c>
    </row>
    <row r="203" spans="1:65" s="2" customFormat="1" ht="66.75" customHeight="1">
      <c r="A203" s="39"/>
      <c r="B203" s="40"/>
      <c r="C203" s="205" t="s">
        <v>332</v>
      </c>
      <c r="D203" s="205" t="s">
        <v>124</v>
      </c>
      <c r="E203" s="207" t="s">
        <v>333</v>
      </c>
      <c r="F203" s="208" t="s">
        <v>334</v>
      </c>
      <c r="G203" s="209" t="s">
        <v>197</v>
      </c>
      <c r="H203" s="210">
        <v>353.384</v>
      </c>
      <c r="I203" s="211"/>
      <c r="J203" s="212">
        <f>ROUND(I203*H203,2)</f>
        <v>0</v>
      </c>
      <c r="K203" s="208" t="s">
        <v>128</v>
      </c>
      <c r="L203" s="45"/>
      <c r="M203" s="213" t="s">
        <v>19</v>
      </c>
      <c r="N203" s="214" t="s">
        <v>42</v>
      </c>
      <c r="O203" s="85"/>
      <c r="P203" s="215">
        <f>O203*H203</f>
        <v>0</v>
      </c>
      <c r="Q203" s="215">
        <v>0</v>
      </c>
      <c r="R203" s="215">
        <f>Q203*H203</f>
        <v>0</v>
      </c>
      <c r="S203" s="215">
        <v>0</v>
      </c>
      <c r="T203" s="216">
        <f>S203*H203</f>
        <v>0</v>
      </c>
      <c r="U203" s="39"/>
      <c r="V203" s="39"/>
      <c r="W203" s="39"/>
      <c r="X203" s="39"/>
      <c r="Y203" s="39"/>
      <c r="Z203" s="39"/>
      <c r="AA203" s="39"/>
      <c r="AB203" s="39"/>
      <c r="AC203" s="39"/>
      <c r="AD203" s="39"/>
      <c r="AE203" s="39"/>
      <c r="AR203" s="217" t="s">
        <v>137</v>
      </c>
      <c r="AT203" s="217" t="s">
        <v>124</v>
      </c>
      <c r="AU203" s="217" t="s">
        <v>81</v>
      </c>
      <c r="AY203" s="18" t="s">
        <v>121</v>
      </c>
      <c r="BE203" s="218">
        <f>IF(N203="základní",J203,0)</f>
        <v>0</v>
      </c>
      <c r="BF203" s="218">
        <f>IF(N203="snížená",J203,0)</f>
        <v>0</v>
      </c>
      <c r="BG203" s="218">
        <f>IF(N203="zákl. přenesená",J203,0)</f>
        <v>0</v>
      </c>
      <c r="BH203" s="218">
        <f>IF(N203="sníž. přenesená",J203,0)</f>
        <v>0</v>
      </c>
      <c r="BI203" s="218">
        <f>IF(N203="nulová",J203,0)</f>
        <v>0</v>
      </c>
      <c r="BJ203" s="18" t="s">
        <v>79</v>
      </c>
      <c r="BK203" s="218">
        <f>ROUND(I203*H203,2)</f>
        <v>0</v>
      </c>
      <c r="BL203" s="18" t="s">
        <v>137</v>
      </c>
      <c r="BM203" s="217" t="s">
        <v>335</v>
      </c>
    </row>
    <row r="204" spans="1:51" s="14" customFormat="1" ht="12">
      <c r="A204" s="14"/>
      <c r="B204" s="230"/>
      <c r="C204" s="231"/>
      <c r="D204" s="221" t="s">
        <v>131</v>
      </c>
      <c r="E204" s="232" t="s">
        <v>19</v>
      </c>
      <c r="F204" s="233" t="s">
        <v>336</v>
      </c>
      <c r="G204" s="231"/>
      <c r="H204" s="234">
        <v>160.218</v>
      </c>
      <c r="I204" s="235"/>
      <c r="J204" s="231"/>
      <c r="K204" s="231"/>
      <c r="L204" s="236"/>
      <c r="M204" s="237"/>
      <c r="N204" s="238"/>
      <c r="O204" s="238"/>
      <c r="P204" s="238"/>
      <c r="Q204" s="238"/>
      <c r="R204" s="238"/>
      <c r="S204" s="238"/>
      <c r="T204" s="239"/>
      <c r="U204" s="14"/>
      <c r="V204" s="14"/>
      <c r="W204" s="14"/>
      <c r="X204" s="14"/>
      <c r="Y204" s="14"/>
      <c r="Z204" s="14"/>
      <c r="AA204" s="14"/>
      <c r="AB204" s="14"/>
      <c r="AC204" s="14"/>
      <c r="AD204" s="14"/>
      <c r="AE204" s="14"/>
      <c r="AT204" s="240" t="s">
        <v>131</v>
      </c>
      <c r="AU204" s="240" t="s">
        <v>81</v>
      </c>
      <c r="AV204" s="14" t="s">
        <v>81</v>
      </c>
      <c r="AW204" s="14" t="s">
        <v>32</v>
      </c>
      <c r="AX204" s="14" t="s">
        <v>71</v>
      </c>
      <c r="AY204" s="240" t="s">
        <v>121</v>
      </c>
    </row>
    <row r="205" spans="1:51" s="14" customFormat="1" ht="12">
      <c r="A205" s="14"/>
      <c r="B205" s="230"/>
      <c r="C205" s="231"/>
      <c r="D205" s="221" t="s">
        <v>131</v>
      </c>
      <c r="E205" s="232" t="s">
        <v>19</v>
      </c>
      <c r="F205" s="233" t="s">
        <v>337</v>
      </c>
      <c r="G205" s="231"/>
      <c r="H205" s="234">
        <v>183.48</v>
      </c>
      <c r="I205" s="235"/>
      <c r="J205" s="231"/>
      <c r="K205" s="231"/>
      <c r="L205" s="236"/>
      <c r="M205" s="237"/>
      <c r="N205" s="238"/>
      <c r="O205" s="238"/>
      <c r="P205" s="238"/>
      <c r="Q205" s="238"/>
      <c r="R205" s="238"/>
      <c r="S205" s="238"/>
      <c r="T205" s="239"/>
      <c r="U205" s="14"/>
      <c r="V205" s="14"/>
      <c r="W205" s="14"/>
      <c r="X205" s="14"/>
      <c r="Y205" s="14"/>
      <c r="Z205" s="14"/>
      <c r="AA205" s="14"/>
      <c r="AB205" s="14"/>
      <c r="AC205" s="14"/>
      <c r="AD205" s="14"/>
      <c r="AE205" s="14"/>
      <c r="AT205" s="240" t="s">
        <v>131</v>
      </c>
      <c r="AU205" s="240" t="s">
        <v>81</v>
      </c>
      <c r="AV205" s="14" t="s">
        <v>81</v>
      </c>
      <c r="AW205" s="14" t="s">
        <v>32</v>
      </c>
      <c r="AX205" s="14" t="s">
        <v>71</v>
      </c>
      <c r="AY205" s="240" t="s">
        <v>121</v>
      </c>
    </row>
    <row r="206" spans="1:51" s="14" customFormat="1" ht="12">
      <c r="A206" s="14"/>
      <c r="B206" s="230"/>
      <c r="C206" s="231"/>
      <c r="D206" s="221" t="s">
        <v>131</v>
      </c>
      <c r="E206" s="232" t="s">
        <v>19</v>
      </c>
      <c r="F206" s="233" t="s">
        <v>338</v>
      </c>
      <c r="G206" s="231"/>
      <c r="H206" s="234">
        <v>4.874</v>
      </c>
      <c r="I206" s="235"/>
      <c r="J206" s="231"/>
      <c r="K206" s="231"/>
      <c r="L206" s="236"/>
      <c r="M206" s="237"/>
      <c r="N206" s="238"/>
      <c r="O206" s="238"/>
      <c r="P206" s="238"/>
      <c r="Q206" s="238"/>
      <c r="R206" s="238"/>
      <c r="S206" s="238"/>
      <c r="T206" s="239"/>
      <c r="U206" s="14"/>
      <c r="V206" s="14"/>
      <c r="W206" s="14"/>
      <c r="X206" s="14"/>
      <c r="Y206" s="14"/>
      <c r="Z206" s="14"/>
      <c r="AA206" s="14"/>
      <c r="AB206" s="14"/>
      <c r="AC206" s="14"/>
      <c r="AD206" s="14"/>
      <c r="AE206" s="14"/>
      <c r="AT206" s="240" t="s">
        <v>131</v>
      </c>
      <c r="AU206" s="240" t="s">
        <v>81</v>
      </c>
      <c r="AV206" s="14" t="s">
        <v>81</v>
      </c>
      <c r="AW206" s="14" t="s">
        <v>32</v>
      </c>
      <c r="AX206" s="14" t="s">
        <v>71</v>
      </c>
      <c r="AY206" s="240" t="s">
        <v>121</v>
      </c>
    </row>
    <row r="207" spans="1:51" s="14" customFormat="1" ht="12">
      <c r="A207" s="14"/>
      <c r="B207" s="230"/>
      <c r="C207" s="231"/>
      <c r="D207" s="221" t="s">
        <v>131</v>
      </c>
      <c r="E207" s="232" t="s">
        <v>19</v>
      </c>
      <c r="F207" s="233" t="s">
        <v>339</v>
      </c>
      <c r="G207" s="231"/>
      <c r="H207" s="234">
        <v>4.812</v>
      </c>
      <c r="I207" s="235"/>
      <c r="J207" s="231"/>
      <c r="K207" s="231"/>
      <c r="L207" s="236"/>
      <c r="M207" s="237"/>
      <c r="N207" s="238"/>
      <c r="O207" s="238"/>
      <c r="P207" s="238"/>
      <c r="Q207" s="238"/>
      <c r="R207" s="238"/>
      <c r="S207" s="238"/>
      <c r="T207" s="239"/>
      <c r="U207" s="14"/>
      <c r="V207" s="14"/>
      <c r="W207" s="14"/>
      <c r="X207" s="14"/>
      <c r="Y207" s="14"/>
      <c r="Z207" s="14"/>
      <c r="AA207" s="14"/>
      <c r="AB207" s="14"/>
      <c r="AC207" s="14"/>
      <c r="AD207" s="14"/>
      <c r="AE207" s="14"/>
      <c r="AT207" s="240" t="s">
        <v>131</v>
      </c>
      <c r="AU207" s="240" t="s">
        <v>81</v>
      </c>
      <c r="AV207" s="14" t="s">
        <v>81</v>
      </c>
      <c r="AW207" s="14" t="s">
        <v>32</v>
      </c>
      <c r="AX207" s="14" t="s">
        <v>71</v>
      </c>
      <c r="AY207" s="240" t="s">
        <v>121</v>
      </c>
    </row>
    <row r="208" spans="1:51" s="15" customFormat="1" ht="12">
      <c r="A208" s="15"/>
      <c r="B208" s="255"/>
      <c r="C208" s="256"/>
      <c r="D208" s="221" t="s">
        <v>131</v>
      </c>
      <c r="E208" s="257" t="s">
        <v>19</v>
      </c>
      <c r="F208" s="258" t="s">
        <v>208</v>
      </c>
      <c r="G208" s="256"/>
      <c r="H208" s="259">
        <v>353.384</v>
      </c>
      <c r="I208" s="260"/>
      <c r="J208" s="256"/>
      <c r="K208" s="256"/>
      <c r="L208" s="261"/>
      <c r="M208" s="262"/>
      <c r="N208" s="263"/>
      <c r="O208" s="263"/>
      <c r="P208" s="263"/>
      <c r="Q208" s="263"/>
      <c r="R208" s="263"/>
      <c r="S208" s="263"/>
      <c r="T208" s="264"/>
      <c r="U208" s="15"/>
      <c r="V208" s="15"/>
      <c r="W208" s="15"/>
      <c r="X208" s="15"/>
      <c r="Y208" s="15"/>
      <c r="Z208" s="15"/>
      <c r="AA208" s="15"/>
      <c r="AB208" s="15"/>
      <c r="AC208" s="15"/>
      <c r="AD208" s="15"/>
      <c r="AE208" s="15"/>
      <c r="AT208" s="265" t="s">
        <v>131</v>
      </c>
      <c r="AU208" s="265" t="s">
        <v>81</v>
      </c>
      <c r="AV208" s="15" t="s">
        <v>137</v>
      </c>
      <c r="AW208" s="15" t="s">
        <v>32</v>
      </c>
      <c r="AX208" s="15" t="s">
        <v>79</v>
      </c>
      <c r="AY208" s="265" t="s">
        <v>121</v>
      </c>
    </row>
    <row r="209" spans="1:65" s="2" customFormat="1" ht="44.25" customHeight="1">
      <c r="A209" s="39"/>
      <c r="B209" s="40"/>
      <c r="C209" s="205" t="s">
        <v>340</v>
      </c>
      <c r="D209" s="205" t="s">
        <v>124</v>
      </c>
      <c r="E209" s="207" t="s">
        <v>341</v>
      </c>
      <c r="F209" s="208" t="s">
        <v>342</v>
      </c>
      <c r="G209" s="209" t="s">
        <v>197</v>
      </c>
      <c r="H209" s="210">
        <v>193.166</v>
      </c>
      <c r="I209" s="211"/>
      <c r="J209" s="212">
        <f>ROUND(I209*H209,2)</f>
        <v>0</v>
      </c>
      <c r="K209" s="208" t="s">
        <v>128</v>
      </c>
      <c r="L209" s="45"/>
      <c r="M209" s="213" t="s">
        <v>19</v>
      </c>
      <c r="N209" s="214" t="s">
        <v>42</v>
      </c>
      <c r="O209" s="85"/>
      <c r="P209" s="215">
        <f>O209*H209</f>
        <v>0</v>
      </c>
      <c r="Q209" s="215">
        <v>0</v>
      </c>
      <c r="R209" s="215">
        <f>Q209*H209</f>
        <v>0</v>
      </c>
      <c r="S209" s="215">
        <v>0</v>
      </c>
      <c r="T209" s="216">
        <f>S209*H209</f>
        <v>0</v>
      </c>
      <c r="U209" s="39"/>
      <c r="V209" s="39"/>
      <c r="W209" s="39"/>
      <c r="X209" s="39"/>
      <c r="Y209" s="39"/>
      <c r="Z209" s="39"/>
      <c r="AA209" s="39"/>
      <c r="AB209" s="39"/>
      <c r="AC209" s="39"/>
      <c r="AD209" s="39"/>
      <c r="AE209" s="39"/>
      <c r="AR209" s="217" t="s">
        <v>137</v>
      </c>
      <c r="AT209" s="217" t="s">
        <v>124</v>
      </c>
      <c r="AU209" s="217" t="s">
        <v>81</v>
      </c>
      <c r="AY209" s="18" t="s">
        <v>121</v>
      </c>
      <c r="BE209" s="218">
        <f>IF(N209="základní",J209,0)</f>
        <v>0</v>
      </c>
      <c r="BF209" s="218">
        <f>IF(N209="snížená",J209,0)</f>
        <v>0</v>
      </c>
      <c r="BG209" s="218">
        <f>IF(N209="zákl. přenesená",J209,0)</f>
        <v>0</v>
      </c>
      <c r="BH209" s="218">
        <f>IF(N209="sníž. přenesená",J209,0)</f>
        <v>0</v>
      </c>
      <c r="BI209" s="218">
        <f>IF(N209="nulová",J209,0)</f>
        <v>0</v>
      </c>
      <c r="BJ209" s="18" t="s">
        <v>79</v>
      </c>
      <c r="BK209" s="218">
        <f>ROUND(I209*H209,2)</f>
        <v>0</v>
      </c>
      <c r="BL209" s="18" t="s">
        <v>137</v>
      </c>
      <c r="BM209" s="217" t="s">
        <v>343</v>
      </c>
    </row>
    <row r="210" spans="1:51" s="14" customFormat="1" ht="12">
      <c r="A210" s="14"/>
      <c r="B210" s="230"/>
      <c r="C210" s="231"/>
      <c r="D210" s="221" t="s">
        <v>131</v>
      </c>
      <c r="E210" s="232" t="s">
        <v>19</v>
      </c>
      <c r="F210" s="233" t="s">
        <v>344</v>
      </c>
      <c r="G210" s="231"/>
      <c r="H210" s="234">
        <v>183.48</v>
      </c>
      <c r="I210" s="235"/>
      <c r="J210" s="231"/>
      <c r="K210" s="231"/>
      <c r="L210" s="236"/>
      <c r="M210" s="237"/>
      <c r="N210" s="238"/>
      <c r="O210" s="238"/>
      <c r="P210" s="238"/>
      <c r="Q210" s="238"/>
      <c r="R210" s="238"/>
      <c r="S210" s="238"/>
      <c r="T210" s="239"/>
      <c r="U210" s="14"/>
      <c r="V210" s="14"/>
      <c r="W210" s="14"/>
      <c r="X210" s="14"/>
      <c r="Y210" s="14"/>
      <c r="Z210" s="14"/>
      <c r="AA210" s="14"/>
      <c r="AB210" s="14"/>
      <c r="AC210" s="14"/>
      <c r="AD210" s="14"/>
      <c r="AE210" s="14"/>
      <c r="AT210" s="240" t="s">
        <v>131</v>
      </c>
      <c r="AU210" s="240" t="s">
        <v>81</v>
      </c>
      <c r="AV210" s="14" t="s">
        <v>81</v>
      </c>
      <c r="AW210" s="14" t="s">
        <v>32</v>
      </c>
      <c r="AX210" s="14" t="s">
        <v>71</v>
      </c>
      <c r="AY210" s="240" t="s">
        <v>121</v>
      </c>
    </row>
    <row r="211" spans="1:51" s="14" customFormat="1" ht="12">
      <c r="A211" s="14"/>
      <c r="B211" s="230"/>
      <c r="C211" s="231"/>
      <c r="D211" s="221" t="s">
        <v>131</v>
      </c>
      <c r="E211" s="232" t="s">
        <v>19</v>
      </c>
      <c r="F211" s="233" t="s">
        <v>345</v>
      </c>
      <c r="G211" s="231"/>
      <c r="H211" s="234">
        <v>4.812</v>
      </c>
      <c r="I211" s="235"/>
      <c r="J211" s="231"/>
      <c r="K211" s="231"/>
      <c r="L211" s="236"/>
      <c r="M211" s="237"/>
      <c r="N211" s="238"/>
      <c r="O211" s="238"/>
      <c r="P211" s="238"/>
      <c r="Q211" s="238"/>
      <c r="R211" s="238"/>
      <c r="S211" s="238"/>
      <c r="T211" s="239"/>
      <c r="U211" s="14"/>
      <c r="V211" s="14"/>
      <c r="W211" s="14"/>
      <c r="X211" s="14"/>
      <c r="Y211" s="14"/>
      <c r="Z211" s="14"/>
      <c r="AA211" s="14"/>
      <c r="AB211" s="14"/>
      <c r="AC211" s="14"/>
      <c r="AD211" s="14"/>
      <c r="AE211" s="14"/>
      <c r="AT211" s="240" t="s">
        <v>131</v>
      </c>
      <c r="AU211" s="240" t="s">
        <v>81</v>
      </c>
      <c r="AV211" s="14" t="s">
        <v>81</v>
      </c>
      <c r="AW211" s="14" t="s">
        <v>32</v>
      </c>
      <c r="AX211" s="14" t="s">
        <v>71</v>
      </c>
      <c r="AY211" s="240" t="s">
        <v>121</v>
      </c>
    </row>
    <row r="212" spans="1:51" s="14" customFormat="1" ht="12">
      <c r="A212" s="14"/>
      <c r="B212" s="230"/>
      <c r="C212" s="231"/>
      <c r="D212" s="221" t="s">
        <v>131</v>
      </c>
      <c r="E212" s="232" t="s">
        <v>19</v>
      </c>
      <c r="F212" s="233" t="s">
        <v>346</v>
      </c>
      <c r="G212" s="231"/>
      <c r="H212" s="234">
        <v>4.874</v>
      </c>
      <c r="I212" s="235"/>
      <c r="J212" s="231"/>
      <c r="K212" s="231"/>
      <c r="L212" s="236"/>
      <c r="M212" s="237"/>
      <c r="N212" s="238"/>
      <c r="O212" s="238"/>
      <c r="P212" s="238"/>
      <c r="Q212" s="238"/>
      <c r="R212" s="238"/>
      <c r="S212" s="238"/>
      <c r="T212" s="239"/>
      <c r="U212" s="14"/>
      <c r="V212" s="14"/>
      <c r="W212" s="14"/>
      <c r="X212" s="14"/>
      <c r="Y212" s="14"/>
      <c r="Z212" s="14"/>
      <c r="AA212" s="14"/>
      <c r="AB212" s="14"/>
      <c r="AC212" s="14"/>
      <c r="AD212" s="14"/>
      <c r="AE212" s="14"/>
      <c r="AT212" s="240" t="s">
        <v>131</v>
      </c>
      <c r="AU212" s="240" t="s">
        <v>81</v>
      </c>
      <c r="AV212" s="14" t="s">
        <v>81</v>
      </c>
      <c r="AW212" s="14" t="s">
        <v>32</v>
      </c>
      <c r="AX212" s="14" t="s">
        <v>71</v>
      </c>
      <c r="AY212" s="240" t="s">
        <v>121</v>
      </c>
    </row>
    <row r="213" spans="1:51" s="15" customFormat="1" ht="12">
      <c r="A213" s="15"/>
      <c r="B213" s="255"/>
      <c r="C213" s="256"/>
      <c r="D213" s="221" t="s">
        <v>131</v>
      </c>
      <c r="E213" s="257" t="s">
        <v>19</v>
      </c>
      <c r="F213" s="258" t="s">
        <v>208</v>
      </c>
      <c r="G213" s="256"/>
      <c r="H213" s="259">
        <v>193.166</v>
      </c>
      <c r="I213" s="260"/>
      <c r="J213" s="256"/>
      <c r="K213" s="256"/>
      <c r="L213" s="261"/>
      <c r="M213" s="262"/>
      <c r="N213" s="263"/>
      <c r="O213" s="263"/>
      <c r="P213" s="263"/>
      <c r="Q213" s="263"/>
      <c r="R213" s="263"/>
      <c r="S213" s="263"/>
      <c r="T213" s="264"/>
      <c r="U213" s="15"/>
      <c r="V213" s="15"/>
      <c r="W213" s="15"/>
      <c r="X213" s="15"/>
      <c r="Y213" s="15"/>
      <c r="Z213" s="15"/>
      <c r="AA213" s="15"/>
      <c r="AB213" s="15"/>
      <c r="AC213" s="15"/>
      <c r="AD213" s="15"/>
      <c r="AE213" s="15"/>
      <c r="AT213" s="265" t="s">
        <v>131</v>
      </c>
      <c r="AU213" s="265" t="s">
        <v>81</v>
      </c>
      <c r="AV213" s="15" t="s">
        <v>137</v>
      </c>
      <c r="AW213" s="15" t="s">
        <v>32</v>
      </c>
      <c r="AX213" s="15" t="s">
        <v>79</v>
      </c>
      <c r="AY213" s="265" t="s">
        <v>121</v>
      </c>
    </row>
    <row r="214" spans="1:65" s="2" customFormat="1" ht="24.15" customHeight="1">
      <c r="A214" s="39"/>
      <c r="B214" s="40"/>
      <c r="C214" s="205" t="s">
        <v>347</v>
      </c>
      <c r="D214" s="205" t="s">
        <v>124</v>
      </c>
      <c r="E214" s="207" t="s">
        <v>348</v>
      </c>
      <c r="F214" s="208" t="s">
        <v>349</v>
      </c>
      <c r="G214" s="209" t="s">
        <v>197</v>
      </c>
      <c r="H214" s="210">
        <v>353.384</v>
      </c>
      <c r="I214" s="211"/>
      <c r="J214" s="212">
        <f>ROUND(I214*H214,2)</f>
        <v>0</v>
      </c>
      <c r="K214" s="208" t="s">
        <v>128</v>
      </c>
      <c r="L214" s="45"/>
      <c r="M214" s="213" t="s">
        <v>19</v>
      </c>
      <c r="N214" s="214" t="s">
        <v>42</v>
      </c>
      <c r="O214" s="85"/>
      <c r="P214" s="215">
        <f>O214*H214</f>
        <v>0</v>
      </c>
      <c r="Q214" s="215">
        <v>0</v>
      </c>
      <c r="R214" s="215">
        <f>Q214*H214</f>
        <v>0</v>
      </c>
      <c r="S214" s="215">
        <v>0</v>
      </c>
      <c r="T214" s="216">
        <f>S214*H214</f>
        <v>0</v>
      </c>
      <c r="U214" s="39"/>
      <c r="V214" s="39"/>
      <c r="W214" s="39"/>
      <c r="X214" s="39"/>
      <c r="Y214" s="39"/>
      <c r="Z214" s="39"/>
      <c r="AA214" s="39"/>
      <c r="AB214" s="39"/>
      <c r="AC214" s="39"/>
      <c r="AD214" s="39"/>
      <c r="AE214" s="39"/>
      <c r="AR214" s="217" t="s">
        <v>137</v>
      </c>
      <c r="AT214" s="217" t="s">
        <v>124</v>
      </c>
      <c r="AU214" s="217" t="s">
        <v>81</v>
      </c>
      <c r="AY214" s="18" t="s">
        <v>121</v>
      </c>
      <c r="BE214" s="218">
        <f>IF(N214="základní",J214,0)</f>
        <v>0</v>
      </c>
      <c r="BF214" s="218">
        <f>IF(N214="snížená",J214,0)</f>
        <v>0</v>
      </c>
      <c r="BG214" s="218">
        <f>IF(N214="zákl. přenesená",J214,0)</f>
        <v>0</v>
      </c>
      <c r="BH214" s="218">
        <f>IF(N214="sníž. přenesená",J214,0)</f>
        <v>0</v>
      </c>
      <c r="BI214" s="218">
        <f>IF(N214="nulová",J214,0)</f>
        <v>0</v>
      </c>
      <c r="BJ214" s="18" t="s">
        <v>79</v>
      </c>
      <c r="BK214" s="218">
        <f>ROUND(I214*H214,2)</f>
        <v>0</v>
      </c>
      <c r="BL214" s="18" t="s">
        <v>137</v>
      </c>
      <c r="BM214" s="217" t="s">
        <v>350</v>
      </c>
    </row>
    <row r="215" spans="1:51" s="14" customFormat="1" ht="12">
      <c r="A215" s="14"/>
      <c r="B215" s="230"/>
      <c r="C215" s="231"/>
      <c r="D215" s="221" t="s">
        <v>131</v>
      </c>
      <c r="E215" s="232" t="s">
        <v>19</v>
      </c>
      <c r="F215" s="233" t="s">
        <v>351</v>
      </c>
      <c r="G215" s="231"/>
      <c r="H215" s="234">
        <v>160.218</v>
      </c>
      <c r="I215" s="235"/>
      <c r="J215" s="231"/>
      <c r="K215" s="231"/>
      <c r="L215" s="236"/>
      <c r="M215" s="237"/>
      <c r="N215" s="238"/>
      <c r="O215" s="238"/>
      <c r="P215" s="238"/>
      <c r="Q215" s="238"/>
      <c r="R215" s="238"/>
      <c r="S215" s="238"/>
      <c r="T215" s="239"/>
      <c r="U215" s="14"/>
      <c r="V215" s="14"/>
      <c r="W215" s="14"/>
      <c r="X215" s="14"/>
      <c r="Y215" s="14"/>
      <c r="Z215" s="14"/>
      <c r="AA215" s="14"/>
      <c r="AB215" s="14"/>
      <c r="AC215" s="14"/>
      <c r="AD215" s="14"/>
      <c r="AE215" s="14"/>
      <c r="AT215" s="240" t="s">
        <v>131</v>
      </c>
      <c r="AU215" s="240" t="s">
        <v>81</v>
      </c>
      <c r="AV215" s="14" t="s">
        <v>81</v>
      </c>
      <c r="AW215" s="14" t="s">
        <v>32</v>
      </c>
      <c r="AX215" s="14" t="s">
        <v>71</v>
      </c>
      <c r="AY215" s="240" t="s">
        <v>121</v>
      </c>
    </row>
    <row r="216" spans="1:51" s="14" customFormat="1" ht="12">
      <c r="A216" s="14"/>
      <c r="B216" s="230"/>
      <c r="C216" s="231"/>
      <c r="D216" s="221" t="s">
        <v>131</v>
      </c>
      <c r="E216" s="232" t="s">
        <v>19</v>
      </c>
      <c r="F216" s="233" t="s">
        <v>346</v>
      </c>
      <c r="G216" s="231"/>
      <c r="H216" s="234">
        <v>4.874</v>
      </c>
      <c r="I216" s="235"/>
      <c r="J216" s="231"/>
      <c r="K216" s="231"/>
      <c r="L216" s="236"/>
      <c r="M216" s="237"/>
      <c r="N216" s="238"/>
      <c r="O216" s="238"/>
      <c r="P216" s="238"/>
      <c r="Q216" s="238"/>
      <c r="R216" s="238"/>
      <c r="S216" s="238"/>
      <c r="T216" s="239"/>
      <c r="U216" s="14"/>
      <c r="V216" s="14"/>
      <c r="W216" s="14"/>
      <c r="X216" s="14"/>
      <c r="Y216" s="14"/>
      <c r="Z216" s="14"/>
      <c r="AA216" s="14"/>
      <c r="AB216" s="14"/>
      <c r="AC216" s="14"/>
      <c r="AD216" s="14"/>
      <c r="AE216" s="14"/>
      <c r="AT216" s="240" t="s">
        <v>131</v>
      </c>
      <c r="AU216" s="240" t="s">
        <v>81</v>
      </c>
      <c r="AV216" s="14" t="s">
        <v>81</v>
      </c>
      <c r="AW216" s="14" t="s">
        <v>32</v>
      </c>
      <c r="AX216" s="14" t="s">
        <v>71</v>
      </c>
      <c r="AY216" s="240" t="s">
        <v>121</v>
      </c>
    </row>
    <row r="217" spans="1:51" s="14" customFormat="1" ht="12">
      <c r="A217" s="14"/>
      <c r="B217" s="230"/>
      <c r="C217" s="231"/>
      <c r="D217" s="221" t="s">
        <v>131</v>
      </c>
      <c r="E217" s="232" t="s">
        <v>19</v>
      </c>
      <c r="F217" s="233" t="s">
        <v>352</v>
      </c>
      <c r="G217" s="231"/>
      <c r="H217" s="234">
        <v>183.48</v>
      </c>
      <c r="I217" s="235"/>
      <c r="J217" s="231"/>
      <c r="K217" s="231"/>
      <c r="L217" s="236"/>
      <c r="M217" s="237"/>
      <c r="N217" s="238"/>
      <c r="O217" s="238"/>
      <c r="P217" s="238"/>
      <c r="Q217" s="238"/>
      <c r="R217" s="238"/>
      <c r="S217" s="238"/>
      <c r="T217" s="239"/>
      <c r="U217" s="14"/>
      <c r="V217" s="14"/>
      <c r="W217" s="14"/>
      <c r="X217" s="14"/>
      <c r="Y217" s="14"/>
      <c r="Z217" s="14"/>
      <c r="AA217" s="14"/>
      <c r="AB217" s="14"/>
      <c r="AC217" s="14"/>
      <c r="AD217" s="14"/>
      <c r="AE217" s="14"/>
      <c r="AT217" s="240" t="s">
        <v>131</v>
      </c>
      <c r="AU217" s="240" t="s">
        <v>81</v>
      </c>
      <c r="AV217" s="14" t="s">
        <v>81</v>
      </c>
      <c r="AW217" s="14" t="s">
        <v>32</v>
      </c>
      <c r="AX217" s="14" t="s">
        <v>71</v>
      </c>
      <c r="AY217" s="240" t="s">
        <v>121</v>
      </c>
    </row>
    <row r="218" spans="1:51" s="14" customFormat="1" ht="12">
      <c r="A218" s="14"/>
      <c r="B218" s="230"/>
      <c r="C218" s="231"/>
      <c r="D218" s="221" t="s">
        <v>131</v>
      </c>
      <c r="E218" s="232" t="s">
        <v>19</v>
      </c>
      <c r="F218" s="233" t="s">
        <v>339</v>
      </c>
      <c r="G218" s="231"/>
      <c r="H218" s="234">
        <v>4.812</v>
      </c>
      <c r="I218" s="235"/>
      <c r="J218" s="231"/>
      <c r="K218" s="231"/>
      <c r="L218" s="236"/>
      <c r="M218" s="237"/>
      <c r="N218" s="238"/>
      <c r="O218" s="238"/>
      <c r="P218" s="238"/>
      <c r="Q218" s="238"/>
      <c r="R218" s="238"/>
      <c r="S218" s="238"/>
      <c r="T218" s="239"/>
      <c r="U218" s="14"/>
      <c r="V218" s="14"/>
      <c r="W218" s="14"/>
      <c r="X218" s="14"/>
      <c r="Y218" s="14"/>
      <c r="Z218" s="14"/>
      <c r="AA218" s="14"/>
      <c r="AB218" s="14"/>
      <c r="AC218" s="14"/>
      <c r="AD218" s="14"/>
      <c r="AE218" s="14"/>
      <c r="AT218" s="240" t="s">
        <v>131</v>
      </c>
      <c r="AU218" s="240" t="s">
        <v>81</v>
      </c>
      <c r="AV218" s="14" t="s">
        <v>81</v>
      </c>
      <c r="AW218" s="14" t="s">
        <v>32</v>
      </c>
      <c r="AX218" s="14" t="s">
        <v>71</v>
      </c>
      <c r="AY218" s="240" t="s">
        <v>121</v>
      </c>
    </row>
    <row r="219" spans="1:51" s="15" customFormat="1" ht="12">
      <c r="A219" s="15"/>
      <c r="B219" s="255"/>
      <c r="C219" s="256"/>
      <c r="D219" s="221" t="s">
        <v>131</v>
      </c>
      <c r="E219" s="257" t="s">
        <v>19</v>
      </c>
      <c r="F219" s="258" t="s">
        <v>208</v>
      </c>
      <c r="G219" s="256"/>
      <c r="H219" s="259">
        <v>353.384</v>
      </c>
      <c r="I219" s="260"/>
      <c r="J219" s="256"/>
      <c r="K219" s="256"/>
      <c r="L219" s="261"/>
      <c r="M219" s="262"/>
      <c r="N219" s="263"/>
      <c r="O219" s="263"/>
      <c r="P219" s="263"/>
      <c r="Q219" s="263"/>
      <c r="R219" s="263"/>
      <c r="S219" s="263"/>
      <c r="T219" s="264"/>
      <c r="U219" s="15"/>
      <c r="V219" s="15"/>
      <c r="W219" s="15"/>
      <c r="X219" s="15"/>
      <c r="Y219" s="15"/>
      <c r="Z219" s="15"/>
      <c r="AA219" s="15"/>
      <c r="AB219" s="15"/>
      <c r="AC219" s="15"/>
      <c r="AD219" s="15"/>
      <c r="AE219" s="15"/>
      <c r="AT219" s="265" t="s">
        <v>131</v>
      </c>
      <c r="AU219" s="265" t="s">
        <v>81</v>
      </c>
      <c r="AV219" s="15" t="s">
        <v>137</v>
      </c>
      <c r="AW219" s="15" t="s">
        <v>32</v>
      </c>
      <c r="AX219" s="15" t="s">
        <v>79</v>
      </c>
      <c r="AY219" s="265" t="s">
        <v>121</v>
      </c>
    </row>
    <row r="220" spans="1:65" s="2" customFormat="1" ht="49.05" customHeight="1">
      <c r="A220" s="39"/>
      <c r="B220" s="40"/>
      <c r="C220" s="205" t="s">
        <v>353</v>
      </c>
      <c r="D220" s="205" t="s">
        <v>124</v>
      </c>
      <c r="E220" s="207" t="s">
        <v>354</v>
      </c>
      <c r="F220" s="208" t="s">
        <v>355</v>
      </c>
      <c r="G220" s="209" t="s">
        <v>197</v>
      </c>
      <c r="H220" s="210">
        <v>1130</v>
      </c>
      <c r="I220" s="211"/>
      <c r="J220" s="212">
        <f>ROUND(I220*H220,2)</f>
        <v>0</v>
      </c>
      <c r="K220" s="208" t="s">
        <v>128</v>
      </c>
      <c r="L220" s="45"/>
      <c r="M220" s="213" t="s">
        <v>19</v>
      </c>
      <c r="N220" s="214" t="s">
        <v>42</v>
      </c>
      <c r="O220" s="85"/>
      <c r="P220" s="215">
        <f>O220*H220</f>
        <v>0</v>
      </c>
      <c r="Q220" s="215">
        <v>0</v>
      </c>
      <c r="R220" s="215">
        <f>Q220*H220</f>
        <v>0</v>
      </c>
      <c r="S220" s="215">
        <v>0</v>
      </c>
      <c r="T220" s="216">
        <f>S220*H220</f>
        <v>0</v>
      </c>
      <c r="U220" s="39"/>
      <c r="V220" s="39"/>
      <c r="W220" s="39"/>
      <c r="X220" s="39"/>
      <c r="Y220" s="39"/>
      <c r="Z220" s="39"/>
      <c r="AA220" s="39"/>
      <c r="AB220" s="39"/>
      <c r="AC220" s="39"/>
      <c r="AD220" s="39"/>
      <c r="AE220" s="39"/>
      <c r="AR220" s="217" t="s">
        <v>137</v>
      </c>
      <c r="AT220" s="217" t="s">
        <v>124</v>
      </c>
      <c r="AU220" s="217" t="s">
        <v>81</v>
      </c>
      <c r="AY220" s="18" t="s">
        <v>121</v>
      </c>
      <c r="BE220" s="218">
        <f>IF(N220="základní",J220,0)</f>
        <v>0</v>
      </c>
      <c r="BF220" s="218">
        <f>IF(N220="snížená",J220,0)</f>
        <v>0</v>
      </c>
      <c r="BG220" s="218">
        <f>IF(N220="zákl. přenesená",J220,0)</f>
        <v>0</v>
      </c>
      <c r="BH220" s="218">
        <f>IF(N220="sníž. přenesená",J220,0)</f>
        <v>0</v>
      </c>
      <c r="BI220" s="218">
        <f>IF(N220="nulová",J220,0)</f>
        <v>0</v>
      </c>
      <c r="BJ220" s="18" t="s">
        <v>79</v>
      </c>
      <c r="BK220" s="218">
        <f>ROUND(I220*H220,2)</f>
        <v>0</v>
      </c>
      <c r="BL220" s="18" t="s">
        <v>137</v>
      </c>
      <c r="BM220" s="217" t="s">
        <v>356</v>
      </c>
    </row>
    <row r="221" spans="1:51" s="14" customFormat="1" ht="12">
      <c r="A221" s="14"/>
      <c r="B221" s="230"/>
      <c r="C221" s="231"/>
      <c r="D221" s="221" t="s">
        <v>131</v>
      </c>
      <c r="E221" s="232" t="s">
        <v>19</v>
      </c>
      <c r="F221" s="233" t="s">
        <v>357</v>
      </c>
      <c r="G221" s="231"/>
      <c r="H221" s="234">
        <v>1130</v>
      </c>
      <c r="I221" s="235"/>
      <c r="J221" s="231"/>
      <c r="K221" s="231"/>
      <c r="L221" s="236"/>
      <c r="M221" s="237"/>
      <c r="N221" s="238"/>
      <c r="O221" s="238"/>
      <c r="P221" s="238"/>
      <c r="Q221" s="238"/>
      <c r="R221" s="238"/>
      <c r="S221" s="238"/>
      <c r="T221" s="239"/>
      <c r="U221" s="14"/>
      <c r="V221" s="14"/>
      <c r="W221" s="14"/>
      <c r="X221" s="14"/>
      <c r="Y221" s="14"/>
      <c r="Z221" s="14"/>
      <c r="AA221" s="14"/>
      <c r="AB221" s="14"/>
      <c r="AC221" s="14"/>
      <c r="AD221" s="14"/>
      <c r="AE221" s="14"/>
      <c r="AT221" s="240" t="s">
        <v>131</v>
      </c>
      <c r="AU221" s="240" t="s">
        <v>81</v>
      </c>
      <c r="AV221" s="14" t="s">
        <v>81</v>
      </c>
      <c r="AW221" s="14" t="s">
        <v>32</v>
      </c>
      <c r="AX221" s="14" t="s">
        <v>79</v>
      </c>
      <c r="AY221" s="240" t="s">
        <v>121</v>
      </c>
    </row>
    <row r="222" spans="1:65" s="2" customFormat="1" ht="44.25" customHeight="1">
      <c r="A222" s="39"/>
      <c r="B222" s="40"/>
      <c r="C222" s="205" t="s">
        <v>358</v>
      </c>
      <c r="D222" s="205" t="s">
        <v>124</v>
      </c>
      <c r="E222" s="207" t="s">
        <v>359</v>
      </c>
      <c r="F222" s="208" t="s">
        <v>360</v>
      </c>
      <c r="G222" s="209" t="s">
        <v>197</v>
      </c>
      <c r="H222" s="210">
        <v>0.344</v>
      </c>
      <c r="I222" s="211"/>
      <c r="J222" s="212">
        <f>ROUND(I222*H222,2)</f>
        <v>0</v>
      </c>
      <c r="K222" s="208" t="s">
        <v>128</v>
      </c>
      <c r="L222" s="45"/>
      <c r="M222" s="213" t="s">
        <v>19</v>
      </c>
      <c r="N222" s="214" t="s">
        <v>42</v>
      </c>
      <c r="O222" s="85"/>
      <c r="P222" s="215">
        <f>O222*H222</f>
        <v>0</v>
      </c>
      <c r="Q222" s="215">
        <v>0</v>
      </c>
      <c r="R222" s="215">
        <f>Q222*H222</f>
        <v>0</v>
      </c>
      <c r="S222" s="215">
        <v>0</v>
      </c>
      <c r="T222" s="216">
        <f>S222*H222</f>
        <v>0</v>
      </c>
      <c r="U222" s="39"/>
      <c r="V222" s="39"/>
      <c r="W222" s="39"/>
      <c r="X222" s="39"/>
      <c r="Y222" s="39"/>
      <c r="Z222" s="39"/>
      <c r="AA222" s="39"/>
      <c r="AB222" s="39"/>
      <c r="AC222" s="39"/>
      <c r="AD222" s="39"/>
      <c r="AE222" s="39"/>
      <c r="AR222" s="217" t="s">
        <v>137</v>
      </c>
      <c r="AT222" s="217" t="s">
        <v>124</v>
      </c>
      <c r="AU222" s="217" t="s">
        <v>81</v>
      </c>
      <c r="AY222" s="18" t="s">
        <v>121</v>
      </c>
      <c r="BE222" s="218">
        <f>IF(N222="základní",J222,0)</f>
        <v>0</v>
      </c>
      <c r="BF222" s="218">
        <f>IF(N222="snížená",J222,0)</f>
        <v>0</v>
      </c>
      <c r="BG222" s="218">
        <f>IF(N222="zákl. přenesená",J222,0)</f>
        <v>0</v>
      </c>
      <c r="BH222" s="218">
        <f>IF(N222="sníž. přenesená",J222,0)</f>
        <v>0</v>
      </c>
      <c r="BI222" s="218">
        <f>IF(N222="nulová",J222,0)</f>
        <v>0</v>
      </c>
      <c r="BJ222" s="18" t="s">
        <v>79</v>
      </c>
      <c r="BK222" s="218">
        <f>ROUND(I222*H222,2)</f>
        <v>0</v>
      </c>
      <c r="BL222" s="18" t="s">
        <v>137</v>
      </c>
      <c r="BM222" s="217" t="s">
        <v>361</v>
      </c>
    </row>
    <row r="223" spans="1:51" s="14" customFormat="1" ht="12">
      <c r="A223" s="14"/>
      <c r="B223" s="230"/>
      <c r="C223" s="231"/>
      <c r="D223" s="221" t="s">
        <v>131</v>
      </c>
      <c r="E223" s="232" t="s">
        <v>19</v>
      </c>
      <c r="F223" s="233" t="s">
        <v>362</v>
      </c>
      <c r="G223" s="231"/>
      <c r="H223" s="234">
        <v>0.344</v>
      </c>
      <c r="I223" s="235"/>
      <c r="J223" s="231"/>
      <c r="K223" s="231"/>
      <c r="L223" s="236"/>
      <c r="M223" s="237"/>
      <c r="N223" s="238"/>
      <c r="O223" s="238"/>
      <c r="P223" s="238"/>
      <c r="Q223" s="238"/>
      <c r="R223" s="238"/>
      <c r="S223" s="238"/>
      <c r="T223" s="239"/>
      <c r="U223" s="14"/>
      <c r="V223" s="14"/>
      <c r="W223" s="14"/>
      <c r="X223" s="14"/>
      <c r="Y223" s="14"/>
      <c r="Z223" s="14"/>
      <c r="AA223" s="14"/>
      <c r="AB223" s="14"/>
      <c r="AC223" s="14"/>
      <c r="AD223" s="14"/>
      <c r="AE223" s="14"/>
      <c r="AT223" s="240" t="s">
        <v>131</v>
      </c>
      <c r="AU223" s="240" t="s">
        <v>81</v>
      </c>
      <c r="AV223" s="14" t="s">
        <v>81</v>
      </c>
      <c r="AW223" s="14" t="s">
        <v>32</v>
      </c>
      <c r="AX223" s="14" t="s">
        <v>79</v>
      </c>
      <c r="AY223" s="240" t="s">
        <v>121</v>
      </c>
    </row>
    <row r="224" spans="1:65" s="2" customFormat="1" ht="44.25" customHeight="1">
      <c r="A224" s="39"/>
      <c r="B224" s="40"/>
      <c r="C224" s="205" t="s">
        <v>363</v>
      </c>
      <c r="D224" s="205" t="s">
        <v>124</v>
      </c>
      <c r="E224" s="207" t="s">
        <v>364</v>
      </c>
      <c r="F224" s="208" t="s">
        <v>365</v>
      </c>
      <c r="G224" s="209" t="s">
        <v>136</v>
      </c>
      <c r="H224" s="210">
        <v>5</v>
      </c>
      <c r="I224" s="211"/>
      <c r="J224" s="212">
        <f>ROUND(I224*H224,2)</f>
        <v>0</v>
      </c>
      <c r="K224" s="208" t="s">
        <v>128</v>
      </c>
      <c r="L224" s="45"/>
      <c r="M224" s="213" t="s">
        <v>19</v>
      </c>
      <c r="N224" s="214" t="s">
        <v>42</v>
      </c>
      <c r="O224" s="85"/>
      <c r="P224" s="215">
        <f>O224*H224</f>
        <v>0</v>
      </c>
      <c r="Q224" s="215">
        <v>0</v>
      </c>
      <c r="R224" s="215">
        <f>Q224*H224</f>
        <v>0</v>
      </c>
      <c r="S224" s="215">
        <v>0</v>
      </c>
      <c r="T224" s="216">
        <f>S224*H224</f>
        <v>0</v>
      </c>
      <c r="U224" s="39"/>
      <c r="V224" s="39"/>
      <c r="W224" s="39"/>
      <c r="X224" s="39"/>
      <c r="Y224" s="39"/>
      <c r="Z224" s="39"/>
      <c r="AA224" s="39"/>
      <c r="AB224" s="39"/>
      <c r="AC224" s="39"/>
      <c r="AD224" s="39"/>
      <c r="AE224" s="39"/>
      <c r="AR224" s="217" t="s">
        <v>137</v>
      </c>
      <c r="AT224" s="217" t="s">
        <v>124</v>
      </c>
      <c r="AU224" s="217" t="s">
        <v>81</v>
      </c>
      <c r="AY224" s="18" t="s">
        <v>121</v>
      </c>
      <c r="BE224" s="218">
        <f>IF(N224="základní",J224,0)</f>
        <v>0</v>
      </c>
      <c r="BF224" s="218">
        <f>IF(N224="snížená",J224,0)</f>
        <v>0</v>
      </c>
      <c r="BG224" s="218">
        <f>IF(N224="zákl. přenesená",J224,0)</f>
        <v>0</v>
      </c>
      <c r="BH224" s="218">
        <f>IF(N224="sníž. přenesená",J224,0)</f>
        <v>0</v>
      </c>
      <c r="BI224" s="218">
        <f>IF(N224="nulová",J224,0)</f>
        <v>0</v>
      </c>
      <c r="BJ224" s="18" t="s">
        <v>79</v>
      </c>
      <c r="BK224" s="218">
        <f>ROUND(I224*H224,2)</f>
        <v>0</v>
      </c>
      <c r="BL224" s="18" t="s">
        <v>137</v>
      </c>
      <c r="BM224" s="217" t="s">
        <v>366</v>
      </c>
    </row>
    <row r="225" spans="1:51" s="13" customFormat="1" ht="12">
      <c r="A225" s="13"/>
      <c r="B225" s="219"/>
      <c r="C225" s="220"/>
      <c r="D225" s="221" t="s">
        <v>131</v>
      </c>
      <c r="E225" s="222" t="s">
        <v>19</v>
      </c>
      <c r="F225" s="223" t="s">
        <v>367</v>
      </c>
      <c r="G225" s="220"/>
      <c r="H225" s="222" t="s">
        <v>19</v>
      </c>
      <c r="I225" s="224"/>
      <c r="J225" s="220"/>
      <c r="K225" s="220"/>
      <c r="L225" s="225"/>
      <c r="M225" s="226"/>
      <c r="N225" s="227"/>
      <c r="O225" s="227"/>
      <c r="P225" s="227"/>
      <c r="Q225" s="227"/>
      <c r="R225" s="227"/>
      <c r="S225" s="227"/>
      <c r="T225" s="228"/>
      <c r="U225" s="13"/>
      <c r="V225" s="13"/>
      <c r="W225" s="13"/>
      <c r="X225" s="13"/>
      <c r="Y225" s="13"/>
      <c r="Z225" s="13"/>
      <c r="AA225" s="13"/>
      <c r="AB225" s="13"/>
      <c r="AC225" s="13"/>
      <c r="AD225" s="13"/>
      <c r="AE225" s="13"/>
      <c r="AT225" s="229" t="s">
        <v>131</v>
      </c>
      <c r="AU225" s="229" t="s">
        <v>81</v>
      </c>
      <c r="AV225" s="13" t="s">
        <v>79</v>
      </c>
      <c r="AW225" s="13" t="s">
        <v>32</v>
      </c>
      <c r="AX225" s="13" t="s">
        <v>71</v>
      </c>
      <c r="AY225" s="229" t="s">
        <v>121</v>
      </c>
    </row>
    <row r="226" spans="1:51" s="14" customFormat="1" ht="12">
      <c r="A226" s="14"/>
      <c r="B226" s="230"/>
      <c r="C226" s="231"/>
      <c r="D226" s="221" t="s">
        <v>131</v>
      </c>
      <c r="E226" s="232" t="s">
        <v>19</v>
      </c>
      <c r="F226" s="233" t="s">
        <v>122</v>
      </c>
      <c r="G226" s="231"/>
      <c r="H226" s="234">
        <v>5</v>
      </c>
      <c r="I226" s="235"/>
      <c r="J226" s="231"/>
      <c r="K226" s="231"/>
      <c r="L226" s="236"/>
      <c r="M226" s="268"/>
      <c r="N226" s="269"/>
      <c r="O226" s="269"/>
      <c r="P226" s="269"/>
      <c r="Q226" s="269"/>
      <c r="R226" s="269"/>
      <c r="S226" s="269"/>
      <c r="T226" s="270"/>
      <c r="U226" s="14"/>
      <c r="V226" s="14"/>
      <c r="W226" s="14"/>
      <c r="X226" s="14"/>
      <c r="Y226" s="14"/>
      <c r="Z226" s="14"/>
      <c r="AA226" s="14"/>
      <c r="AB226" s="14"/>
      <c r="AC226" s="14"/>
      <c r="AD226" s="14"/>
      <c r="AE226" s="14"/>
      <c r="AT226" s="240" t="s">
        <v>131</v>
      </c>
      <c r="AU226" s="240" t="s">
        <v>81</v>
      </c>
      <c r="AV226" s="14" t="s">
        <v>81</v>
      </c>
      <c r="AW226" s="14" t="s">
        <v>32</v>
      </c>
      <c r="AX226" s="14" t="s">
        <v>79</v>
      </c>
      <c r="AY226" s="240" t="s">
        <v>121</v>
      </c>
    </row>
    <row r="227" spans="1:31" s="2" customFormat="1" ht="6.95" customHeight="1">
      <c r="A227" s="39"/>
      <c r="B227" s="60"/>
      <c r="C227" s="61"/>
      <c r="D227" s="61"/>
      <c r="E227" s="61"/>
      <c r="F227" s="61"/>
      <c r="G227" s="61"/>
      <c r="H227" s="61"/>
      <c r="I227" s="61"/>
      <c r="J227" s="61"/>
      <c r="K227" s="61"/>
      <c r="L227" s="45"/>
      <c r="M227" s="39"/>
      <c r="O227" s="39"/>
      <c r="P227" s="39"/>
      <c r="Q227" s="39"/>
      <c r="R227" s="39"/>
      <c r="S227" s="39"/>
      <c r="T227" s="39"/>
      <c r="U227" s="39"/>
      <c r="V227" s="39"/>
      <c r="W227" s="39"/>
      <c r="X227" s="39"/>
      <c r="Y227" s="39"/>
      <c r="Z227" s="39"/>
      <c r="AA227" s="39"/>
      <c r="AB227" s="39"/>
      <c r="AC227" s="39"/>
      <c r="AD227" s="39"/>
      <c r="AE227" s="39"/>
    </row>
  </sheetData>
  <sheetProtection password="CC35" sheet="1" objects="1" scenarios="1" formatColumns="0" formatRows="0" autoFilter="0"/>
  <autoFilter ref="C80:K226"/>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0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84</v>
      </c>
    </row>
    <row r="3" spans="2:46" s="1" customFormat="1" ht="6.95" customHeight="1">
      <c r="B3" s="129"/>
      <c r="C3" s="130"/>
      <c r="D3" s="130"/>
      <c r="E3" s="130"/>
      <c r="F3" s="130"/>
      <c r="G3" s="130"/>
      <c r="H3" s="130"/>
      <c r="I3" s="130"/>
      <c r="J3" s="130"/>
      <c r="K3" s="130"/>
      <c r="L3" s="21"/>
      <c r="AT3" s="18" t="s">
        <v>81</v>
      </c>
    </row>
    <row r="4" spans="2:46" s="1" customFormat="1" ht="24.95" customHeight="1">
      <c r="B4" s="21"/>
      <c r="D4" s="131" t="s">
        <v>97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Oprava staniční koleje v žst. Ústí n.L západ 2, 2b.SK_OPRAVA Č. 2</v>
      </c>
      <c r="F7" s="133"/>
      <c r="G7" s="133"/>
      <c r="H7" s="133"/>
      <c r="L7" s="21"/>
    </row>
    <row r="8" spans="1:31" s="2" customFormat="1" ht="12" customHeight="1">
      <c r="A8" s="39"/>
      <c r="B8" s="45"/>
      <c r="C8" s="39"/>
      <c r="D8" s="133" t="s">
        <v>98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368</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26. 10. 2022</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22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33</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34</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35</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37</v>
      </c>
      <c r="E30" s="39"/>
      <c r="F30" s="39"/>
      <c r="G30" s="39"/>
      <c r="H30" s="39"/>
      <c r="I30" s="39"/>
      <c r="J30" s="145">
        <f>ROUND(J81,2)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39</v>
      </c>
      <c r="G32" s="39"/>
      <c r="H32" s="39"/>
      <c r="I32" s="146" t="s">
        <v>38</v>
      </c>
      <c r="J32" s="146" t="s">
        <v>40</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41</v>
      </c>
      <c r="E33" s="133" t="s">
        <v>42</v>
      </c>
      <c r="F33" s="148">
        <f>ROUND((SUM(BE81:BE208)),2)</f>
        <v>0</v>
      </c>
      <c r="G33" s="39"/>
      <c r="H33" s="39"/>
      <c r="I33" s="149">
        <v>0.21</v>
      </c>
      <c r="J33" s="148">
        <f>ROUND(((SUM(BE81:BE208))*I33),2)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43</v>
      </c>
      <c r="F34" s="148">
        <f>ROUND((SUM(BF81:BF208)),2)</f>
        <v>0</v>
      </c>
      <c r="G34" s="39"/>
      <c r="H34" s="39"/>
      <c r="I34" s="149">
        <v>0.15</v>
      </c>
      <c r="J34" s="148">
        <f>ROUND(((SUM(BF81:BF208))*I34),2)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44</v>
      </c>
      <c r="F35" s="148">
        <f>ROUND((SUM(BG81:BG208)),2)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45</v>
      </c>
      <c r="F36" s="148">
        <f>ROUND((SUM(BH81:BH208)),2)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46</v>
      </c>
      <c r="F37" s="148">
        <f>ROUND((SUM(BI81:BI208)),2)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47</v>
      </c>
      <c r="E39" s="152"/>
      <c r="F39" s="152"/>
      <c r="G39" s="153" t="s">
        <v>48</v>
      </c>
      <c r="H39" s="154" t="s">
        <v>49</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Oprava staniční koleje v žst. Ústí n.L západ 2, 2b.SK_OPRAVA Č. 2</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98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02 - Oprava SK č. 2</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26. 10. 2022</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OŘ Ústí nad Labem</v>
      </c>
      <c r="G54" s="41"/>
      <c r="H54" s="41"/>
      <c r="I54" s="33" t="s">
        <v>31</v>
      </c>
      <c r="J54" s="37" t="str">
        <f>E21</f>
        <v xml:space="preserve"> </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33</v>
      </c>
      <c r="J55" s="37" t="str">
        <f>E24</f>
        <v>Tomáš Šrédl</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101</v>
      </c>
      <c r="D57" s="163"/>
      <c r="E57" s="163"/>
      <c r="F57" s="163"/>
      <c r="G57" s="163"/>
      <c r="H57" s="163"/>
      <c r="I57" s="163"/>
      <c r="J57" s="164" t="s">
        <v>102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69</v>
      </c>
      <c r="D59" s="41"/>
      <c r="E59" s="41"/>
      <c r="F59" s="41"/>
      <c r="G59" s="41"/>
      <c r="H59" s="41"/>
      <c r="I59" s="41"/>
      <c r="J59" s="103">
        <f>J81</f>
        <v>0</v>
      </c>
      <c r="K59" s="41"/>
      <c r="L59" s="135"/>
      <c r="S59" s="39"/>
      <c r="T59" s="39"/>
      <c r="U59" s="39"/>
      <c r="V59" s="39"/>
      <c r="W59" s="39"/>
      <c r="X59" s="39"/>
      <c r="Y59" s="39"/>
      <c r="Z59" s="39"/>
      <c r="AA59" s="39"/>
      <c r="AB59" s="39"/>
      <c r="AC59" s="39"/>
      <c r="AD59" s="39"/>
      <c r="AE59" s="39"/>
      <c r="AU59" s="18" t="s">
        <v>103</v>
      </c>
    </row>
    <row r="60" spans="1:31" s="9" customFormat="1" ht="24.95" customHeight="1">
      <c r="A60" s="9"/>
      <c r="B60" s="166"/>
      <c r="C60" s="167"/>
      <c r="D60" s="168" t="s">
        <v>104</v>
      </c>
      <c r="E60" s="169"/>
      <c r="F60" s="169"/>
      <c r="G60" s="169"/>
      <c r="H60" s="169"/>
      <c r="I60" s="169"/>
      <c r="J60" s="170">
        <f>J82</f>
        <v>0</v>
      </c>
      <c r="K60" s="167"/>
      <c r="L60" s="171"/>
      <c r="S60" s="9"/>
      <c r="T60" s="9"/>
      <c r="U60" s="9"/>
      <c r="V60" s="9"/>
      <c r="W60" s="9"/>
      <c r="X60" s="9"/>
      <c r="Y60" s="9"/>
      <c r="Z60" s="9"/>
      <c r="AA60" s="9"/>
      <c r="AB60" s="9"/>
      <c r="AC60" s="9"/>
      <c r="AD60" s="9"/>
      <c r="AE60" s="9"/>
    </row>
    <row r="61" spans="1:31" s="10" customFormat="1" ht="19.9" customHeight="1">
      <c r="A61" s="10"/>
      <c r="B61" s="172"/>
      <c r="C61" s="173"/>
      <c r="D61" s="174" t="s">
        <v>105</v>
      </c>
      <c r="E61" s="175"/>
      <c r="F61" s="175"/>
      <c r="G61" s="175"/>
      <c r="H61" s="175"/>
      <c r="I61" s="175"/>
      <c r="J61" s="176">
        <f>J83</f>
        <v>0</v>
      </c>
      <c r="K61" s="173"/>
      <c r="L61" s="177"/>
      <c r="S61" s="10"/>
      <c r="T61" s="10"/>
      <c r="U61" s="10"/>
      <c r="V61" s="10"/>
      <c r="W61" s="10"/>
      <c r="X61" s="10"/>
      <c r="Y61" s="10"/>
      <c r="Z61" s="10"/>
      <c r="AA61" s="10"/>
      <c r="AB61" s="10"/>
      <c r="AC61" s="10"/>
      <c r="AD61" s="10"/>
      <c r="AE61" s="10"/>
    </row>
    <row r="62" spans="1:31" s="2" customFormat="1" ht="21.8" customHeight="1">
      <c r="A62" s="39"/>
      <c r="B62" s="40"/>
      <c r="C62" s="41"/>
      <c r="D62" s="41"/>
      <c r="E62" s="41"/>
      <c r="F62" s="41"/>
      <c r="G62" s="41"/>
      <c r="H62" s="41"/>
      <c r="I62" s="41"/>
      <c r="J62" s="41"/>
      <c r="K62" s="41"/>
      <c r="L62" s="135"/>
      <c r="S62" s="39"/>
      <c r="T62" s="39"/>
      <c r="U62" s="39"/>
      <c r="V62" s="39"/>
      <c r="W62" s="39"/>
      <c r="X62" s="39"/>
      <c r="Y62" s="39"/>
      <c r="Z62" s="39"/>
      <c r="AA62" s="39"/>
      <c r="AB62" s="39"/>
      <c r="AC62" s="39"/>
      <c r="AD62" s="39"/>
      <c r="AE62" s="39"/>
    </row>
    <row r="63" spans="1:31" s="2" customFormat="1" ht="6.95" customHeight="1">
      <c r="A63" s="39"/>
      <c r="B63" s="60"/>
      <c r="C63" s="61"/>
      <c r="D63" s="61"/>
      <c r="E63" s="61"/>
      <c r="F63" s="61"/>
      <c r="G63" s="61"/>
      <c r="H63" s="61"/>
      <c r="I63" s="61"/>
      <c r="J63" s="61"/>
      <c r="K63" s="61"/>
      <c r="L63" s="135"/>
      <c r="S63" s="39"/>
      <c r="T63" s="39"/>
      <c r="U63" s="39"/>
      <c r="V63" s="39"/>
      <c r="W63" s="39"/>
      <c r="X63" s="39"/>
      <c r="Y63" s="39"/>
      <c r="Z63" s="39"/>
      <c r="AA63" s="39"/>
      <c r="AB63" s="39"/>
      <c r="AC63" s="39"/>
      <c r="AD63" s="39"/>
      <c r="AE63" s="39"/>
    </row>
    <row r="67" spans="1:31" s="2" customFormat="1" ht="6.95" customHeight="1">
      <c r="A67" s="39"/>
      <c r="B67" s="62"/>
      <c r="C67" s="63"/>
      <c r="D67" s="63"/>
      <c r="E67" s="63"/>
      <c r="F67" s="63"/>
      <c r="G67" s="63"/>
      <c r="H67" s="63"/>
      <c r="I67" s="63"/>
      <c r="J67" s="63"/>
      <c r="K67" s="63"/>
      <c r="L67" s="135"/>
      <c r="S67" s="39"/>
      <c r="T67" s="39"/>
      <c r="U67" s="39"/>
      <c r="V67" s="39"/>
      <c r="W67" s="39"/>
      <c r="X67" s="39"/>
      <c r="Y67" s="39"/>
      <c r="Z67" s="39"/>
      <c r="AA67" s="39"/>
      <c r="AB67" s="39"/>
      <c r="AC67" s="39"/>
      <c r="AD67" s="39"/>
      <c r="AE67" s="39"/>
    </row>
    <row r="68" spans="1:31" s="2" customFormat="1" ht="24.95" customHeight="1">
      <c r="A68" s="39"/>
      <c r="B68" s="40"/>
      <c r="C68" s="24" t="s">
        <v>106</v>
      </c>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6.95" customHeight="1">
      <c r="A69" s="39"/>
      <c r="B69" s="40"/>
      <c r="C69" s="41"/>
      <c r="D69" s="41"/>
      <c r="E69" s="41"/>
      <c r="F69" s="41"/>
      <c r="G69" s="41"/>
      <c r="H69" s="41"/>
      <c r="I69" s="41"/>
      <c r="J69" s="41"/>
      <c r="K69" s="41"/>
      <c r="L69" s="135"/>
      <c r="S69" s="39"/>
      <c r="T69" s="39"/>
      <c r="U69" s="39"/>
      <c r="V69" s="39"/>
      <c r="W69" s="39"/>
      <c r="X69" s="39"/>
      <c r="Y69" s="39"/>
      <c r="Z69" s="39"/>
      <c r="AA69" s="39"/>
      <c r="AB69" s="39"/>
      <c r="AC69" s="39"/>
      <c r="AD69" s="39"/>
      <c r="AE69" s="39"/>
    </row>
    <row r="70" spans="1:31" s="2" customFormat="1" ht="12" customHeight="1">
      <c r="A70" s="39"/>
      <c r="B70" s="40"/>
      <c r="C70" s="33" t="s">
        <v>16</v>
      </c>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16.5" customHeight="1">
      <c r="A71" s="39"/>
      <c r="B71" s="40"/>
      <c r="C71" s="41"/>
      <c r="D71" s="41"/>
      <c r="E71" s="161" t="str">
        <f>E7</f>
        <v>Oprava staniční koleje v žst. Ústí n.L západ 2, 2b.SK_OPRAVA Č. 2</v>
      </c>
      <c r="F71" s="33"/>
      <c r="G71" s="33"/>
      <c r="H71" s="33"/>
      <c r="I71" s="41"/>
      <c r="J71" s="41"/>
      <c r="K71" s="41"/>
      <c r="L71" s="135"/>
      <c r="S71" s="39"/>
      <c r="T71" s="39"/>
      <c r="U71" s="39"/>
      <c r="V71" s="39"/>
      <c r="W71" s="39"/>
      <c r="X71" s="39"/>
      <c r="Y71" s="39"/>
      <c r="Z71" s="39"/>
      <c r="AA71" s="39"/>
      <c r="AB71" s="39"/>
      <c r="AC71" s="39"/>
      <c r="AD71" s="39"/>
      <c r="AE71" s="39"/>
    </row>
    <row r="72" spans="1:31" s="2" customFormat="1" ht="12" customHeight="1">
      <c r="A72" s="39"/>
      <c r="B72" s="40"/>
      <c r="C72" s="33" t="s">
        <v>98</v>
      </c>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6.5" customHeight="1">
      <c r="A73" s="39"/>
      <c r="B73" s="40"/>
      <c r="C73" s="41"/>
      <c r="D73" s="41"/>
      <c r="E73" s="70" t="str">
        <f>E9</f>
        <v>02 - Oprava SK č. 2</v>
      </c>
      <c r="F73" s="41"/>
      <c r="G73" s="41"/>
      <c r="H73" s="41"/>
      <c r="I73" s="41"/>
      <c r="J73" s="41"/>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2" customHeight="1">
      <c r="A75" s="39"/>
      <c r="B75" s="40"/>
      <c r="C75" s="33" t="s">
        <v>21</v>
      </c>
      <c r="D75" s="41"/>
      <c r="E75" s="41"/>
      <c r="F75" s="28" t="str">
        <f>F12</f>
        <v xml:space="preserve"> </v>
      </c>
      <c r="G75" s="41"/>
      <c r="H75" s="41"/>
      <c r="I75" s="33" t="s">
        <v>23</v>
      </c>
      <c r="J75" s="73" t="str">
        <f>IF(J12="","",J12)</f>
        <v>26. 10. 2022</v>
      </c>
      <c r="K75" s="41"/>
      <c r="L75" s="135"/>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15.15" customHeight="1">
      <c r="A77" s="39"/>
      <c r="B77" s="40"/>
      <c r="C77" s="33" t="s">
        <v>25</v>
      </c>
      <c r="D77" s="41"/>
      <c r="E77" s="41"/>
      <c r="F77" s="28" t="str">
        <f>E15</f>
        <v>OŘ Ústí nad Labem</v>
      </c>
      <c r="G77" s="41"/>
      <c r="H77" s="41"/>
      <c r="I77" s="33" t="s">
        <v>31</v>
      </c>
      <c r="J77" s="37" t="str">
        <f>E21</f>
        <v xml:space="preserve"> </v>
      </c>
      <c r="K77" s="41"/>
      <c r="L77" s="135"/>
      <c r="S77" s="39"/>
      <c r="T77" s="39"/>
      <c r="U77" s="39"/>
      <c r="V77" s="39"/>
      <c r="W77" s="39"/>
      <c r="X77" s="39"/>
      <c r="Y77" s="39"/>
      <c r="Z77" s="39"/>
      <c r="AA77" s="39"/>
      <c r="AB77" s="39"/>
      <c r="AC77" s="39"/>
      <c r="AD77" s="39"/>
      <c r="AE77" s="39"/>
    </row>
    <row r="78" spans="1:31" s="2" customFormat="1" ht="15.15" customHeight="1">
      <c r="A78" s="39"/>
      <c r="B78" s="40"/>
      <c r="C78" s="33" t="s">
        <v>29</v>
      </c>
      <c r="D78" s="41"/>
      <c r="E78" s="41"/>
      <c r="F78" s="28" t="str">
        <f>IF(E18="","",E18)</f>
        <v>Vyplň údaj</v>
      </c>
      <c r="G78" s="41"/>
      <c r="H78" s="41"/>
      <c r="I78" s="33" t="s">
        <v>33</v>
      </c>
      <c r="J78" s="37" t="str">
        <f>E24</f>
        <v>Tomáš Šrédl</v>
      </c>
      <c r="K78" s="41"/>
      <c r="L78" s="135"/>
      <c r="S78" s="39"/>
      <c r="T78" s="39"/>
      <c r="U78" s="39"/>
      <c r="V78" s="39"/>
      <c r="W78" s="39"/>
      <c r="X78" s="39"/>
      <c r="Y78" s="39"/>
      <c r="Z78" s="39"/>
      <c r="AA78" s="39"/>
      <c r="AB78" s="39"/>
      <c r="AC78" s="39"/>
      <c r="AD78" s="39"/>
      <c r="AE78" s="39"/>
    </row>
    <row r="79" spans="1:31" s="2" customFormat="1" ht="10.3"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pans="1:31" s="11" customFormat="1" ht="29.25" customHeight="1">
      <c r="A80" s="178"/>
      <c r="B80" s="179"/>
      <c r="C80" s="180" t="s">
        <v>107</v>
      </c>
      <c r="D80" s="181" t="s">
        <v>56</v>
      </c>
      <c r="E80" s="181" t="s">
        <v>52</v>
      </c>
      <c r="F80" s="181" t="s">
        <v>53</v>
      </c>
      <c r="G80" s="181" t="s">
        <v>108</v>
      </c>
      <c r="H80" s="181" t="s">
        <v>109</v>
      </c>
      <c r="I80" s="181" t="s">
        <v>110</v>
      </c>
      <c r="J80" s="181" t="s">
        <v>102</v>
      </c>
      <c r="K80" s="182" t="s">
        <v>111</v>
      </c>
      <c r="L80" s="183"/>
      <c r="M80" s="93" t="s">
        <v>19</v>
      </c>
      <c r="N80" s="94" t="s">
        <v>41</v>
      </c>
      <c r="O80" s="94" t="s">
        <v>112</v>
      </c>
      <c r="P80" s="94" t="s">
        <v>113</v>
      </c>
      <c r="Q80" s="94" t="s">
        <v>114</v>
      </c>
      <c r="R80" s="94" t="s">
        <v>115</v>
      </c>
      <c r="S80" s="94" t="s">
        <v>116</v>
      </c>
      <c r="T80" s="95" t="s">
        <v>117</v>
      </c>
      <c r="U80" s="178"/>
      <c r="V80" s="178"/>
      <c r="W80" s="178"/>
      <c r="X80" s="178"/>
      <c r="Y80" s="178"/>
      <c r="Z80" s="178"/>
      <c r="AA80" s="178"/>
      <c r="AB80" s="178"/>
      <c r="AC80" s="178"/>
      <c r="AD80" s="178"/>
      <c r="AE80" s="178"/>
    </row>
    <row r="81" spans="1:63" s="2" customFormat="1" ht="22.8" customHeight="1">
      <c r="A81" s="39"/>
      <c r="B81" s="40"/>
      <c r="C81" s="100" t="s">
        <v>118</v>
      </c>
      <c r="D81" s="41"/>
      <c r="E81" s="41"/>
      <c r="F81" s="41"/>
      <c r="G81" s="41"/>
      <c r="H81" s="41"/>
      <c r="I81" s="41"/>
      <c r="J81" s="184">
        <f>BK81</f>
        <v>0</v>
      </c>
      <c r="K81" s="41"/>
      <c r="L81" s="45"/>
      <c r="M81" s="96"/>
      <c r="N81" s="185"/>
      <c r="O81" s="97"/>
      <c r="P81" s="186">
        <f>P82</f>
        <v>0</v>
      </c>
      <c r="Q81" s="97"/>
      <c r="R81" s="186">
        <f>R82</f>
        <v>1398.0694899999999</v>
      </c>
      <c r="S81" s="97"/>
      <c r="T81" s="187">
        <f>T82</f>
        <v>0</v>
      </c>
      <c r="U81" s="39"/>
      <c r="V81" s="39"/>
      <c r="W81" s="39"/>
      <c r="X81" s="39"/>
      <c r="Y81" s="39"/>
      <c r="Z81" s="39"/>
      <c r="AA81" s="39"/>
      <c r="AB81" s="39"/>
      <c r="AC81" s="39"/>
      <c r="AD81" s="39"/>
      <c r="AE81" s="39"/>
      <c r="AT81" s="18" t="s">
        <v>70</v>
      </c>
      <c r="AU81" s="18" t="s">
        <v>103</v>
      </c>
      <c r="BK81" s="188">
        <f>BK82</f>
        <v>0</v>
      </c>
    </row>
    <row r="82" spans="1:63" s="12" customFormat="1" ht="25.9" customHeight="1">
      <c r="A82" s="12"/>
      <c r="B82" s="189"/>
      <c r="C82" s="190"/>
      <c r="D82" s="191" t="s">
        <v>70</v>
      </c>
      <c r="E82" s="192" t="s">
        <v>119</v>
      </c>
      <c r="F82" s="192" t="s">
        <v>120</v>
      </c>
      <c r="G82" s="190"/>
      <c r="H82" s="190"/>
      <c r="I82" s="193"/>
      <c r="J82" s="194">
        <f>BK82</f>
        <v>0</v>
      </c>
      <c r="K82" s="190"/>
      <c r="L82" s="195"/>
      <c r="M82" s="196"/>
      <c r="N82" s="197"/>
      <c r="O82" s="197"/>
      <c r="P82" s="198">
        <f>P83</f>
        <v>0</v>
      </c>
      <c r="Q82" s="197"/>
      <c r="R82" s="198">
        <f>R83</f>
        <v>1398.0694899999999</v>
      </c>
      <c r="S82" s="197"/>
      <c r="T82" s="199">
        <f>T83</f>
        <v>0</v>
      </c>
      <c r="U82" s="12"/>
      <c r="V82" s="12"/>
      <c r="W82" s="12"/>
      <c r="X82" s="12"/>
      <c r="Y82" s="12"/>
      <c r="Z82" s="12"/>
      <c r="AA82" s="12"/>
      <c r="AB82" s="12"/>
      <c r="AC82" s="12"/>
      <c r="AD82" s="12"/>
      <c r="AE82" s="12"/>
      <c r="AR82" s="200" t="s">
        <v>79</v>
      </c>
      <c r="AT82" s="201" t="s">
        <v>70</v>
      </c>
      <c r="AU82" s="201" t="s">
        <v>71</v>
      </c>
      <c r="AY82" s="200" t="s">
        <v>121</v>
      </c>
      <c r="BK82" s="202">
        <f>BK83</f>
        <v>0</v>
      </c>
    </row>
    <row r="83" spans="1:63" s="12" customFormat="1" ht="22.8" customHeight="1">
      <c r="A83" s="12"/>
      <c r="B83" s="189"/>
      <c r="C83" s="190"/>
      <c r="D83" s="191" t="s">
        <v>70</v>
      </c>
      <c r="E83" s="203" t="s">
        <v>122</v>
      </c>
      <c r="F83" s="203" t="s">
        <v>123</v>
      </c>
      <c r="G83" s="190"/>
      <c r="H83" s="190"/>
      <c r="I83" s="193"/>
      <c r="J83" s="204">
        <f>BK83</f>
        <v>0</v>
      </c>
      <c r="K83" s="190"/>
      <c r="L83" s="195"/>
      <c r="M83" s="196"/>
      <c r="N83" s="197"/>
      <c r="O83" s="197"/>
      <c r="P83" s="198">
        <f>SUM(P84:P208)</f>
        <v>0</v>
      </c>
      <c r="Q83" s="197"/>
      <c r="R83" s="198">
        <f>SUM(R84:R208)</f>
        <v>1398.0694899999999</v>
      </c>
      <c r="S83" s="197"/>
      <c r="T83" s="199">
        <f>SUM(T84:T208)</f>
        <v>0</v>
      </c>
      <c r="U83" s="12"/>
      <c r="V83" s="12"/>
      <c r="W83" s="12"/>
      <c r="X83" s="12"/>
      <c r="Y83" s="12"/>
      <c r="Z83" s="12"/>
      <c r="AA83" s="12"/>
      <c r="AB83" s="12"/>
      <c r="AC83" s="12"/>
      <c r="AD83" s="12"/>
      <c r="AE83" s="12"/>
      <c r="AR83" s="200" t="s">
        <v>79</v>
      </c>
      <c r="AT83" s="201" t="s">
        <v>70</v>
      </c>
      <c r="AU83" s="201" t="s">
        <v>79</v>
      </c>
      <c r="AY83" s="200" t="s">
        <v>121</v>
      </c>
      <c r="BK83" s="202">
        <f>SUM(BK84:BK208)</f>
        <v>0</v>
      </c>
    </row>
    <row r="84" spans="1:65" s="2" customFormat="1" ht="62.7" customHeight="1">
      <c r="A84" s="39"/>
      <c r="B84" s="40"/>
      <c r="C84" s="205" t="s">
        <v>79</v>
      </c>
      <c r="D84" s="205" t="s">
        <v>124</v>
      </c>
      <c r="E84" s="207" t="s">
        <v>369</v>
      </c>
      <c r="F84" s="208" t="s">
        <v>370</v>
      </c>
      <c r="G84" s="209" t="s">
        <v>227</v>
      </c>
      <c r="H84" s="210">
        <v>1390</v>
      </c>
      <c r="I84" s="211"/>
      <c r="J84" s="212">
        <f>ROUND(I84*H84,2)</f>
        <v>0</v>
      </c>
      <c r="K84" s="208" t="s">
        <v>128</v>
      </c>
      <c r="L84" s="45"/>
      <c r="M84" s="213" t="s">
        <v>19</v>
      </c>
      <c r="N84" s="214" t="s">
        <v>42</v>
      </c>
      <c r="O84" s="85"/>
      <c r="P84" s="215">
        <f>O84*H84</f>
        <v>0</v>
      </c>
      <c r="Q84" s="215">
        <v>0</v>
      </c>
      <c r="R84" s="215">
        <f>Q84*H84</f>
        <v>0</v>
      </c>
      <c r="S84" s="215">
        <v>0</v>
      </c>
      <c r="T84" s="216">
        <f>S84*H84</f>
        <v>0</v>
      </c>
      <c r="U84" s="39"/>
      <c r="V84" s="39"/>
      <c r="W84" s="39"/>
      <c r="X84" s="39"/>
      <c r="Y84" s="39"/>
      <c r="Z84" s="39"/>
      <c r="AA84" s="39"/>
      <c r="AB84" s="39"/>
      <c r="AC84" s="39"/>
      <c r="AD84" s="39"/>
      <c r="AE84" s="39"/>
      <c r="AR84" s="217" t="s">
        <v>137</v>
      </c>
      <c r="AT84" s="217" t="s">
        <v>124</v>
      </c>
      <c r="AU84" s="217" t="s">
        <v>81</v>
      </c>
      <c r="AY84" s="18" t="s">
        <v>121</v>
      </c>
      <c r="BE84" s="218">
        <f>IF(N84="základní",J84,0)</f>
        <v>0</v>
      </c>
      <c r="BF84" s="218">
        <f>IF(N84="snížená",J84,0)</f>
        <v>0</v>
      </c>
      <c r="BG84" s="218">
        <f>IF(N84="zákl. přenesená",J84,0)</f>
        <v>0</v>
      </c>
      <c r="BH84" s="218">
        <f>IF(N84="sníž. přenesená",J84,0)</f>
        <v>0</v>
      </c>
      <c r="BI84" s="218">
        <f>IF(N84="nulová",J84,0)</f>
        <v>0</v>
      </c>
      <c r="BJ84" s="18" t="s">
        <v>79</v>
      </c>
      <c r="BK84" s="218">
        <f>ROUND(I84*H84,2)</f>
        <v>0</v>
      </c>
      <c r="BL84" s="18" t="s">
        <v>137</v>
      </c>
      <c r="BM84" s="217" t="s">
        <v>371</v>
      </c>
    </row>
    <row r="85" spans="1:51" s="14" customFormat="1" ht="12">
      <c r="A85" s="14"/>
      <c r="B85" s="230"/>
      <c r="C85" s="231"/>
      <c r="D85" s="221" t="s">
        <v>131</v>
      </c>
      <c r="E85" s="232" t="s">
        <v>19</v>
      </c>
      <c r="F85" s="233" t="s">
        <v>372</v>
      </c>
      <c r="G85" s="231"/>
      <c r="H85" s="234">
        <v>1390</v>
      </c>
      <c r="I85" s="235"/>
      <c r="J85" s="231"/>
      <c r="K85" s="231"/>
      <c r="L85" s="236"/>
      <c r="M85" s="237"/>
      <c r="N85" s="238"/>
      <c r="O85" s="238"/>
      <c r="P85" s="238"/>
      <c r="Q85" s="238"/>
      <c r="R85" s="238"/>
      <c r="S85" s="238"/>
      <c r="T85" s="239"/>
      <c r="U85" s="14"/>
      <c r="V85" s="14"/>
      <c r="W85" s="14"/>
      <c r="X85" s="14"/>
      <c r="Y85" s="14"/>
      <c r="Z85" s="14"/>
      <c r="AA85" s="14"/>
      <c r="AB85" s="14"/>
      <c r="AC85" s="14"/>
      <c r="AD85" s="14"/>
      <c r="AE85" s="14"/>
      <c r="AT85" s="240" t="s">
        <v>131</v>
      </c>
      <c r="AU85" s="240" t="s">
        <v>81</v>
      </c>
      <c r="AV85" s="14" t="s">
        <v>81</v>
      </c>
      <c r="AW85" s="14" t="s">
        <v>32</v>
      </c>
      <c r="AX85" s="14" t="s">
        <v>79</v>
      </c>
      <c r="AY85" s="240" t="s">
        <v>121</v>
      </c>
    </row>
    <row r="86" spans="1:65" s="2" customFormat="1" ht="24.15" customHeight="1">
      <c r="A86" s="39"/>
      <c r="B86" s="40"/>
      <c r="C86" s="205" t="s">
        <v>81</v>
      </c>
      <c r="D86" s="205" t="s">
        <v>124</v>
      </c>
      <c r="E86" s="207" t="s">
        <v>148</v>
      </c>
      <c r="F86" s="208" t="s">
        <v>149</v>
      </c>
      <c r="G86" s="209" t="s">
        <v>136</v>
      </c>
      <c r="H86" s="210">
        <v>120</v>
      </c>
      <c r="I86" s="211"/>
      <c r="J86" s="212">
        <f>ROUND(I86*H86,2)</f>
        <v>0</v>
      </c>
      <c r="K86" s="208" t="s">
        <v>128</v>
      </c>
      <c r="L86" s="45"/>
      <c r="M86" s="213" t="s">
        <v>19</v>
      </c>
      <c r="N86" s="214" t="s">
        <v>42</v>
      </c>
      <c r="O86" s="85"/>
      <c r="P86" s="215">
        <f>O86*H86</f>
        <v>0</v>
      </c>
      <c r="Q86" s="215">
        <v>0</v>
      </c>
      <c r="R86" s="215">
        <f>Q86*H86</f>
        <v>0</v>
      </c>
      <c r="S86" s="215">
        <v>0</v>
      </c>
      <c r="T86" s="216">
        <f>S86*H86</f>
        <v>0</v>
      </c>
      <c r="U86" s="39"/>
      <c r="V86" s="39"/>
      <c r="W86" s="39"/>
      <c r="X86" s="39"/>
      <c r="Y86" s="39"/>
      <c r="Z86" s="39"/>
      <c r="AA86" s="39"/>
      <c r="AB86" s="39"/>
      <c r="AC86" s="39"/>
      <c r="AD86" s="39"/>
      <c r="AE86" s="39"/>
      <c r="AR86" s="217" t="s">
        <v>137</v>
      </c>
      <c r="AT86" s="217" t="s">
        <v>124</v>
      </c>
      <c r="AU86" s="217" t="s">
        <v>81</v>
      </c>
      <c r="AY86" s="18" t="s">
        <v>121</v>
      </c>
      <c r="BE86" s="218">
        <f>IF(N86="základní",J86,0)</f>
        <v>0</v>
      </c>
      <c r="BF86" s="218">
        <f>IF(N86="snížená",J86,0)</f>
        <v>0</v>
      </c>
      <c r="BG86" s="218">
        <f>IF(N86="zákl. přenesená",J86,0)</f>
        <v>0</v>
      </c>
      <c r="BH86" s="218">
        <f>IF(N86="sníž. přenesená",J86,0)</f>
        <v>0</v>
      </c>
      <c r="BI86" s="218">
        <f>IF(N86="nulová",J86,0)</f>
        <v>0</v>
      </c>
      <c r="BJ86" s="18" t="s">
        <v>79</v>
      </c>
      <c r="BK86" s="218">
        <f>ROUND(I86*H86,2)</f>
        <v>0</v>
      </c>
      <c r="BL86" s="18" t="s">
        <v>137</v>
      </c>
      <c r="BM86" s="217" t="s">
        <v>373</v>
      </c>
    </row>
    <row r="87" spans="1:65" s="2" customFormat="1" ht="78" customHeight="1">
      <c r="A87" s="39"/>
      <c r="B87" s="40"/>
      <c r="C87" s="205" t="s">
        <v>141</v>
      </c>
      <c r="D87" s="206" t="s">
        <v>124</v>
      </c>
      <c r="E87" s="207" t="s">
        <v>374</v>
      </c>
      <c r="F87" s="208" t="s">
        <v>375</v>
      </c>
      <c r="G87" s="209" t="s">
        <v>136</v>
      </c>
      <c r="H87" s="210">
        <v>1132</v>
      </c>
      <c r="I87" s="211"/>
      <c r="J87" s="212">
        <f>ROUND(I87*H87,2)</f>
        <v>0</v>
      </c>
      <c r="K87" s="208" t="s">
        <v>128</v>
      </c>
      <c r="L87" s="45"/>
      <c r="M87" s="213" t="s">
        <v>19</v>
      </c>
      <c r="N87" s="214" t="s">
        <v>42</v>
      </c>
      <c r="O87" s="85"/>
      <c r="P87" s="215">
        <f>O87*H87</f>
        <v>0</v>
      </c>
      <c r="Q87" s="215">
        <v>0</v>
      </c>
      <c r="R87" s="215">
        <f>Q87*H87</f>
        <v>0</v>
      </c>
      <c r="S87" s="215">
        <v>0</v>
      </c>
      <c r="T87" s="216">
        <f>S87*H87</f>
        <v>0</v>
      </c>
      <c r="U87" s="39"/>
      <c r="V87" s="39"/>
      <c r="W87" s="39"/>
      <c r="X87" s="39"/>
      <c r="Y87" s="39"/>
      <c r="Z87" s="39"/>
      <c r="AA87" s="39"/>
      <c r="AB87" s="39"/>
      <c r="AC87" s="39"/>
      <c r="AD87" s="39"/>
      <c r="AE87" s="39"/>
      <c r="AR87" s="217" t="s">
        <v>137</v>
      </c>
      <c r="AT87" s="217" t="s">
        <v>124</v>
      </c>
      <c r="AU87" s="217" t="s">
        <v>81</v>
      </c>
      <c r="AY87" s="18" t="s">
        <v>121</v>
      </c>
      <c r="BE87" s="218">
        <f>IF(N87="základní",J87,0)</f>
        <v>0</v>
      </c>
      <c r="BF87" s="218">
        <f>IF(N87="snížená",J87,0)</f>
        <v>0</v>
      </c>
      <c r="BG87" s="218">
        <f>IF(N87="zákl. přenesená",J87,0)</f>
        <v>0</v>
      </c>
      <c r="BH87" s="218">
        <f>IF(N87="sníž. přenesená",J87,0)</f>
        <v>0</v>
      </c>
      <c r="BI87" s="218">
        <f>IF(N87="nulová",J87,0)</f>
        <v>0</v>
      </c>
      <c r="BJ87" s="18" t="s">
        <v>79</v>
      </c>
      <c r="BK87" s="218">
        <f>ROUND(I87*H87,2)</f>
        <v>0</v>
      </c>
      <c r="BL87" s="18" t="s">
        <v>137</v>
      </c>
      <c r="BM87" s="217" t="s">
        <v>376</v>
      </c>
    </row>
    <row r="88" spans="1:51" s="13" customFormat="1" ht="12">
      <c r="A88" s="13"/>
      <c r="B88" s="219"/>
      <c r="C88" s="220"/>
      <c r="D88" s="221" t="s">
        <v>131</v>
      </c>
      <c r="E88" s="222" t="s">
        <v>19</v>
      </c>
      <c r="F88" s="223" t="s">
        <v>132</v>
      </c>
      <c r="G88" s="220"/>
      <c r="H88" s="222" t="s">
        <v>19</v>
      </c>
      <c r="I88" s="224"/>
      <c r="J88" s="220"/>
      <c r="K88" s="220"/>
      <c r="L88" s="225"/>
      <c r="M88" s="226"/>
      <c r="N88" s="227"/>
      <c r="O88" s="227"/>
      <c r="P88" s="227"/>
      <c r="Q88" s="227"/>
      <c r="R88" s="227"/>
      <c r="S88" s="227"/>
      <c r="T88" s="228"/>
      <c r="U88" s="13"/>
      <c r="V88" s="13"/>
      <c r="W88" s="13"/>
      <c r="X88" s="13"/>
      <c r="Y88" s="13"/>
      <c r="Z88" s="13"/>
      <c r="AA88" s="13"/>
      <c r="AB88" s="13"/>
      <c r="AC88" s="13"/>
      <c r="AD88" s="13"/>
      <c r="AE88" s="13"/>
      <c r="AT88" s="229" t="s">
        <v>131</v>
      </c>
      <c r="AU88" s="229" t="s">
        <v>81</v>
      </c>
      <c r="AV88" s="13" t="s">
        <v>79</v>
      </c>
      <c r="AW88" s="13" t="s">
        <v>32</v>
      </c>
      <c r="AX88" s="13" t="s">
        <v>71</v>
      </c>
      <c r="AY88" s="229" t="s">
        <v>121</v>
      </c>
    </row>
    <row r="89" spans="1:51" s="14" customFormat="1" ht="12">
      <c r="A89" s="14"/>
      <c r="B89" s="230"/>
      <c r="C89" s="231"/>
      <c r="D89" s="221" t="s">
        <v>131</v>
      </c>
      <c r="E89" s="232" t="s">
        <v>19</v>
      </c>
      <c r="F89" s="233" t="s">
        <v>377</v>
      </c>
      <c r="G89" s="231"/>
      <c r="H89" s="234">
        <v>1132</v>
      </c>
      <c r="I89" s="235"/>
      <c r="J89" s="231"/>
      <c r="K89" s="231"/>
      <c r="L89" s="236"/>
      <c r="M89" s="237"/>
      <c r="N89" s="238"/>
      <c r="O89" s="238"/>
      <c r="P89" s="238"/>
      <c r="Q89" s="238"/>
      <c r="R89" s="238"/>
      <c r="S89" s="238"/>
      <c r="T89" s="239"/>
      <c r="U89" s="14"/>
      <c r="V89" s="14"/>
      <c r="W89" s="14"/>
      <c r="X89" s="14"/>
      <c r="Y89" s="14"/>
      <c r="Z89" s="14"/>
      <c r="AA89" s="14"/>
      <c r="AB89" s="14"/>
      <c r="AC89" s="14"/>
      <c r="AD89" s="14"/>
      <c r="AE89" s="14"/>
      <c r="AT89" s="240" t="s">
        <v>131</v>
      </c>
      <c r="AU89" s="240" t="s">
        <v>81</v>
      </c>
      <c r="AV89" s="14" t="s">
        <v>81</v>
      </c>
      <c r="AW89" s="14" t="s">
        <v>32</v>
      </c>
      <c r="AX89" s="14" t="s">
        <v>79</v>
      </c>
      <c r="AY89" s="240" t="s">
        <v>121</v>
      </c>
    </row>
    <row r="90" spans="1:65" s="2" customFormat="1" ht="16.5" customHeight="1">
      <c r="A90" s="39"/>
      <c r="B90" s="40"/>
      <c r="C90" s="242" t="s">
        <v>137</v>
      </c>
      <c r="D90" s="242" t="s">
        <v>158</v>
      </c>
      <c r="E90" s="243" t="s">
        <v>378</v>
      </c>
      <c r="F90" s="244" t="s">
        <v>379</v>
      </c>
      <c r="G90" s="245" t="s">
        <v>136</v>
      </c>
      <c r="H90" s="246">
        <v>1132</v>
      </c>
      <c r="I90" s="247"/>
      <c r="J90" s="248">
        <f>ROUND(I90*H90,2)</f>
        <v>0</v>
      </c>
      <c r="K90" s="244" t="s">
        <v>128</v>
      </c>
      <c r="L90" s="249"/>
      <c r="M90" s="250" t="s">
        <v>19</v>
      </c>
      <c r="N90" s="251" t="s">
        <v>42</v>
      </c>
      <c r="O90" s="85"/>
      <c r="P90" s="215">
        <f>O90*H90</f>
        <v>0</v>
      </c>
      <c r="Q90" s="215">
        <v>0.32705</v>
      </c>
      <c r="R90" s="215">
        <f>Q90*H90</f>
        <v>370.2206</v>
      </c>
      <c r="S90" s="215">
        <v>0</v>
      </c>
      <c r="T90" s="216">
        <f>S90*H90</f>
        <v>0</v>
      </c>
      <c r="U90" s="39"/>
      <c r="V90" s="39"/>
      <c r="W90" s="39"/>
      <c r="X90" s="39"/>
      <c r="Y90" s="39"/>
      <c r="Z90" s="39"/>
      <c r="AA90" s="39"/>
      <c r="AB90" s="39"/>
      <c r="AC90" s="39"/>
      <c r="AD90" s="39"/>
      <c r="AE90" s="39"/>
      <c r="AR90" s="217" t="s">
        <v>161</v>
      </c>
      <c r="AT90" s="217" t="s">
        <v>158</v>
      </c>
      <c r="AU90" s="217" t="s">
        <v>81</v>
      </c>
      <c r="AY90" s="18" t="s">
        <v>121</v>
      </c>
      <c r="BE90" s="218">
        <f>IF(N90="základní",J90,0)</f>
        <v>0</v>
      </c>
      <c r="BF90" s="218">
        <f>IF(N90="snížená",J90,0)</f>
        <v>0</v>
      </c>
      <c r="BG90" s="218">
        <f>IF(N90="zákl. přenesená",J90,0)</f>
        <v>0</v>
      </c>
      <c r="BH90" s="218">
        <f>IF(N90="sníž. přenesená",J90,0)</f>
        <v>0</v>
      </c>
      <c r="BI90" s="218">
        <f>IF(N90="nulová",J90,0)</f>
        <v>0</v>
      </c>
      <c r="BJ90" s="18" t="s">
        <v>79</v>
      </c>
      <c r="BK90" s="218">
        <f>ROUND(I90*H90,2)</f>
        <v>0</v>
      </c>
      <c r="BL90" s="18" t="s">
        <v>137</v>
      </c>
      <c r="BM90" s="217" t="s">
        <v>380</v>
      </c>
    </row>
    <row r="91" spans="1:51" s="14" customFormat="1" ht="12">
      <c r="A91" s="14"/>
      <c r="B91" s="230"/>
      <c r="C91" s="231"/>
      <c r="D91" s="221" t="s">
        <v>131</v>
      </c>
      <c r="E91" s="232" t="s">
        <v>19</v>
      </c>
      <c r="F91" s="233" t="s">
        <v>381</v>
      </c>
      <c r="G91" s="231"/>
      <c r="H91" s="234">
        <v>1132</v>
      </c>
      <c r="I91" s="235"/>
      <c r="J91" s="231"/>
      <c r="K91" s="231"/>
      <c r="L91" s="236"/>
      <c r="M91" s="237"/>
      <c r="N91" s="238"/>
      <c r="O91" s="238"/>
      <c r="P91" s="238"/>
      <c r="Q91" s="238"/>
      <c r="R91" s="238"/>
      <c r="S91" s="238"/>
      <c r="T91" s="239"/>
      <c r="U91" s="14"/>
      <c r="V91" s="14"/>
      <c r="W91" s="14"/>
      <c r="X91" s="14"/>
      <c r="Y91" s="14"/>
      <c r="Z91" s="14"/>
      <c r="AA91" s="14"/>
      <c r="AB91" s="14"/>
      <c r="AC91" s="14"/>
      <c r="AD91" s="14"/>
      <c r="AE91" s="14"/>
      <c r="AT91" s="240" t="s">
        <v>131</v>
      </c>
      <c r="AU91" s="240" t="s">
        <v>81</v>
      </c>
      <c r="AV91" s="14" t="s">
        <v>81</v>
      </c>
      <c r="AW91" s="14" t="s">
        <v>32</v>
      </c>
      <c r="AX91" s="14" t="s">
        <v>79</v>
      </c>
      <c r="AY91" s="240" t="s">
        <v>121</v>
      </c>
    </row>
    <row r="92" spans="1:65" s="2" customFormat="1" ht="16.5" customHeight="1">
      <c r="A92" s="39"/>
      <c r="B92" s="40"/>
      <c r="C92" s="242" t="s">
        <v>122</v>
      </c>
      <c r="D92" s="242" t="s">
        <v>158</v>
      </c>
      <c r="E92" s="243" t="s">
        <v>159</v>
      </c>
      <c r="F92" s="244" t="s">
        <v>160</v>
      </c>
      <c r="G92" s="245" t="s">
        <v>136</v>
      </c>
      <c r="H92" s="246">
        <v>46</v>
      </c>
      <c r="I92" s="247"/>
      <c r="J92" s="248">
        <f>ROUND(I92*H92,2)</f>
        <v>0</v>
      </c>
      <c r="K92" s="244" t="s">
        <v>128</v>
      </c>
      <c r="L92" s="249"/>
      <c r="M92" s="250" t="s">
        <v>19</v>
      </c>
      <c r="N92" s="251" t="s">
        <v>42</v>
      </c>
      <c r="O92" s="85"/>
      <c r="P92" s="215">
        <f>O92*H92</f>
        <v>0</v>
      </c>
      <c r="Q92" s="215">
        <v>0.00021</v>
      </c>
      <c r="R92" s="215">
        <f>Q92*H92</f>
        <v>0.00966</v>
      </c>
      <c r="S92" s="215">
        <v>0</v>
      </c>
      <c r="T92" s="216">
        <f>S92*H92</f>
        <v>0</v>
      </c>
      <c r="U92" s="39"/>
      <c r="V92" s="39"/>
      <c r="W92" s="39"/>
      <c r="X92" s="39"/>
      <c r="Y92" s="39"/>
      <c r="Z92" s="39"/>
      <c r="AA92" s="39"/>
      <c r="AB92" s="39"/>
      <c r="AC92" s="39"/>
      <c r="AD92" s="39"/>
      <c r="AE92" s="39"/>
      <c r="AR92" s="217" t="s">
        <v>161</v>
      </c>
      <c r="AT92" s="217" t="s">
        <v>158</v>
      </c>
      <c r="AU92" s="217" t="s">
        <v>81</v>
      </c>
      <c r="AY92" s="18" t="s">
        <v>121</v>
      </c>
      <c r="BE92" s="218">
        <f>IF(N92="základní",J92,0)</f>
        <v>0</v>
      </c>
      <c r="BF92" s="218">
        <f>IF(N92="snížená",J92,0)</f>
        <v>0</v>
      </c>
      <c r="BG92" s="218">
        <f>IF(N92="zákl. přenesená",J92,0)</f>
        <v>0</v>
      </c>
      <c r="BH92" s="218">
        <f>IF(N92="sníž. přenesená",J92,0)</f>
        <v>0</v>
      </c>
      <c r="BI92" s="218">
        <f>IF(N92="nulová",J92,0)</f>
        <v>0</v>
      </c>
      <c r="BJ92" s="18" t="s">
        <v>79</v>
      </c>
      <c r="BK92" s="218">
        <f>ROUND(I92*H92,2)</f>
        <v>0</v>
      </c>
      <c r="BL92" s="18" t="s">
        <v>137</v>
      </c>
      <c r="BM92" s="217" t="s">
        <v>382</v>
      </c>
    </row>
    <row r="93" spans="1:51" s="14" customFormat="1" ht="12">
      <c r="A93" s="14"/>
      <c r="B93" s="230"/>
      <c r="C93" s="231"/>
      <c r="D93" s="221" t="s">
        <v>131</v>
      </c>
      <c r="E93" s="232" t="s">
        <v>19</v>
      </c>
      <c r="F93" s="233" t="s">
        <v>383</v>
      </c>
      <c r="G93" s="231"/>
      <c r="H93" s="234">
        <v>46</v>
      </c>
      <c r="I93" s="235"/>
      <c r="J93" s="231"/>
      <c r="K93" s="231"/>
      <c r="L93" s="236"/>
      <c r="M93" s="237"/>
      <c r="N93" s="238"/>
      <c r="O93" s="238"/>
      <c r="P93" s="238"/>
      <c r="Q93" s="238"/>
      <c r="R93" s="238"/>
      <c r="S93" s="238"/>
      <c r="T93" s="239"/>
      <c r="U93" s="14"/>
      <c r="V93" s="14"/>
      <c r="W93" s="14"/>
      <c r="X93" s="14"/>
      <c r="Y93" s="14"/>
      <c r="Z93" s="14"/>
      <c r="AA93" s="14"/>
      <c r="AB93" s="14"/>
      <c r="AC93" s="14"/>
      <c r="AD93" s="14"/>
      <c r="AE93" s="14"/>
      <c r="AT93" s="240" t="s">
        <v>131</v>
      </c>
      <c r="AU93" s="240" t="s">
        <v>81</v>
      </c>
      <c r="AV93" s="14" t="s">
        <v>81</v>
      </c>
      <c r="AW93" s="14" t="s">
        <v>32</v>
      </c>
      <c r="AX93" s="14" t="s">
        <v>79</v>
      </c>
      <c r="AY93" s="240" t="s">
        <v>121</v>
      </c>
    </row>
    <row r="94" spans="1:65" s="2" customFormat="1" ht="16.5" customHeight="1">
      <c r="A94" s="39"/>
      <c r="B94" s="40"/>
      <c r="C94" s="242" t="s">
        <v>152</v>
      </c>
      <c r="D94" s="254" t="s">
        <v>158</v>
      </c>
      <c r="E94" s="243" t="s">
        <v>164</v>
      </c>
      <c r="F94" s="244" t="s">
        <v>165</v>
      </c>
      <c r="G94" s="245" t="s">
        <v>136</v>
      </c>
      <c r="H94" s="246">
        <v>46</v>
      </c>
      <c r="I94" s="247"/>
      <c r="J94" s="248">
        <f>ROUND(I94*H94,2)</f>
        <v>0</v>
      </c>
      <c r="K94" s="244" t="s">
        <v>19</v>
      </c>
      <c r="L94" s="249"/>
      <c r="M94" s="250" t="s">
        <v>19</v>
      </c>
      <c r="N94" s="251" t="s">
        <v>42</v>
      </c>
      <c r="O94" s="85"/>
      <c r="P94" s="215">
        <f>O94*H94</f>
        <v>0</v>
      </c>
      <c r="Q94" s="215">
        <v>9E-05</v>
      </c>
      <c r="R94" s="215">
        <f>Q94*H94</f>
        <v>0.0041400000000000005</v>
      </c>
      <c r="S94" s="215">
        <v>0</v>
      </c>
      <c r="T94" s="216">
        <f>S94*H94</f>
        <v>0</v>
      </c>
      <c r="U94" s="39"/>
      <c r="V94" s="39"/>
      <c r="W94" s="39"/>
      <c r="X94" s="39"/>
      <c r="Y94" s="39"/>
      <c r="Z94" s="39"/>
      <c r="AA94" s="39"/>
      <c r="AB94" s="39"/>
      <c r="AC94" s="39"/>
      <c r="AD94" s="39"/>
      <c r="AE94" s="39"/>
      <c r="AR94" s="217" t="s">
        <v>161</v>
      </c>
      <c r="AT94" s="217" t="s">
        <v>158</v>
      </c>
      <c r="AU94" s="217" t="s">
        <v>81</v>
      </c>
      <c r="AY94" s="18" t="s">
        <v>121</v>
      </c>
      <c r="BE94" s="218">
        <f>IF(N94="základní",J94,0)</f>
        <v>0</v>
      </c>
      <c r="BF94" s="218">
        <f>IF(N94="snížená",J94,0)</f>
        <v>0</v>
      </c>
      <c r="BG94" s="218">
        <f>IF(N94="zákl. přenesená",J94,0)</f>
        <v>0</v>
      </c>
      <c r="BH94" s="218">
        <f>IF(N94="sníž. přenesená",J94,0)</f>
        <v>0</v>
      </c>
      <c r="BI94" s="218">
        <f>IF(N94="nulová",J94,0)</f>
        <v>0</v>
      </c>
      <c r="BJ94" s="18" t="s">
        <v>79</v>
      </c>
      <c r="BK94" s="218">
        <f>ROUND(I94*H94,2)</f>
        <v>0</v>
      </c>
      <c r="BL94" s="18" t="s">
        <v>137</v>
      </c>
      <c r="BM94" s="217" t="s">
        <v>384</v>
      </c>
    </row>
    <row r="95" spans="1:51" s="13" customFormat="1" ht="12">
      <c r="A95" s="13"/>
      <c r="B95" s="219"/>
      <c r="C95" s="220"/>
      <c r="D95" s="221" t="s">
        <v>131</v>
      </c>
      <c r="E95" s="222" t="s">
        <v>19</v>
      </c>
      <c r="F95" s="223" t="s">
        <v>132</v>
      </c>
      <c r="G95" s="220"/>
      <c r="H95" s="222" t="s">
        <v>19</v>
      </c>
      <c r="I95" s="224"/>
      <c r="J95" s="220"/>
      <c r="K95" s="220"/>
      <c r="L95" s="225"/>
      <c r="M95" s="226"/>
      <c r="N95" s="227"/>
      <c r="O95" s="227"/>
      <c r="P95" s="227"/>
      <c r="Q95" s="227"/>
      <c r="R95" s="227"/>
      <c r="S95" s="227"/>
      <c r="T95" s="228"/>
      <c r="U95" s="13"/>
      <c r="V95" s="13"/>
      <c r="W95" s="13"/>
      <c r="X95" s="13"/>
      <c r="Y95" s="13"/>
      <c r="Z95" s="13"/>
      <c r="AA95" s="13"/>
      <c r="AB95" s="13"/>
      <c r="AC95" s="13"/>
      <c r="AD95" s="13"/>
      <c r="AE95" s="13"/>
      <c r="AT95" s="229" t="s">
        <v>131</v>
      </c>
      <c r="AU95" s="229" t="s">
        <v>81</v>
      </c>
      <c r="AV95" s="13" t="s">
        <v>79</v>
      </c>
      <c r="AW95" s="13" t="s">
        <v>32</v>
      </c>
      <c r="AX95" s="13" t="s">
        <v>71</v>
      </c>
      <c r="AY95" s="229" t="s">
        <v>121</v>
      </c>
    </row>
    <row r="96" spans="1:51" s="14" customFormat="1" ht="12">
      <c r="A96" s="14"/>
      <c r="B96" s="230"/>
      <c r="C96" s="231"/>
      <c r="D96" s="221" t="s">
        <v>131</v>
      </c>
      <c r="E96" s="232" t="s">
        <v>19</v>
      </c>
      <c r="F96" s="233" t="s">
        <v>383</v>
      </c>
      <c r="G96" s="231"/>
      <c r="H96" s="234">
        <v>46</v>
      </c>
      <c r="I96" s="235"/>
      <c r="J96" s="231"/>
      <c r="K96" s="231"/>
      <c r="L96" s="236"/>
      <c r="M96" s="237"/>
      <c r="N96" s="238"/>
      <c r="O96" s="238"/>
      <c r="P96" s="238"/>
      <c r="Q96" s="238"/>
      <c r="R96" s="238"/>
      <c r="S96" s="238"/>
      <c r="T96" s="239"/>
      <c r="U96" s="14"/>
      <c r="V96" s="14"/>
      <c r="W96" s="14"/>
      <c r="X96" s="14"/>
      <c r="Y96" s="14"/>
      <c r="Z96" s="14"/>
      <c r="AA96" s="14"/>
      <c r="AB96" s="14"/>
      <c r="AC96" s="14"/>
      <c r="AD96" s="14"/>
      <c r="AE96" s="14"/>
      <c r="AT96" s="240" t="s">
        <v>131</v>
      </c>
      <c r="AU96" s="240" t="s">
        <v>81</v>
      </c>
      <c r="AV96" s="14" t="s">
        <v>81</v>
      </c>
      <c r="AW96" s="14" t="s">
        <v>32</v>
      </c>
      <c r="AX96" s="14" t="s">
        <v>79</v>
      </c>
      <c r="AY96" s="240" t="s">
        <v>121</v>
      </c>
    </row>
    <row r="97" spans="1:65" s="2" customFormat="1" ht="16.5" customHeight="1">
      <c r="A97" s="39"/>
      <c r="B97" s="40"/>
      <c r="C97" s="242" t="s">
        <v>157</v>
      </c>
      <c r="D97" s="254" t="s">
        <v>158</v>
      </c>
      <c r="E97" s="243" t="s">
        <v>169</v>
      </c>
      <c r="F97" s="244" t="s">
        <v>170</v>
      </c>
      <c r="G97" s="245" t="s">
        <v>136</v>
      </c>
      <c r="H97" s="246">
        <v>92</v>
      </c>
      <c r="I97" s="247"/>
      <c r="J97" s="248">
        <f>ROUND(I97*H97,2)</f>
        <v>0</v>
      </c>
      <c r="K97" s="244" t="s">
        <v>128</v>
      </c>
      <c r="L97" s="249"/>
      <c r="M97" s="250" t="s">
        <v>19</v>
      </c>
      <c r="N97" s="251" t="s">
        <v>42</v>
      </c>
      <c r="O97" s="85"/>
      <c r="P97" s="215">
        <f>O97*H97</f>
        <v>0</v>
      </c>
      <c r="Q97" s="215">
        <v>0.00123</v>
      </c>
      <c r="R97" s="215">
        <f>Q97*H97</f>
        <v>0.11316</v>
      </c>
      <c r="S97" s="215">
        <v>0</v>
      </c>
      <c r="T97" s="216">
        <f>S97*H97</f>
        <v>0</v>
      </c>
      <c r="U97" s="39"/>
      <c r="V97" s="39"/>
      <c r="W97" s="39"/>
      <c r="X97" s="39"/>
      <c r="Y97" s="39"/>
      <c r="Z97" s="39"/>
      <c r="AA97" s="39"/>
      <c r="AB97" s="39"/>
      <c r="AC97" s="39"/>
      <c r="AD97" s="39"/>
      <c r="AE97" s="39"/>
      <c r="AR97" s="217" t="s">
        <v>161</v>
      </c>
      <c r="AT97" s="217" t="s">
        <v>158</v>
      </c>
      <c r="AU97" s="217" t="s">
        <v>81</v>
      </c>
      <c r="AY97" s="18" t="s">
        <v>121</v>
      </c>
      <c r="BE97" s="218">
        <f>IF(N97="základní",J97,0)</f>
        <v>0</v>
      </c>
      <c r="BF97" s="218">
        <f>IF(N97="snížená",J97,0)</f>
        <v>0</v>
      </c>
      <c r="BG97" s="218">
        <f>IF(N97="zákl. přenesená",J97,0)</f>
        <v>0</v>
      </c>
      <c r="BH97" s="218">
        <f>IF(N97="sníž. přenesená",J97,0)</f>
        <v>0</v>
      </c>
      <c r="BI97" s="218">
        <f>IF(N97="nulová",J97,0)</f>
        <v>0</v>
      </c>
      <c r="BJ97" s="18" t="s">
        <v>79</v>
      </c>
      <c r="BK97" s="218">
        <f>ROUND(I97*H97,2)</f>
        <v>0</v>
      </c>
      <c r="BL97" s="18" t="s">
        <v>137</v>
      </c>
      <c r="BM97" s="217" t="s">
        <v>385</v>
      </c>
    </row>
    <row r="98" spans="1:51" s="13" customFormat="1" ht="12">
      <c r="A98" s="13"/>
      <c r="B98" s="219"/>
      <c r="C98" s="220"/>
      <c r="D98" s="221" t="s">
        <v>131</v>
      </c>
      <c r="E98" s="222" t="s">
        <v>19</v>
      </c>
      <c r="F98" s="223" t="s">
        <v>132</v>
      </c>
      <c r="G98" s="220"/>
      <c r="H98" s="222" t="s">
        <v>19</v>
      </c>
      <c r="I98" s="224"/>
      <c r="J98" s="220"/>
      <c r="K98" s="220"/>
      <c r="L98" s="225"/>
      <c r="M98" s="226"/>
      <c r="N98" s="227"/>
      <c r="O98" s="227"/>
      <c r="P98" s="227"/>
      <c r="Q98" s="227"/>
      <c r="R98" s="227"/>
      <c r="S98" s="227"/>
      <c r="T98" s="228"/>
      <c r="U98" s="13"/>
      <c r="V98" s="13"/>
      <c r="W98" s="13"/>
      <c r="X98" s="13"/>
      <c r="Y98" s="13"/>
      <c r="Z98" s="13"/>
      <c r="AA98" s="13"/>
      <c r="AB98" s="13"/>
      <c r="AC98" s="13"/>
      <c r="AD98" s="13"/>
      <c r="AE98" s="13"/>
      <c r="AT98" s="229" t="s">
        <v>131</v>
      </c>
      <c r="AU98" s="229" t="s">
        <v>81</v>
      </c>
      <c r="AV98" s="13" t="s">
        <v>79</v>
      </c>
      <c r="AW98" s="13" t="s">
        <v>32</v>
      </c>
      <c r="AX98" s="13" t="s">
        <v>71</v>
      </c>
      <c r="AY98" s="229" t="s">
        <v>121</v>
      </c>
    </row>
    <row r="99" spans="1:51" s="14" customFormat="1" ht="12">
      <c r="A99" s="14"/>
      <c r="B99" s="230"/>
      <c r="C99" s="231"/>
      <c r="D99" s="221" t="s">
        <v>131</v>
      </c>
      <c r="E99" s="232" t="s">
        <v>19</v>
      </c>
      <c r="F99" s="233" t="s">
        <v>386</v>
      </c>
      <c r="G99" s="231"/>
      <c r="H99" s="234">
        <v>92</v>
      </c>
      <c r="I99" s="235"/>
      <c r="J99" s="231"/>
      <c r="K99" s="231"/>
      <c r="L99" s="236"/>
      <c r="M99" s="237"/>
      <c r="N99" s="238"/>
      <c r="O99" s="238"/>
      <c r="P99" s="238"/>
      <c r="Q99" s="238"/>
      <c r="R99" s="238"/>
      <c r="S99" s="238"/>
      <c r="T99" s="239"/>
      <c r="U99" s="14"/>
      <c r="V99" s="14"/>
      <c r="W99" s="14"/>
      <c r="X99" s="14"/>
      <c r="Y99" s="14"/>
      <c r="Z99" s="14"/>
      <c r="AA99" s="14"/>
      <c r="AB99" s="14"/>
      <c r="AC99" s="14"/>
      <c r="AD99" s="14"/>
      <c r="AE99" s="14"/>
      <c r="AT99" s="240" t="s">
        <v>131</v>
      </c>
      <c r="AU99" s="240" t="s">
        <v>81</v>
      </c>
      <c r="AV99" s="14" t="s">
        <v>81</v>
      </c>
      <c r="AW99" s="14" t="s">
        <v>32</v>
      </c>
      <c r="AX99" s="14" t="s">
        <v>79</v>
      </c>
      <c r="AY99" s="240" t="s">
        <v>121</v>
      </c>
    </row>
    <row r="100" spans="1:65" s="2" customFormat="1" ht="16.5" customHeight="1">
      <c r="A100" s="39"/>
      <c r="B100" s="40"/>
      <c r="C100" s="242" t="s">
        <v>161</v>
      </c>
      <c r="D100" s="254" t="s">
        <v>158</v>
      </c>
      <c r="E100" s="243" t="s">
        <v>174</v>
      </c>
      <c r="F100" s="244" t="s">
        <v>175</v>
      </c>
      <c r="G100" s="245" t="s">
        <v>136</v>
      </c>
      <c r="H100" s="246">
        <v>46</v>
      </c>
      <c r="I100" s="247"/>
      <c r="J100" s="248">
        <f>ROUND(I100*H100,2)</f>
        <v>0</v>
      </c>
      <c r="K100" s="244" t="s">
        <v>128</v>
      </c>
      <c r="L100" s="249"/>
      <c r="M100" s="250" t="s">
        <v>19</v>
      </c>
      <c r="N100" s="251" t="s">
        <v>42</v>
      </c>
      <c r="O100" s="85"/>
      <c r="P100" s="215">
        <f>O100*H100</f>
        <v>0</v>
      </c>
      <c r="Q100" s="215">
        <v>0.00891</v>
      </c>
      <c r="R100" s="215">
        <f>Q100*H100</f>
        <v>0.40986</v>
      </c>
      <c r="S100" s="215">
        <v>0</v>
      </c>
      <c r="T100" s="216">
        <f>S100*H100</f>
        <v>0</v>
      </c>
      <c r="U100" s="39"/>
      <c r="V100" s="39"/>
      <c r="W100" s="39"/>
      <c r="X100" s="39"/>
      <c r="Y100" s="39"/>
      <c r="Z100" s="39"/>
      <c r="AA100" s="39"/>
      <c r="AB100" s="39"/>
      <c r="AC100" s="39"/>
      <c r="AD100" s="39"/>
      <c r="AE100" s="39"/>
      <c r="AR100" s="217" t="s">
        <v>176</v>
      </c>
      <c r="AT100" s="217" t="s">
        <v>158</v>
      </c>
      <c r="AU100" s="217" t="s">
        <v>81</v>
      </c>
      <c r="AY100" s="18" t="s">
        <v>121</v>
      </c>
      <c r="BE100" s="218">
        <f>IF(N100="základní",J100,0)</f>
        <v>0</v>
      </c>
      <c r="BF100" s="218">
        <f>IF(N100="snížená",J100,0)</f>
        <v>0</v>
      </c>
      <c r="BG100" s="218">
        <f>IF(N100="zákl. přenesená",J100,0)</f>
        <v>0</v>
      </c>
      <c r="BH100" s="218">
        <f>IF(N100="sníž. přenesená",J100,0)</f>
        <v>0</v>
      </c>
      <c r="BI100" s="218">
        <f>IF(N100="nulová",J100,0)</f>
        <v>0</v>
      </c>
      <c r="BJ100" s="18" t="s">
        <v>79</v>
      </c>
      <c r="BK100" s="218">
        <f>ROUND(I100*H100,2)</f>
        <v>0</v>
      </c>
      <c r="BL100" s="18" t="s">
        <v>177</v>
      </c>
      <c r="BM100" s="217" t="s">
        <v>387</v>
      </c>
    </row>
    <row r="101" spans="1:51" s="13" customFormat="1" ht="12">
      <c r="A101" s="13"/>
      <c r="B101" s="219"/>
      <c r="C101" s="220"/>
      <c r="D101" s="221" t="s">
        <v>131</v>
      </c>
      <c r="E101" s="222" t="s">
        <v>19</v>
      </c>
      <c r="F101" s="223" t="s">
        <v>132</v>
      </c>
      <c r="G101" s="220"/>
      <c r="H101" s="222" t="s">
        <v>19</v>
      </c>
      <c r="I101" s="224"/>
      <c r="J101" s="220"/>
      <c r="K101" s="220"/>
      <c r="L101" s="225"/>
      <c r="M101" s="226"/>
      <c r="N101" s="227"/>
      <c r="O101" s="227"/>
      <c r="P101" s="227"/>
      <c r="Q101" s="227"/>
      <c r="R101" s="227"/>
      <c r="S101" s="227"/>
      <c r="T101" s="228"/>
      <c r="U101" s="13"/>
      <c r="V101" s="13"/>
      <c r="W101" s="13"/>
      <c r="X101" s="13"/>
      <c r="Y101" s="13"/>
      <c r="Z101" s="13"/>
      <c r="AA101" s="13"/>
      <c r="AB101" s="13"/>
      <c r="AC101" s="13"/>
      <c r="AD101" s="13"/>
      <c r="AE101" s="13"/>
      <c r="AT101" s="229" t="s">
        <v>131</v>
      </c>
      <c r="AU101" s="229" t="s">
        <v>81</v>
      </c>
      <c r="AV101" s="13" t="s">
        <v>79</v>
      </c>
      <c r="AW101" s="13" t="s">
        <v>32</v>
      </c>
      <c r="AX101" s="13" t="s">
        <v>71</v>
      </c>
      <c r="AY101" s="229" t="s">
        <v>121</v>
      </c>
    </row>
    <row r="102" spans="1:51" s="14" customFormat="1" ht="12">
      <c r="A102" s="14"/>
      <c r="B102" s="230"/>
      <c r="C102" s="231"/>
      <c r="D102" s="221" t="s">
        <v>131</v>
      </c>
      <c r="E102" s="232" t="s">
        <v>19</v>
      </c>
      <c r="F102" s="233" t="s">
        <v>388</v>
      </c>
      <c r="G102" s="231"/>
      <c r="H102" s="234">
        <v>46</v>
      </c>
      <c r="I102" s="235"/>
      <c r="J102" s="231"/>
      <c r="K102" s="231"/>
      <c r="L102" s="236"/>
      <c r="M102" s="237"/>
      <c r="N102" s="238"/>
      <c r="O102" s="238"/>
      <c r="P102" s="238"/>
      <c r="Q102" s="238"/>
      <c r="R102" s="238"/>
      <c r="S102" s="238"/>
      <c r="T102" s="239"/>
      <c r="U102" s="14"/>
      <c r="V102" s="14"/>
      <c r="W102" s="14"/>
      <c r="X102" s="14"/>
      <c r="Y102" s="14"/>
      <c r="Z102" s="14"/>
      <c r="AA102" s="14"/>
      <c r="AB102" s="14"/>
      <c r="AC102" s="14"/>
      <c r="AD102" s="14"/>
      <c r="AE102" s="14"/>
      <c r="AT102" s="240" t="s">
        <v>131</v>
      </c>
      <c r="AU102" s="240" t="s">
        <v>81</v>
      </c>
      <c r="AV102" s="14" t="s">
        <v>81</v>
      </c>
      <c r="AW102" s="14" t="s">
        <v>32</v>
      </c>
      <c r="AX102" s="14" t="s">
        <v>79</v>
      </c>
      <c r="AY102" s="240" t="s">
        <v>121</v>
      </c>
    </row>
    <row r="103" spans="1:65" s="2" customFormat="1" ht="16.5" customHeight="1">
      <c r="A103" s="39"/>
      <c r="B103" s="40"/>
      <c r="C103" s="242" t="s">
        <v>168</v>
      </c>
      <c r="D103" s="254" t="s">
        <v>158</v>
      </c>
      <c r="E103" s="243" t="s">
        <v>180</v>
      </c>
      <c r="F103" s="244" t="s">
        <v>181</v>
      </c>
      <c r="G103" s="245" t="s">
        <v>136</v>
      </c>
      <c r="H103" s="246">
        <v>184</v>
      </c>
      <c r="I103" s="247"/>
      <c r="J103" s="248">
        <f>ROUND(I103*H103,2)</f>
        <v>0</v>
      </c>
      <c r="K103" s="244" t="s">
        <v>128</v>
      </c>
      <c r="L103" s="249"/>
      <c r="M103" s="250" t="s">
        <v>19</v>
      </c>
      <c r="N103" s="251" t="s">
        <v>42</v>
      </c>
      <c r="O103" s="85"/>
      <c r="P103" s="215">
        <f>O103*H103</f>
        <v>0</v>
      </c>
      <c r="Q103" s="215">
        <v>0.00052</v>
      </c>
      <c r="R103" s="215">
        <f>Q103*H103</f>
        <v>0.09567999999999999</v>
      </c>
      <c r="S103" s="215">
        <v>0</v>
      </c>
      <c r="T103" s="216">
        <f>S103*H103</f>
        <v>0</v>
      </c>
      <c r="U103" s="39"/>
      <c r="V103" s="39"/>
      <c r="W103" s="39"/>
      <c r="X103" s="39"/>
      <c r="Y103" s="39"/>
      <c r="Z103" s="39"/>
      <c r="AA103" s="39"/>
      <c r="AB103" s="39"/>
      <c r="AC103" s="39"/>
      <c r="AD103" s="39"/>
      <c r="AE103" s="39"/>
      <c r="AR103" s="217" t="s">
        <v>176</v>
      </c>
      <c r="AT103" s="217" t="s">
        <v>158</v>
      </c>
      <c r="AU103" s="217" t="s">
        <v>81</v>
      </c>
      <c r="AY103" s="18" t="s">
        <v>121</v>
      </c>
      <c r="BE103" s="218">
        <f>IF(N103="základní",J103,0)</f>
        <v>0</v>
      </c>
      <c r="BF103" s="218">
        <f>IF(N103="snížená",J103,0)</f>
        <v>0</v>
      </c>
      <c r="BG103" s="218">
        <f>IF(N103="zákl. přenesená",J103,0)</f>
        <v>0</v>
      </c>
      <c r="BH103" s="218">
        <f>IF(N103="sníž. přenesená",J103,0)</f>
        <v>0</v>
      </c>
      <c r="BI103" s="218">
        <f>IF(N103="nulová",J103,0)</f>
        <v>0</v>
      </c>
      <c r="BJ103" s="18" t="s">
        <v>79</v>
      </c>
      <c r="BK103" s="218">
        <f>ROUND(I103*H103,2)</f>
        <v>0</v>
      </c>
      <c r="BL103" s="18" t="s">
        <v>177</v>
      </c>
      <c r="BM103" s="217" t="s">
        <v>389</v>
      </c>
    </row>
    <row r="104" spans="1:51" s="13" customFormat="1" ht="12">
      <c r="A104" s="13"/>
      <c r="B104" s="219"/>
      <c r="C104" s="220"/>
      <c r="D104" s="221" t="s">
        <v>131</v>
      </c>
      <c r="E104" s="222" t="s">
        <v>19</v>
      </c>
      <c r="F104" s="223" t="s">
        <v>132</v>
      </c>
      <c r="G104" s="220"/>
      <c r="H104" s="222" t="s">
        <v>19</v>
      </c>
      <c r="I104" s="224"/>
      <c r="J104" s="220"/>
      <c r="K104" s="220"/>
      <c r="L104" s="225"/>
      <c r="M104" s="226"/>
      <c r="N104" s="227"/>
      <c r="O104" s="227"/>
      <c r="P104" s="227"/>
      <c r="Q104" s="227"/>
      <c r="R104" s="227"/>
      <c r="S104" s="227"/>
      <c r="T104" s="228"/>
      <c r="U104" s="13"/>
      <c r="V104" s="13"/>
      <c r="W104" s="13"/>
      <c r="X104" s="13"/>
      <c r="Y104" s="13"/>
      <c r="Z104" s="13"/>
      <c r="AA104" s="13"/>
      <c r="AB104" s="13"/>
      <c r="AC104" s="13"/>
      <c r="AD104" s="13"/>
      <c r="AE104" s="13"/>
      <c r="AT104" s="229" t="s">
        <v>131</v>
      </c>
      <c r="AU104" s="229" t="s">
        <v>81</v>
      </c>
      <c r="AV104" s="13" t="s">
        <v>79</v>
      </c>
      <c r="AW104" s="13" t="s">
        <v>32</v>
      </c>
      <c r="AX104" s="13" t="s">
        <v>71</v>
      </c>
      <c r="AY104" s="229" t="s">
        <v>121</v>
      </c>
    </row>
    <row r="105" spans="1:51" s="14" customFormat="1" ht="12">
      <c r="A105" s="14"/>
      <c r="B105" s="230"/>
      <c r="C105" s="231"/>
      <c r="D105" s="221" t="s">
        <v>131</v>
      </c>
      <c r="E105" s="232" t="s">
        <v>19</v>
      </c>
      <c r="F105" s="233" t="s">
        <v>390</v>
      </c>
      <c r="G105" s="231"/>
      <c r="H105" s="234">
        <v>184</v>
      </c>
      <c r="I105" s="235"/>
      <c r="J105" s="231"/>
      <c r="K105" s="231"/>
      <c r="L105" s="236"/>
      <c r="M105" s="237"/>
      <c r="N105" s="238"/>
      <c r="O105" s="238"/>
      <c r="P105" s="238"/>
      <c r="Q105" s="238"/>
      <c r="R105" s="238"/>
      <c r="S105" s="238"/>
      <c r="T105" s="239"/>
      <c r="U105" s="14"/>
      <c r="V105" s="14"/>
      <c r="W105" s="14"/>
      <c r="X105" s="14"/>
      <c r="Y105" s="14"/>
      <c r="Z105" s="14"/>
      <c r="AA105" s="14"/>
      <c r="AB105" s="14"/>
      <c r="AC105" s="14"/>
      <c r="AD105" s="14"/>
      <c r="AE105" s="14"/>
      <c r="AT105" s="240" t="s">
        <v>131</v>
      </c>
      <c r="AU105" s="240" t="s">
        <v>81</v>
      </c>
      <c r="AV105" s="14" t="s">
        <v>81</v>
      </c>
      <c r="AW105" s="14" t="s">
        <v>32</v>
      </c>
      <c r="AX105" s="14" t="s">
        <v>79</v>
      </c>
      <c r="AY105" s="240" t="s">
        <v>121</v>
      </c>
    </row>
    <row r="106" spans="1:65" s="2" customFormat="1" ht="16.5" customHeight="1">
      <c r="A106" s="39"/>
      <c r="B106" s="40"/>
      <c r="C106" s="242" t="s">
        <v>173</v>
      </c>
      <c r="D106" s="254" t="s">
        <v>158</v>
      </c>
      <c r="E106" s="243" t="s">
        <v>185</v>
      </c>
      <c r="F106" s="244" t="s">
        <v>186</v>
      </c>
      <c r="G106" s="245" t="s">
        <v>136</v>
      </c>
      <c r="H106" s="246">
        <v>184</v>
      </c>
      <c r="I106" s="247"/>
      <c r="J106" s="248">
        <f>ROUND(I106*H106,2)</f>
        <v>0</v>
      </c>
      <c r="K106" s="244" t="s">
        <v>128</v>
      </c>
      <c r="L106" s="249"/>
      <c r="M106" s="250" t="s">
        <v>19</v>
      </c>
      <c r="N106" s="251" t="s">
        <v>42</v>
      </c>
      <c r="O106" s="85"/>
      <c r="P106" s="215">
        <f>O106*H106</f>
        <v>0</v>
      </c>
      <c r="Q106" s="215">
        <v>9E-05</v>
      </c>
      <c r="R106" s="215">
        <f>Q106*H106</f>
        <v>0.016560000000000002</v>
      </c>
      <c r="S106" s="215">
        <v>0</v>
      </c>
      <c r="T106" s="216">
        <f>S106*H106</f>
        <v>0</v>
      </c>
      <c r="U106" s="39"/>
      <c r="V106" s="39"/>
      <c r="W106" s="39"/>
      <c r="X106" s="39"/>
      <c r="Y106" s="39"/>
      <c r="Z106" s="39"/>
      <c r="AA106" s="39"/>
      <c r="AB106" s="39"/>
      <c r="AC106" s="39"/>
      <c r="AD106" s="39"/>
      <c r="AE106" s="39"/>
      <c r="AR106" s="217" t="s">
        <v>176</v>
      </c>
      <c r="AT106" s="217" t="s">
        <v>158</v>
      </c>
      <c r="AU106" s="217" t="s">
        <v>81</v>
      </c>
      <c r="AY106" s="18" t="s">
        <v>121</v>
      </c>
      <c r="BE106" s="218">
        <f>IF(N106="základní",J106,0)</f>
        <v>0</v>
      </c>
      <c r="BF106" s="218">
        <f>IF(N106="snížená",J106,0)</f>
        <v>0</v>
      </c>
      <c r="BG106" s="218">
        <f>IF(N106="zákl. přenesená",J106,0)</f>
        <v>0</v>
      </c>
      <c r="BH106" s="218">
        <f>IF(N106="sníž. přenesená",J106,0)</f>
        <v>0</v>
      </c>
      <c r="BI106" s="218">
        <f>IF(N106="nulová",J106,0)</f>
        <v>0</v>
      </c>
      <c r="BJ106" s="18" t="s">
        <v>79</v>
      </c>
      <c r="BK106" s="218">
        <f>ROUND(I106*H106,2)</f>
        <v>0</v>
      </c>
      <c r="BL106" s="18" t="s">
        <v>177</v>
      </c>
      <c r="BM106" s="217" t="s">
        <v>391</v>
      </c>
    </row>
    <row r="107" spans="1:51" s="13" customFormat="1" ht="12">
      <c r="A107" s="13"/>
      <c r="B107" s="219"/>
      <c r="C107" s="220"/>
      <c r="D107" s="221" t="s">
        <v>131</v>
      </c>
      <c r="E107" s="222" t="s">
        <v>19</v>
      </c>
      <c r="F107" s="223" t="s">
        <v>132</v>
      </c>
      <c r="G107" s="220"/>
      <c r="H107" s="222" t="s">
        <v>19</v>
      </c>
      <c r="I107" s="224"/>
      <c r="J107" s="220"/>
      <c r="K107" s="220"/>
      <c r="L107" s="225"/>
      <c r="M107" s="226"/>
      <c r="N107" s="227"/>
      <c r="O107" s="227"/>
      <c r="P107" s="227"/>
      <c r="Q107" s="227"/>
      <c r="R107" s="227"/>
      <c r="S107" s="227"/>
      <c r="T107" s="228"/>
      <c r="U107" s="13"/>
      <c r="V107" s="13"/>
      <c r="W107" s="13"/>
      <c r="X107" s="13"/>
      <c r="Y107" s="13"/>
      <c r="Z107" s="13"/>
      <c r="AA107" s="13"/>
      <c r="AB107" s="13"/>
      <c r="AC107" s="13"/>
      <c r="AD107" s="13"/>
      <c r="AE107" s="13"/>
      <c r="AT107" s="229" t="s">
        <v>131</v>
      </c>
      <c r="AU107" s="229" t="s">
        <v>81</v>
      </c>
      <c r="AV107" s="13" t="s">
        <v>79</v>
      </c>
      <c r="AW107" s="13" t="s">
        <v>32</v>
      </c>
      <c r="AX107" s="13" t="s">
        <v>71</v>
      </c>
      <c r="AY107" s="229" t="s">
        <v>121</v>
      </c>
    </row>
    <row r="108" spans="1:51" s="14" customFormat="1" ht="12">
      <c r="A108" s="14"/>
      <c r="B108" s="230"/>
      <c r="C108" s="231"/>
      <c r="D108" s="221" t="s">
        <v>131</v>
      </c>
      <c r="E108" s="232" t="s">
        <v>19</v>
      </c>
      <c r="F108" s="233" t="s">
        <v>390</v>
      </c>
      <c r="G108" s="231"/>
      <c r="H108" s="234">
        <v>184</v>
      </c>
      <c r="I108" s="235"/>
      <c r="J108" s="231"/>
      <c r="K108" s="231"/>
      <c r="L108" s="236"/>
      <c r="M108" s="237"/>
      <c r="N108" s="238"/>
      <c r="O108" s="238"/>
      <c r="P108" s="238"/>
      <c r="Q108" s="238"/>
      <c r="R108" s="238"/>
      <c r="S108" s="238"/>
      <c r="T108" s="239"/>
      <c r="U108" s="14"/>
      <c r="V108" s="14"/>
      <c r="W108" s="14"/>
      <c r="X108" s="14"/>
      <c r="Y108" s="14"/>
      <c r="Z108" s="14"/>
      <c r="AA108" s="14"/>
      <c r="AB108" s="14"/>
      <c r="AC108" s="14"/>
      <c r="AD108" s="14"/>
      <c r="AE108" s="14"/>
      <c r="AT108" s="240" t="s">
        <v>131</v>
      </c>
      <c r="AU108" s="240" t="s">
        <v>81</v>
      </c>
      <c r="AV108" s="14" t="s">
        <v>81</v>
      </c>
      <c r="AW108" s="14" t="s">
        <v>32</v>
      </c>
      <c r="AX108" s="14" t="s">
        <v>79</v>
      </c>
      <c r="AY108" s="240" t="s">
        <v>121</v>
      </c>
    </row>
    <row r="109" spans="1:65" s="2" customFormat="1" ht="24.15" customHeight="1">
      <c r="A109" s="39"/>
      <c r="B109" s="40"/>
      <c r="C109" s="205" t="s">
        <v>179</v>
      </c>
      <c r="D109" s="205" t="s">
        <v>124</v>
      </c>
      <c r="E109" s="207" t="s">
        <v>392</v>
      </c>
      <c r="F109" s="208" t="s">
        <v>393</v>
      </c>
      <c r="G109" s="209" t="s">
        <v>136</v>
      </c>
      <c r="H109" s="210">
        <v>1132</v>
      </c>
      <c r="I109" s="211"/>
      <c r="J109" s="212">
        <f>ROUND(I109*H109,2)</f>
        <v>0</v>
      </c>
      <c r="K109" s="208" t="s">
        <v>128</v>
      </c>
      <c r="L109" s="45"/>
      <c r="M109" s="213" t="s">
        <v>19</v>
      </c>
      <c r="N109" s="214" t="s">
        <v>42</v>
      </c>
      <c r="O109" s="85"/>
      <c r="P109" s="215">
        <f>O109*H109</f>
        <v>0</v>
      </c>
      <c r="Q109" s="215">
        <v>0</v>
      </c>
      <c r="R109" s="215">
        <f>Q109*H109</f>
        <v>0</v>
      </c>
      <c r="S109" s="215">
        <v>0</v>
      </c>
      <c r="T109" s="216">
        <f>S109*H109</f>
        <v>0</v>
      </c>
      <c r="U109" s="39"/>
      <c r="V109" s="39"/>
      <c r="W109" s="39"/>
      <c r="X109" s="39"/>
      <c r="Y109" s="39"/>
      <c r="Z109" s="39"/>
      <c r="AA109" s="39"/>
      <c r="AB109" s="39"/>
      <c r="AC109" s="39"/>
      <c r="AD109" s="39"/>
      <c r="AE109" s="39"/>
      <c r="AR109" s="217" t="s">
        <v>137</v>
      </c>
      <c r="AT109" s="217" t="s">
        <v>124</v>
      </c>
      <c r="AU109" s="217" t="s">
        <v>81</v>
      </c>
      <c r="AY109" s="18" t="s">
        <v>121</v>
      </c>
      <c r="BE109" s="218">
        <f>IF(N109="základní",J109,0)</f>
        <v>0</v>
      </c>
      <c r="BF109" s="218">
        <f>IF(N109="snížená",J109,0)</f>
        <v>0</v>
      </c>
      <c r="BG109" s="218">
        <f>IF(N109="zákl. přenesená",J109,0)</f>
        <v>0</v>
      </c>
      <c r="BH109" s="218">
        <f>IF(N109="sníž. přenesená",J109,0)</f>
        <v>0</v>
      </c>
      <c r="BI109" s="218">
        <f>IF(N109="nulová",J109,0)</f>
        <v>0</v>
      </c>
      <c r="BJ109" s="18" t="s">
        <v>79</v>
      </c>
      <c r="BK109" s="218">
        <f>ROUND(I109*H109,2)</f>
        <v>0</v>
      </c>
      <c r="BL109" s="18" t="s">
        <v>137</v>
      </c>
      <c r="BM109" s="217" t="s">
        <v>394</v>
      </c>
    </row>
    <row r="110" spans="1:51" s="14" customFormat="1" ht="12">
      <c r="A110" s="14"/>
      <c r="B110" s="230"/>
      <c r="C110" s="231"/>
      <c r="D110" s="221" t="s">
        <v>131</v>
      </c>
      <c r="E110" s="232" t="s">
        <v>19</v>
      </c>
      <c r="F110" s="233" t="s">
        <v>377</v>
      </c>
      <c r="G110" s="231"/>
      <c r="H110" s="234">
        <v>1132</v>
      </c>
      <c r="I110" s="235"/>
      <c r="J110" s="231"/>
      <c r="K110" s="231"/>
      <c r="L110" s="236"/>
      <c r="M110" s="237"/>
      <c r="N110" s="238"/>
      <c r="O110" s="238"/>
      <c r="P110" s="238"/>
      <c r="Q110" s="238"/>
      <c r="R110" s="238"/>
      <c r="S110" s="238"/>
      <c r="T110" s="239"/>
      <c r="U110" s="14"/>
      <c r="V110" s="14"/>
      <c r="W110" s="14"/>
      <c r="X110" s="14"/>
      <c r="Y110" s="14"/>
      <c r="Z110" s="14"/>
      <c r="AA110" s="14"/>
      <c r="AB110" s="14"/>
      <c r="AC110" s="14"/>
      <c r="AD110" s="14"/>
      <c r="AE110" s="14"/>
      <c r="AT110" s="240" t="s">
        <v>131</v>
      </c>
      <c r="AU110" s="240" t="s">
        <v>81</v>
      </c>
      <c r="AV110" s="14" t="s">
        <v>81</v>
      </c>
      <c r="AW110" s="14" t="s">
        <v>32</v>
      </c>
      <c r="AX110" s="14" t="s">
        <v>79</v>
      </c>
      <c r="AY110" s="240" t="s">
        <v>121</v>
      </c>
    </row>
    <row r="111" spans="1:65" s="2" customFormat="1" ht="24.15" customHeight="1">
      <c r="A111" s="39"/>
      <c r="B111" s="40"/>
      <c r="C111" s="205" t="s">
        <v>184</v>
      </c>
      <c r="D111" s="205" t="s">
        <v>124</v>
      </c>
      <c r="E111" s="207" t="s">
        <v>395</v>
      </c>
      <c r="F111" s="208" t="s">
        <v>396</v>
      </c>
      <c r="G111" s="209" t="s">
        <v>136</v>
      </c>
      <c r="H111" s="210">
        <v>23</v>
      </c>
      <c r="I111" s="211"/>
      <c r="J111" s="212">
        <f>ROUND(I111*H111,2)</f>
        <v>0</v>
      </c>
      <c r="K111" s="208" t="s">
        <v>128</v>
      </c>
      <c r="L111" s="45"/>
      <c r="M111" s="213" t="s">
        <v>19</v>
      </c>
      <c r="N111" s="214" t="s">
        <v>42</v>
      </c>
      <c r="O111" s="85"/>
      <c r="P111" s="215">
        <f>O111*H111</f>
        <v>0</v>
      </c>
      <c r="Q111" s="215">
        <v>0</v>
      </c>
      <c r="R111" s="215">
        <f>Q111*H111</f>
        <v>0</v>
      </c>
      <c r="S111" s="215">
        <v>0</v>
      </c>
      <c r="T111" s="216">
        <f>S111*H111</f>
        <v>0</v>
      </c>
      <c r="U111" s="39"/>
      <c r="V111" s="39"/>
      <c r="W111" s="39"/>
      <c r="X111" s="39"/>
      <c r="Y111" s="39"/>
      <c r="Z111" s="39"/>
      <c r="AA111" s="39"/>
      <c r="AB111" s="39"/>
      <c r="AC111" s="39"/>
      <c r="AD111" s="39"/>
      <c r="AE111" s="39"/>
      <c r="AR111" s="217" t="s">
        <v>137</v>
      </c>
      <c r="AT111" s="217" t="s">
        <v>124</v>
      </c>
      <c r="AU111" s="217" t="s">
        <v>81</v>
      </c>
      <c r="AY111" s="18" t="s">
        <v>121</v>
      </c>
      <c r="BE111" s="218">
        <f>IF(N111="základní",J111,0)</f>
        <v>0</v>
      </c>
      <c r="BF111" s="218">
        <f>IF(N111="snížená",J111,0)</f>
        <v>0</v>
      </c>
      <c r="BG111" s="218">
        <f>IF(N111="zákl. přenesená",J111,0)</f>
        <v>0</v>
      </c>
      <c r="BH111" s="218">
        <f>IF(N111="sníž. přenesená",J111,0)</f>
        <v>0</v>
      </c>
      <c r="BI111" s="218">
        <f>IF(N111="nulová",J111,0)</f>
        <v>0</v>
      </c>
      <c r="BJ111" s="18" t="s">
        <v>79</v>
      </c>
      <c r="BK111" s="218">
        <f>ROUND(I111*H111,2)</f>
        <v>0</v>
      </c>
      <c r="BL111" s="18" t="s">
        <v>137</v>
      </c>
      <c r="BM111" s="217" t="s">
        <v>397</v>
      </c>
    </row>
    <row r="112" spans="1:51" s="14" customFormat="1" ht="12">
      <c r="A112" s="14"/>
      <c r="B112" s="230"/>
      <c r="C112" s="231"/>
      <c r="D112" s="221" t="s">
        <v>131</v>
      </c>
      <c r="E112" s="232" t="s">
        <v>19</v>
      </c>
      <c r="F112" s="233" t="s">
        <v>398</v>
      </c>
      <c r="G112" s="231"/>
      <c r="H112" s="234">
        <v>23</v>
      </c>
      <c r="I112" s="235"/>
      <c r="J112" s="231"/>
      <c r="K112" s="231"/>
      <c r="L112" s="236"/>
      <c r="M112" s="237"/>
      <c r="N112" s="238"/>
      <c r="O112" s="238"/>
      <c r="P112" s="238"/>
      <c r="Q112" s="238"/>
      <c r="R112" s="238"/>
      <c r="S112" s="238"/>
      <c r="T112" s="239"/>
      <c r="U112" s="14"/>
      <c r="V112" s="14"/>
      <c r="W112" s="14"/>
      <c r="X112" s="14"/>
      <c r="Y112" s="14"/>
      <c r="Z112" s="14"/>
      <c r="AA112" s="14"/>
      <c r="AB112" s="14"/>
      <c r="AC112" s="14"/>
      <c r="AD112" s="14"/>
      <c r="AE112" s="14"/>
      <c r="AT112" s="240" t="s">
        <v>131</v>
      </c>
      <c r="AU112" s="240" t="s">
        <v>81</v>
      </c>
      <c r="AV112" s="14" t="s">
        <v>81</v>
      </c>
      <c r="AW112" s="14" t="s">
        <v>32</v>
      </c>
      <c r="AX112" s="14" t="s">
        <v>79</v>
      </c>
      <c r="AY112" s="240" t="s">
        <v>121</v>
      </c>
    </row>
    <row r="113" spans="1:65" s="2" customFormat="1" ht="90" customHeight="1">
      <c r="A113" s="39"/>
      <c r="B113" s="40"/>
      <c r="C113" s="205" t="s">
        <v>188</v>
      </c>
      <c r="D113" s="206" t="s">
        <v>124</v>
      </c>
      <c r="E113" s="207" t="s">
        <v>153</v>
      </c>
      <c r="F113" s="208" t="s">
        <v>154</v>
      </c>
      <c r="G113" s="209" t="s">
        <v>136</v>
      </c>
      <c r="H113" s="210">
        <v>23</v>
      </c>
      <c r="I113" s="211"/>
      <c r="J113" s="212">
        <f>ROUND(I113*H113,2)</f>
        <v>0</v>
      </c>
      <c r="K113" s="208" t="s">
        <v>128</v>
      </c>
      <c r="L113" s="45"/>
      <c r="M113" s="213" t="s">
        <v>19</v>
      </c>
      <c r="N113" s="214" t="s">
        <v>42</v>
      </c>
      <c r="O113" s="85"/>
      <c r="P113" s="215">
        <f>O113*H113</f>
        <v>0</v>
      </c>
      <c r="Q113" s="215">
        <v>0</v>
      </c>
      <c r="R113" s="215">
        <f>Q113*H113</f>
        <v>0</v>
      </c>
      <c r="S113" s="215">
        <v>0</v>
      </c>
      <c r="T113" s="216">
        <f>S113*H113</f>
        <v>0</v>
      </c>
      <c r="U113" s="39"/>
      <c r="V113" s="39"/>
      <c r="W113" s="39"/>
      <c r="X113" s="39"/>
      <c r="Y113" s="39"/>
      <c r="Z113" s="39"/>
      <c r="AA113" s="39"/>
      <c r="AB113" s="39"/>
      <c r="AC113" s="39"/>
      <c r="AD113" s="39"/>
      <c r="AE113" s="39"/>
      <c r="AR113" s="217" t="s">
        <v>137</v>
      </c>
      <c r="AT113" s="217" t="s">
        <v>124</v>
      </c>
      <c r="AU113" s="217" t="s">
        <v>81</v>
      </c>
      <c r="AY113" s="18" t="s">
        <v>121</v>
      </c>
      <c r="BE113" s="218">
        <f>IF(N113="základní",J113,0)</f>
        <v>0</v>
      </c>
      <c r="BF113" s="218">
        <f>IF(N113="snížená",J113,0)</f>
        <v>0</v>
      </c>
      <c r="BG113" s="218">
        <f>IF(N113="zákl. přenesená",J113,0)</f>
        <v>0</v>
      </c>
      <c r="BH113" s="218">
        <f>IF(N113="sníž. přenesená",J113,0)</f>
        <v>0</v>
      </c>
      <c r="BI113" s="218">
        <f>IF(N113="nulová",J113,0)</f>
        <v>0</v>
      </c>
      <c r="BJ113" s="18" t="s">
        <v>79</v>
      </c>
      <c r="BK113" s="218">
        <f>ROUND(I113*H113,2)</f>
        <v>0</v>
      </c>
      <c r="BL113" s="18" t="s">
        <v>137</v>
      </c>
      <c r="BM113" s="217" t="s">
        <v>399</v>
      </c>
    </row>
    <row r="114" spans="1:51" s="13" customFormat="1" ht="12">
      <c r="A114" s="13"/>
      <c r="B114" s="219"/>
      <c r="C114" s="220"/>
      <c r="D114" s="221" t="s">
        <v>131</v>
      </c>
      <c r="E114" s="222" t="s">
        <v>19</v>
      </c>
      <c r="F114" s="223" t="s">
        <v>132</v>
      </c>
      <c r="G114" s="220"/>
      <c r="H114" s="222" t="s">
        <v>19</v>
      </c>
      <c r="I114" s="224"/>
      <c r="J114" s="220"/>
      <c r="K114" s="220"/>
      <c r="L114" s="225"/>
      <c r="M114" s="226"/>
      <c r="N114" s="227"/>
      <c r="O114" s="227"/>
      <c r="P114" s="227"/>
      <c r="Q114" s="227"/>
      <c r="R114" s="227"/>
      <c r="S114" s="227"/>
      <c r="T114" s="228"/>
      <c r="U114" s="13"/>
      <c r="V114" s="13"/>
      <c r="W114" s="13"/>
      <c r="X114" s="13"/>
      <c r="Y114" s="13"/>
      <c r="Z114" s="13"/>
      <c r="AA114" s="13"/>
      <c r="AB114" s="13"/>
      <c r="AC114" s="13"/>
      <c r="AD114" s="13"/>
      <c r="AE114" s="13"/>
      <c r="AT114" s="229" t="s">
        <v>131</v>
      </c>
      <c r="AU114" s="229" t="s">
        <v>81</v>
      </c>
      <c r="AV114" s="13" t="s">
        <v>79</v>
      </c>
      <c r="AW114" s="13" t="s">
        <v>32</v>
      </c>
      <c r="AX114" s="13" t="s">
        <v>71</v>
      </c>
      <c r="AY114" s="229" t="s">
        <v>121</v>
      </c>
    </row>
    <row r="115" spans="1:51" s="14" customFormat="1" ht="12">
      <c r="A115" s="14"/>
      <c r="B115" s="230"/>
      <c r="C115" s="231"/>
      <c r="D115" s="221" t="s">
        <v>131</v>
      </c>
      <c r="E115" s="232" t="s">
        <v>19</v>
      </c>
      <c r="F115" s="233" t="s">
        <v>400</v>
      </c>
      <c r="G115" s="231"/>
      <c r="H115" s="234">
        <v>5</v>
      </c>
      <c r="I115" s="235"/>
      <c r="J115" s="231"/>
      <c r="K115" s="231"/>
      <c r="L115" s="236"/>
      <c r="M115" s="237"/>
      <c r="N115" s="238"/>
      <c r="O115" s="238"/>
      <c r="P115" s="238"/>
      <c r="Q115" s="238"/>
      <c r="R115" s="238"/>
      <c r="S115" s="238"/>
      <c r="T115" s="239"/>
      <c r="U115" s="14"/>
      <c r="V115" s="14"/>
      <c r="W115" s="14"/>
      <c r="X115" s="14"/>
      <c r="Y115" s="14"/>
      <c r="Z115" s="14"/>
      <c r="AA115" s="14"/>
      <c r="AB115" s="14"/>
      <c r="AC115" s="14"/>
      <c r="AD115" s="14"/>
      <c r="AE115" s="14"/>
      <c r="AT115" s="240" t="s">
        <v>131</v>
      </c>
      <c r="AU115" s="240" t="s">
        <v>81</v>
      </c>
      <c r="AV115" s="14" t="s">
        <v>81</v>
      </c>
      <c r="AW115" s="14" t="s">
        <v>32</v>
      </c>
      <c r="AX115" s="14" t="s">
        <v>71</v>
      </c>
      <c r="AY115" s="240" t="s">
        <v>121</v>
      </c>
    </row>
    <row r="116" spans="1:51" s="14" customFormat="1" ht="12">
      <c r="A116" s="14"/>
      <c r="B116" s="230"/>
      <c r="C116" s="231"/>
      <c r="D116" s="221" t="s">
        <v>131</v>
      </c>
      <c r="E116" s="232" t="s">
        <v>19</v>
      </c>
      <c r="F116" s="233" t="s">
        <v>401</v>
      </c>
      <c r="G116" s="231"/>
      <c r="H116" s="234">
        <v>18</v>
      </c>
      <c r="I116" s="235"/>
      <c r="J116" s="231"/>
      <c r="K116" s="231"/>
      <c r="L116" s="236"/>
      <c r="M116" s="237"/>
      <c r="N116" s="238"/>
      <c r="O116" s="238"/>
      <c r="P116" s="238"/>
      <c r="Q116" s="238"/>
      <c r="R116" s="238"/>
      <c r="S116" s="238"/>
      <c r="T116" s="239"/>
      <c r="U116" s="14"/>
      <c r="V116" s="14"/>
      <c r="W116" s="14"/>
      <c r="X116" s="14"/>
      <c r="Y116" s="14"/>
      <c r="Z116" s="14"/>
      <c r="AA116" s="14"/>
      <c r="AB116" s="14"/>
      <c r="AC116" s="14"/>
      <c r="AD116" s="14"/>
      <c r="AE116" s="14"/>
      <c r="AT116" s="240" t="s">
        <v>131</v>
      </c>
      <c r="AU116" s="240" t="s">
        <v>81</v>
      </c>
      <c r="AV116" s="14" t="s">
        <v>81</v>
      </c>
      <c r="AW116" s="14" t="s">
        <v>32</v>
      </c>
      <c r="AX116" s="14" t="s">
        <v>71</v>
      </c>
      <c r="AY116" s="240" t="s">
        <v>121</v>
      </c>
    </row>
    <row r="117" spans="1:51" s="15" customFormat="1" ht="12">
      <c r="A117" s="15"/>
      <c r="B117" s="255"/>
      <c r="C117" s="256"/>
      <c r="D117" s="221" t="s">
        <v>131</v>
      </c>
      <c r="E117" s="257" t="s">
        <v>19</v>
      </c>
      <c r="F117" s="258" t="s">
        <v>208</v>
      </c>
      <c r="G117" s="256"/>
      <c r="H117" s="259">
        <v>23</v>
      </c>
      <c r="I117" s="260"/>
      <c r="J117" s="256"/>
      <c r="K117" s="256"/>
      <c r="L117" s="261"/>
      <c r="M117" s="262"/>
      <c r="N117" s="263"/>
      <c r="O117" s="263"/>
      <c r="P117" s="263"/>
      <c r="Q117" s="263"/>
      <c r="R117" s="263"/>
      <c r="S117" s="263"/>
      <c r="T117" s="264"/>
      <c r="U117" s="15"/>
      <c r="V117" s="15"/>
      <c r="W117" s="15"/>
      <c r="X117" s="15"/>
      <c r="Y117" s="15"/>
      <c r="Z117" s="15"/>
      <c r="AA117" s="15"/>
      <c r="AB117" s="15"/>
      <c r="AC117" s="15"/>
      <c r="AD117" s="15"/>
      <c r="AE117" s="15"/>
      <c r="AT117" s="265" t="s">
        <v>131</v>
      </c>
      <c r="AU117" s="265" t="s">
        <v>81</v>
      </c>
      <c r="AV117" s="15" t="s">
        <v>137</v>
      </c>
      <c r="AW117" s="15" t="s">
        <v>32</v>
      </c>
      <c r="AX117" s="15" t="s">
        <v>79</v>
      </c>
      <c r="AY117" s="265" t="s">
        <v>121</v>
      </c>
    </row>
    <row r="118" spans="1:65" s="2" customFormat="1" ht="55.5" customHeight="1">
      <c r="A118" s="39"/>
      <c r="B118" s="40"/>
      <c r="C118" s="205" t="s">
        <v>194</v>
      </c>
      <c r="D118" s="205" t="s">
        <v>124</v>
      </c>
      <c r="E118" s="207" t="s">
        <v>255</v>
      </c>
      <c r="F118" s="208" t="s">
        <v>256</v>
      </c>
      <c r="G118" s="209" t="s">
        <v>227</v>
      </c>
      <c r="H118" s="210">
        <v>24</v>
      </c>
      <c r="I118" s="211"/>
      <c r="J118" s="212">
        <f>ROUND(I118*H118,2)</f>
        <v>0</v>
      </c>
      <c r="K118" s="208" t="s">
        <v>128</v>
      </c>
      <c r="L118" s="45"/>
      <c r="M118" s="213" t="s">
        <v>19</v>
      </c>
      <c r="N118" s="214" t="s">
        <v>42</v>
      </c>
      <c r="O118" s="85"/>
      <c r="P118" s="215">
        <f>O118*H118</f>
        <v>0</v>
      </c>
      <c r="Q118" s="215">
        <v>0</v>
      </c>
      <c r="R118" s="215">
        <f>Q118*H118</f>
        <v>0</v>
      </c>
      <c r="S118" s="215">
        <v>0</v>
      </c>
      <c r="T118" s="216">
        <f>S118*H118</f>
        <v>0</v>
      </c>
      <c r="U118" s="39"/>
      <c r="V118" s="39"/>
      <c r="W118" s="39"/>
      <c r="X118" s="39"/>
      <c r="Y118" s="39"/>
      <c r="Z118" s="39"/>
      <c r="AA118" s="39"/>
      <c r="AB118" s="39"/>
      <c r="AC118" s="39"/>
      <c r="AD118" s="39"/>
      <c r="AE118" s="39"/>
      <c r="AR118" s="217" t="s">
        <v>137</v>
      </c>
      <c r="AT118" s="217" t="s">
        <v>124</v>
      </c>
      <c r="AU118" s="217" t="s">
        <v>81</v>
      </c>
      <c r="AY118" s="18" t="s">
        <v>121</v>
      </c>
      <c r="BE118" s="218">
        <f>IF(N118="základní",J118,0)</f>
        <v>0</v>
      </c>
      <c r="BF118" s="218">
        <f>IF(N118="snížená",J118,0)</f>
        <v>0</v>
      </c>
      <c r="BG118" s="218">
        <f>IF(N118="zákl. přenesená",J118,0)</f>
        <v>0</v>
      </c>
      <c r="BH118" s="218">
        <f>IF(N118="sníž. přenesená",J118,0)</f>
        <v>0</v>
      </c>
      <c r="BI118" s="218">
        <f>IF(N118="nulová",J118,0)</f>
        <v>0</v>
      </c>
      <c r="BJ118" s="18" t="s">
        <v>79</v>
      </c>
      <c r="BK118" s="218">
        <f>ROUND(I118*H118,2)</f>
        <v>0</v>
      </c>
      <c r="BL118" s="18" t="s">
        <v>137</v>
      </c>
      <c r="BM118" s="217" t="s">
        <v>402</v>
      </c>
    </row>
    <row r="119" spans="1:51" s="14" customFormat="1" ht="12">
      <c r="A119" s="14"/>
      <c r="B119" s="230"/>
      <c r="C119" s="231"/>
      <c r="D119" s="221" t="s">
        <v>131</v>
      </c>
      <c r="E119" s="232" t="s">
        <v>19</v>
      </c>
      <c r="F119" s="233" t="s">
        <v>403</v>
      </c>
      <c r="G119" s="231"/>
      <c r="H119" s="234">
        <v>24</v>
      </c>
      <c r="I119" s="235"/>
      <c r="J119" s="231"/>
      <c r="K119" s="231"/>
      <c r="L119" s="236"/>
      <c r="M119" s="237"/>
      <c r="N119" s="238"/>
      <c r="O119" s="238"/>
      <c r="P119" s="238"/>
      <c r="Q119" s="238"/>
      <c r="R119" s="238"/>
      <c r="S119" s="238"/>
      <c r="T119" s="239"/>
      <c r="U119" s="14"/>
      <c r="V119" s="14"/>
      <c r="W119" s="14"/>
      <c r="X119" s="14"/>
      <c r="Y119" s="14"/>
      <c r="Z119" s="14"/>
      <c r="AA119" s="14"/>
      <c r="AB119" s="14"/>
      <c r="AC119" s="14"/>
      <c r="AD119" s="14"/>
      <c r="AE119" s="14"/>
      <c r="AT119" s="240" t="s">
        <v>131</v>
      </c>
      <c r="AU119" s="240" t="s">
        <v>81</v>
      </c>
      <c r="AV119" s="14" t="s">
        <v>81</v>
      </c>
      <c r="AW119" s="14" t="s">
        <v>32</v>
      </c>
      <c r="AX119" s="14" t="s">
        <v>79</v>
      </c>
      <c r="AY119" s="240" t="s">
        <v>121</v>
      </c>
    </row>
    <row r="120" spans="1:65" s="2" customFormat="1" ht="16.5" customHeight="1">
      <c r="A120" s="39"/>
      <c r="B120" s="40"/>
      <c r="C120" s="242" t="s">
        <v>8</v>
      </c>
      <c r="D120" s="242" t="s">
        <v>158</v>
      </c>
      <c r="E120" s="243" t="s">
        <v>404</v>
      </c>
      <c r="F120" s="244" t="s">
        <v>405</v>
      </c>
      <c r="G120" s="245" t="s">
        <v>136</v>
      </c>
      <c r="H120" s="246">
        <v>19</v>
      </c>
      <c r="I120" s="247"/>
      <c r="J120" s="248">
        <f>ROUND(I120*H120,2)</f>
        <v>0</v>
      </c>
      <c r="K120" s="244" t="s">
        <v>128</v>
      </c>
      <c r="L120" s="249"/>
      <c r="M120" s="250" t="s">
        <v>19</v>
      </c>
      <c r="N120" s="251" t="s">
        <v>42</v>
      </c>
      <c r="O120" s="85"/>
      <c r="P120" s="215">
        <f>O120*H120</f>
        <v>0</v>
      </c>
      <c r="Q120" s="215">
        <v>4.50225</v>
      </c>
      <c r="R120" s="215">
        <f>Q120*H120</f>
        <v>85.54275</v>
      </c>
      <c r="S120" s="215">
        <v>0</v>
      </c>
      <c r="T120" s="216">
        <f>S120*H120</f>
        <v>0</v>
      </c>
      <c r="U120" s="39"/>
      <c r="V120" s="39"/>
      <c r="W120" s="39"/>
      <c r="X120" s="39"/>
      <c r="Y120" s="39"/>
      <c r="Z120" s="39"/>
      <c r="AA120" s="39"/>
      <c r="AB120" s="39"/>
      <c r="AC120" s="39"/>
      <c r="AD120" s="39"/>
      <c r="AE120" s="39"/>
      <c r="AR120" s="217" t="s">
        <v>161</v>
      </c>
      <c r="AT120" s="217" t="s">
        <v>158</v>
      </c>
      <c r="AU120" s="217" t="s">
        <v>81</v>
      </c>
      <c r="AY120" s="18" t="s">
        <v>121</v>
      </c>
      <c r="BE120" s="218">
        <f>IF(N120="základní",J120,0)</f>
        <v>0</v>
      </c>
      <c r="BF120" s="218">
        <f>IF(N120="snížená",J120,0)</f>
        <v>0</v>
      </c>
      <c r="BG120" s="218">
        <f>IF(N120="zákl. přenesená",J120,0)</f>
        <v>0</v>
      </c>
      <c r="BH120" s="218">
        <f>IF(N120="sníž. přenesená",J120,0)</f>
        <v>0</v>
      </c>
      <c r="BI120" s="218">
        <f>IF(N120="nulová",J120,0)</f>
        <v>0</v>
      </c>
      <c r="BJ120" s="18" t="s">
        <v>79</v>
      </c>
      <c r="BK120" s="218">
        <f>ROUND(I120*H120,2)</f>
        <v>0</v>
      </c>
      <c r="BL120" s="18" t="s">
        <v>137</v>
      </c>
      <c r="BM120" s="217" t="s">
        <v>406</v>
      </c>
    </row>
    <row r="121" spans="1:51" s="14" customFormat="1" ht="12">
      <c r="A121" s="14"/>
      <c r="B121" s="230"/>
      <c r="C121" s="231"/>
      <c r="D121" s="221" t="s">
        <v>131</v>
      </c>
      <c r="E121" s="232" t="s">
        <v>19</v>
      </c>
      <c r="F121" s="233" t="s">
        <v>407</v>
      </c>
      <c r="G121" s="231"/>
      <c r="H121" s="234">
        <v>19</v>
      </c>
      <c r="I121" s="235"/>
      <c r="J121" s="231"/>
      <c r="K121" s="231"/>
      <c r="L121" s="236"/>
      <c r="M121" s="237"/>
      <c r="N121" s="238"/>
      <c r="O121" s="238"/>
      <c r="P121" s="238"/>
      <c r="Q121" s="238"/>
      <c r="R121" s="238"/>
      <c r="S121" s="238"/>
      <c r="T121" s="239"/>
      <c r="U121" s="14"/>
      <c r="V121" s="14"/>
      <c r="W121" s="14"/>
      <c r="X121" s="14"/>
      <c r="Y121" s="14"/>
      <c r="Z121" s="14"/>
      <c r="AA121" s="14"/>
      <c r="AB121" s="14"/>
      <c r="AC121" s="14"/>
      <c r="AD121" s="14"/>
      <c r="AE121" s="14"/>
      <c r="AT121" s="240" t="s">
        <v>131</v>
      </c>
      <c r="AU121" s="240" t="s">
        <v>81</v>
      </c>
      <c r="AV121" s="14" t="s">
        <v>81</v>
      </c>
      <c r="AW121" s="14" t="s">
        <v>32</v>
      </c>
      <c r="AX121" s="14" t="s">
        <v>79</v>
      </c>
      <c r="AY121" s="240" t="s">
        <v>121</v>
      </c>
    </row>
    <row r="122" spans="1:65" s="2" customFormat="1" ht="49.05" customHeight="1">
      <c r="A122" s="39"/>
      <c r="B122" s="40"/>
      <c r="C122" s="205" t="s">
        <v>209</v>
      </c>
      <c r="D122" s="205" t="s">
        <v>124</v>
      </c>
      <c r="E122" s="207" t="s">
        <v>408</v>
      </c>
      <c r="F122" s="208" t="s">
        <v>409</v>
      </c>
      <c r="G122" s="209" t="s">
        <v>227</v>
      </c>
      <c r="H122" s="210">
        <v>16</v>
      </c>
      <c r="I122" s="211"/>
      <c r="J122" s="212">
        <f>ROUND(I122*H122,2)</f>
        <v>0</v>
      </c>
      <c r="K122" s="208" t="s">
        <v>128</v>
      </c>
      <c r="L122" s="45"/>
      <c r="M122" s="213" t="s">
        <v>19</v>
      </c>
      <c r="N122" s="214" t="s">
        <v>42</v>
      </c>
      <c r="O122" s="85"/>
      <c r="P122" s="215">
        <f>O122*H122</f>
        <v>0</v>
      </c>
      <c r="Q122" s="215">
        <v>0</v>
      </c>
      <c r="R122" s="215">
        <f>Q122*H122</f>
        <v>0</v>
      </c>
      <c r="S122" s="215">
        <v>0</v>
      </c>
      <c r="T122" s="216">
        <f>S122*H122</f>
        <v>0</v>
      </c>
      <c r="U122" s="39"/>
      <c r="V122" s="39"/>
      <c r="W122" s="39"/>
      <c r="X122" s="39"/>
      <c r="Y122" s="39"/>
      <c r="Z122" s="39"/>
      <c r="AA122" s="39"/>
      <c r="AB122" s="39"/>
      <c r="AC122" s="39"/>
      <c r="AD122" s="39"/>
      <c r="AE122" s="39"/>
      <c r="AR122" s="217" t="s">
        <v>137</v>
      </c>
      <c r="AT122" s="217" t="s">
        <v>124</v>
      </c>
      <c r="AU122" s="217" t="s">
        <v>81</v>
      </c>
      <c r="AY122" s="18" t="s">
        <v>121</v>
      </c>
      <c r="BE122" s="218">
        <f>IF(N122="základní",J122,0)</f>
        <v>0</v>
      </c>
      <c r="BF122" s="218">
        <f>IF(N122="snížená",J122,0)</f>
        <v>0</v>
      </c>
      <c r="BG122" s="218">
        <f>IF(N122="zákl. přenesená",J122,0)</f>
        <v>0</v>
      </c>
      <c r="BH122" s="218">
        <f>IF(N122="sníž. přenesená",J122,0)</f>
        <v>0</v>
      </c>
      <c r="BI122" s="218">
        <f>IF(N122="nulová",J122,0)</f>
        <v>0</v>
      </c>
      <c r="BJ122" s="18" t="s">
        <v>79</v>
      </c>
      <c r="BK122" s="218">
        <f>ROUND(I122*H122,2)</f>
        <v>0</v>
      </c>
      <c r="BL122" s="18" t="s">
        <v>137</v>
      </c>
      <c r="BM122" s="217" t="s">
        <v>410</v>
      </c>
    </row>
    <row r="123" spans="1:51" s="14" customFormat="1" ht="12">
      <c r="A123" s="14"/>
      <c r="B123" s="230"/>
      <c r="C123" s="231"/>
      <c r="D123" s="221" t="s">
        <v>131</v>
      </c>
      <c r="E123" s="232" t="s">
        <v>19</v>
      </c>
      <c r="F123" s="233" t="s">
        <v>411</v>
      </c>
      <c r="G123" s="231"/>
      <c r="H123" s="234">
        <v>16</v>
      </c>
      <c r="I123" s="235"/>
      <c r="J123" s="231"/>
      <c r="K123" s="231"/>
      <c r="L123" s="236"/>
      <c r="M123" s="237"/>
      <c r="N123" s="238"/>
      <c r="O123" s="238"/>
      <c r="P123" s="238"/>
      <c r="Q123" s="238"/>
      <c r="R123" s="238"/>
      <c r="S123" s="238"/>
      <c r="T123" s="239"/>
      <c r="U123" s="14"/>
      <c r="V123" s="14"/>
      <c r="W123" s="14"/>
      <c r="X123" s="14"/>
      <c r="Y123" s="14"/>
      <c r="Z123" s="14"/>
      <c r="AA123" s="14"/>
      <c r="AB123" s="14"/>
      <c r="AC123" s="14"/>
      <c r="AD123" s="14"/>
      <c r="AE123" s="14"/>
      <c r="AT123" s="240" t="s">
        <v>131</v>
      </c>
      <c r="AU123" s="240" t="s">
        <v>81</v>
      </c>
      <c r="AV123" s="14" t="s">
        <v>81</v>
      </c>
      <c r="AW123" s="14" t="s">
        <v>32</v>
      </c>
      <c r="AX123" s="14" t="s">
        <v>79</v>
      </c>
      <c r="AY123" s="240" t="s">
        <v>121</v>
      </c>
    </row>
    <row r="124" spans="1:65" s="2" customFormat="1" ht="66.75" customHeight="1">
      <c r="A124" s="39"/>
      <c r="B124" s="40"/>
      <c r="C124" s="205" t="s">
        <v>215</v>
      </c>
      <c r="D124" s="205" t="s">
        <v>124</v>
      </c>
      <c r="E124" s="207" t="s">
        <v>412</v>
      </c>
      <c r="F124" s="208" t="s">
        <v>413</v>
      </c>
      <c r="G124" s="209" t="s">
        <v>202</v>
      </c>
      <c r="H124" s="210">
        <v>17.133</v>
      </c>
      <c r="I124" s="211"/>
      <c r="J124" s="212">
        <f>ROUND(I124*H124,2)</f>
        <v>0</v>
      </c>
      <c r="K124" s="208" t="s">
        <v>128</v>
      </c>
      <c r="L124" s="45"/>
      <c r="M124" s="213" t="s">
        <v>19</v>
      </c>
      <c r="N124" s="214" t="s">
        <v>42</v>
      </c>
      <c r="O124" s="85"/>
      <c r="P124" s="215">
        <f>O124*H124</f>
        <v>0</v>
      </c>
      <c r="Q124" s="215">
        <v>0</v>
      </c>
      <c r="R124" s="215">
        <f>Q124*H124</f>
        <v>0</v>
      </c>
      <c r="S124" s="215">
        <v>0</v>
      </c>
      <c r="T124" s="216">
        <f>S124*H124</f>
        <v>0</v>
      </c>
      <c r="U124" s="39"/>
      <c r="V124" s="39"/>
      <c r="W124" s="39"/>
      <c r="X124" s="39"/>
      <c r="Y124" s="39"/>
      <c r="Z124" s="39"/>
      <c r="AA124" s="39"/>
      <c r="AB124" s="39"/>
      <c r="AC124" s="39"/>
      <c r="AD124" s="39"/>
      <c r="AE124" s="39"/>
      <c r="AR124" s="217" t="s">
        <v>137</v>
      </c>
      <c r="AT124" s="217" t="s">
        <v>124</v>
      </c>
      <c r="AU124" s="217" t="s">
        <v>81</v>
      </c>
      <c r="AY124" s="18" t="s">
        <v>121</v>
      </c>
      <c r="BE124" s="218">
        <f>IF(N124="základní",J124,0)</f>
        <v>0</v>
      </c>
      <c r="BF124" s="218">
        <f>IF(N124="snížená",J124,0)</f>
        <v>0</v>
      </c>
      <c r="BG124" s="218">
        <f>IF(N124="zákl. přenesená",J124,0)</f>
        <v>0</v>
      </c>
      <c r="BH124" s="218">
        <f>IF(N124="sníž. přenesená",J124,0)</f>
        <v>0</v>
      </c>
      <c r="BI124" s="218">
        <f>IF(N124="nulová",J124,0)</f>
        <v>0</v>
      </c>
      <c r="BJ124" s="18" t="s">
        <v>79</v>
      </c>
      <c r="BK124" s="218">
        <f>ROUND(I124*H124,2)</f>
        <v>0</v>
      </c>
      <c r="BL124" s="18" t="s">
        <v>137</v>
      </c>
      <c r="BM124" s="217" t="s">
        <v>414</v>
      </c>
    </row>
    <row r="125" spans="1:51" s="13" customFormat="1" ht="12">
      <c r="A125" s="13"/>
      <c r="B125" s="219"/>
      <c r="C125" s="220"/>
      <c r="D125" s="221" t="s">
        <v>131</v>
      </c>
      <c r="E125" s="222" t="s">
        <v>19</v>
      </c>
      <c r="F125" s="223" t="s">
        <v>415</v>
      </c>
      <c r="G125" s="220"/>
      <c r="H125" s="222" t="s">
        <v>19</v>
      </c>
      <c r="I125" s="224"/>
      <c r="J125" s="220"/>
      <c r="K125" s="220"/>
      <c r="L125" s="225"/>
      <c r="M125" s="226"/>
      <c r="N125" s="227"/>
      <c r="O125" s="227"/>
      <c r="P125" s="227"/>
      <c r="Q125" s="227"/>
      <c r="R125" s="227"/>
      <c r="S125" s="227"/>
      <c r="T125" s="228"/>
      <c r="U125" s="13"/>
      <c r="V125" s="13"/>
      <c r="W125" s="13"/>
      <c r="X125" s="13"/>
      <c r="Y125" s="13"/>
      <c r="Z125" s="13"/>
      <c r="AA125" s="13"/>
      <c r="AB125" s="13"/>
      <c r="AC125" s="13"/>
      <c r="AD125" s="13"/>
      <c r="AE125" s="13"/>
      <c r="AT125" s="229" t="s">
        <v>131</v>
      </c>
      <c r="AU125" s="229" t="s">
        <v>81</v>
      </c>
      <c r="AV125" s="13" t="s">
        <v>79</v>
      </c>
      <c r="AW125" s="13" t="s">
        <v>32</v>
      </c>
      <c r="AX125" s="13" t="s">
        <v>71</v>
      </c>
      <c r="AY125" s="229" t="s">
        <v>121</v>
      </c>
    </row>
    <row r="126" spans="1:51" s="14" customFormat="1" ht="12">
      <c r="A126" s="14"/>
      <c r="B126" s="230"/>
      <c r="C126" s="231"/>
      <c r="D126" s="221" t="s">
        <v>131</v>
      </c>
      <c r="E126" s="232" t="s">
        <v>19</v>
      </c>
      <c r="F126" s="233" t="s">
        <v>416</v>
      </c>
      <c r="G126" s="231"/>
      <c r="H126" s="234">
        <v>17.133</v>
      </c>
      <c r="I126" s="235"/>
      <c r="J126" s="231"/>
      <c r="K126" s="231"/>
      <c r="L126" s="236"/>
      <c r="M126" s="237"/>
      <c r="N126" s="238"/>
      <c r="O126" s="238"/>
      <c r="P126" s="238"/>
      <c r="Q126" s="238"/>
      <c r="R126" s="238"/>
      <c r="S126" s="238"/>
      <c r="T126" s="239"/>
      <c r="U126" s="14"/>
      <c r="V126" s="14"/>
      <c r="W126" s="14"/>
      <c r="X126" s="14"/>
      <c r="Y126" s="14"/>
      <c r="Z126" s="14"/>
      <c r="AA126" s="14"/>
      <c r="AB126" s="14"/>
      <c r="AC126" s="14"/>
      <c r="AD126" s="14"/>
      <c r="AE126" s="14"/>
      <c r="AT126" s="240" t="s">
        <v>131</v>
      </c>
      <c r="AU126" s="240" t="s">
        <v>81</v>
      </c>
      <c r="AV126" s="14" t="s">
        <v>81</v>
      </c>
      <c r="AW126" s="14" t="s">
        <v>32</v>
      </c>
      <c r="AX126" s="14" t="s">
        <v>79</v>
      </c>
      <c r="AY126" s="240" t="s">
        <v>121</v>
      </c>
    </row>
    <row r="127" spans="1:65" s="2" customFormat="1" ht="16.5" customHeight="1">
      <c r="A127" s="39"/>
      <c r="B127" s="40"/>
      <c r="C127" s="242" t="s">
        <v>220</v>
      </c>
      <c r="D127" s="242" t="s">
        <v>158</v>
      </c>
      <c r="E127" s="243" t="s">
        <v>417</v>
      </c>
      <c r="F127" s="244" t="s">
        <v>418</v>
      </c>
      <c r="G127" s="245" t="s">
        <v>136</v>
      </c>
      <c r="H127" s="246">
        <v>4</v>
      </c>
      <c r="I127" s="247"/>
      <c r="J127" s="248">
        <f>ROUND(I127*H127,2)</f>
        <v>0</v>
      </c>
      <c r="K127" s="244" t="s">
        <v>128</v>
      </c>
      <c r="L127" s="249"/>
      <c r="M127" s="250" t="s">
        <v>19</v>
      </c>
      <c r="N127" s="251" t="s">
        <v>42</v>
      </c>
      <c r="O127" s="85"/>
      <c r="P127" s="215">
        <f>O127*H127</f>
        <v>0</v>
      </c>
      <c r="Q127" s="215">
        <v>0.28093</v>
      </c>
      <c r="R127" s="215">
        <f>Q127*H127</f>
        <v>1.12372</v>
      </c>
      <c r="S127" s="215">
        <v>0</v>
      </c>
      <c r="T127" s="216">
        <f>S127*H127</f>
        <v>0</v>
      </c>
      <c r="U127" s="39"/>
      <c r="V127" s="39"/>
      <c r="W127" s="39"/>
      <c r="X127" s="39"/>
      <c r="Y127" s="39"/>
      <c r="Z127" s="39"/>
      <c r="AA127" s="39"/>
      <c r="AB127" s="39"/>
      <c r="AC127" s="39"/>
      <c r="AD127" s="39"/>
      <c r="AE127" s="39"/>
      <c r="AR127" s="217" t="s">
        <v>161</v>
      </c>
      <c r="AT127" s="217" t="s">
        <v>158</v>
      </c>
      <c r="AU127" s="217" t="s">
        <v>81</v>
      </c>
      <c r="AY127" s="18" t="s">
        <v>121</v>
      </c>
      <c r="BE127" s="218">
        <f>IF(N127="základní",J127,0)</f>
        <v>0</v>
      </c>
      <c r="BF127" s="218">
        <f>IF(N127="snížená",J127,0)</f>
        <v>0</v>
      </c>
      <c r="BG127" s="218">
        <f>IF(N127="zákl. přenesená",J127,0)</f>
        <v>0</v>
      </c>
      <c r="BH127" s="218">
        <f>IF(N127="sníž. přenesená",J127,0)</f>
        <v>0</v>
      </c>
      <c r="BI127" s="218">
        <f>IF(N127="nulová",J127,0)</f>
        <v>0</v>
      </c>
      <c r="BJ127" s="18" t="s">
        <v>79</v>
      </c>
      <c r="BK127" s="218">
        <f>ROUND(I127*H127,2)</f>
        <v>0</v>
      </c>
      <c r="BL127" s="18" t="s">
        <v>137</v>
      </c>
      <c r="BM127" s="217" t="s">
        <v>419</v>
      </c>
    </row>
    <row r="128" spans="1:51" s="14" customFormat="1" ht="12">
      <c r="A128" s="14"/>
      <c r="B128" s="230"/>
      <c r="C128" s="231"/>
      <c r="D128" s="221" t="s">
        <v>131</v>
      </c>
      <c r="E128" s="232" t="s">
        <v>19</v>
      </c>
      <c r="F128" s="233" t="s">
        <v>420</v>
      </c>
      <c r="G128" s="231"/>
      <c r="H128" s="234">
        <v>4</v>
      </c>
      <c r="I128" s="235"/>
      <c r="J128" s="231"/>
      <c r="K128" s="231"/>
      <c r="L128" s="236"/>
      <c r="M128" s="237"/>
      <c r="N128" s="238"/>
      <c r="O128" s="238"/>
      <c r="P128" s="238"/>
      <c r="Q128" s="238"/>
      <c r="R128" s="238"/>
      <c r="S128" s="238"/>
      <c r="T128" s="239"/>
      <c r="U128" s="14"/>
      <c r="V128" s="14"/>
      <c r="W128" s="14"/>
      <c r="X128" s="14"/>
      <c r="Y128" s="14"/>
      <c r="Z128" s="14"/>
      <c r="AA128" s="14"/>
      <c r="AB128" s="14"/>
      <c r="AC128" s="14"/>
      <c r="AD128" s="14"/>
      <c r="AE128" s="14"/>
      <c r="AT128" s="240" t="s">
        <v>131</v>
      </c>
      <c r="AU128" s="240" t="s">
        <v>81</v>
      </c>
      <c r="AV128" s="14" t="s">
        <v>81</v>
      </c>
      <c r="AW128" s="14" t="s">
        <v>32</v>
      </c>
      <c r="AX128" s="14" t="s">
        <v>79</v>
      </c>
      <c r="AY128" s="240" t="s">
        <v>121</v>
      </c>
    </row>
    <row r="129" spans="1:65" s="2" customFormat="1" ht="16.5" customHeight="1">
      <c r="A129" s="39"/>
      <c r="B129" s="40"/>
      <c r="C129" s="242" t="s">
        <v>224</v>
      </c>
      <c r="D129" s="242" t="s">
        <v>158</v>
      </c>
      <c r="E129" s="243" t="s">
        <v>421</v>
      </c>
      <c r="F129" s="244" t="s">
        <v>422</v>
      </c>
      <c r="G129" s="245" t="s">
        <v>227</v>
      </c>
      <c r="H129" s="246">
        <v>12</v>
      </c>
      <c r="I129" s="247"/>
      <c r="J129" s="248">
        <f>ROUND(I129*H129,2)</f>
        <v>0</v>
      </c>
      <c r="K129" s="244" t="s">
        <v>128</v>
      </c>
      <c r="L129" s="249"/>
      <c r="M129" s="250" t="s">
        <v>19</v>
      </c>
      <c r="N129" s="251" t="s">
        <v>42</v>
      </c>
      <c r="O129" s="85"/>
      <c r="P129" s="215">
        <f>O129*H129</f>
        <v>0</v>
      </c>
      <c r="Q129" s="215">
        <v>0.06264</v>
      </c>
      <c r="R129" s="215">
        <f>Q129*H129</f>
        <v>0.75168</v>
      </c>
      <c r="S129" s="215">
        <v>0</v>
      </c>
      <c r="T129" s="216">
        <f>S129*H129</f>
        <v>0</v>
      </c>
      <c r="U129" s="39"/>
      <c r="V129" s="39"/>
      <c r="W129" s="39"/>
      <c r="X129" s="39"/>
      <c r="Y129" s="39"/>
      <c r="Z129" s="39"/>
      <c r="AA129" s="39"/>
      <c r="AB129" s="39"/>
      <c r="AC129" s="39"/>
      <c r="AD129" s="39"/>
      <c r="AE129" s="39"/>
      <c r="AR129" s="217" t="s">
        <v>161</v>
      </c>
      <c r="AT129" s="217" t="s">
        <v>158</v>
      </c>
      <c r="AU129" s="217" t="s">
        <v>81</v>
      </c>
      <c r="AY129" s="18" t="s">
        <v>121</v>
      </c>
      <c r="BE129" s="218">
        <f>IF(N129="základní",J129,0)</f>
        <v>0</v>
      </c>
      <c r="BF129" s="218">
        <f>IF(N129="snížená",J129,0)</f>
        <v>0</v>
      </c>
      <c r="BG129" s="218">
        <f>IF(N129="zákl. přenesená",J129,0)</f>
        <v>0</v>
      </c>
      <c r="BH129" s="218">
        <f>IF(N129="sníž. přenesená",J129,0)</f>
        <v>0</v>
      </c>
      <c r="BI129" s="218">
        <f>IF(N129="nulová",J129,0)</f>
        <v>0</v>
      </c>
      <c r="BJ129" s="18" t="s">
        <v>79</v>
      </c>
      <c r="BK129" s="218">
        <f>ROUND(I129*H129,2)</f>
        <v>0</v>
      </c>
      <c r="BL129" s="18" t="s">
        <v>137</v>
      </c>
      <c r="BM129" s="217" t="s">
        <v>423</v>
      </c>
    </row>
    <row r="130" spans="1:51" s="14" customFormat="1" ht="12">
      <c r="A130" s="14"/>
      <c r="B130" s="230"/>
      <c r="C130" s="231"/>
      <c r="D130" s="221" t="s">
        <v>131</v>
      </c>
      <c r="E130" s="232" t="s">
        <v>19</v>
      </c>
      <c r="F130" s="233" t="s">
        <v>424</v>
      </c>
      <c r="G130" s="231"/>
      <c r="H130" s="234">
        <v>12</v>
      </c>
      <c r="I130" s="235"/>
      <c r="J130" s="231"/>
      <c r="K130" s="231"/>
      <c r="L130" s="236"/>
      <c r="M130" s="237"/>
      <c r="N130" s="238"/>
      <c r="O130" s="238"/>
      <c r="P130" s="238"/>
      <c r="Q130" s="238"/>
      <c r="R130" s="238"/>
      <c r="S130" s="238"/>
      <c r="T130" s="239"/>
      <c r="U130" s="14"/>
      <c r="V130" s="14"/>
      <c r="W130" s="14"/>
      <c r="X130" s="14"/>
      <c r="Y130" s="14"/>
      <c r="Z130" s="14"/>
      <c r="AA130" s="14"/>
      <c r="AB130" s="14"/>
      <c r="AC130" s="14"/>
      <c r="AD130" s="14"/>
      <c r="AE130" s="14"/>
      <c r="AT130" s="240" t="s">
        <v>131</v>
      </c>
      <c r="AU130" s="240" t="s">
        <v>81</v>
      </c>
      <c r="AV130" s="14" t="s">
        <v>81</v>
      </c>
      <c r="AW130" s="14" t="s">
        <v>32</v>
      </c>
      <c r="AX130" s="14" t="s">
        <v>79</v>
      </c>
      <c r="AY130" s="240" t="s">
        <v>121</v>
      </c>
    </row>
    <row r="131" spans="1:65" s="2" customFormat="1" ht="16.5" customHeight="1">
      <c r="A131" s="39"/>
      <c r="B131" s="40"/>
      <c r="C131" s="242" t="s">
        <v>151</v>
      </c>
      <c r="D131" s="242" t="s">
        <v>158</v>
      </c>
      <c r="E131" s="243" t="s">
        <v>425</v>
      </c>
      <c r="F131" s="244" t="s">
        <v>426</v>
      </c>
      <c r="G131" s="245" t="s">
        <v>227</v>
      </c>
      <c r="H131" s="246">
        <v>12</v>
      </c>
      <c r="I131" s="247"/>
      <c r="J131" s="248">
        <f>ROUND(I131*H131,2)</f>
        <v>0</v>
      </c>
      <c r="K131" s="244" t="s">
        <v>128</v>
      </c>
      <c r="L131" s="249"/>
      <c r="M131" s="250" t="s">
        <v>19</v>
      </c>
      <c r="N131" s="251" t="s">
        <v>42</v>
      </c>
      <c r="O131" s="85"/>
      <c r="P131" s="215">
        <f>O131*H131</f>
        <v>0</v>
      </c>
      <c r="Q131" s="215">
        <v>0.06264</v>
      </c>
      <c r="R131" s="215">
        <f>Q131*H131</f>
        <v>0.75168</v>
      </c>
      <c r="S131" s="215">
        <v>0</v>
      </c>
      <c r="T131" s="216">
        <f>S131*H131</f>
        <v>0</v>
      </c>
      <c r="U131" s="39"/>
      <c r="V131" s="39"/>
      <c r="W131" s="39"/>
      <c r="X131" s="39"/>
      <c r="Y131" s="39"/>
      <c r="Z131" s="39"/>
      <c r="AA131" s="39"/>
      <c r="AB131" s="39"/>
      <c r="AC131" s="39"/>
      <c r="AD131" s="39"/>
      <c r="AE131" s="39"/>
      <c r="AR131" s="217" t="s">
        <v>161</v>
      </c>
      <c r="AT131" s="217" t="s">
        <v>158</v>
      </c>
      <c r="AU131" s="217" t="s">
        <v>81</v>
      </c>
      <c r="AY131" s="18" t="s">
        <v>121</v>
      </c>
      <c r="BE131" s="218">
        <f>IF(N131="základní",J131,0)</f>
        <v>0</v>
      </c>
      <c r="BF131" s="218">
        <f>IF(N131="snížená",J131,0)</f>
        <v>0</v>
      </c>
      <c r="BG131" s="218">
        <f>IF(N131="zákl. přenesená",J131,0)</f>
        <v>0</v>
      </c>
      <c r="BH131" s="218">
        <f>IF(N131="sníž. přenesená",J131,0)</f>
        <v>0</v>
      </c>
      <c r="BI131" s="218">
        <f>IF(N131="nulová",J131,0)</f>
        <v>0</v>
      </c>
      <c r="BJ131" s="18" t="s">
        <v>79</v>
      </c>
      <c r="BK131" s="218">
        <f>ROUND(I131*H131,2)</f>
        <v>0</v>
      </c>
      <c r="BL131" s="18" t="s">
        <v>137</v>
      </c>
      <c r="BM131" s="217" t="s">
        <v>427</v>
      </c>
    </row>
    <row r="132" spans="1:51" s="14" customFormat="1" ht="12">
      <c r="A132" s="14"/>
      <c r="B132" s="230"/>
      <c r="C132" s="231"/>
      <c r="D132" s="221" t="s">
        <v>131</v>
      </c>
      <c r="E132" s="232" t="s">
        <v>19</v>
      </c>
      <c r="F132" s="233" t="s">
        <v>424</v>
      </c>
      <c r="G132" s="231"/>
      <c r="H132" s="234">
        <v>12</v>
      </c>
      <c r="I132" s="235"/>
      <c r="J132" s="231"/>
      <c r="K132" s="231"/>
      <c r="L132" s="236"/>
      <c r="M132" s="237"/>
      <c r="N132" s="238"/>
      <c r="O132" s="238"/>
      <c r="P132" s="238"/>
      <c r="Q132" s="238"/>
      <c r="R132" s="238"/>
      <c r="S132" s="238"/>
      <c r="T132" s="239"/>
      <c r="U132" s="14"/>
      <c r="V132" s="14"/>
      <c r="W132" s="14"/>
      <c r="X132" s="14"/>
      <c r="Y132" s="14"/>
      <c r="Z132" s="14"/>
      <c r="AA132" s="14"/>
      <c r="AB132" s="14"/>
      <c r="AC132" s="14"/>
      <c r="AD132" s="14"/>
      <c r="AE132" s="14"/>
      <c r="AT132" s="240" t="s">
        <v>131</v>
      </c>
      <c r="AU132" s="240" t="s">
        <v>81</v>
      </c>
      <c r="AV132" s="14" t="s">
        <v>81</v>
      </c>
      <c r="AW132" s="14" t="s">
        <v>32</v>
      </c>
      <c r="AX132" s="14" t="s">
        <v>79</v>
      </c>
      <c r="AY132" s="240" t="s">
        <v>121</v>
      </c>
    </row>
    <row r="133" spans="1:65" s="2" customFormat="1" ht="66.75" customHeight="1">
      <c r="A133" s="39"/>
      <c r="B133" s="40"/>
      <c r="C133" s="205" t="s">
        <v>7</v>
      </c>
      <c r="D133" s="205" t="s">
        <v>124</v>
      </c>
      <c r="E133" s="207" t="s">
        <v>428</v>
      </c>
      <c r="F133" s="208" t="s">
        <v>429</v>
      </c>
      <c r="G133" s="209" t="s">
        <v>267</v>
      </c>
      <c r="H133" s="210">
        <v>40</v>
      </c>
      <c r="I133" s="211"/>
      <c r="J133" s="212">
        <f>ROUND(I133*H133,2)</f>
        <v>0</v>
      </c>
      <c r="K133" s="208" t="s">
        <v>128</v>
      </c>
      <c r="L133" s="45"/>
      <c r="M133" s="213" t="s">
        <v>19</v>
      </c>
      <c r="N133" s="214" t="s">
        <v>42</v>
      </c>
      <c r="O133" s="85"/>
      <c r="P133" s="215">
        <f>O133*H133</f>
        <v>0</v>
      </c>
      <c r="Q133" s="215">
        <v>0</v>
      </c>
      <c r="R133" s="215">
        <f>Q133*H133</f>
        <v>0</v>
      </c>
      <c r="S133" s="215">
        <v>0</v>
      </c>
      <c r="T133" s="216">
        <f>S133*H133</f>
        <v>0</v>
      </c>
      <c r="U133" s="39"/>
      <c r="V133" s="39"/>
      <c r="W133" s="39"/>
      <c r="X133" s="39"/>
      <c r="Y133" s="39"/>
      <c r="Z133" s="39"/>
      <c r="AA133" s="39"/>
      <c r="AB133" s="39"/>
      <c r="AC133" s="39"/>
      <c r="AD133" s="39"/>
      <c r="AE133" s="39"/>
      <c r="AR133" s="217" t="s">
        <v>137</v>
      </c>
      <c r="AT133" s="217" t="s">
        <v>124</v>
      </c>
      <c r="AU133" s="217" t="s">
        <v>81</v>
      </c>
      <c r="AY133" s="18" t="s">
        <v>121</v>
      </c>
      <c r="BE133" s="218">
        <f>IF(N133="základní",J133,0)</f>
        <v>0</v>
      </c>
      <c r="BF133" s="218">
        <f>IF(N133="snížená",J133,0)</f>
        <v>0</v>
      </c>
      <c r="BG133" s="218">
        <f>IF(N133="zákl. přenesená",J133,0)</f>
        <v>0</v>
      </c>
      <c r="BH133" s="218">
        <f>IF(N133="sníž. přenesená",J133,0)</f>
        <v>0</v>
      </c>
      <c r="BI133" s="218">
        <f>IF(N133="nulová",J133,0)</f>
        <v>0</v>
      </c>
      <c r="BJ133" s="18" t="s">
        <v>79</v>
      </c>
      <c r="BK133" s="218">
        <f>ROUND(I133*H133,2)</f>
        <v>0</v>
      </c>
      <c r="BL133" s="18" t="s">
        <v>137</v>
      </c>
      <c r="BM133" s="217" t="s">
        <v>430</v>
      </c>
    </row>
    <row r="134" spans="1:65" s="2" customFormat="1" ht="55.5" customHeight="1">
      <c r="A134" s="39"/>
      <c r="B134" s="40"/>
      <c r="C134" s="205" t="s">
        <v>236</v>
      </c>
      <c r="D134" s="266" t="s">
        <v>124</v>
      </c>
      <c r="E134" s="207" t="s">
        <v>274</v>
      </c>
      <c r="F134" s="208" t="s">
        <v>275</v>
      </c>
      <c r="G134" s="209" t="s">
        <v>227</v>
      </c>
      <c r="H134" s="210">
        <v>1390</v>
      </c>
      <c r="I134" s="211"/>
      <c r="J134" s="212">
        <f>ROUND(I134*H134,2)</f>
        <v>0</v>
      </c>
      <c r="K134" s="208" t="s">
        <v>128</v>
      </c>
      <c r="L134" s="45"/>
      <c r="M134" s="213" t="s">
        <v>19</v>
      </c>
      <c r="N134" s="214" t="s">
        <v>42</v>
      </c>
      <c r="O134" s="85"/>
      <c r="P134" s="215">
        <f>O134*H134</f>
        <v>0</v>
      </c>
      <c r="Q134" s="215">
        <v>0</v>
      </c>
      <c r="R134" s="215">
        <f>Q134*H134</f>
        <v>0</v>
      </c>
      <c r="S134" s="215">
        <v>0</v>
      </c>
      <c r="T134" s="216">
        <f>S134*H134</f>
        <v>0</v>
      </c>
      <c r="U134" s="39"/>
      <c r="V134" s="39"/>
      <c r="W134" s="39"/>
      <c r="X134" s="39"/>
      <c r="Y134" s="39"/>
      <c r="Z134" s="39"/>
      <c r="AA134" s="39"/>
      <c r="AB134" s="39"/>
      <c r="AC134" s="39"/>
      <c r="AD134" s="39"/>
      <c r="AE134" s="39"/>
      <c r="AR134" s="217" t="s">
        <v>137</v>
      </c>
      <c r="AT134" s="217" t="s">
        <v>124</v>
      </c>
      <c r="AU134" s="217" t="s">
        <v>81</v>
      </c>
      <c r="AY134" s="18" t="s">
        <v>121</v>
      </c>
      <c r="BE134" s="218">
        <f>IF(N134="základní",J134,0)</f>
        <v>0</v>
      </c>
      <c r="BF134" s="218">
        <f>IF(N134="snížená",J134,0)</f>
        <v>0</v>
      </c>
      <c r="BG134" s="218">
        <f>IF(N134="zákl. přenesená",J134,0)</f>
        <v>0</v>
      </c>
      <c r="BH134" s="218">
        <f>IF(N134="sníž. přenesená",J134,0)</f>
        <v>0</v>
      </c>
      <c r="BI134" s="218">
        <f>IF(N134="nulová",J134,0)</f>
        <v>0</v>
      </c>
      <c r="BJ134" s="18" t="s">
        <v>79</v>
      </c>
      <c r="BK134" s="218">
        <f>ROUND(I134*H134,2)</f>
        <v>0</v>
      </c>
      <c r="BL134" s="18" t="s">
        <v>137</v>
      </c>
      <c r="BM134" s="217" t="s">
        <v>431</v>
      </c>
    </row>
    <row r="135" spans="1:51" s="13" customFormat="1" ht="12">
      <c r="A135" s="13"/>
      <c r="B135" s="219"/>
      <c r="C135" s="220"/>
      <c r="D135" s="221" t="s">
        <v>131</v>
      </c>
      <c r="E135" s="222" t="s">
        <v>19</v>
      </c>
      <c r="F135" s="223" t="s">
        <v>139</v>
      </c>
      <c r="G135" s="220"/>
      <c r="H135" s="222" t="s">
        <v>19</v>
      </c>
      <c r="I135" s="224"/>
      <c r="J135" s="220"/>
      <c r="K135" s="220"/>
      <c r="L135" s="225"/>
      <c r="M135" s="226"/>
      <c r="N135" s="227"/>
      <c r="O135" s="227"/>
      <c r="P135" s="227"/>
      <c r="Q135" s="227"/>
      <c r="R135" s="227"/>
      <c r="S135" s="227"/>
      <c r="T135" s="228"/>
      <c r="U135" s="13"/>
      <c r="V135" s="13"/>
      <c r="W135" s="13"/>
      <c r="X135" s="13"/>
      <c r="Y135" s="13"/>
      <c r="Z135" s="13"/>
      <c r="AA135" s="13"/>
      <c r="AB135" s="13"/>
      <c r="AC135" s="13"/>
      <c r="AD135" s="13"/>
      <c r="AE135" s="13"/>
      <c r="AT135" s="229" t="s">
        <v>131</v>
      </c>
      <c r="AU135" s="229" t="s">
        <v>81</v>
      </c>
      <c r="AV135" s="13" t="s">
        <v>79</v>
      </c>
      <c r="AW135" s="13" t="s">
        <v>32</v>
      </c>
      <c r="AX135" s="13" t="s">
        <v>71</v>
      </c>
      <c r="AY135" s="229" t="s">
        <v>121</v>
      </c>
    </row>
    <row r="136" spans="1:51" s="14" customFormat="1" ht="12">
      <c r="A136" s="14"/>
      <c r="B136" s="230"/>
      <c r="C136" s="231"/>
      <c r="D136" s="221" t="s">
        <v>131</v>
      </c>
      <c r="E136" s="232" t="s">
        <v>19</v>
      </c>
      <c r="F136" s="233" t="s">
        <v>432</v>
      </c>
      <c r="G136" s="231"/>
      <c r="H136" s="234">
        <v>1390</v>
      </c>
      <c r="I136" s="235"/>
      <c r="J136" s="231"/>
      <c r="K136" s="231"/>
      <c r="L136" s="236"/>
      <c r="M136" s="237"/>
      <c r="N136" s="238"/>
      <c r="O136" s="238"/>
      <c r="P136" s="238"/>
      <c r="Q136" s="238"/>
      <c r="R136" s="238"/>
      <c r="S136" s="238"/>
      <c r="T136" s="239"/>
      <c r="U136" s="14"/>
      <c r="V136" s="14"/>
      <c r="W136" s="14"/>
      <c r="X136" s="14"/>
      <c r="Y136" s="14"/>
      <c r="Z136" s="14"/>
      <c r="AA136" s="14"/>
      <c r="AB136" s="14"/>
      <c r="AC136" s="14"/>
      <c r="AD136" s="14"/>
      <c r="AE136" s="14"/>
      <c r="AT136" s="240" t="s">
        <v>131</v>
      </c>
      <c r="AU136" s="240" t="s">
        <v>81</v>
      </c>
      <c r="AV136" s="14" t="s">
        <v>81</v>
      </c>
      <c r="AW136" s="14" t="s">
        <v>32</v>
      </c>
      <c r="AX136" s="14" t="s">
        <v>79</v>
      </c>
      <c r="AY136" s="240" t="s">
        <v>121</v>
      </c>
    </row>
    <row r="137" spans="1:65" s="2" customFormat="1" ht="49.05" customHeight="1">
      <c r="A137" s="39"/>
      <c r="B137" s="40"/>
      <c r="C137" s="205" t="s">
        <v>243</v>
      </c>
      <c r="D137" s="205" t="s">
        <v>124</v>
      </c>
      <c r="E137" s="207" t="s">
        <v>433</v>
      </c>
      <c r="F137" s="208" t="s">
        <v>434</v>
      </c>
      <c r="G137" s="209" t="s">
        <v>267</v>
      </c>
      <c r="H137" s="210">
        <v>10</v>
      </c>
      <c r="I137" s="211"/>
      <c r="J137" s="212">
        <f>ROUND(I137*H137,2)</f>
        <v>0</v>
      </c>
      <c r="K137" s="208" t="s">
        <v>128</v>
      </c>
      <c r="L137" s="45"/>
      <c r="M137" s="213" t="s">
        <v>19</v>
      </c>
      <c r="N137" s="214" t="s">
        <v>42</v>
      </c>
      <c r="O137" s="85"/>
      <c r="P137" s="215">
        <f>O137*H137</f>
        <v>0</v>
      </c>
      <c r="Q137" s="215">
        <v>0</v>
      </c>
      <c r="R137" s="215">
        <f>Q137*H137</f>
        <v>0</v>
      </c>
      <c r="S137" s="215">
        <v>0</v>
      </c>
      <c r="T137" s="216">
        <f>S137*H137</f>
        <v>0</v>
      </c>
      <c r="U137" s="39"/>
      <c r="V137" s="39"/>
      <c r="W137" s="39"/>
      <c r="X137" s="39"/>
      <c r="Y137" s="39"/>
      <c r="Z137" s="39"/>
      <c r="AA137" s="39"/>
      <c r="AB137" s="39"/>
      <c r="AC137" s="39"/>
      <c r="AD137" s="39"/>
      <c r="AE137" s="39"/>
      <c r="AR137" s="217" t="s">
        <v>137</v>
      </c>
      <c r="AT137" s="217" t="s">
        <v>124</v>
      </c>
      <c r="AU137" s="217" t="s">
        <v>81</v>
      </c>
      <c r="AY137" s="18" t="s">
        <v>121</v>
      </c>
      <c r="BE137" s="218">
        <f>IF(N137="základní",J137,0)</f>
        <v>0</v>
      </c>
      <c r="BF137" s="218">
        <f>IF(N137="snížená",J137,0)</f>
        <v>0</v>
      </c>
      <c r="BG137" s="218">
        <f>IF(N137="zákl. přenesená",J137,0)</f>
        <v>0</v>
      </c>
      <c r="BH137" s="218">
        <f>IF(N137="sníž. přenesená",J137,0)</f>
        <v>0</v>
      </c>
      <c r="BI137" s="218">
        <f>IF(N137="nulová",J137,0)</f>
        <v>0</v>
      </c>
      <c r="BJ137" s="18" t="s">
        <v>79</v>
      </c>
      <c r="BK137" s="218">
        <f>ROUND(I137*H137,2)</f>
        <v>0</v>
      </c>
      <c r="BL137" s="18" t="s">
        <v>137</v>
      </c>
      <c r="BM137" s="217" t="s">
        <v>435</v>
      </c>
    </row>
    <row r="138" spans="1:65" s="2" customFormat="1" ht="37.8" customHeight="1">
      <c r="A138" s="39"/>
      <c r="B138" s="40"/>
      <c r="C138" s="205" t="s">
        <v>248</v>
      </c>
      <c r="D138" s="205" t="s">
        <v>124</v>
      </c>
      <c r="E138" s="207" t="s">
        <v>189</v>
      </c>
      <c r="F138" s="208" t="s">
        <v>190</v>
      </c>
      <c r="G138" s="209" t="s">
        <v>191</v>
      </c>
      <c r="H138" s="210">
        <v>695</v>
      </c>
      <c r="I138" s="211"/>
      <c r="J138" s="212">
        <f>ROUND(I138*H138,2)</f>
        <v>0</v>
      </c>
      <c r="K138" s="208" t="s">
        <v>128</v>
      </c>
      <c r="L138" s="45"/>
      <c r="M138" s="213" t="s">
        <v>19</v>
      </c>
      <c r="N138" s="214" t="s">
        <v>42</v>
      </c>
      <c r="O138" s="85"/>
      <c r="P138" s="215">
        <f>O138*H138</f>
        <v>0</v>
      </c>
      <c r="Q138" s="215">
        <v>0</v>
      </c>
      <c r="R138" s="215">
        <f>Q138*H138</f>
        <v>0</v>
      </c>
      <c r="S138" s="215">
        <v>0</v>
      </c>
      <c r="T138" s="216">
        <f>S138*H138</f>
        <v>0</v>
      </c>
      <c r="U138" s="39"/>
      <c r="V138" s="39"/>
      <c r="W138" s="39"/>
      <c r="X138" s="39"/>
      <c r="Y138" s="39"/>
      <c r="Z138" s="39"/>
      <c r="AA138" s="39"/>
      <c r="AB138" s="39"/>
      <c r="AC138" s="39"/>
      <c r="AD138" s="39"/>
      <c r="AE138" s="39"/>
      <c r="AR138" s="217" t="s">
        <v>137</v>
      </c>
      <c r="AT138" s="217" t="s">
        <v>124</v>
      </c>
      <c r="AU138" s="217" t="s">
        <v>81</v>
      </c>
      <c r="AY138" s="18" t="s">
        <v>121</v>
      </c>
      <c r="BE138" s="218">
        <f>IF(N138="základní",J138,0)</f>
        <v>0</v>
      </c>
      <c r="BF138" s="218">
        <f>IF(N138="snížená",J138,0)</f>
        <v>0</v>
      </c>
      <c r="BG138" s="218">
        <f>IF(N138="zákl. přenesená",J138,0)</f>
        <v>0</v>
      </c>
      <c r="BH138" s="218">
        <f>IF(N138="sníž. přenesená",J138,0)</f>
        <v>0</v>
      </c>
      <c r="BI138" s="218">
        <f>IF(N138="nulová",J138,0)</f>
        <v>0</v>
      </c>
      <c r="BJ138" s="18" t="s">
        <v>79</v>
      </c>
      <c r="BK138" s="218">
        <f>ROUND(I138*H138,2)</f>
        <v>0</v>
      </c>
      <c r="BL138" s="18" t="s">
        <v>137</v>
      </c>
      <c r="BM138" s="217" t="s">
        <v>436</v>
      </c>
    </row>
    <row r="139" spans="1:51" s="14" customFormat="1" ht="12">
      <c r="A139" s="14"/>
      <c r="B139" s="230"/>
      <c r="C139" s="231"/>
      <c r="D139" s="221" t="s">
        <v>131</v>
      </c>
      <c r="E139" s="232" t="s">
        <v>19</v>
      </c>
      <c r="F139" s="233" t="s">
        <v>437</v>
      </c>
      <c r="G139" s="231"/>
      <c r="H139" s="234">
        <v>695</v>
      </c>
      <c r="I139" s="235"/>
      <c r="J139" s="231"/>
      <c r="K139" s="231"/>
      <c r="L139" s="236"/>
      <c r="M139" s="237"/>
      <c r="N139" s="238"/>
      <c r="O139" s="238"/>
      <c r="P139" s="238"/>
      <c r="Q139" s="238"/>
      <c r="R139" s="238"/>
      <c r="S139" s="238"/>
      <c r="T139" s="239"/>
      <c r="U139" s="14"/>
      <c r="V139" s="14"/>
      <c r="W139" s="14"/>
      <c r="X139" s="14"/>
      <c r="Y139" s="14"/>
      <c r="Z139" s="14"/>
      <c r="AA139" s="14"/>
      <c r="AB139" s="14"/>
      <c r="AC139" s="14"/>
      <c r="AD139" s="14"/>
      <c r="AE139" s="14"/>
      <c r="AT139" s="240" t="s">
        <v>131</v>
      </c>
      <c r="AU139" s="240" t="s">
        <v>81</v>
      </c>
      <c r="AV139" s="14" t="s">
        <v>81</v>
      </c>
      <c r="AW139" s="14" t="s">
        <v>32</v>
      </c>
      <c r="AX139" s="14" t="s">
        <v>79</v>
      </c>
      <c r="AY139" s="240" t="s">
        <v>121</v>
      </c>
    </row>
    <row r="140" spans="1:65" s="2" customFormat="1" ht="16.5" customHeight="1">
      <c r="A140" s="39"/>
      <c r="B140" s="40"/>
      <c r="C140" s="242" t="s">
        <v>254</v>
      </c>
      <c r="D140" s="253" t="s">
        <v>158</v>
      </c>
      <c r="E140" s="243" t="s">
        <v>195</v>
      </c>
      <c r="F140" s="244" t="s">
        <v>196</v>
      </c>
      <c r="G140" s="245" t="s">
        <v>197</v>
      </c>
      <c r="H140" s="246">
        <v>37.53</v>
      </c>
      <c r="I140" s="247"/>
      <c r="J140" s="248">
        <f>ROUND(I140*H140,2)</f>
        <v>0</v>
      </c>
      <c r="K140" s="244" t="s">
        <v>128</v>
      </c>
      <c r="L140" s="249"/>
      <c r="M140" s="250" t="s">
        <v>19</v>
      </c>
      <c r="N140" s="251" t="s">
        <v>42</v>
      </c>
      <c r="O140" s="85"/>
      <c r="P140" s="215">
        <f>O140*H140</f>
        <v>0</v>
      </c>
      <c r="Q140" s="215">
        <v>1</v>
      </c>
      <c r="R140" s="215">
        <f>Q140*H140</f>
        <v>37.53</v>
      </c>
      <c r="S140" s="215">
        <v>0</v>
      </c>
      <c r="T140" s="216">
        <f>S140*H140</f>
        <v>0</v>
      </c>
      <c r="U140" s="39"/>
      <c r="V140" s="39"/>
      <c r="W140" s="39"/>
      <c r="X140" s="39"/>
      <c r="Y140" s="39"/>
      <c r="Z140" s="39"/>
      <c r="AA140" s="39"/>
      <c r="AB140" s="39"/>
      <c r="AC140" s="39"/>
      <c r="AD140" s="39"/>
      <c r="AE140" s="39"/>
      <c r="AR140" s="217" t="s">
        <v>161</v>
      </c>
      <c r="AT140" s="217" t="s">
        <v>158</v>
      </c>
      <c r="AU140" s="217" t="s">
        <v>81</v>
      </c>
      <c r="AY140" s="18" t="s">
        <v>121</v>
      </c>
      <c r="BE140" s="218">
        <f>IF(N140="základní",J140,0)</f>
        <v>0</v>
      </c>
      <c r="BF140" s="218">
        <f>IF(N140="snížená",J140,0)</f>
        <v>0</v>
      </c>
      <c r="BG140" s="218">
        <f>IF(N140="zákl. přenesená",J140,0)</f>
        <v>0</v>
      </c>
      <c r="BH140" s="218">
        <f>IF(N140="sníž. přenesená",J140,0)</f>
        <v>0</v>
      </c>
      <c r="BI140" s="218">
        <f>IF(N140="nulová",J140,0)</f>
        <v>0</v>
      </c>
      <c r="BJ140" s="18" t="s">
        <v>79</v>
      </c>
      <c r="BK140" s="218">
        <f>ROUND(I140*H140,2)</f>
        <v>0</v>
      </c>
      <c r="BL140" s="18" t="s">
        <v>137</v>
      </c>
      <c r="BM140" s="217" t="s">
        <v>438</v>
      </c>
    </row>
    <row r="141" spans="1:51" s="13" customFormat="1" ht="12">
      <c r="A141" s="13"/>
      <c r="B141" s="219"/>
      <c r="C141" s="220"/>
      <c r="D141" s="221" t="s">
        <v>131</v>
      </c>
      <c r="E141" s="222" t="s">
        <v>19</v>
      </c>
      <c r="F141" s="223" t="s">
        <v>139</v>
      </c>
      <c r="G141" s="220"/>
      <c r="H141" s="222" t="s">
        <v>19</v>
      </c>
      <c r="I141" s="224"/>
      <c r="J141" s="220"/>
      <c r="K141" s="220"/>
      <c r="L141" s="225"/>
      <c r="M141" s="226"/>
      <c r="N141" s="227"/>
      <c r="O141" s="227"/>
      <c r="P141" s="227"/>
      <c r="Q141" s="227"/>
      <c r="R141" s="227"/>
      <c r="S141" s="227"/>
      <c r="T141" s="228"/>
      <c r="U141" s="13"/>
      <c r="V141" s="13"/>
      <c r="W141" s="13"/>
      <c r="X141" s="13"/>
      <c r="Y141" s="13"/>
      <c r="Z141" s="13"/>
      <c r="AA141" s="13"/>
      <c r="AB141" s="13"/>
      <c r="AC141" s="13"/>
      <c r="AD141" s="13"/>
      <c r="AE141" s="13"/>
      <c r="AT141" s="229" t="s">
        <v>131</v>
      </c>
      <c r="AU141" s="229" t="s">
        <v>81</v>
      </c>
      <c r="AV141" s="13" t="s">
        <v>79</v>
      </c>
      <c r="AW141" s="13" t="s">
        <v>32</v>
      </c>
      <c r="AX141" s="13" t="s">
        <v>71</v>
      </c>
      <c r="AY141" s="229" t="s">
        <v>121</v>
      </c>
    </row>
    <row r="142" spans="1:51" s="14" customFormat="1" ht="12">
      <c r="A142" s="14"/>
      <c r="B142" s="230"/>
      <c r="C142" s="231"/>
      <c r="D142" s="221" t="s">
        <v>131</v>
      </c>
      <c r="E142" s="232" t="s">
        <v>19</v>
      </c>
      <c r="F142" s="233" t="s">
        <v>439</v>
      </c>
      <c r="G142" s="231"/>
      <c r="H142" s="234">
        <v>37.53</v>
      </c>
      <c r="I142" s="235"/>
      <c r="J142" s="231"/>
      <c r="K142" s="231"/>
      <c r="L142" s="236"/>
      <c r="M142" s="237"/>
      <c r="N142" s="238"/>
      <c r="O142" s="238"/>
      <c r="P142" s="238"/>
      <c r="Q142" s="238"/>
      <c r="R142" s="238"/>
      <c r="S142" s="238"/>
      <c r="T142" s="239"/>
      <c r="U142" s="14"/>
      <c r="V142" s="14"/>
      <c r="W142" s="14"/>
      <c r="X142" s="14"/>
      <c r="Y142" s="14"/>
      <c r="Z142" s="14"/>
      <c r="AA142" s="14"/>
      <c r="AB142" s="14"/>
      <c r="AC142" s="14"/>
      <c r="AD142" s="14"/>
      <c r="AE142" s="14"/>
      <c r="AT142" s="240" t="s">
        <v>131</v>
      </c>
      <c r="AU142" s="240" t="s">
        <v>81</v>
      </c>
      <c r="AV142" s="14" t="s">
        <v>81</v>
      </c>
      <c r="AW142" s="14" t="s">
        <v>32</v>
      </c>
      <c r="AX142" s="14" t="s">
        <v>79</v>
      </c>
      <c r="AY142" s="240" t="s">
        <v>121</v>
      </c>
    </row>
    <row r="143" spans="1:65" s="2" customFormat="1" ht="78" customHeight="1">
      <c r="A143" s="39"/>
      <c r="B143" s="40"/>
      <c r="C143" s="205" t="s">
        <v>259</v>
      </c>
      <c r="D143" s="205" t="s">
        <v>124</v>
      </c>
      <c r="E143" s="207" t="s">
        <v>440</v>
      </c>
      <c r="F143" s="208" t="s">
        <v>441</v>
      </c>
      <c r="G143" s="209" t="s">
        <v>127</v>
      </c>
      <c r="H143" s="210">
        <v>0.686</v>
      </c>
      <c r="I143" s="211"/>
      <c r="J143" s="212">
        <f>ROUND(I143*H143,2)</f>
        <v>0</v>
      </c>
      <c r="K143" s="208" t="s">
        <v>128</v>
      </c>
      <c r="L143" s="45"/>
      <c r="M143" s="213" t="s">
        <v>19</v>
      </c>
      <c r="N143" s="214" t="s">
        <v>42</v>
      </c>
      <c r="O143" s="85"/>
      <c r="P143" s="215">
        <f>O143*H143</f>
        <v>0</v>
      </c>
      <c r="Q143" s="215">
        <v>0</v>
      </c>
      <c r="R143" s="215">
        <f>Q143*H143</f>
        <v>0</v>
      </c>
      <c r="S143" s="215">
        <v>0</v>
      </c>
      <c r="T143" s="216">
        <f>S143*H143</f>
        <v>0</v>
      </c>
      <c r="U143" s="39"/>
      <c r="V143" s="39"/>
      <c r="W143" s="39"/>
      <c r="X143" s="39"/>
      <c r="Y143" s="39"/>
      <c r="Z143" s="39"/>
      <c r="AA143" s="39"/>
      <c r="AB143" s="39"/>
      <c r="AC143" s="39"/>
      <c r="AD143" s="39"/>
      <c r="AE143" s="39"/>
      <c r="AR143" s="217" t="s">
        <v>137</v>
      </c>
      <c r="AT143" s="217" t="s">
        <v>124</v>
      </c>
      <c r="AU143" s="217" t="s">
        <v>81</v>
      </c>
      <c r="AY143" s="18" t="s">
        <v>121</v>
      </c>
      <c r="BE143" s="218">
        <f>IF(N143="základní",J143,0)</f>
        <v>0</v>
      </c>
      <c r="BF143" s="218">
        <f>IF(N143="snížená",J143,0)</f>
        <v>0</v>
      </c>
      <c r="BG143" s="218">
        <f>IF(N143="zákl. přenesená",J143,0)</f>
        <v>0</v>
      </c>
      <c r="BH143" s="218">
        <f>IF(N143="sníž. přenesená",J143,0)</f>
        <v>0</v>
      </c>
      <c r="BI143" s="218">
        <f>IF(N143="nulová",J143,0)</f>
        <v>0</v>
      </c>
      <c r="BJ143" s="18" t="s">
        <v>79</v>
      </c>
      <c r="BK143" s="218">
        <f>ROUND(I143*H143,2)</f>
        <v>0</v>
      </c>
      <c r="BL143" s="18" t="s">
        <v>137</v>
      </c>
      <c r="BM143" s="217" t="s">
        <v>442</v>
      </c>
    </row>
    <row r="144" spans="1:51" s="14" customFormat="1" ht="12">
      <c r="A144" s="14"/>
      <c r="B144" s="230"/>
      <c r="C144" s="231"/>
      <c r="D144" s="221" t="s">
        <v>131</v>
      </c>
      <c r="E144" s="232" t="s">
        <v>19</v>
      </c>
      <c r="F144" s="233" t="s">
        <v>443</v>
      </c>
      <c r="G144" s="231"/>
      <c r="H144" s="234">
        <v>0.686</v>
      </c>
      <c r="I144" s="235"/>
      <c r="J144" s="231"/>
      <c r="K144" s="231"/>
      <c r="L144" s="236"/>
      <c r="M144" s="237"/>
      <c r="N144" s="238"/>
      <c r="O144" s="238"/>
      <c r="P144" s="238"/>
      <c r="Q144" s="238"/>
      <c r="R144" s="238"/>
      <c r="S144" s="238"/>
      <c r="T144" s="239"/>
      <c r="U144" s="14"/>
      <c r="V144" s="14"/>
      <c r="W144" s="14"/>
      <c r="X144" s="14"/>
      <c r="Y144" s="14"/>
      <c r="Z144" s="14"/>
      <c r="AA144" s="14"/>
      <c r="AB144" s="14"/>
      <c r="AC144" s="14"/>
      <c r="AD144" s="14"/>
      <c r="AE144" s="14"/>
      <c r="AT144" s="240" t="s">
        <v>131</v>
      </c>
      <c r="AU144" s="240" t="s">
        <v>81</v>
      </c>
      <c r="AV144" s="14" t="s">
        <v>81</v>
      </c>
      <c r="AW144" s="14" t="s">
        <v>32</v>
      </c>
      <c r="AX144" s="14" t="s">
        <v>79</v>
      </c>
      <c r="AY144" s="240" t="s">
        <v>121</v>
      </c>
    </row>
    <row r="145" spans="1:65" s="2" customFormat="1" ht="37.8" customHeight="1">
      <c r="A145" s="39"/>
      <c r="B145" s="40"/>
      <c r="C145" s="205" t="s">
        <v>264</v>
      </c>
      <c r="D145" s="205" t="s">
        <v>124</v>
      </c>
      <c r="E145" s="207" t="s">
        <v>200</v>
      </c>
      <c r="F145" s="208" t="s">
        <v>201</v>
      </c>
      <c r="G145" s="209" t="s">
        <v>202</v>
      </c>
      <c r="H145" s="210">
        <v>601</v>
      </c>
      <c r="I145" s="211"/>
      <c r="J145" s="212">
        <f>ROUND(I145*H145,2)</f>
        <v>0</v>
      </c>
      <c r="K145" s="208" t="s">
        <v>128</v>
      </c>
      <c r="L145" s="45"/>
      <c r="M145" s="213" t="s">
        <v>19</v>
      </c>
      <c r="N145" s="214" t="s">
        <v>42</v>
      </c>
      <c r="O145" s="85"/>
      <c r="P145" s="215">
        <f>O145*H145</f>
        <v>0</v>
      </c>
      <c r="Q145" s="215">
        <v>0</v>
      </c>
      <c r="R145" s="215">
        <f>Q145*H145</f>
        <v>0</v>
      </c>
      <c r="S145" s="215">
        <v>0</v>
      </c>
      <c r="T145" s="216">
        <f>S145*H145</f>
        <v>0</v>
      </c>
      <c r="U145" s="39"/>
      <c r="V145" s="39"/>
      <c r="W145" s="39"/>
      <c r="X145" s="39"/>
      <c r="Y145" s="39"/>
      <c r="Z145" s="39"/>
      <c r="AA145" s="39"/>
      <c r="AB145" s="39"/>
      <c r="AC145" s="39"/>
      <c r="AD145" s="39"/>
      <c r="AE145" s="39"/>
      <c r="AR145" s="217" t="s">
        <v>137</v>
      </c>
      <c r="AT145" s="217" t="s">
        <v>124</v>
      </c>
      <c r="AU145" s="217" t="s">
        <v>81</v>
      </c>
      <c r="AY145" s="18" t="s">
        <v>121</v>
      </c>
      <c r="BE145" s="218">
        <f>IF(N145="základní",J145,0)</f>
        <v>0</v>
      </c>
      <c r="BF145" s="218">
        <f>IF(N145="snížená",J145,0)</f>
        <v>0</v>
      </c>
      <c r="BG145" s="218">
        <f>IF(N145="zákl. přenesená",J145,0)</f>
        <v>0</v>
      </c>
      <c r="BH145" s="218">
        <f>IF(N145="sníž. přenesená",J145,0)</f>
        <v>0</v>
      </c>
      <c r="BI145" s="218">
        <f>IF(N145="nulová",J145,0)</f>
        <v>0</v>
      </c>
      <c r="BJ145" s="18" t="s">
        <v>79</v>
      </c>
      <c r="BK145" s="218">
        <f>ROUND(I145*H145,2)</f>
        <v>0</v>
      </c>
      <c r="BL145" s="18" t="s">
        <v>137</v>
      </c>
      <c r="BM145" s="217" t="s">
        <v>444</v>
      </c>
    </row>
    <row r="146" spans="1:51" s="13" customFormat="1" ht="12">
      <c r="A146" s="13"/>
      <c r="B146" s="219"/>
      <c r="C146" s="220"/>
      <c r="D146" s="221" t="s">
        <v>131</v>
      </c>
      <c r="E146" s="222" t="s">
        <v>19</v>
      </c>
      <c r="F146" s="223" t="s">
        <v>445</v>
      </c>
      <c r="G146" s="220"/>
      <c r="H146" s="222" t="s">
        <v>19</v>
      </c>
      <c r="I146" s="224"/>
      <c r="J146" s="220"/>
      <c r="K146" s="220"/>
      <c r="L146" s="225"/>
      <c r="M146" s="226"/>
      <c r="N146" s="227"/>
      <c r="O146" s="227"/>
      <c r="P146" s="227"/>
      <c r="Q146" s="227"/>
      <c r="R146" s="227"/>
      <c r="S146" s="227"/>
      <c r="T146" s="228"/>
      <c r="U146" s="13"/>
      <c r="V146" s="13"/>
      <c r="W146" s="13"/>
      <c r="X146" s="13"/>
      <c r="Y146" s="13"/>
      <c r="Z146" s="13"/>
      <c r="AA146" s="13"/>
      <c r="AB146" s="13"/>
      <c r="AC146" s="13"/>
      <c r="AD146" s="13"/>
      <c r="AE146" s="13"/>
      <c r="AT146" s="229" t="s">
        <v>131</v>
      </c>
      <c r="AU146" s="229" t="s">
        <v>81</v>
      </c>
      <c r="AV146" s="13" t="s">
        <v>79</v>
      </c>
      <c r="AW146" s="13" t="s">
        <v>32</v>
      </c>
      <c r="AX146" s="13" t="s">
        <v>71</v>
      </c>
      <c r="AY146" s="229" t="s">
        <v>121</v>
      </c>
    </row>
    <row r="147" spans="1:51" s="14" customFormat="1" ht="12">
      <c r="A147" s="14"/>
      <c r="B147" s="230"/>
      <c r="C147" s="231"/>
      <c r="D147" s="221" t="s">
        <v>131</v>
      </c>
      <c r="E147" s="232" t="s">
        <v>19</v>
      </c>
      <c r="F147" s="233" t="s">
        <v>205</v>
      </c>
      <c r="G147" s="231"/>
      <c r="H147" s="234">
        <v>66</v>
      </c>
      <c r="I147" s="235"/>
      <c r="J147" s="231"/>
      <c r="K147" s="231"/>
      <c r="L147" s="236"/>
      <c r="M147" s="237"/>
      <c r="N147" s="238"/>
      <c r="O147" s="238"/>
      <c r="P147" s="238"/>
      <c r="Q147" s="238"/>
      <c r="R147" s="238"/>
      <c r="S147" s="238"/>
      <c r="T147" s="239"/>
      <c r="U147" s="14"/>
      <c r="V147" s="14"/>
      <c r="W147" s="14"/>
      <c r="X147" s="14"/>
      <c r="Y147" s="14"/>
      <c r="Z147" s="14"/>
      <c r="AA147" s="14"/>
      <c r="AB147" s="14"/>
      <c r="AC147" s="14"/>
      <c r="AD147" s="14"/>
      <c r="AE147" s="14"/>
      <c r="AT147" s="240" t="s">
        <v>131</v>
      </c>
      <c r="AU147" s="240" t="s">
        <v>81</v>
      </c>
      <c r="AV147" s="14" t="s">
        <v>81</v>
      </c>
      <c r="AW147" s="14" t="s">
        <v>32</v>
      </c>
      <c r="AX147" s="14" t="s">
        <v>71</v>
      </c>
      <c r="AY147" s="240" t="s">
        <v>121</v>
      </c>
    </row>
    <row r="148" spans="1:51" s="13" customFormat="1" ht="12">
      <c r="A148" s="13"/>
      <c r="B148" s="219"/>
      <c r="C148" s="220"/>
      <c r="D148" s="221" t="s">
        <v>131</v>
      </c>
      <c r="E148" s="222" t="s">
        <v>19</v>
      </c>
      <c r="F148" s="223" t="s">
        <v>446</v>
      </c>
      <c r="G148" s="220"/>
      <c r="H148" s="222" t="s">
        <v>19</v>
      </c>
      <c r="I148" s="224"/>
      <c r="J148" s="220"/>
      <c r="K148" s="220"/>
      <c r="L148" s="225"/>
      <c r="M148" s="226"/>
      <c r="N148" s="227"/>
      <c r="O148" s="227"/>
      <c r="P148" s="227"/>
      <c r="Q148" s="227"/>
      <c r="R148" s="227"/>
      <c r="S148" s="227"/>
      <c r="T148" s="228"/>
      <c r="U148" s="13"/>
      <c r="V148" s="13"/>
      <c r="W148" s="13"/>
      <c r="X148" s="13"/>
      <c r="Y148" s="13"/>
      <c r="Z148" s="13"/>
      <c r="AA148" s="13"/>
      <c r="AB148" s="13"/>
      <c r="AC148" s="13"/>
      <c r="AD148" s="13"/>
      <c r="AE148" s="13"/>
      <c r="AT148" s="229" t="s">
        <v>131</v>
      </c>
      <c r="AU148" s="229" t="s">
        <v>81</v>
      </c>
      <c r="AV148" s="13" t="s">
        <v>79</v>
      </c>
      <c r="AW148" s="13" t="s">
        <v>32</v>
      </c>
      <c r="AX148" s="13" t="s">
        <v>71</v>
      </c>
      <c r="AY148" s="229" t="s">
        <v>121</v>
      </c>
    </row>
    <row r="149" spans="1:51" s="14" customFormat="1" ht="12">
      <c r="A149" s="14"/>
      <c r="B149" s="230"/>
      <c r="C149" s="231"/>
      <c r="D149" s="221" t="s">
        <v>131</v>
      </c>
      <c r="E149" s="232" t="s">
        <v>19</v>
      </c>
      <c r="F149" s="233" t="s">
        <v>447</v>
      </c>
      <c r="G149" s="231"/>
      <c r="H149" s="234">
        <v>535</v>
      </c>
      <c r="I149" s="235"/>
      <c r="J149" s="231"/>
      <c r="K149" s="231"/>
      <c r="L149" s="236"/>
      <c r="M149" s="237"/>
      <c r="N149" s="238"/>
      <c r="O149" s="238"/>
      <c r="P149" s="238"/>
      <c r="Q149" s="238"/>
      <c r="R149" s="238"/>
      <c r="S149" s="238"/>
      <c r="T149" s="239"/>
      <c r="U149" s="14"/>
      <c r="V149" s="14"/>
      <c r="W149" s="14"/>
      <c r="X149" s="14"/>
      <c r="Y149" s="14"/>
      <c r="Z149" s="14"/>
      <c r="AA149" s="14"/>
      <c r="AB149" s="14"/>
      <c r="AC149" s="14"/>
      <c r="AD149" s="14"/>
      <c r="AE149" s="14"/>
      <c r="AT149" s="240" t="s">
        <v>131</v>
      </c>
      <c r="AU149" s="240" t="s">
        <v>81</v>
      </c>
      <c r="AV149" s="14" t="s">
        <v>81</v>
      </c>
      <c r="AW149" s="14" t="s">
        <v>32</v>
      </c>
      <c r="AX149" s="14" t="s">
        <v>71</v>
      </c>
      <c r="AY149" s="240" t="s">
        <v>121</v>
      </c>
    </row>
    <row r="150" spans="1:51" s="15" customFormat="1" ht="12">
      <c r="A150" s="15"/>
      <c r="B150" s="255"/>
      <c r="C150" s="256"/>
      <c r="D150" s="221" t="s">
        <v>131</v>
      </c>
      <c r="E150" s="257" t="s">
        <v>19</v>
      </c>
      <c r="F150" s="258" t="s">
        <v>208</v>
      </c>
      <c r="G150" s="256"/>
      <c r="H150" s="259">
        <v>601</v>
      </c>
      <c r="I150" s="260"/>
      <c r="J150" s="256"/>
      <c r="K150" s="256"/>
      <c r="L150" s="261"/>
      <c r="M150" s="262"/>
      <c r="N150" s="263"/>
      <c r="O150" s="263"/>
      <c r="P150" s="263"/>
      <c r="Q150" s="263"/>
      <c r="R150" s="263"/>
      <c r="S150" s="263"/>
      <c r="T150" s="264"/>
      <c r="U150" s="15"/>
      <c r="V150" s="15"/>
      <c r="W150" s="15"/>
      <c r="X150" s="15"/>
      <c r="Y150" s="15"/>
      <c r="Z150" s="15"/>
      <c r="AA150" s="15"/>
      <c r="AB150" s="15"/>
      <c r="AC150" s="15"/>
      <c r="AD150" s="15"/>
      <c r="AE150" s="15"/>
      <c r="AT150" s="265" t="s">
        <v>131</v>
      </c>
      <c r="AU150" s="265" t="s">
        <v>81</v>
      </c>
      <c r="AV150" s="15" t="s">
        <v>137</v>
      </c>
      <c r="AW150" s="15" t="s">
        <v>32</v>
      </c>
      <c r="AX150" s="15" t="s">
        <v>79</v>
      </c>
      <c r="AY150" s="265" t="s">
        <v>121</v>
      </c>
    </row>
    <row r="151" spans="1:65" s="2" customFormat="1" ht="16.5" customHeight="1">
      <c r="A151" s="39"/>
      <c r="B151" s="40"/>
      <c r="C151" s="242" t="s">
        <v>269</v>
      </c>
      <c r="D151" s="242" t="s">
        <v>158</v>
      </c>
      <c r="E151" s="243" t="s">
        <v>210</v>
      </c>
      <c r="F151" s="244" t="s">
        <v>211</v>
      </c>
      <c r="G151" s="245" t="s">
        <v>197</v>
      </c>
      <c r="H151" s="246">
        <v>901.5</v>
      </c>
      <c r="I151" s="247"/>
      <c r="J151" s="248">
        <f>ROUND(I151*H151,2)</f>
        <v>0</v>
      </c>
      <c r="K151" s="244" t="s">
        <v>128</v>
      </c>
      <c r="L151" s="249"/>
      <c r="M151" s="250" t="s">
        <v>19</v>
      </c>
      <c r="N151" s="251" t="s">
        <v>42</v>
      </c>
      <c r="O151" s="85"/>
      <c r="P151" s="215">
        <f>O151*H151</f>
        <v>0</v>
      </c>
      <c r="Q151" s="215">
        <v>1</v>
      </c>
      <c r="R151" s="215">
        <f>Q151*H151</f>
        <v>901.5</v>
      </c>
      <c r="S151" s="215">
        <v>0</v>
      </c>
      <c r="T151" s="216">
        <f>S151*H151</f>
        <v>0</v>
      </c>
      <c r="U151" s="39"/>
      <c r="V151" s="39"/>
      <c r="W151" s="39"/>
      <c r="X151" s="39"/>
      <c r="Y151" s="39"/>
      <c r="Z151" s="39"/>
      <c r="AA151" s="39"/>
      <c r="AB151" s="39"/>
      <c r="AC151" s="39"/>
      <c r="AD151" s="39"/>
      <c r="AE151" s="39"/>
      <c r="AR151" s="217" t="s">
        <v>161</v>
      </c>
      <c r="AT151" s="217" t="s">
        <v>158</v>
      </c>
      <c r="AU151" s="217" t="s">
        <v>81</v>
      </c>
      <c r="AY151" s="18" t="s">
        <v>121</v>
      </c>
      <c r="BE151" s="218">
        <f>IF(N151="základní",J151,0)</f>
        <v>0</v>
      </c>
      <c r="BF151" s="218">
        <f>IF(N151="snížená",J151,0)</f>
        <v>0</v>
      </c>
      <c r="BG151" s="218">
        <f>IF(N151="zákl. přenesená",J151,0)</f>
        <v>0</v>
      </c>
      <c r="BH151" s="218">
        <f>IF(N151="sníž. přenesená",J151,0)</f>
        <v>0</v>
      </c>
      <c r="BI151" s="218">
        <f>IF(N151="nulová",J151,0)</f>
        <v>0</v>
      </c>
      <c r="BJ151" s="18" t="s">
        <v>79</v>
      </c>
      <c r="BK151" s="218">
        <f>ROUND(I151*H151,2)</f>
        <v>0</v>
      </c>
      <c r="BL151" s="18" t="s">
        <v>137</v>
      </c>
      <c r="BM151" s="217" t="s">
        <v>448</v>
      </c>
    </row>
    <row r="152" spans="1:51" s="14" customFormat="1" ht="12">
      <c r="A152" s="14"/>
      <c r="B152" s="230"/>
      <c r="C152" s="231"/>
      <c r="D152" s="221" t="s">
        <v>131</v>
      </c>
      <c r="E152" s="232" t="s">
        <v>19</v>
      </c>
      <c r="F152" s="233" t="s">
        <v>449</v>
      </c>
      <c r="G152" s="231"/>
      <c r="H152" s="234">
        <v>901.5</v>
      </c>
      <c r="I152" s="235"/>
      <c r="J152" s="231"/>
      <c r="K152" s="231"/>
      <c r="L152" s="236"/>
      <c r="M152" s="237"/>
      <c r="N152" s="238"/>
      <c r="O152" s="238"/>
      <c r="P152" s="238"/>
      <c r="Q152" s="238"/>
      <c r="R152" s="238"/>
      <c r="S152" s="238"/>
      <c r="T152" s="239"/>
      <c r="U152" s="14"/>
      <c r="V152" s="14"/>
      <c r="W152" s="14"/>
      <c r="X152" s="14"/>
      <c r="Y152" s="14"/>
      <c r="Z152" s="14"/>
      <c r="AA152" s="14"/>
      <c r="AB152" s="14"/>
      <c r="AC152" s="14"/>
      <c r="AD152" s="14"/>
      <c r="AE152" s="14"/>
      <c r="AT152" s="240" t="s">
        <v>131</v>
      </c>
      <c r="AU152" s="240" t="s">
        <v>81</v>
      </c>
      <c r="AV152" s="14" t="s">
        <v>81</v>
      </c>
      <c r="AW152" s="14" t="s">
        <v>32</v>
      </c>
      <c r="AX152" s="14" t="s">
        <v>71</v>
      </c>
      <c r="AY152" s="240" t="s">
        <v>121</v>
      </c>
    </row>
    <row r="153" spans="1:51" s="15" customFormat="1" ht="12">
      <c r="A153" s="15"/>
      <c r="B153" s="255"/>
      <c r="C153" s="256"/>
      <c r="D153" s="221" t="s">
        <v>131</v>
      </c>
      <c r="E153" s="257" t="s">
        <v>19</v>
      </c>
      <c r="F153" s="258" t="s">
        <v>208</v>
      </c>
      <c r="G153" s="256"/>
      <c r="H153" s="259">
        <v>901.5</v>
      </c>
      <c r="I153" s="260"/>
      <c r="J153" s="256"/>
      <c r="K153" s="256"/>
      <c r="L153" s="261"/>
      <c r="M153" s="262"/>
      <c r="N153" s="263"/>
      <c r="O153" s="263"/>
      <c r="P153" s="263"/>
      <c r="Q153" s="263"/>
      <c r="R153" s="263"/>
      <c r="S153" s="263"/>
      <c r="T153" s="264"/>
      <c r="U153" s="15"/>
      <c r="V153" s="15"/>
      <c r="W153" s="15"/>
      <c r="X153" s="15"/>
      <c r="Y153" s="15"/>
      <c r="Z153" s="15"/>
      <c r="AA153" s="15"/>
      <c r="AB153" s="15"/>
      <c r="AC153" s="15"/>
      <c r="AD153" s="15"/>
      <c r="AE153" s="15"/>
      <c r="AT153" s="265" t="s">
        <v>131</v>
      </c>
      <c r="AU153" s="265" t="s">
        <v>81</v>
      </c>
      <c r="AV153" s="15" t="s">
        <v>137</v>
      </c>
      <c r="AW153" s="15" t="s">
        <v>32</v>
      </c>
      <c r="AX153" s="15" t="s">
        <v>79</v>
      </c>
      <c r="AY153" s="265" t="s">
        <v>121</v>
      </c>
    </row>
    <row r="154" spans="1:65" s="2" customFormat="1" ht="78" customHeight="1">
      <c r="A154" s="39"/>
      <c r="B154" s="40"/>
      <c r="C154" s="205" t="s">
        <v>273</v>
      </c>
      <c r="D154" s="205" t="s">
        <v>124</v>
      </c>
      <c r="E154" s="207" t="s">
        <v>298</v>
      </c>
      <c r="F154" s="208" t="s">
        <v>299</v>
      </c>
      <c r="G154" s="209" t="s">
        <v>197</v>
      </c>
      <c r="H154" s="210">
        <v>939.03</v>
      </c>
      <c r="I154" s="211"/>
      <c r="J154" s="212">
        <f>ROUND(I154*H154,2)</f>
        <v>0</v>
      </c>
      <c r="K154" s="208" t="s">
        <v>128</v>
      </c>
      <c r="L154" s="45"/>
      <c r="M154" s="213" t="s">
        <v>19</v>
      </c>
      <c r="N154" s="214" t="s">
        <v>42</v>
      </c>
      <c r="O154" s="85"/>
      <c r="P154" s="215">
        <f>O154*H154</f>
        <v>0</v>
      </c>
      <c r="Q154" s="215">
        <v>0</v>
      </c>
      <c r="R154" s="215">
        <f>Q154*H154</f>
        <v>0</v>
      </c>
      <c r="S154" s="215">
        <v>0</v>
      </c>
      <c r="T154" s="216">
        <f>S154*H154</f>
        <v>0</v>
      </c>
      <c r="U154" s="39"/>
      <c r="V154" s="39"/>
      <c r="W154" s="39"/>
      <c r="X154" s="39"/>
      <c r="Y154" s="39"/>
      <c r="Z154" s="39"/>
      <c r="AA154" s="39"/>
      <c r="AB154" s="39"/>
      <c r="AC154" s="39"/>
      <c r="AD154" s="39"/>
      <c r="AE154" s="39"/>
      <c r="AR154" s="217" t="s">
        <v>137</v>
      </c>
      <c r="AT154" s="217" t="s">
        <v>124</v>
      </c>
      <c r="AU154" s="217" t="s">
        <v>81</v>
      </c>
      <c r="AY154" s="18" t="s">
        <v>121</v>
      </c>
      <c r="BE154" s="218">
        <f>IF(N154="základní",J154,0)</f>
        <v>0</v>
      </c>
      <c r="BF154" s="218">
        <f>IF(N154="snížená",J154,0)</f>
        <v>0</v>
      </c>
      <c r="BG154" s="218">
        <f>IF(N154="zákl. přenesená",J154,0)</f>
        <v>0</v>
      </c>
      <c r="BH154" s="218">
        <f>IF(N154="sníž. přenesená",J154,0)</f>
        <v>0</v>
      </c>
      <c r="BI154" s="218">
        <f>IF(N154="nulová",J154,0)</f>
        <v>0</v>
      </c>
      <c r="BJ154" s="18" t="s">
        <v>79</v>
      </c>
      <c r="BK154" s="218">
        <f>ROUND(I154*H154,2)</f>
        <v>0</v>
      </c>
      <c r="BL154" s="18" t="s">
        <v>137</v>
      </c>
      <c r="BM154" s="217" t="s">
        <v>450</v>
      </c>
    </row>
    <row r="155" spans="1:51" s="14" customFormat="1" ht="12">
      <c r="A155" s="14"/>
      <c r="B155" s="230"/>
      <c r="C155" s="231"/>
      <c r="D155" s="221" t="s">
        <v>131</v>
      </c>
      <c r="E155" s="232" t="s">
        <v>19</v>
      </c>
      <c r="F155" s="233" t="s">
        <v>451</v>
      </c>
      <c r="G155" s="231"/>
      <c r="H155" s="234">
        <v>901.5</v>
      </c>
      <c r="I155" s="235"/>
      <c r="J155" s="231"/>
      <c r="K155" s="231"/>
      <c r="L155" s="236"/>
      <c r="M155" s="237"/>
      <c r="N155" s="238"/>
      <c r="O155" s="238"/>
      <c r="P155" s="238"/>
      <c r="Q155" s="238"/>
      <c r="R155" s="238"/>
      <c r="S155" s="238"/>
      <c r="T155" s="239"/>
      <c r="U155" s="14"/>
      <c r="V155" s="14"/>
      <c r="W155" s="14"/>
      <c r="X155" s="14"/>
      <c r="Y155" s="14"/>
      <c r="Z155" s="14"/>
      <c r="AA155" s="14"/>
      <c r="AB155" s="14"/>
      <c r="AC155" s="14"/>
      <c r="AD155" s="14"/>
      <c r="AE155" s="14"/>
      <c r="AT155" s="240" t="s">
        <v>131</v>
      </c>
      <c r="AU155" s="240" t="s">
        <v>81</v>
      </c>
      <c r="AV155" s="14" t="s">
        <v>81</v>
      </c>
      <c r="AW155" s="14" t="s">
        <v>32</v>
      </c>
      <c r="AX155" s="14" t="s">
        <v>71</v>
      </c>
      <c r="AY155" s="240" t="s">
        <v>121</v>
      </c>
    </row>
    <row r="156" spans="1:51" s="14" customFormat="1" ht="12">
      <c r="A156" s="14"/>
      <c r="B156" s="230"/>
      <c r="C156" s="231"/>
      <c r="D156" s="221" t="s">
        <v>131</v>
      </c>
      <c r="E156" s="232" t="s">
        <v>19</v>
      </c>
      <c r="F156" s="233" t="s">
        <v>452</v>
      </c>
      <c r="G156" s="231"/>
      <c r="H156" s="234">
        <v>37.53</v>
      </c>
      <c r="I156" s="235"/>
      <c r="J156" s="231"/>
      <c r="K156" s="231"/>
      <c r="L156" s="236"/>
      <c r="M156" s="237"/>
      <c r="N156" s="238"/>
      <c r="O156" s="238"/>
      <c r="P156" s="238"/>
      <c r="Q156" s="238"/>
      <c r="R156" s="238"/>
      <c r="S156" s="238"/>
      <c r="T156" s="239"/>
      <c r="U156" s="14"/>
      <c r="V156" s="14"/>
      <c r="W156" s="14"/>
      <c r="X156" s="14"/>
      <c r="Y156" s="14"/>
      <c r="Z156" s="14"/>
      <c r="AA156" s="14"/>
      <c r="AB156" s="14"/>
      <c r="AC156" s="14"/>
      <c r="AD156" s="14"/>
      <c r="AE156" s="14"/>
      <c r="AT156" s="240" t="s">
        <v>131</v>
      </c>
      <c r="AU156" s="240" t="s">
        <v>81</v>
      </c>
      <c r="AV156" s="14" t="s">
        <v>81</v>
      </c>
      <c r="AW156" s="14" t="s">
        <v>32</v>
      </c>
      <c r="AX156" s="14" t="s">
        <v>71</v>
      </c>
      <c r="AY156" s="240" t="s">
        <v>121</v>
      </c>
    </row>
    <row r="157" spans="1:51" s="15" customFormat="1" ht="12">
      <c r="A157" s="15"/>
      <c r="B157" s="255"/>
      <c r="C157" s="256"/>
      <c r="D157" s="221" t="s">
        <v>131</v>
      </c>
      <c r="E157" s="257" t="s">
        <v>19</v>
      </c>
      <c r="F157" s="258" t="s">
        <v>208</v>
      </c>
      <c r="G157" s="256"/>
      <c r="H157" s="259">
        <v>939.03</v>
      </c>
      <c r="I157" s="260"/>
      <c r="J157" s="256"/>
      <c r="K157" s="256"/>
      <c r="L157" s="261"/>
      <c r="M157" s="262"/>
      <c r="N157" s="263"/>
      <c r="O157" s="263"/>
      <c r="P157" s="263"/>
      <c r="Q157" s="263"/>
      <c r="R157" s="263"/>
      <c r="S157" s="263"/>
      <c r="T157" s="264"/>
      <c r="U157" s="15"/>
      <c r="V157" s="15"/>
      <c r="W157" s="15"/>
      <c r="X157" s="15"/>
      <c r="Y157" s="15"/>
      <c r="Z157" s="15"/>
      <c r="AA157" s="15"/>
      <c r="AB157" s="15"/>
      <c r="AC157" s="15"/>
      <c r="AD157" s="15"/>
      <c r="AE157" s="15"/>
      <c r="AT157" s="265" t="s">
        <v>131</v>
      </c>
      <c r="AU157" s="265" t="s">
        <v>81</v>
      </c>
      <c r="AV157" s="15" t="s">
        <v>137</v>
      </c>
      <c r="AW157" s="15" t="s">
        <v>32</v>
      </c>
      <c r="AX157" s="15" t="s">
        <v>79</v>
      </c>
      <c r="AY157" s="265" t="s">
        <v>121</v>
      </c>
    </row>
    <row r="158" spans="1:65" s="2" customFormat="1" ht="33" customHeight="1">
      <c r="A158" s="39"/>
      <c r="B158" s="40"/>
      <c r="C158" s="205" t="s">
        <v>278</v>
      </c>
      <c r="D158" s="205" t="s">
        <v>124</v>
      </c>
      <c r="E158" s="207" t="s">
        <v>453</v>
      </c>
      <c r="F158" s="208" t="s">
        <v>454</v>
      </c>
      <c r="G158" s="209" t="s">
        <v>136</v>
      </c>
      <c r="H158" s="210">
        <v>10</v>
      </c>
      <c r="I158" s="211"/>
      <c r="J158" s="212">
        <f>ROUND(I158*H158,2)</f>
        <v>0</v>
      </c>
      <c r="K158" s="208" t="s">
        <v>128</v>
      </c>
      <c r="L158" s="45"/>
      <c r="M158" s="213" t="s">
        <v>19</v>
      </c>
      <c r="N158" s="214" t="s">
        <v>42</v>
      </c>
      <c r="O158" s="85"/>
      <c r="P158" s="215">
        <f>O158*H158</f>
        <v>0</v>
      </c>
      <c r="Q158" s="215">
        <v>0</v>
      </c>
      <c r="R158" s="215">
        <f>Q158*H158</f>
        <v>0</v>
      </c>
      <c r="S158" s="215">
        <v>0</v>
      </c>
      <c r="T158" s="216">
        <f>S158*H158</f>
        <v>0</v>
      </c>
      <c r="U158" s="39"/>
      <c r="V158" s="39"/>
      <c r="W158" s="39"/>
      <c r="X158" s="39"/>
      <c r="Y158" s="39"/>
      <c r="Z158" s="39"/>
      <c r="AA158" s="39"/>
      <c r="AB158" s="39"/>
      <c r="AC158" s="39"/>
      <c r="AD158" s="39"/>
      <c r="AE158" s="39"/>
      <c r="AR158" s="217" t="s">
        <v>137</v>
      </c>
      <c r="AT158" s="217" t="s">
        <v>124</v>
      </c>
      <c r="AU158" s="217" t="s">
        <v>81</v>
      </c>
      <c r="AY158" s="18" t="s">
        <v>121</v>
      </c>
      <c r="BE158" s="218">
        <f>IF(N158="základní",J158,0)</f>
        <v>0</v>
      </c>
      <c r="BF158" s="218">
        <f>IF(N158="snížená",J158,0)</f>
        <v>0</v>
      </c>
      <c r="BG158" s="218">
        <f>IF(N158="zákl. přenesená",J158,0)</f>
        <v>0</v>
      </c>
      <c r="BH158" s="218">
        <f>IF(N158="sníž. přenesená",J158,0)</f>
        <v>0</v>
      </c>
      <c r="BI158" s="218">
        <f>IF(N158="nulová",J158,0)</f>
        <v>0</v>
      </c>
      <c r="BJ158" s="18" t="s">
        <v>79</v>
      </c>
      <c r="BK158" s="218">
        <f>ROUND(I158*H158,2)</f>
        <v>0</v>
      </c>
      <c r="BL158" s="18" t="s">
        <v>137</v>
      </c>
      <c r="BM158" s="217" t="s">
        <v>455</v>
      </c>
    </row>
    <row r="159" spans="1:65" s="2" customFormat="1" ht="16.5" customHeight="1">
      <c r="A159" s="39"/>
      <c r="B159" s="40"/>
      <c r="C159" s="205" t="s">
        <v>282</v>
      </c>
      <c r="D159" s="205" t="s">
        <v>124</v>
      </c>
      <c r="E159" s="207" t="s">
        <v>456</v>
      </c>
      <c r="F159" s="208" t="s">
        <v>457</v>
      </c>
      <c r="G159" s="209" t="s">
        <v>136</v>
      </c>
      <c r="H159" s="210">
        <v>10</v>
      </c>
      <c r="I159" s="211"/>
      <c r="J159" s="212">
        <f>ROUND(I159*H159,2)</f>
        <v>0</v>
      </c>
      <c r="K159" s="208" t="s">
        <v>128</v>
      </c>
      <c r="L159" s="45"/>
      <c r="M159" s="213" t="s">
        <v>19</v>
      </c>
      <c r="N159" s="214" t="s">
        <v>42</v>
      </c>
      <c r="O159" s="85"/>
      <c r="P159" s="215">
        <f>O159*H159</f>
        <v>0</v>
      </c>
      <c r="Q159" s="215">
        <v>0</v>
      </c>
      <c r="R159" s="215">
        <f>Q159*H159</f>
        <v>0</v>
      </c>
      <c r="S159" s="215">
        <v>0</v>
      </c>
      <c r="T159" s="216">
        <f>S159*H159</f>
        <v>0</v>
      </c>
      <c r="U159" s="39"/>
      <c r="V159" s="39"/>
      <c r="W159" s="39"/>
      <c r="X159" s="39"/>
      <c r="Y159" s="39"/>
      <c r="Z159" s="39"/>
      <c r="AA159" s="39"/>
      <c r="AB159" s="39"/>
      <c r="AC159" s="39"/>
      <c r="AD159" s="39"/>
      <c r="AE159" s="39"/>
      <c r="AR159" s="217" t="s">
        <v>137</v>
      </c>
      <c r="AT159" s="217" t="s">
        <v>124</v>
      </c>
      <c r="AU159" s="217" t="s">
        <v>81</v>
      </c>
      <c r="AY159" s="18" t="s">
        <v>121</v>
      </c>
      <c r="BE159" s="218">
        <f>IF(N159="základní",J159,0)</f>
        <v>0</v>
      </c>
      <c r="BF159" s="218">
        <f>IF(N159="snížená",J159,0)</f>
        <v>0</v>
      </c>
      <c r="BG159" s="218">
        <f>IF(N159="zákl. přenesená",J159,0)</f>
        <v>0</v>
      </c>
      <c r="BH159" s="218">
        <f>IF(N159="sníž. přenesená",J159,0)</f>
        <v>0</v>
      </c>
      <c r="BI159" s="218">
        <f>IF(N159="nulová",J159,0)</f>
        <v>0</v>
      </c>
      <c r="BJ159" s="18" t="s">
        <v>79</v>
      </c>
      <c r="BK159" s="218">
        <f>ROUND(I159*H159,2)</f>
        <v>0</v>
      </c>
      <c r="BL159" s="18" t="s">
        <v>137</v>
      </c>
      <c r="BM159" s="217" t="s">
        <v>458</v>
      </c>
    </row>
    <row r="160" spans="1:65" s="2" customFormat="1" ht="24.15" customHeight="1">
      <c r="A160" s="39"/>
      <c r="B160" s="40"/>
      <c r="C160" s="205" t="s">
        <v>287</v>
      </c>
      <c r="D160" s="205" t="s">
        <v>124</v>
      </c>
      <c r="E160" s="207" t="s">
        <v>283</v>
      </c>
      <c r="F160" s="208" t="s">
        <v>284</v>
      </c>
      <c r="G160" s="209" t="s">
        <v>136</v>
      </c>
      <c r="H160" s="210">
        <v>16</v>
      </c>
      <c r="I160" s="211"/>
      <c r="J160" s="212">
        <f>ROUND(I160*H160,2)</f>
        <v>0</v>
      </c>
      <c r="K160" s="208" t="s">
        <v>128</v>
      </c>
      <c r="L160" s="45"/>
      <c r="M160" s="213" t="s">
        <v>19</v>
      </c>
      <c r="N160" s="214" t="s">
        <v>42</v>
      </c>
      <c r="O160" s="85"/>
      <c r="P160" s="215">
        <f>O160*H160</f>
        <v>0</v>
      </c>
      <c r="Q160" s="215">
        <v>0</v>
      </c>
      <c r="R160" s="215">
        <f>Q160*H160</f>
        <v>0</v>
      </c>
      <c r="S160" s="215">
        <v>0</v>
      </c>
      <c r="T160" s="216">
        <f>S160*H160</f>
        <v>0</v>
      </c>
      <c r="U160" s="39"/>
      <c r="V160" s="39"/>
      <c r="W160" s="39"/>
      <c r="X160" s="39"/>
      <c r="Y160" s="39"/>
      <c r="Z160" s="39"/>
      <c r="AA160" s="39"/>
      <c r="AB160" s="39"/>
      <c r="AC160" s="39"/>
      <c r="AD160" s="39"/>
      <c r="AE160" s="39"/>
      <c r="AR160" s="217" t="s">
        <v>137</v>
      </c>
      <c r="AT160" s="217" t="s">
        <v>124</v>
      </c>
      <c r="AU160" s="217" t="s">
        <v>81</v>
      </c>
      <c r="AY160" s="18" t="s">
        <v>121</v>
      </c>
      <c r="BE160" s="218">
        <f>IF(N160="základní",J160,0)</f>
        <v>0</v>
      </c>
      <c r="BF160" s="218">
        <f>IF(N160="snížená",J160,0)</f>
        <v>0</v>
      </c>
      <c r="BG160" s="218">
        <f>IF(N160="zákl. přenesená",J160,0)</f>
        <v>0</v>
      </c>
      <c r="BH160" s="218">
        <f>IF(N160="sníž. přenesená",J160,0)</f>
        <v>0</v>
      </c>
      <c r="BI160" s="218">
        <f>IF(N160="nulová",J160,0)</f>
        <v>0</v>
      </c>
      <c r="BJ160" s="18" t="s">
        <v>79</v>
      </c>
      <c r="BK160" s="218">
        <f>ROUND(I160*H160,2)</f>
        <v>0</v>
      </c>
      <c r="BL160" s="18" t="s">
        <v>137</v>
      </c>
      <c r="BM160" s="217" t="s">
        <v>459</v>
      </c>
    </row>
    <row r="161" spans="1:51" s="14" customFormat="1" ht="12">
      <c r="A161" s="14"/>
      <c r="B161" s="230"/>
      <c r="C161" s="231"/>
      <c r="D161" s="221" t="s">
        <v>131</v>
      </c>
      <c r="E161" s="232" t="s">
        <v>19</v>
      </c>
      <c r="F161" s="233" t="s">
        <v>460</v>
      </c>
      <c r="G161" s="231"/>
      <c r="H161" s="234">
        <v>16</v>
      </c>
      <c r="I161" s="235"/>
      <c r="J161" s="231"/>
      <c r="K161" s="231"/>
      <c r="L161" s="236"/>
      <c r="M161" s="237"/>
      <c r="N161" s="238"/>
      <c r="O161" s="238"/>
      <c r="P161" s="238"/>
      <c r="Q161" s="238"/>
      <c r="R161" s="238"/>
      <c r="S161" s="238"/>
      <c r="T161" s="239"/>
      <c r="U161" s="14"/>
      <c r="V161" s="14"/>
      <c r="W161" s="14"/>
      <c r="X161" s="14"/>
      <c r="Y161" s="14"/>
      <c r="Z161" s="14"/>
      <c r="AA161" s="14"/>
      <c r="AB161" s="14"/>
      <c r="AC161" s="14"/>
      <c r="AD161" s="14"/>
      <c r="AE161" s="14"/>
      <c r="AT161" s="240" t="s">
        <v>131</v>
      </c>
      <c r="AU161" s="240" t="s">
        <v>81</v>
      </c>
      <c r="AV161" s="14" t="s">
        <v>81</v>
      </c>
      <c r="AW161" s="14" t="s">
        <v>32</v>
      </c>
      <c r="AX161" s="14" t="s">
        <v>79</v>
      </c>
      <c r="AY161" s="240" t="s">
        <v>121</v>
      </c>
    </row>
    <row r="162" spans="1:65" s="2" customFormat="1" ht="78" customHeight="1">
      <c r="A162" s="39"/>
      <c r="B162" s="40"/>
      <c r="C162" s="205" t="s">
        <v>292</v>
      </c>
      <c r="D162" s="205" t="s">
        <v>124</v>
      </c>
      <c r="E162" s="207" t="s">
        <v>321</v>
      </c>
      <c r="F162" s="208" t="s">
        <v>322</v>
      </c>
      <c r="G162" s="209" t="s">
        <v>197</v>
      </c>
      <c r="H162" s="210">
        <v>0.01</v>
      </c>
      <c r="I162" s="211"/>
      <c r="J162" s="212">
        <f>ROUND(I162*H162,2)</f>
        <v>0</v>
      </c>
      <c r="K162" s="208" t="s">
        <v>128</v>
      </c>
      <c r="L162" s="45"/>
      <c r="M162" s="213" t="s">
        <v>19</v>
      </c>
      <c r="N162" s="214" t="s">
        <v>42</v>
      </c>
      <c r="O162" s="85"/>
      <c r="P162" s="215">
        <f>O162*H162</f>
        <v>0</v>
      </c>
      <c r="Q162" s="215">
        <v>0</v>
      </c>
      <c r="R162" s="215">
        <f>Q162*H162</f>
        <v>0</v>
      </c>
      <c r="S162" s="215">
        <v>0</v>
      </c>
      <c r="T162" s="216">
        <f>S162*H162</f>
        <v>0</v>
      </c>
      <c r="U162" s="39"/>
      <c r="V162" s="39"/>
      <c r="W162" s="39"/>
      <c r="X162" s="39"/>
      <c r="Y162" s="39"/>
      <c r="Z162" s="39"/>
      <c r="AA162" s="39"/>
      <c r="AB162" s="39"/>
      <c r="AC162" s="39"/>
      <c r="AD162" s="39"/>
      <c r="AE162" s="39"/>
      <c r="AR162" s="217" t="s">
        <v>137</v>
      </c>
      <c r="AT162" s="217" t="s">
        <v>124</v>
      </c>
      <c r="AU162" s="217" t="s">
        <v>81</v>
      </c>
      <c r="AY162" s="18" t="s">
        <v>121</v>
      </c>
      <c r="BE162" s="218">
        <f>IF(N162="základní",J162,0)</f>
        <v>0</v>
      </c>
      <c r="BF162" s="218">
        <f>IF(N162="snížená",J162,0)</f>
        <v>0</v>
      </c>
      <c r="BG162" s="218">
        <f>IF(N162="zákl. přenesená",J162,0)</f>
        <v>0</v>
      </c>
      <c r="BH162" s="218">
        <f>IF(N162="sníž. přenesená",J162,0)</f>
        <v>0</v>
      </c>
      <c r="BI162" s="218">
        <f>IF(N162="nulová",J162,0)</f>
        <v>0</v>
      </c>
      <c r="BJ162" s="18" t="s">
        <v>79</v>
      </c>
      <c r="BK162" s="218">
        <f>ROUND(I162*H162,2)</f>
        <v>0</v>
      </c>
      <c r="BL162" s="18" t="s">
        <v>137</v>
      </c>
      <c r="BM162" s="217" t="s">
        <v>461</v>
      </c>
    </row>
    <row r="163" spans="1:51" s="14" customFormat="1" ht="12">
      <c r="A163" s="14"/>
      <c r="B163" s="230"/>
      <c r="C163" s="231"/>
      <c r="D163" s="221" t="s">
        <v>131</v>
      </c>
      <c r="E163" s="232" t="s">
        <v>19</v>
      </c>
      <c r="F163" s="233" t="s">
        <v>462</v>
      </c>
      <c r="G163" s="231"/>
      <c r="H163" s="234">
        <v>0.01</v>
      </c>
      <c r="I163" s="235"/>
      <c r="J163" s="231"/>
      <c r="K163" s="231"/>
      <c r="L163" s="236"/>
      <c r="M163" s="237"/>
      <c r="N163" s="238"/>
      <c r="O163" s="238"/>
      <c r="P163" s="238"/>
      <c r="Q163" s="238"/>
      <c r="R163" s="238"/>
      <c r="S163" s="238"/>
      <c r="T163" s="239"/>
      <c r="U163" s="14"/>
      <c r="V163" s="14"/>
      <c r="W163" s="14"/>
      <c r="X163" s="14"/>
      <c r="Y163" s="14"/>
      <c r="Z163" s="14"/>
      <c r="AA163" s="14"/>
      <c r="AB163" s="14"/>
      <c r="AC163" s="14"/>
      <c r="AD163" s="14"/>
      <c r="AE163" s="14"/>
      <c r="AT163" s="240" t="s">
        <v>131</v>
      </c>
      <c r="AU163" s="240" t="s">
        <v>81</v>
      </c>
      <c r="AV163" s="14" t="s">
        <v>81</v>
      </c>
      <c r="AW163" s="14" t="s">
        <v>32</v>
      </c>
      <c r="AX163" s="14" t="s">
        <v>79</v>
      </c>
      <c r="AY163" s="240" t="s">
        <v>121</v>
      </c>
    </row>
    <row r="164" spans="1:65" s="2" customFormat="1" ht="78" customHeight="1">
      <c r="A164" s="39"/>
      <c r="B164" s="40"/>
      <c r="C164" s="205" t="s">
        <v>297</v>
      </c>
      <c r="D164" s="206" t="s">
        <v>124</v>
      </c>
      <c r="E164" s="207" t="s">
        <v>288</v>
      </c>
      <c r="F164" s="208" t="s">
        <v>289</v>
      </c>
      <c r="G164" s="209" t="s">
        <v>197</v>
      </c>
      <c r="H164" s="210">
        <v>0.64</v>
      </c>
      <c r="I164" s="211"/>
      <c r="J164" s="212">
        <f>ROUND(I164*H164,2)</f>
        <v>0</v>
      </c>
      <c r="K164" s="208" t="s">
        <v>128</v>
      </c>
      <c r="L164" s="45"/>
      <c r="M164" s="213" t="s">
        <v>19</v>
      </c>
      <c r="N164" s="214" t="s">
        <v>42</v>
      </c>
      <c r="O164" s="85"/>
      <c r="P164" s="215">
        <f>O164*H164</f>
        <v>0</v>
      </c>
      <c r="Q164" s="215">
        <v>0</v>
      </c>
      <c r="R164" s="215">
        <f>Q164*H164</f>
        <v>0</v>
      </c>
      <c r="S164" s="215">
        <v>0</v>
      </c>
      <c r="T164" s="216">
        <f>S164*H164</f>
        <v>0</v>
      </c>
      <c r="U164" s="39"/>
      <c r="V164" s="39"/>
      <c r="W164" s="39"/>
      <c r="X164" s="39"/>
      <c r="Y164" s="39"/>
      <c r="Z164" s="39"/>
      <c r="AA164" s="39"/>
      <c r="AB164" s="39"/>
      <c r="AC164" s="39"/>
      <c r="AD164" s="39"/>
      <c r="AE164" s="39"/>
      <c r="AR164" s="217" t="s">
        <v>129</v>
      </c>
      <c r="AT164" s="217" t="s">
        <v>124</v>
      </c>
      <c r="AU164" s="217" t="s">
        <v>81</v>
      </c>
      <c r="AY164" s="18" t="s">
        <v>121</v>
      </c>
      <c r="BE164" s="218">
        <f>IF(N164="základní",J164,0)</f>
        <v>0</v>
      </c>
      <c r="BF164" s="218">
        <f>IF(N164="snížená",J164,0)</f>
        <v>0</v>
      </c>
      <c r="BG164" s="218">
        <f>IF(N164="zákl. přenesená",J164,0)</f>
        <v>0</v>
      </c>
      <c r="BH164" s="218">
        <f>IF(N164="sníž. přenesená",J164,0)</f>
        <v>0</v>
      </c>
      <c r="BI164" s="218">
        <f>IF(N164="nulová",J164,0)</f>
        <v>0</v>
      </c>
      <c r="BJ164" s="18" t="s">
        <v>79</v>
      </c>
      <c r="BK164" s="218">
        <f>ROUND(I164*H164,2)</f>
        <v>0</v>
      </c>
      <c r="BL164" s="18" t="s">
        <v>129</v>
      </c>
      <c r="BM164" s="217" t="s">
        <v>463</v>
      </c>
    </row>
    <row r="165" spans="1:51" s="13" customFormat="1" ht="12">
      <c r="A165" s="13"/>
      <c r="B165" s="219"/>
      <c r="C165" s="220"/>
      <c r="D165" s="221" t="s">
        <v>131</v>
      </c>
      <c r="E165" s="222" t="s">
        <v>19</v>
      </c>
      <c r="F165" s="223" t="s">
        <v>132</v>
      </c>
      <c r="G165" s="220"/>
      <c r="H165" s="222" t="s">
        <v>19</v>
      </c>
      <c r="I165" s="224"/>
      <c r="J165" s="220"/>
      <c r="K165" s="220"/>
      <c r="L165" s="225"/>
      <c r="M165" s="226"/>
      <c r="N165" s="227"/>
      <c r="O165" s="227"/>
      <c r="P165" s="227"/>
      <c r="Q165" s="227"/>
      <c r="R165" s="227"/>
      <c r="S165" s="227"/>
      <c r="T165" s="228"/>
      <c r="U165" s="13"/>
      <c r="V165" s="13"/>
      <c r="W165" s="13"/>
      <c r="X165" s="13"/>
      <c r="Y165" s="13"/>
      <c r="Z165" s="13"/>
      <c r="AA165" s="13"/>
      <c r="AB165" s="13"/>
      <c r="AC165" s="13"/>
      <c r="AD165" s="13"/>
      <c r="AE165" s="13"/>
      <c r="AT165" s="229" t="s">
        <v>131</v>
      </c>
      <c r="AU165" s="229" t="s">
        <v>81</v>
      </c>
      <c r="AV165" s="13" t="s">
        <v>79</v>
      </c>
      <c r="AW165" s="13" t="s">
        <v>32</v>
      </c>
      <c r="AX165" s="13" t="s">
        <v>71</v>
      </c>
      <c r="AY165" s="229" t="s">
        <v>121</v>
      </c>
    </row>
    <row r="166" spans="1:51" s="14" customFormat="1" ht="12">
      <c r="A166" s="14"/>
      <c r="B166" s="230"/>
      <c r="C166" s="231"/>
      <c r="D166" s="221" t="s">
        <v>131</v>
      </c>
      <c r="E166" s="232" t="s">
        <v>19</v>
      </c>
      <c r="F166" s="233" t="s">
        <v>464</v>
      </c>
      <c r="G166" s="231"/>
      <c r="H166" s="234">
        <v>0.64</v>
      </c>
      <c r="I166" s="235"/>
      <c r="J166" s="231"/>
      <c r="K166" s="231"/>
      <c r="L166" s="236"/>
      <c r="M166" s="237"/>
      <c r="N166" s="238"/>
      <c r="O166" s="238"/>
      <c r="P166" s="238"/>
      <c r="Q166" s="238"/>
      <c r="R166" s="238"/>
      <c r="S166" s="238"/>
      <c r="T166" s="239"/>
      <c r="U166" s="14"/>
      <c r="V166" s="14"/>
      <c r="W166" s="14"/>
      <c r="X166" s="14"/>
      <c r="Y166" s="14"/>
      <c r="Z166" s="14"/>
      <c r="AA166" s="14"/>
      <c r="AB166" s="14"/>
      <c r="AC166" s="14"/>
      <c r="AD166" s="14"/>
      <c r="AE166" s="14"/>
      <c r="AT166" s="240" t="s">
        <v>131</v>
      </c>
      <c r="AU166" s="240" t="s">
        <v>81</v>
      </c>
      <c r="AV166" s="14" t="s">
        <v>81</v>
      </c>
      <c r="AW166" s="14" t="s">
        <v>32</v>
      </c>
      <c r="AX166" s="14" t="s">
        <v>79</v>
      </c>
      <c r="AY166" s="240" t="s">
        <v>121</v>
      </c>
    </row>
    <row r="167" spans="1:65" s="2" customFormat="1" ht="78" customHeight="1">
      <c r="A167" s="39"/>
      <c r="B167" s="40"/>
      <c r="C167" s="205" t="s">
        <v>304</v>
      </c>
      <c r="D167" s="206" t="s">
        <v>124</v>
      </c>
      <c r="E167" s="207" t="s">
        <v>293</v>
      </c>
      <c r="F167" s="208" t="s">
        <v>294</v>
      </c>
      <c r="G167" s="209" t="s">
        <v>197</v>
      </c>
      <c r="H167" s="210">
        <v>57.6</v>
      </c>
      <c r="I167" s="211"/>
      <c r="J167" s="212">
        <f>ROUND(I167*H167,2)</f>
        <v>0</v>
      </c>
      <c r="K167" s="208" t="s">
        <v>128</v>
      </c>
      <c r="L167" s="45"/>
      <c r="M167" s="213" t="s">
        <v>19</v>
      </c>
      <c r="N167" s="214" t="s">
        <v>42</v>
      </c>
      <c r="O167" s="85"/>
      <c r="P167" s="215">
        <f>O167*H167</f>
        <v>0</v>
      </c>
      <c r="Q167" s="215">
        <v>0</v>
      </c>
      <c r="R167" s="215">
        <f>Q167*H167</f>
        <v>0</v>
      </c>
      <c r="S167" s="215">
        <v>0</v>
      </c>
      <c r="T167" s="216">
        <f>S167*H167</f>
        <v>0</v>
      </c>
      <c r="U167" s="39"/>
      <c r="V167" s="39"/>
      <c r="W167" s="39"/>
      <c r="X167" s="39"/>
      <c r="Y167" s="39"/>
      <c r="Z167" s="39"/>
      <c r="AA167" s="39"/>
      <c r="AB167" s="39"/>
      <c r="AC167" s="39"/>
      <c r="AD167" s="39"/>
      <c r="AE167" s="39"/>
      <c r="AR167" s="217" t="s">
        <v>129</v>
      </c>
      <c r="AT167" s="217" t="s">
        <v>124</v>
      </c>
      <c r="AU167" s="217" t="s">
        <v>81</v>
      </c>
      <c r="AY167" s="18" t="s">
        <v>121</v>
      </c>
      <c r="BE167" s="218">
        <f>IF(N167="základní",J167,0)</f>
        <v>0</v>
      </c>
      <c r="BF167" s="218">
        <f>IF(N167="snížená",J167,0)</f>
        <v>0</v>
      </c>
      <c r="BG167" s="218">
        <f>IF(N167="zákl. přenesená",J167,0)</f>
        <v>0</v>
      </c>
      <c r="BH167" s="218">
        <f>IF(N167="sníž. přenesená",J167,0)</f>
        <v>0</v>
      </c>
      <c r="BI167" s="218">
        <f>IF(N167="nulová",J167,0)</f>
        <v>0</v>
      </c>
      <c r="BJ167" s="18" t="s">
        <v>79</v>
      </c>
      <c r="BK167" s="218">
        <f>ROUND(I167*H167,2)</f>
        <v>0</v>
      </c>
      <c r="BL167" s="18" t="s">
        <v>129</v>
      </c>
      <c r="BM167" s="217" t="s">
        <v>465</v>
      </c>
    </row>
    <row r="168" spans="1:51" s="13" customFormat="1" ht="12">
      <c r="A168" s="13"/>
      <c r="B168" s="219"/>
      <c r="C168" s="220"/>
      <c r="D168" s="221" t="s">
        <v>131</v>
      </c>
      <c r="E168" s="222" t="s">
        <v>19</v>
      </c>
      <c r="F168" s="223" t="s">
        <v>132</v>
      </c>
      <c r="G168" s="220"/>
      <c r="H168" s="222" t="s">
        <v>19</v>
      </c>
      <c r="I168" s="224"/>
      <c r="J168" s="220"/>
      <c r="K168" s="220"/>
      <c r="L168" s="225"/>
      <c r="M168" s="226"/>
      <c r="N168" s="227"/>
      <c r="O168" s="227"/>
      <c r="P168" s="227"/>
      <c r="Q168" s="227"/>
      <c r="R168" s="227"/>
      <c r="S168" s="227"/>
      <c r="T168" s="228"/>
      <c r="U168" s="13"/>
      <c r="V168" s="13"/>
      <c r="W168" s="13"/>
      <c r="X168" s="13"/>
      <c r="Y168" s="13"/>
      <c r="Z168" s="13"/>
      <c r="AA168" s="13"/>
      <c r="AB168" s="13"/>
      <c r="AC168" s="13"/>
      <c r="AD168" s="13"/>
      <c r="AE168" s="13"/>
      <c r="AT168" s="229" t="s">
        <v>131</v>
      </c>
      <c r="AU168" s="229" t="s">
        <v>81</v>
      </c>
      <c r="AV168" s="13" t="s">
        <v>79</v>
      </c>
      <c r="AW168" s="13" t="s">
        <v>32</v>
      </c>
      <c r="AX168" s="13" t="s">
        <v>71</v>
      </c>
      <c r="AY168" s="229" t="s">
        <v>121</v>
      </c>
    </row>
    <row r="169" spans="1:51" s="14" customFormat="1" ht="12">
      <c r="A169" s="14"/>
      <c r="B169" s="230"/>
      <c r="C169" s="231"/>
      <c r="D169" s="221" t="s">
        <v>131</v>
      </c>
      <c r="E169" s="232" t="s">
        <v>19</v>
      </c>
      <c r="F169" s="233" t="s">
        <v>466</v>
      </c>
      <c r="G169" s="231"/>
      <c r="H169" s="234">
        <v>57.6</v>
      </c>
      <c r="I169" s="235"/>
      <c r="J169" s="231"/>
      <c r="K169" s="231"/>
      <c r="L169" s="236"/>
      <c r="M169" s="237"/>
      <c r="N169" s="238"/>
      <c r="O169" s="238"/>
      <c r="P169" s="238"/>
      <c r="Q169" s="238"/>
      <c r="R169" s="238"/>
      <c r="S169" s="238"/>
      <c r="T169" s="239"/>
      <c r="U169" s="14"/>
      <c r="V169" s="14"/>
      <c r="W169" s="14"/>
      <c r="X169" s="14"/>
      <c r="Y169" s="14"/>
      <c r="Z169" s="14"/>
      <c r="AA169" s="14"/>
      <c r="AB169" s="14"/>
      <c r="AC169" s="14"/>
      <c r="AD169" s="14"/>
      <c r="AE169" s="14"/>
      <c r="AT169" s="240" t="s">
        <v>131</v>
      </c>
      <c r="AU169" s="240" t="s">
        <v>81</v>
      </c>
      <c r="AV169" s="14" t="s">
        <v>81</v>
      </c>
      <c r="AW169" s="14" t="s">
        <v>32</v>
      </c>
      <c r="AX169" s="14" t="s">
        <v>79</v>
      </c>
      <c r="AY169" s="240" t="s">
        <v>121</v>
      </c>
    </row>
    <row r="170" spans="1:65" s="2" customFormat="1" ht="90" customHeight="1">
      <c r="A170" s="39"/>
      <c r="B170" s="40"/>
      <c r="C170" s="205" t="s">
        <v>309</v>
      </c>
      <c r="D170" s="205" t="s">
        <v>124</v>
      </c>
      <c r="E170" s="207" t="s">
        <v>314</v>
      </c>
      <c r="F170" s="208" t="s">
        <v>315</v>
      </c>
      <c r="G170" s="209" t="s">
        <v>197</v>
      </c>
      <c r="H170" s="210">
        <v>458.204</v>
      </c>
      <c r="I170" s="211"/>
      <c r="J170" s="212">
        <f>ROUND(I170*H170,2)</f>
        <v>0</v>
      </c>
      <c r="K170" s="208" t="s">
        <v>128</v>
      </c>
      <c r="L170" s="45"/>
      <c r="M170" s="213" t="s">
        <v>19</v>
      </c>
      <c r="N170" s="214" t="s">
        <v>42</v>
      </c>
      <c r="O170" s="85"/>
      <c r="P170" s="215">
        <f>O170*H170</f>
        <v>0</v>
      </c>
      <c r="Q170" s="215">
        <v>0</v>
      </c>
      <c r="R170" s="215">
        <f>Q170*H170</f>
        <v>0</v>
      </c>
      <c r="S170" s="215">
        <v>0</v>
      </c>
      <c r="T170" s="216">
        <f>S170*H170</f>
        <v>0</v>
      </c>
      <c r="U170" s="39"/>
      <c r="V170" s="39"/>
      <c r="W170" s="39"/>
      <c r="X170" s="39"/>
      <c r="Y170" s="39"/>
      <c r="Z170" s="39"/>
      <c r="AA170" s="39"/>
      <c r="AB170" s="39"/>
      <c r="AC170" s="39"/>
      <c r="AD170" s="39"/>
      <c r="AE170" s="39"/>
      <c r="AR170" s="217" t="s">
        <v>137</v>
      </c>
      <c r="AT170" s="217" t="s">
        <v>124</v>
      </c>
      <c r="AU170" s="217" t="s">
        <v>81</v>
      </c>
      <c r="AY170" s="18" t="s">
        <v>121</v>
      </c>
      <c r="BE170" s="218">
        <f>IF(N170="základní",J170,0)</f>
        <v>0</v>
      </c>
      <c r="BF170" s="218">
        <f>IF(N170="snížená",J170,0)</f>
        <v>0</v>
      </c>
      <c r="BG170" s="218">
        <f>IF(N170="zákl. přenesená",J170,0)</f>
        <v>0</v>
      </c>
      <c r="BH170" s="218">
        <f>IF(N170="sníž. přenesená",J170,0)</f>
        <v>0</v>
      </c>
      <c r="BI170" s="218">
        <f>IF(N170="nulová",J170,0)</f>
        <v>0</v>
      </c>
      <c r="BJ170" s="18" t="s">
        <v>79</v>
      </c>
      <c r="BK170" s="218">
        <f>ROUND(I170*H170,2)</f>
        <v>0</v>
      </c>
      <c r="BL170" s="18" t="s">
        <v>137</v>
      </c>
      <c r="BM170" s="217" t="s">
        <v>467</v>
      </c>
    </row>
    <row r="171" spans="1:51" s="13" customFormat="1" ht="12">
      <c r="A171" s="13"/>
      <c r="B171" s="219"/>
      <c r="C171" s="220"/>
      <c r="D171" s="221" t="s">
        <v>131</v>
      </c>
      <c r="E171" s="222" t="s">
        <v>19</v>
      </c>
      <c r="F171" s="223" t="s">
        <v>317</v>
      </c>
      <c r="G171" s="220"/>
      <c r="H171" s="222" t="s">
        <v>19</v>
      </c>
      <c r="I171" s="224"/>
      <c r="J171" s="220"/>
      <c r="K171" s="220"/>
      <c r="L171" s="225"/>
      <c r="M171" s="226"/>
      <c r="N171" s="227"/>
      <c r="O171" s="227"/>
      <c r="P171" s="227"/>
      <c r="Q171" s="227"/>
      <c r="R171" s="227"/>
      <c r="S171" s="227"/>
      <c r="T171" s="228"/>
      <c r="U171" s="13"/>
      <c r="V171" s="13"/>
      <c r="W171" s="13"/>
      <c r="X171" s="13"/>
      <c r="Y171" s="13"/>
      <c r="Z171" s="13"/>
      <c r="AA171" s="13"/>
      <c r="AB171" s="13"/>
      <c r="AC171" s="13"/>
      <c r="AD171" s="13"/>
      <c r="AE171" s="13"/>
      <c r="AT171" s="229" t="s">
        <v>131</v>
      </c>
      <c r="AU171" s="229" t="s">
        <v>81</v>
      </c>
      <c r="AV171" s="13" t="s">
        <v>79</v>
      </c>
      <c r="AW171" s="13" t="s">
        <v>32</v>
      </c>
      <c r="AX171" s="13" t="s">
        <v>71</v>
      </c>
      <c r="AY171" s="229" t="s">
        <v>121</v>
      </c>
    </row>
    <row r="172" spans="1:51" s="14" customFormat="1" ht="12">
      <c r="A172" s="14"/>
      <c r="B172" s="230"/>
      <c r="C172" s="231"/>
      <c r="D172" s="221" t="s">
        <v>131</v>
      </c>
      <c r="E172" s="232" t="s">
        <v>19</v>
      </c>
      <c r="F172" s="233" t="s">
        <v>468</v>
      </c>
      <c r="G172" s="231"/>
      <c r="H172" s="234">
        <v>85.543</v>
      </c>
      <c r="I172" s="235"/>
      <c r="J172" s="231"/>
      <c r="K172" s="231"/>
      <c r="L172" s="236"/>
      <c r="M172" s="237"/>
      <c r="N172" s="238"/>
      <c r="O172" s="238"/>
      <c r="P172" s="238"/>
      <c r="Q172" s="238"/>
      <c r="R172" s="238"/>
      <c r="S172" s="238"/>
      <c r="T172" s="239"/>
      <c r="U172" s="14"/>
      <c r="V172" s="14"/>
      <c r="W172" s="14"/>
      <c r="X172" s="14"/>
      <c r="Y172" s="14"/>
      <c r="Z172" s="14"/>
      <c r="AA172" s="14"/>
      <c r="AB172" s="14"/>
      <c r="AC172" s="14"/>
      <c r="AD172" s="14"/>
      <c r="AE172" s="14"/>
      <c r="AT172" s="240" t="s">
        <v>131</v>
      </c>
      <c r="AU172" s="240" t="s">
        <v>81</v>
      </c>
      <c r="AV172" s="14" t="s">
        <v>81</v>
      </c>
      <c r="AW172" s="14" t="s">
        <v>32</v>
      </c>
      <c r="AX172" s="14" t="s">
        <v>71</v>
      </c>
      <c r="AY172" s="240" t="s">
        <v>121</v>
      </c>
    </row>
    <row r="173" spans="1:51" s="14" customFormat="1" ht="12">
      <c r="A173" s="14"/>
      <c r="B173" s="230"/>
      <c r="C173" s="231"/>
      <c r="D173" s="221" t="s">
        <v>131</v>
      </c>
      <c r="E173" s="232" t="s">
        <v>19</v>
      </c>
      <c r="F173" s="233" t="s">
        <v>469</v>
      </c>
      <c r="G173" s="231"/>
      <c r="H173" s="234">
        <v>1.124</v>
      </c>
      <c r="I173" s="235"/>
      <c r="J173" s="231"/>
      <c r="K173" s="231"/>
      <c r="L173" s="236"/>
      <c r="M173" s="237"/>
      <c r="N173" s="238"/>
      <c r="O173" s="238"/>
      <c r="P173" s="238"/>
      <c r="Q173" s="238"/>
      <c r="R173" s="238"/>
      <c r="S173" s="238"/>
      <c r="T173" s="239"/>
      <c r="U173" s="14"/>
      <c r="V173" s="14"/>
      <c r="W173" s="14"/>
      <c r="X173" s="14"/>
      <c r="Y173" s="14"/>
      <c r="Z173" s="14"/>
      <c r="AA173" s="14"/>
      <c r="AB173" s="14"/>
      <c r="AC173" s="14"/>
      <c r="AD173" s="14"/>
      <c r="AE173" s="14"/>
      <c r="AT173" s="240" t="s">
        <v>131</v>
      </c>
      <c r="AU173" s="240" t="s">
        <v>81</v>
      </c>
      <c r="AV173" s="14" t="s">
        <v>81</v>
      </c>
      <c r="AW173" s="14" t="s">
        <v>32</v>
      </c>
      <c r="AX173" s="14" t="s">
        <v>71</v>
      </c>
      <c r="AY173" s="240" t="s">
        <v>121</v>
      </c>
    </row>
    <row r="174" spans="1:51" s="14" customFormat="1" ht="12">
      <c r="A174" s="14"/>
      <c r="B174" s="230"/>
      <c r="C174" s="231"/>
      <c r="D174" s="221" t="s">
        <v>131</v>
      </c>
      <c r="E174" s="232" t="s">
        <v>19</v>
      </c>
      <c r="F174" s="233" t="s">
        <v>470</v>
      </c>
      <c r="G174" s="231"/>
      <c r="H174" s="234">
        <v>370.221</v>
      </c>
      <c r="I174" s="235"/>
      <c r="J174" s="231"/>
      <c r="K174" s="231"/>
      <c r="L174" s="236"/>
      <c r="M174" s="237"/>
      <c r="N174" s="238"/>
      <c r="O174" s="238"/>
      <c r="P174" s="238"/>
      <c r="Q174" s="238"/>
      <c r="R174" s="238"/>
      <c r="S174" s="238"/>
      <c r="T174" s="239"/>
      <c r="U174" s="14"/>
      <c r="V174" s="14"/>
      <c r="W174" s="14"/>
      <c r="X174" s="14"/>
      <c r="Y174" s="14"/>
      <c r="Z174" s="14"/>
      <c r="AA174" s="14"/>
      <c r="AB174" s="14"/>
      <c r="AC174" s="14"/>
      <c r="AD174" s="14"/>
      <c r="AE174" s="14"/>
      <c r="AT174" s="240" t="s">
        <v>131</v>
      </c>
      <c r="AU174" s="240" t="s">
        <v>81</v>
      </c>
      <c r="AV174" s="14" t="s">
        <v>81</v>
      </c>
      <c r="AW174" s="14" t="s">
        <v>32</v>
      </c>
      <c r="AX174" s="14" t="s">
        <v>71</v>
      </c>
      <c r="AY174" s="240" t="s">
        <v>121</v>
      </c>
    </row>
    <row r="175" spans="1:51" s="14" customFormat="1" ht="12">
      <c r="A175" s="14"/>
      <c r="B175" s="230"/>
      <c r="C175" s="231"/>
      <c r="D175" s="221" t="s">
        <v>131</v>
      </c>
      <c r="E175" s="232" t="s">
        <v>19</v>
      </c>
      <c r="F175" s="233" t="s">
        <v>471</v>
      </c>
      <c r="G175" s="231"/>
      <c r="H175" s="234">
        <v>1.316</v>
      </c>
      <c r="I175" s="235"/>
      <c r="J175" s="231"/>
      <c r="K175" s="231"/>
      <c r="L175" s="236"/>
      <c r="M175" s="237"/>
      <c r="N175" s="238"/>
      <c r="O175" s="238"/>
      <c r="P175" s="238"/>
      <c r="Q175" s="238"/>
      <c r="R175" s="238"/>
      <c r="S175" s="238"/>
      <c r="T175" s="239"/>
      <c r="U175" s="14"/>
      <c r="V175" s="14"/>
      <c r="W175" s="14"/>
      <c r="X175" s="14"/>
      <c r="Y175" s="14"/>
      <c r="Z175" s="14"/>
      <c r="AA175" s="14"/>
      <c r="AB175" s="14"/>
      <c r="AC175" s="14"/>
      <c r="AD175" s="14"/>
      <c r="AE175" s="14"/>
      <c r="AT175" s="240" t="s">
        <v>131</v>
      </c>
      <c r="AU175" s="240" t="s">
        <v>81</v>
      </c>
      <c r="AV175" s="14" t="s">
        <v>81</v>
      </c>
      <c r="AW175" s="14" t="s">
        <v>32</v>
      </c>
      <c r="AX175" s="14" t="s">
        <v>71</v>
      </c>
      <c r="AY175" s="240" t="s">
        <v>121</v>
      </c>
    </row>
    <row r="176" spans="1:51" s="15" customFormat="1" ht="12">
      <c r="A176" s="15"/>
      <c r="B176" s="255"/>
      <c r="C176" s="256"/>
      <c r="D176" s="221" t="s">
        <v>131</v>
      </c>
      <c r="E176" s="257" t="s">
        <v>19</v>
      </c>
      <c r="F176" s="258" t="s">
        <v>208</v>
      </c>
      <c r="G176" s="256"/>
      <c r="H176" s="259">
        <v>458.204</v>
      </c>
      <c r="I176" s="260"/>
      <c r="J176" s="256"/>
      <c r="K176" s="256"/>
      <c r="L176" s="261"/>
      <c r="M176" s="262"/>
      <c r="N176" s="263"/>
      <c r="O176" s="263"/>
      <c r="P176" s="263"/>
      <c r="Q176" s="263"/>
      <c r="R176" s="263"/>
      <c r="S176" s="263"/>
      <c r="T176" s="264"/>
      <c r="U176" s="15"/>
      <c r="V176" s="15"/>
      <c r="W176" s="15"/>
      <c r="X176" s="15"/>
      <c r="Y176" s="15"/>
      <c r="Z176" s="15"/>
      <c r="AA176" s="15"/>
      <c r="AB176" s="15"/>
      <c r="AC176" s="15"/>
      <c r="AD176" s="15"/>
      <c r="AE176" s="15"/>
      <c r="AT176" s="265" t="s">
        <v>131</v>
      </c>
      <c r="AU176" s="265" t="s">
        <v>81</v>
      </c>
      <c r="AV176" s="15" t="s">
        <v>137</v>
      </c>
      <c r="AW176" s="15" t="s">
        <v>32</v>
      </c>
      <c r="AX176" s="15" t="s">
        <v>79</v>
      </c>
      <c r="AY176" s="265" t="s">
        <v>121</v>
      </c>
    </row>
    <row r="177" spans="1:65" s="2" customFormat="1" ht="90" customHeight="1">
      <c r="A177" s="39"/>
      <c r="B177" s="40"/>
      <c r="C177" s="205" t="s">
        <v>313</v>
      </c>
      <c r="D177" s="205" t="s">
        <v>124</v>
      </c>
      <c r="E177" s="207" t="s">
        <v>472</v>
      </c>
      <c r="F177" s="208" t="s">
        <v>473</v>
      </c>
      <c r="G177" s="209" t="s">
        <v>197</v>
      </c>
      <c r="H177" s="210">
        <v>24064.365</v>
      </c>
      <c r="I177" s="211"/>
      <c r="J177" s="212">
        <f>ROUND(I177*H177,2)</f>
        <v>0</v>
      </c>
      <c r="K177" s="208" t="s">
        <v>128</v>
      </c>
      <c r="L177" s="45"/>
      <c r="M177" s="213" t="s">
        <v>19</v>
      </c>
      <c r="N177" s="214" t="s">
        <v>42</v>
      </c>
      <c r="O177" s="85"/>
      <c r="P177" s="215">
        <f>O177*H177</f>
        <v>0</v>
      </c>
      <c r="Q177" s="215">
        <v>0</v>
      </c>
      <c r="R177" s="215">
        <f>Q177*H177</f>
        <v>0</v>
      </c>
      <c r="S177" s="215">
        <v>0</v>
      </c>
      <c r="T177" s="216">
        <f>S177*H177</f>
        <v>0</v>
      </c>
      <c r="U177" s="39"/>
      <c r="V177" s="39"/>
      <c r="W177" s="39"/>
      <c r="X177" s="39"/>
      <c r="Y177" s="39"/>
      <c r="Z177" s="39"/>
      <c r="AA177" s="39"/>
      <c r="AB177" s="39"/>
      <c r="AC177" s="39"/>
      <c r="AD177" s="39"/>
      <c r="AE177" s="39"/>
      <c r="AR177" s="217" t="s">
        <v>137</v>
      </c>
      <c r="AT177" s="217" t="s">
        <v>124</v>
      </c>
      <c r="AU177" s="217" t="s">
        <v>81</v>
      </c>
      <c r="AY177" s="18" t="s">
        <v>121</v>
      </c>
      <c r="BE177" s="218">
        <f>IF(N177="základní",J177,0)</f>
        <v>0</v>
      </c>
      <c r="BF177" s="218">
        <f>IF(N177="snížená",J177,0)</f>
        <v>0</v>
      </c>
      <c r="BG177" s="218">
        <f>IF(N177="zákl. přenesená",J177,0)</f>
        <v>0</v>
      </c>
      <c r="BH177" s="218">
        <f>IF(N177="sníž. přenesená",J177,0)</f>
        <v>0</v>
      </c>
      <c r="BI177" s="218">
        <f>IF(N177="nulová",J177,0)</f>
        <v>0</v>
      </c>
      <c r="BJ177" s="18" t="s">
        <v>79</v>
      </c>
      <c r="BK177" s="218">
        <f>ROUND(I177*H177,2)</f>
        <v>0</v>
      </c>
      <c r="BL177" s="18" t="s">
        <v>137</v>
      </c>
      <c r="BM177" s="217" t="s">
        <v>474</v>
      </c>
    </row>
    <row r="178" spans="1:51" s="13" customFormat="1" ht="12">
      <c r="A178" s="13"/>
      <c r="B178" s="219"/>
      <c r="C178" s="220"/>
      <c r="D178" s="221" t="s">
        <v>131</v>
      </c>
      <c r="E178" s="222" t="s">
        <v>19</v>
      </c>
      <c r="F178" s="223" t="s">
        <v>475</v>
      </c>
      <c r="G178" s="220"/>
      <c r="H178" s="222" t="s">
        <v>19</v>
      </c>
      <c r="I178" s="224"/>
      <c r="J178" s="220"/>
      <c r="K178" s="220"/>
      <c r="L178" s="225"/>
      <c r="M178" s="226"/>
      <c r="N178" s="227"/>
      <c r="O178" s="227"/>
      <c r="P178" s="227"/>
      <c r="Q178" s="227"/>
      <c r="R178" s="227"/>
      <c r="S178" s="227"/>
      <c r="T178" s="228"/>
      <c r="U178" s="13"/>
      <c r="V178" s="13"/>
      <c r="W178" s="13"/>
      <c r="X178" s="13"/>
      <c r="Y178" s="13"/>
      <c r="Z178" s="13"/>
      <c r="AA178" s="13"/>
      <c r="AB178" s="13"/>
      <c r="AC178" s="13"/>
      <c r="AD178" s="13"/>
      <c r="AE178" s="13"/>
      <c r="AT178" s="229" t="s">
        <v>131</v>
      </c>
      <c r="AU178" s="229" t="s">
        <v>81</v>
      </c>
      <c r="AV178" s="13" t="s">
        <v>79</v>
      </c>
      <c r="AW178" s="13" t="s">
        <v>32</v>
      </c>
      <c r="AX178" s="13" t="s">
        <v>71</v>
      </c>
      <c r="AY178" s="229" t="s">
        <v>121</v>
      </c>
    </row>
    <row r="179" spans="1:51" s="14" customFormat="1" ht="12">
      <c r="A179" s="14"/>
      <c r="B179" s="230"/>
      <c r="C179" s="231"/>
      <c r="D179" s="221" t="s">
        <v>131</v>
      </c>
      <c r="E179" s="232" t="s">
        <v>19</v>
      </c>
      <c r="F179" s="233" t="s">
        <v>476</v>
      </c>
      <c r="G179" s="231"/>
      <c r="H179" s="234">
        <v>24064.365</v>
      </c>
      <c r="I179" s="235"/>
      <c r="J179" s="231"/>
      <c r="K179" s="231"/>
      <c r="L179" s="236"/>
      <c r="M179" s="237"/>
      <c r="N179" s="238"/>
      <c r="O179" s="238"/>
      <c r="P179" s="238"/>
      <c r="Q179" s="238"/>
      <c r="R179" s="238"/>
      <c r="S179" s="238"/>
      <c r="T179" s="239"/>
      <c r="U179" s="14"/>
      <c r="V179" s="14"/>
      <c r="W179" s="14"/>
      <c r="X179" s="14"/>
      <c r="Y179" s="14"/>
      <c r="Z179" s="14"/>
      <c r="AA179" s="14"/>
      <c r="AB179" s="14"/>
      <c r="AC179" s="14"/>
      <c r="AD179" s="14"/>
      <c r="AE179" s="14"/>
      <c r="AT179" s="240" t="s">
        <v>131</v>
      </c>
      <c r="AU179" s="240" t="s">
        <v>81</v>
      </c>
      <c r="AV179" s="14" t="s">
        <v>81</v>
      </c>
      <c r="AW179" s="14" t="s">
        <v>32</v>
      </c>
      <c r="AX179" s="14" t="s">
        <v>79</v>
      </c>
      <c r="AY179" s="240" t="s">
        <v>121</v>
      </c>
    </row>
    <row r="180" spans="1:65" s="2" customFormat="1" ht="62.7" customHeight="1">
      <c r="A180" s="39"/>
      <c r="B180" s="40"/>
      <c r="C180" s="205" t="s">
        <v>320</v>
      </c>
      <c r="D180" s="205" t="s">
        <v>124</v>
      </c>
      <c r="E180" s="207" t="s">
        <v>327</v>
      </c>
      <c r="F180" s="208" t="s">
        <v>328</v>
      </c>
      <c r="G180" s="209" t="s">
        <v>197</v>
      </c>
      <c r="H180" s="210">
        <v>1070.01</v>
      </c>
      <c r="I180" s="211"/>
      <c r="J180" s="212">
        <f>ROUND(I180*H180,2)</f>
        <v>0</v>
      </c>
      <c r="K180" s="208" t="s">
        <v>128</v>
      </c>
      <c r="L180" s="45"/>
      <c r="M180" s="213" t="s">
        <v>19</v>
      </c>
      <c r="N180" s="214" t="s">
        <v>42</v>
      </c>
      <c r="O180" s="85"/>
      <c r="P180" s="215">
        <f>O180*H180</f>
        <v>0</v>
      </c>
      <c r="Q180" s="215">
        <v>0</v>
      </c>
      <c r="R180" s="215">
        <f>Q180*H180</f>
        <v>0</v>
      </c>
      <c r="S180" s="215">
        <v>0</v>
      </c>
      <c r="T180" s="216">
        <f>S180*H180</f>
        <v>0</v>
      </c>
      <c r="U180" s="39"/>
      <c r="V180" s="39"/>
      <c r="W180" s="39"/>
      <c r="X180" s="39"/>
      <c r="Y180" s="39"/>
      <c r="Z180" s="39"/>
      <c r="AA180" s="39"/>
      <c r="AB180" s="39"/>
      <c r="AC180" s="39"/>
      <c r="AD180" s="39"/>
      <c r="AE180" s="39"/>
      <c r="AR180" s="217" t="s">
        <v>137</v>
      </c>
      <c r="AT180" s="217" t="s">
        <v>124</v>
      </c>
      <c r="AU180" s="217" t="s">
        <v>81</v>
      </c>
      <c r="AY180" s="18" t="s">
        <v>121</v>
      </c>
      <c r="BE180" s="218">
        <f>IF(N180="základní",J180,0)</f>
        <v>0</v>
      </c>
      <c r="BF180" s="218">
        <f>IF(N180="snížená",J180,0)</f>
        <v>0</v>
      </c>
      <c r="BG180" s="218">
        <f>IF(N180="zákl. přenesená",J180,0)</f>
        <v>0</v>
      </c>
      <c r="BH180" s="218">
        <f>IF(N180="sníž. přenesená",J180,0)</f>
        <v>0</v>
      </c>
      <c r="BI180" s="218">
        <f>IF(N180="nulová",J180,0)</f>
        <v>0</v>
      </c>
      <c r="BJ180" s="18" t="s">
        <v>79</v>
      </c>
      <c r="BK180" s="218">
        <f>ROUND(I180*H180,2)</f>
        <v>0</v>
      </c>
      <c r="BL180" s="18" t="s">
        <v>137</v>
      </c>
      <c r="BM180" s="217" t="s">
        <v>477</v>
      </c>
    </row>
    <row r="181" spans="1:51" s="14" customFormat="1" ht="12">
      <c r="A181" s="14"/>
      <c r="B181" s="230"/>
      <c r="C181" s="231"/>
      <c r="D181" s="221" t="s">
        <v>131</v>
      </c>
      <c r="E181" s="232" t="s">
        <v>19</v>
      </c>
      <c r="F181" s="233" t="s">
        <v>478</v>
      </c>
      <c r="G181" s="231"/>
      <c r="H181" s="234">
        <v>1070</v>
      </c>
      <c r="I181" s="235"/>
      <c r="J181" s="231"/>
      <c r="K181" s="231"/>
      <c r="L181" s="236"/>
      <c r="M181" s="237"/>
      <c r="N181" s="238"/>
      <c r="O181" s="238"/>
      <c r="P181" s="238"/>
      <c r="Q181" s="238"/>
      <c r="R181" s="238"/>
      <c r="S181" s="238"/>
      <c r="T181" s="239"/>
      <c r="U181" s="14"/>
      <c r="V181" s="14"/>
      <c r="W181" s="14"/>
      <c r="X181" s="14"/>
      <c r="Y181" s="14"/>
      <c r="Z181" s="14"/>
      <c r="AA181" s="14"/>
      <c r="AB181" s="14"/>
      <c r="AC181" s="14"/>
      <c r="AD181" s="14"/>
      <c r="AE181" s="14"/>
      <c r="AT181" s="240" t="s">
        <v>131</v>
      </c>
      <c r="AU181" s="240" t="s">
        <v>81</v>
      </c>
      <c r="AV181" s="14" t="s">
        <v>81</v>
      </c>
      <c r="AW181" s="14" t="s">
        <v>32</v>
      </c>
      <c r="AX181" s="14" t="s">
        <v>71</v>
      </c>
      <c r="AY181" s="240" t="s">
        <v>121</v>
      </c>
    </row>
    <row r="182" spans="1:51" s="14" customFormat="1" ht="12">
      <c r="A182" s="14"/>
      <c r="B182" s="230"/>
      <c r="C182" s="231"/>
      <c r="D182" s="221" t="s">
        <v>131</v>
      </c>
      <c r="E182" s="232" t="s">
        <v>19</v>
      </c>
      <c r="F182" s="233" t="s">
        <v>479</v>
      </c>
      <c r="G182" s="231"/>
      <c r="H182" s="234">
        <v>0.01</v>
      </c>
      <c r="I182" s="235"/>
      <c r="J182" s="231"/>
      <c r="K182" s="231"/>
      <c r="L182" s="236"/>
      <c r="M182" s="237"/>
      <c r="N182" s="238"/>
      <c r="O182" s="238"/>
      <c r="P182" s="238"/>
      <c r="Q182" s="238"/>
      <c r="R182" s="238"/>
      <c r="S182" s="238"/>
      <c r="T182" s="239"/>
      <c r="U182" s="14"/>
      <c r="V182" s="14"/>
      <c r="W182" s="14"/>
      <c r="X182" s="14"/>
      <c r="Y182" s="14"/>
      <c r="Z182" s="14"/>
      <c r="AA182" s="14"/>
      <c r="AB182" s="14"/>
      <c r="AC182" s="14"/>
      <c r="AD182" s="14"/>
      <c r="AE182" s="14"/>
      <c r="AT182" s="240" t="s">
        <v>131</v>
      </c>
      <c r="AU182" s="240" t="s">
        <v>81</v>
      </c>
      <c r="AV182" s="14" t="s">
        <v>81</v>
      </c>
      <c r="AW182" s="14" t="s">
        <v>32</v>
      </c>
      <c r="AX182" s="14" t="s">
        <v>71</v>
      </c>
      <c r="AY182" s="240" t="s">
        <v>121</v>
      </c>
    </row>
    <row r="183" spans="1:51" s="15" customFormat="1" ht="12">
      <c r="A183" s="15"/>
      <c r="B183" s="255"/>
      <c r="C183" s="256"/>
      <c r="D183" s="221" t="s">
        <v>131</v>
      </c>
      <c r="E183" s="257" t="s">
        <v>19</v>
      </c>
      <c r="F183" s="258" t="s">
        <v>208</v>
      </c>
      <c r="G183" s="256"/>
      <c r="H183" s="259">
        <v>1070.01</v>
      </c>
      <c r="I183" s="260"/>
      <c r="J183" s="256"/>
      <c r="K183" s="256"/>
      <c r="L183" s="261"/>
      <c r="M183" s="262"/>
      <c r="N183" s="263"/>
      <c r="O183" s="263"/>
      <c r="P183" s="263"/>
      <c r="Q183" s="263"/>
      <c r="R183" s="263"/>
      <c r="S183" s="263"/>
      <c r="T183" s="264"/>
      <c r="U183" s="15"/>
      <c r="V183" s="15"/>
      <c r="W183" s="15"/>
      <c r="X183" s="15"/>
      <c r="Y183" s="15"/>
      <c r="Z183" s="15"/>
      <c r="AA183" s="15"/>
      <c r="AB183" s="15"/>
      <c r="AC183" s="15"/>
      <c r="AD183" s="15"/>
      <c r="AE183" s="15"/>
      <c r="AT183" s="265" t="s">
        <v>131</v>
      </c>
      <c r="AU183" s="265" t="s">
        <v>81</v>
      </c>
      <c r="AV183" s="15" t="s">
        <v>137</v>
      </c>
      <c r="AW183" s="15" t="s">
        <v>32</v>
      </c>
      <c r="AX183" s="15" t="s">
        <v>79</v>
      </c>
      <c r="AY183" s="265" t="s">
        <v>121</v>
      </c>
    </row>
    <row r="184" spans="1:65" s="2" customFormat="1" ht="44.25" customHeight="1">
      <c r="A184" s="39"/>
      <c r="B184" s="40"/>
      <c r="C184" s="205" t="s">
        <v>326</v>
      </c>
      <c r="D184" s="241" t="s">
        <v>124</v>
      </c>
      <c r="E184" s="207" t="s">
        <v>305</v>
      </c>
      <c r="F184" s="208" t="s">
        <v>306</v>
      </c>
      <c r="G184" s="209" t="s">
        <v>197</v>
      </c>
      <c r="H184" s="210">
        <v>1070</v>
      </c>
      <c r="I184" s="211"/>
      <c r="J184" s="212">
        <f>ROUND(I184*H184,2)</f>
        <v>0</v>
      </c>
      <c r="K184" s="208" t="s">
        <v>128</v>
      </c>
      <c r="L184" s="45"/>
      <c r="M184" s="213" t="s">
        <v>19</v>
      </c>
      <c r="N184" s="214" t="s">
        <v>42</v>
      </c>
      <c r="O184" s="85"/>
      <c r="P184" s="215">
        <f>O184*H184</f>
        <v>0</v>
      </c>
      <c r="Q184" s="215">
        <v>0</v>
      </c>
      <c r="R184" s="215">
        <f>Q184*H184</f>
        <v>0</v>
      </c>
      <c r="S184" s="215">
        <v>0</v>
      </c>
      <c r="T184" s="216">
        <f>S184*H184</f>
        <v>0</v>
      </c>
      <c r="U184" s="39"/>
      <c r="V184" s="39"/>
      <c r="W184" s="39"/>
      <c r="X184" s="39"/>
      <c r="Y184" s="39"/>
      <c r="Z184" s="39"/>
      <c r="AA184" s="39"/>
      <c r="AB184" s="39"/>
      <c r="AC184" s="39"/>
      <c r="AD184" s="39"/>
      <c r="AE184" s="39"/>
      <c r="AR184" s="217" t="s">
        <v>129</v>
      </c>
      <c r="AT184" s="217" t="s">
        <v>124</v>
      </c>
      <c r="AU184" s="217" t="s">
        <v>81</v>
      </c>
      <c r="AY184" s="18" t="s">
        <v>121</v>
      </c>
      <c r="BE184" s="218">
        <f>IF(N184="základní",J184,0)</f>
        <v>0</v>
      </c>
      <c r="BF184" s="218">
        <f>IF(N184="snížená",J184,0)</f>
        <v>0</v>
      </c>
      <c r="BG184" s="218">
        <f>IF(N184="zákl. přenesená",J184,0)</f>
        <v>0</v>
      </c>
      <c r="BH184" s="218">
        <f>IF(N184="sníž. přenesená",J184,0)</f>
        <v>0</v>
      </c>
      <c r="BI184" s="218">
        <f>IF(N184="nulová",J184,0)</f>
        <v>0</v>
      </c>
      <c r="BJ184" s="18" t="s">
        <v>79</v>
      </c>
      <c r="BK184" s="218">
        <f>ROUND(I184*H184,2)</f>
        <v>0</v>
      </c>
      <c r="BL184" s="18" t="s">
        <v>129</v>
      </c>
      <c r="BM184" s="217" t="s">
        <v>480</v>
      </c>
    </row>
    <row r="185" spans="1:51" s="13" customFormat="1" ht="12">
      <c r="A185" s="13"/>
      <c r="B185" s="219"/>
      <c r="C185" s="220"/>
      <c r="D185" s="221" t="s">
        <v>131</v>
      </c>
      <c r="E185" s="222" t="s">
        <v>19</v>
      </c>
      <c r="F185" s="223" t="s">
        <v>139</v>
      </c>
      <c r="G185" s="220"/>
      <c r="H185" s="222" t="s">
        <v>19</v>
      </c>
      <c r="I185" s="224"/>
      <c r="J185" s="220"/>
      <c r="K185" s="220"/>
      <c r="L185" s="225"/>
      <c r="M185" s="226"/>
      <c r="N185" s="227"/>
      <c r="O185" s="227"/>
      <c r="P185" s="227"/>
      <c r="Q185" s="227"/>
      <c r="R185" s="227"/>
      <c r="S185" s="227"/>
      <c r="T185" s="228"/>
      <c r="U185" s="13"/>
      <c r="V185" s="13"/>
      <c r="W185" s="13"/>
      <c r="X185" s="13"/>
      <c r="Y185" s="13"/>
      <c r="Z185" s="13"/>
      <c r="AA185" s="13"/>
      <c r="AB185" s="13"/>
      <c r="AC185" s="13"/>
      <c r="AD185" s="13"/>
      <c r="AE185" s="13"/>
      <c r="AT185" s="229" t="s">
        <v>131</v>
      </c>
      <c r="AU185" s="229" t="s">
        <v>81</v>
      </c>
      <c r="AV185" s="13" t="s">
        <v>79</v>
      </c>
      <c r="AW185" s="13" t="s">
        <v>32</v>
      </c>
      <c r="AX185" s="13" t="s">
        <v>71</v>
      </c>
      <c r="AY185" s="229" t="s">
        <v>121</v>
      </c>
    </row>
    <row r="186" spans="1:51" s="14" customFormat="1" ht="12">
      <c r="A186" s="14"/>
      <c r="B186" s="230"/>
      <c r="C186" s="231"/>
      <c r="D186" s="221" t="s">
        <v>131</v>
      </c>
      <c r="E186" s="232" t="s">
        <v>19</v>
      </c>
      <c r="F186" s="233" t="s">
        <v>481</v>
      </c>
      <c r="G186" s="231"/>
      <c r="H186" s="234">
        <v>1070</v>
      </c>
      <c r="I186" s="235"/>
      <c r="J186" s="231"/>
      <c r="K186" s="231"/>
      <c r="L186" s="236"/>
      <c r="M186" s="237"/>
      <c r="N186" s="238"/>
      <c r="O186" s="238"/>
      <c r="P186" s="238"/>
      <c r="Q186" s="238"/>
      <c r="R186" s="238"/>
      <c r="S186" s="238"/>
      <c r="T186" s="239"/>
      <c r="U186" s="14"/>
      <c r="V186" s="14"/>
      <c r="W186" s="14"/>
      <c r="X186" s="14"/>
      <c r="Y186" s="14"/>
      <c r="Z186" s="14"/>
      <c r="AA186" s="14"/>
      <c r="AB186" s="14"/>
      <c r="AC186" s="14"/>
      <c r="AD186" s="14"/>
      <c r="AE186" s="14"/>
      <c r="AT186" s="240" t="s">
        <v>131</v>
      </c>
      <c r="AU186" s="240" t="s">
        <v>81</v>
      </c>
      <c r="AV186" s="14" t="s">
        <v>81</v>
      </c>
      <c r="AW186" s="14" t="s">
        <v>32</v>
      </c>
      <c r="AX186" s="14" t="s">
        <v>79</v>
      </c>
      <c r="AY186" s="240" t="s">
        <v>121</v>
      </c>
    </row>
    <row r="187" spans="1:65" s="2" customFormat="1" ht="24.15" customHeight="1">
      <c r="A187" s="39"/>
      <c r="B187" s="40"/>
      <c r="C187" s="205" t="s">
        <v>332</v>
      </c>
      <c r="D187" s="241" t="s">
        <v>124</v>
      </c>
      <c r="E187" s="207" t="s">
        <v>310</v>
      </c>
      <c r="F187" s="208" t="s">
        <v>311</v>
      </c>
      <c r="G187" s="209" t="s">
        <v>197</v>
      </c>
      <c r="H187" s="210">
        <v>1070</v>
      </c>
      <c r="I187" s="211"/>
      <c r="J187" s="212">
        <f>ROUND(I187*H187,2)</f>
        <v>0</v>
      </c>
      <c r="K187" s="208" t="s">
        <v>128</v>
      </c>
      <c r="L187" s="45"/>
      <c r="M187" s="213" t="s">
        <v>19</v>
      </c>
      <c r="N187" s="214" t="s">
        <v>42</v>
      </c>
      <c r="O187" s="85"/>
      <c r="P187" s="215">
        <f>O187*H187</f>
        <v>0</v>
      </c>
      <c r="Q187" s="215">
        <v>0</v>
      </c>
      <c r="R187" s="215">
        <f>Q187*H187</f>
        <v>0</v>
      </c>
      <c r="S187" s="215">
        <v>0</v>
      </c>
      <c r="T187" s="216">
        <f>S187*H187</f>
        <v>0</v>
      </c>
      <c r="U187" s="39"/>
      <c r="V187" s="39"/>
      <c r="W187" s="39"/>
      <c r="X187" s="39"/>
      <c r="Y187" s="39"/>
      <c r="Z187" s="39"/>
      <c r="AA187" s="39"/>
      <c r="AB187" s="39"/>
      <c r="AC187" s="39"/>
      <c r="AD187" s="39"/>
      <c r="AE187" s="39"/>
      <c r="AR187" s="217" t="s">
        <v>129</v>
      </c>
      <c r="AT187" s="217" t="s">
        <v>124</v>
      </c>
      <c r="AU187" s="217" t="s">
        <v>81</v>
      </c>
      <c r="AY187" s="18" t="s">
        <v>121</v>
      </c>
      <c r="BE187" s="218">
        <f>IF(N187="základní",J187,0)</f>
        <v>0</v>
      </c>
      <c r="BF187" s="218">
        <f>IF(N187="snížená",J187,0)</f>
        <v>0</v>
      </c>
      <c r="BG187" s="218">
        <f>IF(N187="zákl. přenesená",J187,0)</f>
        <v>0</v>
      </c>
      <c r="BH187" s="218">
        <f>IF(N187="sníž. přenesená",J187,0)</f>
        <v>0</v>
      </c>
      <c r="BI187" s="218">
        <f>IF(N187="nulová",J187,0)</f>
        <v>0</v>
      </c>
      <c r="BJ187" s="18" t="s">
        <v>79</v>
      </c>
      <c r="BK187" s="218">
        <f>ROUND(I187*H187,2)</f>
        <v>0</v>
      </c>
      <c r="BL187" s="18" t="s">
        <v>129</v>
      </c>
      <c r="BM187" s="217" t="s">
        <v>482</v>
      </c>
    </row>
    <row r="188" spans="1:51" s="13" customFormat="1" ht="12">
      <c r="A188" s="13"/>
      <c r="B188" s="219"/>
      <c r="C188" s="220"/>
      <c r="D188" s="221" t="s">
        <v>131</v>
      </c>
      <c r="E188" s="222" t="s">
        <v>19</v>
      </c>
      <c r="F188" s="223" t="s">
        <v>139</v>
      </c>
      <c r="G188" s="220"/>
      <c r="H188" s="222" t="s">
        <v>19</v>
      </c>
      <c r="I188" s="224"/>
      <c r="J188" s="220"/>
      <c r="K188" s="220"/>
      <c r="L188" s="225"/>
      <c r="M188" s="226"/>
      <c r="N188" s="227"/>
      <c r="O188" s="227"/>
      <c r="P188" s="227"/>
      <c r="Q188" s="227"/>
      <c r="R188" s="227"/>
      <c r="S188" s="227"/>
      <c r="T188" s="228"/>
      <c r="U188" s="13"/>
      <c r="V188" s="13"/>
      <c r="W188" s="13"/>
      <c r="X188" s="13"/>
      <c r="Y188" s="13"/>
      <c r="Z188" s="13"/>
      <c r="AA188" s="13"/>
      <c r="AB188" s="13"/>
      <c r="AC188" s="13"/>
      <c r="AD188" s="13"/>
      <c r="AE188" s="13"/>
      <c r="AT188" s="229" t="s">
        <v>131</v>
      </c>
      <c r="AU188" s="229" t="s">
        <v>81</v>
      </c>
      <c r="AV188" s="13" t="s">
        <v>79</v>
      </c>
      <c r="AW188" s="13" t="s">
        <v>32</v>
      </c>
      <c r="AX188" s="13" t="s">
        <v>71</v>
      </c>
      <c r="AY188" s="229" t="s">
        <v>121</v>
      </c>
    </row>
    <row r="189" spans="1:51" s="14" customFormat="1" ht="12">
      <c r="A189" s="14"/>
      <c r="B189" s="230"/>
      <c r="C189" s="231"/>
      <c r="D189" s="221" t="s">
        <v>131</v>
      </c>
      <c r="E189" s="232" t="s">
        <v>19</v>
      </c>
      <c r="F189" s="233" t="s">
        <v>481</v>
      </c>
      <c r="G189" s="231"/>
      <c r="H189" s="234">
        <v>1070</v>
      </c>
      <c r="I189" s="235"/>
      <c r="J189" s="231"/>
      <c r="K189" s="231"/>
      <c r="L189" s="236"/>
      <c r="M189" s="237"/>
      <c r="N189" s="238"/>
      <c r="O189" s="238"/>
      <c r="P189" s="238"/>
      <c r="Q189" s="238"/>
      <c r="R189" s="238"/>
      <c r="S189" s="238"/>
      <c r="T189" s="239"/>
      <c r="U189" s="14"/>
      <c r="V189" s="14"/>
      <c r="W189" s="14"/>
      <c r="X189" s="14"/>
      <c r="Y189" s="14"/>
      <c r="Z189" s="14"/>
      <c r="AA189" s="14"/>
      <c r="AB189" s="14"/>
      <c r="AC189" s="14"/>
      <c r="AD189" s="14"/>
      <c r="AE189" s="14"/>
      <c r="AT189" s="240" t="s">
        <v>131</v>
      </c>
      <c r="AU189" s="240" t="s">
        <v>81</v>
      </c>
      <c r="AV189" s="14" t="s">
        <v>81</v>
      </c>
      <c r="AW189" s="14" t="s">
        <v>32</v>
      </c>
      <c r="AX189" s="14" t="s">
        <v>79</v>
      </c>
      <c r="AY189" s="240" t="s">
        <v>121</v>
      </c>
    </row>
    <row r="190" spans="1:65" s="2" customFormat="1" ht="66.75" customHeight="1">
      <c r="A190" s="39"/>
      <c r="B190" s="40"/>
      <c r="C190" s="205" t="s">
        <v>340</v>
      </c>
      <c r="D190" s="205" t="s">
        <v>124</v>
      </c>
      <c r="E190" s="207" t="s">
        <v>333</v>
      </c>
      <c r="F190" s="208" t="s">
        <v>334</v>
      </c>
      <c r="G190" s="209" t="s">
        <v>197</v>
      </c>
      <c r="H190" s="210">
        <v>450.701</v>
      </c>
      <c r="I190" s="211"/>
      <c r="J190" s="212">
        <f>ROUND(I190*H190,2)</f>
        <v>0</v>
      </c>
      <c r="K190" s="208" t="s">
        <v>128</v>
      </c>
      <c r="L190" s="45"/>
      <c r="M190" s="213" t="s">
        <v>19</v>
      </c>
      <c r="N190" s="214" t="s">
        <v>42</v>
      </c>
      <c r="O190" s="85"/>
      <c r="P190" s="215">
        <f>O190*H190</f>
        <v>0</v>
      </c>
      <c r="Q190" s="215">
        <v>0</v>
      </c>
      <c r="R190" s="215">
        <f>Q190*H190</f>
        <v>0</v>
      </c>
      <c r="S190" s="215">
        <v>0</v>
      </c>
      <c r="T190" s="216">
        <f>S190*H190</f>
        <v>0</v>
      </c>
      <c r="U190" s="39"/>
      <c r="V190" s="39"/>
      <c r="W190" s="39"/>
      <c r="X190" s="39"/>
      <c r="Y190" s="39"/>
      <c r="Z190" s="39"/>
      <c r="AA190" s="39"/>
      <c r="AB190" s="39"/>
      <c r="AC190" s="39"/>
      <c r="AD190" s="39"/>
      <c r="AE190" s="39"/>
      <c r="AR190" s="217" t="s">
        <v>137</v>
      </c>
      <c r="AT190" s="217" t="s">
        <v>124</v>
      </c>
      <c r="AU190" s="217" t="s">
        <v>81</v>
      </c>
      <c r="AY190" s="18" t="s">
        <v>121</v>
      </c>
      <c r="BE190" s="218">
        <f>IF(N190="základní",J190,0)</f>
        <v>0</v>
      </c>
      <c r="BF190" s="218">
        <f>IF(N190="snížená",J190,0)</f>
        <v>0</v>
      </c>
      <c r="BG190" s="218">
        <f>IF(N190="zákl. přenesená",J190,0)</f>
        <v>0</v>
      </c>
      <c r="BH190" s="218">
        <f>IF(N190="sníž. přenesená",J190,0)</f>
        <v>0</v>
      </c>
      <c r="BI190" s="218">
        <f>IF(N190="nulová",J190,0)</f>
        <v>0</v>
      </c>
      <c r="BJ190" s="18" t="s">
        <v>79</v>
      </c>
      <c r="BK190" s="218">
        <f>ROUND(I190*H190,2)</f>
        <v>0</v>
      </c>
      <c r="BL190" s="18" t="s">
        <v>137</v>
      </c>
      <c r="BM190" s="217" t="s">
        <v>483</v>
      </c>
    </row>
    <row r="191" spans="1:51" s="14" customFormat="1" ht="12">
      <c r="A191" s="14"/>
      <c r="B191" s="230"/>
      <c r="C191" s="231"/>
      <c r="D191" s="221" t="s">
        <v>131</v>
      </c>
      <c r="E191" s="232" t="s">
        <v>19</v>
      </c>
      <c r="F191" s="233" t="s">
        <v>484</v>
      </c>
      <c r="G191" s="231"/>
      <c r="H191" s="234">
        <v>372.087</v>
      </c>
      <c r="I191" s="235"/>
      <c r="J191" s="231"/>
      <c r="K191" s="231"/>
      <c r="L191" s="236"/>
      <c r="M191" s="237"/>
      <c r="N191" s="238"/>
      <c r="O191" s="238"/>
      <c r="P191" s="238"/>
      <c r="Q191" s="238"/>
      <c r="R191" s="238"/>
      <c r="S191" s="238"/>
      <c r="T191" s="239"/>
      <c r="U191" s="14"/>
      <c r="V191" s="14"/>
      <c r="W191" s="14"/>
      <c r="X191" s="14"/>
      <c r="Y191" s="14"/>
      <c r="Z191" s="14"/>
      <c r="AA191" s="14"/>
      <c r="AB191" s="14"/>
      <c r="AC191" s="14"/>
      <c r="AD191" s="14"/>
      <c r="AE191" s="14"/>
      <c r="AT191" s="240" t="s">
        <v>131</v>
      </c>
      <c r="AU191" s="240" t="s">
        <v>81</v>
      </c>
      <c r="AV191" s="14" t="s">
        <v>81</v>
      </c>
      <c r="AW191" s="14" t="s">
        <v>32</v>
      </c>
      <c r="AX191" s="14" t="s">
        <v>71</v>
      </c>
      <c r="AY191" s="240" t="s">
        <v>121</v>
      </c>
    </row>
    <row r="192" spans="1:51" s="14" customFormat="1" ht="12">
      <c r="A192" s="14"/>
      <c r="B192" s="230"/>
      <c r="C192" s="231"/>
      <c r="D192" s="221" t="s">
        <v>131</v>
      </c>
      <c r="E192" s="232" t="s">
        <v>19</v>
      </c>
      <c r="F192" s="233" t="s">
        <v>485</v>
      </c>
      <c r="G192" s="231"/>
      <c r="H192" s="234">
        <v>72.163</v>
      </c>
      <c r="I192" s="235"/>
      <c r="J192" s="231"/>
      <c r="K192" s="231"/>
      <c r="L192" s="236"/>
      <c r="M192" s="237"/>
      <c r="N192" s="238"/>
      <c r="O192" s="238"/>
      <c r="P192" s="238"/>
      <c r="Q192" s="238"/>
      <c r="R192" s="238"/>
      <c r="S192" s="238"/>
      <c r="T192" s="239"/>
      <c r="U192" s="14"/>
      <c r="V192" s="14"/>
      <c r="W192" s="14"/>
      <c r="X192" s="14"/>
      <c r="Y192" s="14"/>
      <c r="Z192" s="14"/>
      <c r="AA192" s="14"/>
      <c r="AB192" s="14"/>
      <c r="AC192" s="14"/>
      <c r="AD192" s="14"/>
      <c r="AE192" s="14"/>
      <c r="AT192" s="240" t="s">
        <v>131</v>
      </c>
      <c r="AU192" s="240" t="s">
        <v>81</v>
      </c>
      <c r="AV192" s="14" t="s">
        <v>81</v>
      </c>
      <c r="AW192" s="14" t="s">
        <v>32</v>
      </c>
      <c r="AX192" s="14" t="s">
        <v>71</v>
      </c>
      <c r="AY192" s="240" t="s">
        <v>121</v>
      </c>
    </row>
    <row r="193" spans="1:51" s="14" customFormat="1" ht="12">
      <c r="A193" s="14"/>
      <c r="B193" s="230"/>
      <c r="C193" s="231"/>
      <c r="D193" s="221" t="s">
        <v>131</v>
      </c>
      <c r="E193" s="232" t="s">
        <v>19</v>
      </c>
      <c r="F193" s="233" t="s">
        <v>486</v>
      </c>
      <c r="G193" s="231"/>
      <c r="H193" s="234">
        <v>6.451</v>
      </c>
      <c r="I193" s="235"/>
      <c r="J193" s="231"/>
      <c r="K193" s="231"/>
      <c r="L193" s="236"/>
      <c r="M193" s="237"/>
      <c r="N193" s="238"/>
      <c r="O193" s="238"/>
      <c r="P193" s="238"/>
      <c r="Q193" s="238"/>
      <c r="R193" s="238"/>
      <c r="S193" s="238"/>
      <c r="T193" s="239"/>
      <c r="U193" s="14"/>
      <c r="V193" s="14"/>
      <c r="W193" s="14"/>
      <c r="X193" s="14"/>
      <c r="Y193" s="14"/>
      <c r="Z193" s="14"/>
      <c r="AA193" s="14"/>
      <c r="AB193" s="14"/>
      <c r="AC193" s="14"/>
      <c r="AD193" s="14"/>
      <c r="AE193" s="14"/>
      <c r="AT193" s="240" t="s">
        <v>131</v>
      </c>
      <c r="AU193" s="240" t="s">
        <v>81</v>
      </c>
      <c r="AV193" s="14" t="s">
        <v>81</v>
      </c>
      <c r="AW193" s="14" t="s">
        <v>32</v>
      </c>
      <c r="AX193" s="14" t="s">
        <v>71</v>
      </c>
      <c r="AY193" s="240" t="s">
        <v>121</v>
      </c>
    </row>
    <row r="194" spans="1:51" s="15" customFormat="1" ht="12">
      <c r="A194" s="15"/>
      <c r="B194" s="255"/>
      <c r="C194" s="256"/>
      <c r="D194" s="221" t="s">
        <v>131</v>
      </c>
      <c r="E194" s="257" t="s">
        <v>19</v>
      </c>
      <c r="F194" s="258" t="s">
        <v>208</v>
      </c>
      <c r="G194" s="256"/>
      <c r="H194" s="259">
        <v>450.701</v>
      </c>
      <c r="I194" s="260"/>
      <c r="J194" s="256"/>
      <c r="K194" s="256"/>
      <c r="L194" s="261"/>
      <c r="M194" s="262"/>
      <c r="N194" s="263"/>
      <c r="O194" s="263"/>
      <c r="P194" s="263"/>
      <c r="Q194" s="263"/>
      <c r="R194" s="263"/>
      <c r="S194" s="263"/>
      <c r="T194" s="264"/>
      <c r="U194" s="15"/>
      <c r="V194" s="15"/>
      <c r="W194" s="15"/>
      <c r="X194" s="15"/>
      <c r="Y194" s="15"/>
      <c r="Z194" s="15"/>
      <c r="AA194" s="15"/>
      <c r="AB194" s="15"/>
      <c r="AC194" s="15"/>
      <c r="AD194" s="15"/>
      <c r="AE194" s="15"/>
      <c r="AT194" s="265" t="s">
        <v>131</v>
      </c>
      <c r="AU194" s="265" t="s">
        <v>81</v>
      </c>
      <c r="AV194" s="15" t="s">
        <v>137</v>
      </c>
      <c r="AW194" s="15" t="s">
        <v>32</v>
      </c>
      <c r="AX194" s="15" t="s">
        <v>79</v>
      </c>
      <c r="AY194" s="265" t="s">
        <v>121</v>
      </c>
    </row>
    <row r="195" spans="1:65" s="2" customFormat="1" ht="44.25" customHeight="1">
      <c r="A195" s="39"/>
      <c r="B195" s="40"/>
      <c r="C195" s="205" t="s">
        <v>347</v>
      </c>
      <c r="D195" s="205" t="s">
        <v>124</v>
      </c>
      <c r="E195" s="207" t="s">
        <v>341</v>
      </c>
      <c r="F195" s="208" t="s">
        <v>342</v>
      </c>
      <c r="G195" s="209" t="s">
        <v>197</v>
      </c>
      <c r="H195" s="210">
        <v>450.701</v>
      </c>
      <c r="I195" s="211"/>
      <c r="J195" s="212">
        <f>ROUND(I195*H195,2)</f>
        <v>0</v>
      </c>
      <c r="K195" s="208" t="s">
        <v>128</v>
      </c>
      <c r="L195" s="45"/>
      <c r="M195" s="213" t="s">
        <v>19</v>
      </c>
      <c r="N195" s="214" t="s">
        <v>42</v>
      </c>
      <c r="O195" s="85"/>
      <c r="P195" s="215">
        <f>O195*H195</f>
        <v>0</v>
      </c>
      <c r="Q195" s="215">
        <v>0</v>
      </c>
      <c r="R195" s="215">
        <f>Q195*H195</f>
        <v>0</v>
      </c>
      <c r="S195" s="215">
        <v>0</v>
      </c>
      <c r="T195" s="216">
        <f>S195*H195</f>
        <v>0</v>
      </c>
      <c r="U195" s="39"/>
      <c r="V195" s="39"/>
      <c r="W195" s="39"/>
      <c r="X195" s="39"/>
      <c r="Y195" s="39"/>
      <c r="Z195" s="39"/>
      <c r="AA195" s="39"/>
      <c r="AB195" s="39"/>
      <c r="AC195" s="39"/>
      <c r="AD195" s="39"/>
      <c r="AE195" s="39"/>
      <c r="AR195" s="217" t="s">
        <v>137</v>
      </c>
      <c r="AT195" s="217" t="s">
        <v>124</v>
      </c>
      <c r="AU195" s="217" t="s">
        <v>81</v>
      </c>
      <c r="AY195" s="18" t="s">
        <v>121</v>
      </c>
      <c r="BE195" s="218">
        <f>IF(N195="základní",J195,0)</f>
        <v>0</v>
      </c>
      <c r="BF195" s="218">
        <f>IF(N195="snížená",J195,0)</f>
        <v>0</v>
      </c>
      <c r="BG195" s="218">
        <f>IF(N195="zákl. přenesená",J195,0)</f>
        <v>0</v>
      </c>
      <c r="BH195" s="218">
        <f>IF(N195="sníž. přenesená",J195,0)</f>
        <v>0</v>
      </c>
      <c r="BI195" s="218">
        <f>IF(N195="nulová",J195,0)</f>
        <v>0</v>
      </c>
      <c r="BJ195" s="18" t="s">
        <v>79</v>
      </c>
      <c r="BK195" s="218">
        <f>ROUND(I195*H195,2)</f>
        <v>0</v>
      </c>
      <c r="BL195" s="18" t="s">
        <v>137</v>
      </c>
      <c r="BM195" s="217" t="s">
        <v>487</v>
      </c>
    </row>
    <row r="196" spans="1:51" s="14" customFormat="1" ht="12">
      <c r="A196" s="14"/>
      <c r="B196" s="230"/>
      <c r="C196" s="231"/>
      <c r="D196" s="221" t="s">
        <v>131</v>
      </c>
      <c r="E196" s="232" t="s">
        <v>19</v>
      </c>
      <c r="F196" s="233" t="s">
        <v>488</v>
      </c>
      <c r="G196" s="231"/>
      <c r="H196" s="234">
        <v>372.087</v>
      </c>
      <c r="I196" s="235"/>
      <c r="J196" s="231"/>
      <c r="K196" s="231"/>
      <c r="L196" s="236"/>
      <c r="M196" s="237"/>
      <c r="N196" s="238"/>
      <c r="O196" s="238"/>
      <c r="P196" s="238"/>
      <c r="Q196" s="238"/>
      <c r="R196" s="238"/>
      <c r="S196" s="238"/>
      <c r="T196" s="239"/>
      <c r="U196" s="14"/>
      <c r="V196" s="14"/>
      <c r="W196" s="14"/>
      <c r="X196" s="14"/>
      <c r="Y196" s="14"/>
      <c r="Z196" s="14"/>
      <c r="AA196" s="14"/>
      <c r="AB196" s="14"/>
      <c r="AC196" s="14"/>
      <c r="AD196" s="14"/>
      <c r="AE196" s="14"/>
      <c r="AT196" s="240" t="s">
        <v>131</v>
      </c>
      <c r="AU196" s="240" t="s">
        <v>81</v>
      </c>
      <c r="AV196" s="14" t="s">
        <v>81</v>
      </c>
      <c r="AW196" s="14" t="s">
        <v>32</v>
      </c>
      <c r="AX196" s="14" t="s">
        <v>71</v>
      </c>
      <c r="AY196" s="240" t="s">
        <v>121</v>
      </c>
    </row>
    <row r="197" spans="1:51" s="14" customFormat="1" ht="12">
      <c r="A197" s="14"/>
      <c r="B197" s="230"/>
      <c r="C197" s="231"/>
      <c r="D197" s="221" t="s">
        <v>131</v>
      </c>
      <c r="E197" s="232" t="s">
        <v>19</v>
      </c>
      <c r="F197" s="233" t="s">
        <v>489</v>
      </c>
      <c r="G197" s="231"/>
      <c r="H197" s="234">
        <v>72.163</v>
      </c>
      <c r="I197" s="235"/>
      <c r="J197" s="231"/>
      <c r="K197" s="231"/>
      <c r="L197" s="236"/>
      <c r="M197" s="237"/>
      <c r="N197" s="238"/>
      <c r="O197" s="238"/>
      <c r="P197" s="238"/>
      <c r="Q197" s="238"/>
      <c r="R197" s="238"/>
      <c r="S197" s="238"/>
      <c r="T197" s="239"/>
      <c r="U197" s="14"/>
      <c r="V197" s="14"/>
      <c r="W197" s="14"/>
      <c r="X197" s="14"/>
      <c r="Y197" s="14"/>
      <c r="Z197" s="14"/>
      <c r="AA197" s="14"/>
      <c r="AB197" s="14"/>
      <c r="AC197" s="14"/>
      <c r="AD197" s="14"/>
      <c r="AE197" s="14"/>
      <c r="AT197" s="240" t="s">
        <v>131</v>
      </c>
      <c r="AU197" s="240" t="s">
        <v>81</v>
      </c>
      <c r="AV197" s="14" t="s">
        <v>81</v>
      </c>
      <c r="AW197" s="14" t="s">
        <v>32</v>
      </c>
      <c r="AX197" s="14" t="s">
        <v>71</v>
      </c>
      <c r="AY197" s="240" t="s">
        <v>121</v>
      </c>
    </row>
    <row r="198" spans="1:51" s="14" customFormat="1" ht="12">
      <c r="A198" s="14"/>
      <c r="B198" s="230"/>
      <c r="C198" s="231"/>
      <c r="D198" s="221" t="s">
        <v>131</v>
      </c>
      <c r="E198" s="232" t="s">
        <v>19</v>
      </c>
      <c r="F198" s="233" t="s">
        <v>486</v>
      </c>
      <c r="G198" s="231"/>
      <c r="H198" s="234">
        <v>6.451</v>
      </c>
      <c r="I198" s="235"/>
      <c r="J198" s="231"/>
      <c r="K198" s="231"/>
      <c r="L198" s="236"/>
      <c r="M198" s="237"/>
      <c r="N198" s="238"/>
      <c r="O198" s="238"/>
      <c r="P198" s="238"/>
      <c r="Q198" s="238"/>
      <c r="R198" s="238"/>
      <c r="S198" s="238"/>
      <c r="T198" s="239"/>
      <c r="U198" s="14"/>
      <c r="V198" s="14"/>
      <c r="W198" s="14"/>
      <c r="X198" s="14"/>
      <c r="Y198" s="14"/>
      <c r="Z198" s="14"/>
      <c r="AA198" s="14"/>
      <c r="AB198" s="14"/>
      <c r="AC198" s="14"/>
      <c r="AD198" s="14"/>
      <c r="AE198" s="14"/>
      <c r="AT198" s="240" t="s">
        <v>131</v>
      </c>
      <c r="AU198" s="240" t="s">
        <v>81</v>
      </c>
      <c r="AV198" s="14" t="s">
        <v>81</v>
      </c>
      <c r="AW198" s="14" t="s">
        <v>32</v>
      </c>
      <c r="AX198" s="14" t="s">
        <v>71</v>
      </c>
      <c r="AY198" s="240" t="s">
        <v>121</v>
      </c>
    </row>
    <row r="199" spans="1:51" s="15" customFormat="1" ht="12">
      <c r="A199" s="15"/>
      <c r="B199" s="255"/>
      <c r="C199" s="256"/>
      <c r="D199" s="221" t="s">
        <v>131</v>
      </c>
      <c r="E199" s="257" t="s">
        <v>19</v>
      </c>
      <c r="F199" s="258" t="s">
        <v>208</v>
      </c>
      <c r="G199" s="256"/>
      <c r="H199" s="259">
        <v>450.701</v>
      </c>
      <c r="I199" s="260"/>
      <c r="J199" s="256"/>
      <c r="K199" s="256"/>
      <c r="L199" s="261"/>
      <c r="M199" s="262"/>
      <c r="N199" s="263"/>
      <c r="O199" s="263"/>
      <c r="P199" s="263"/>
      <c r="Q199" s="263"/>
      <c r="R199" s="263"/>
      <c r="S199" s="263"/>
      <c r="T199" s="264"/>
      <c r="U199" s="15"/>
      <c r="V199" s="15"/>
      <c r="W199" s="15"/>
      <c r="X199" s="15"/>
      <c r="Y199" s="15"/>
      <c r="Z199" s="15"/>
      <c r="AA199" s="15"/>
      <c r="AB199" s="15"/>
      <c r="AC199" s="15"/>
      <c r="AD199" s="15"/>
      <c r="AE199" s="15"/>
      <c r="AT199" s="265" t="s">
        <v>131</v>
      </c>
      <c r="AU199" s="265" t="s">
        <v>81</v>
      </c>
      <c r="AV199" s="15" t="s">
        <v>137</v>
      </c>
      <c r="AW199" s="15" t="s">
        <v>32</v>
      </c>
      <c r="AX199" s="15" t="s">
        <v>79</v>
      </c>
      <c r="AY199" s="265" t="s">
        <v>121</v>
      </c>
    </row>
    <row r="200" spans="1:65" s="2" customFormat="1" ht="24.15" customHeight="1">
      <c r="A200" s="39"/>
      <c r="B200" s="40"/>
      <c r="C200" s="205" t="s">
        <v>353</v>
      </c>
      <c r="D200" s="205" t="s">
        <v>124</v>
      </c>
      <c r="E200" s="207" t="s">
        <v>348</v>
      </c>
      <c r="F200" s="208" t="s">
        <v>349</v>
      </c>
      <c r="G200" s="209" t="s">
        <v>197</v>
      </c>
      <c r="H200" s="210">
        <v>450.701</v>
      </c>
      <c r="I200" s="211"/>
      <c r="J200" s="212">
        <f>ROUND(I200*H200,2)</f>
        <v>0</v>
      </c>
      <c r="K200" s="208" t="s">
        <v>128</v>
      </c>
      <c r="L200" s="45"/>
      <c r="M200" s="213" t="s">
        <v>19</v>
      </c>
      <c r="N200" s="214" t="s">
        <v>42</v>
      </c>
      <c r="O200" s="85"/>
      <c r="P200" s="215">
        <f>O200*H200</f>
        <v>0</v>
      </c>
      <c r="Q200" s="215">
        <v>0</v>
      </c>
      <c r="R200" s="215">
        <f>Q200*H200</f>
        <v>0</v>
      </c>
      <c r="S200" s="215">
        <v>0</v>
      </c>
      <c r="T200" s="216">
        <f>S200*H200</f>
        <v>0</v>
      </c>
      <c r="U200" s="39"/>
      <c r="V200" s="39"/>
      <c r="W200" s="39"/>
      <c r="X200" s="39"/>
      <c r="Y200" s="39"/>
      <c r="Z200" s="39"/>
      <c r="AA200" s="39"/>
      <c r="AB200" s="39"/>
      <c r="AC200" s="39"/>
      <c r="AD200" s="39"/>
      <c r="AE200" s="39"/>
      <c r="AR200" s="217" t="s">
        <v>137</v>
      </c>
      <c r="AT200" s="217" t="s">
        <v>124</v>
      </c>
      <c r="AU200" s="217" t="s">
        <v>81</v>
      </c>
      <c r="AY200" s="18" t="s">
        <v>121</v>
      </c>
      <c r="BE200" s="218">
        <f>IF(N200="základní",J200,0)</f>
        <v>0</v>
      </c>
      <c r="BF200" s="218">
        <f>IF(N200="snížená",J200,0)</f>
        <v>0</v>
      </c>
      <c r="BG200" s="218">
        <f>IF(N200="zákl. přenesená",J200,0)</f>
        <v>0</v>
      </c>
      <c r="BH200" s="218">
        <f>IF(N200="sníž. přenesená",J200,0)</f>
        <v>0</v>
      </c>
      <c r="BI200" s="218">
        <f>IF(N200="nulová",J200,0)</f>
        <v>0</v>
      </c>
      <c r="BJ200" s="18" t="s">
        <v>79</v>
      </c>
      <c r="BK200" s="218">
        <f>ROUND(I200*H200,2)</f>
        <v>0</v>
      </c>
      <c r="BL200" s="18" t="s">
        <v>137</v>
      </c>
      <c r="BM200" s="217" t="s">
        <v>490</v>
      </c>
    </row>
    <row r="201" spans="1:51" s="14" customFormat="1" ht="12">
      <c r="A201" s="14"/>
      <c r="B201" s="230"/>
      <c r="C201" s="231"/>
      <c r="D201" s="221" t="s">
        <v>131</v>
      </c>
      <c r="E201" s="232" t="s">
        <v>19</v>
      </c>
      <c r="F201" s="233" t="s">
        <v>488</v>
      </c>
      <c r="G201" s="231"/>
      <c r="H201" s="234">
        <v>372.087</v>
      </c>
      <c r="I201" s="235"/>
      <c r="J201" s="231"/>
      <c r="K201" s="231"/>
      <c r="L201" s="236"/>
      <c r="M201" s="237"/>
      <c r="N201" s="238"/>
      <c r="O201" s="238"/>
      <c r="P201" s="238"/>
      <c r="Q201" s="238"/>
      <c r="R201" s="238"/>
      <c r="S201" s="238"/>
      <c r="T201" s="239"/>
      <c r="U201" s="14"/>
      <c r="V201" s="14"/>
      <c r="W201" s="14"/>
      <c r="X201" s="14"/>
      <c r="Y201" s="14"/>
      <c r="Z201" s="14"/>
      <c r="AA201" s="14"/>
      <c r="AB201" s="14"/>
      <c r="AC201" s="14"/>
      <c r="AD201" s="14"/>
      <c r="AE201" s="14"/>
      <c r="AT201" s="240" t="s">
        <v>131</v>
      </c>
      <c r="AU201" s="240" t="s">
        <v>81</v>
      </c>
      <c r="AV201" s="14" t="s">
        <v>81</v>
      </c>
      <c r="AW201" s="14" t="s">
        <v>32</v>
      </c>
      <c r="AX201" s="14" t="s">
        <v>71</v>
      </c>
      <c r="AY201" s="240" t="s">
        <v>121</v>
      </c>
    </row>
    <row r="202" spans="1:51" s="14" customFormat="1" ht="12">
      <c r="A202" s="14"/>
      <c r="B202" s="230"/>
      <c r="C202" s="231"/>
      <c r="D202" s="221" t="s">
        <v>131</v>
      </c>
      <c r="E202" s="232" t="s">
        <v>19</v>
      </c>
      <c r="F202" s="233" t="s">
        <v>491</v>
      </c>
      <c r="G202" s="231"/>
      <c r="H202" s="234">
        <v>72.163</v>
      </c>
      <c r="I202" s="235"/>
      <c r="J202" s="231"/>
      <c r="K202" s="231"/>
      <c r="L202" s="236"/>
      <c r="M202" s="237"/>
      <c r="N202" s="238"/>
      <c r="O202" s="238"/>
      <c r="P202" s="238"/>
      <c r="Q202" s="238"/>
      <c r="R202" s="238"/>
      <c r="S202" s="238"/>
      <c r="T202" s="239"/>
      <c r="U202" s="14"/>
      <c r="V202" s="14"/>
      <c r="W202" s="14"/>
      <c r="X202" s="14"/>
      <c r="Y202" s="14"/>
      <c r="Z202" s="14"/>
      <c r="AA202" s="14"/>
      <c r="AB202" s="14"/>
      <c r="AC202" s="14"/>
      <c r="AD202" s="14"/>
      <c r="AE202" s="14"/>
      <c r="AT202" s="240" t="s">
        <v>131</v>
      </c>
      <c r="AU202" s="240" t="s">
        <v>81</v>
      </c>
      <c r="AV202" s="14" t="s">
        <v>81</v>
      </c>
      <c r="AW202" s="14" t="s">
        <v>32</v>
      </c>
      <c r="AX202" s="14" t="s">
        <v>71</v>
      </c>
      <c r="AY202" s="240" t="s">
        <v>121</v>
      </c>
    </row>
    <row r="203" spans="1:51" s="14" customFormat="1" ht="12">
      <c r="A203" s="14"/>
      <c r="B203" s="230"/>
      <c r="C203" s="231"/>
      <c r="D203" s="221" t="s">
        <v>131</v>
      </c>
      <c r="E203" s="232" t="s">
        <v>19</v>
      </c>
      <c r="F203" s="233" t="s">
        <v>486</v>
      </c>
      <c r="G203" s="231"/>
      <c r="H203" s="234">
        <v>6.451</v>
      </c>
      <c r="I203" s="235"/>
      <c r="J203" s="231"/>
      <c r="K203" s="231"/>
      <c r="L203" s="236"/>
      <c r="M203" s="237"/>
      <c r="N203" s="238"/>
      <c r="O203" s="238"/>
      <c r="P203" s="238"/>
      <c r="Q203" s="238"/>
      <c r="R203" s="238"/>
      <c r="S203" s="238"/>
      <c r="T203" s="239"/>
      <c r="U203" s="14"/>
      <c r="V203" s="14"/>
      <c r="W203" s="14"/>
      <c r="X203" s="14"/>
      <c r="Y203" s="14"/>
      <c r="Z203" s="14"/>
      <c r="AA203" s="14"/>
      <c r="AB203" s="14"/>
      <c r="AC203" s="14"/>
      <c r="AD203" s="14"/>
      <c r="AE203" s="14"/>
      <c r="AT203" s="240" t="s">
        <v>131</v>
      </c>
      <c r="AU203" s="240" t="s">
        <v>81</v>
      </c>
      <c r="AV203" s="14" t="s">
        <v>81</v>
      </c>
      <c r="AW203" s="14" t="s">
        <v>32</v>
      </c>
      <c r="AX203" s="14" t="s">
        <v>71</v>
      </c>
      <c r="AY203" s="240" t="s">
        <v>121</v>
      </c>
    </row>
    <row r="204" spans="1:51" s="15" customFormat="1" ht="12">
      <c r="A204" s="15"/>
      <c r="B204" s="255"/>
      <c r="C204" s="256"/>
      <c r="D204" s="221" t="s">
        <v>131</v>
      </c>
      <c r="E204" s="257" t="s">
        <v>19</v>
      </c>
      <c r="F204" s="258" t="s">
        <v>208</v>
      </c>
      <c r="G204" s="256"/>
      <c r="H204" s="259">
        <v>450.701</v>
      </c>
      <c r="I204" s="260"/>
      <c r="J204" s="256"/>
      <c r="K204" s="256"/>
      <c r="L204" s="261"/>
      <c r="M204" s="262"/>
      <c r="N204" s="263"/>
      <c r="O204" s="263"/>
      <c r="P204" s="263"/>
      <c r="Q204" s="263"/>
      <c r="R204" s="263"/>
      <c r="S204" s="263"/>
      <c r="T204" s="264"/>
      <c r="U204" s="15"/>
      <c r="V204" s="15"/>
      <c r="W204" s="15"/>
      <c r="X204" s="15"/>
      <c r="Y204" s="15"/>
      <c r="Z204" s="15"/>
      <c r="AA204" s="15"/>
      <c r="AB204" s="15"/>
      <c r="AC204" s="15"/>
      <c r="AD204" s="15"/>
      <c r="AE204" s="15"/>
      <c r="AT204" s="265" t="s">
        <v>131</v>
      </c>
      <c r="AU204" s="265" t="s">
        <v>81</v>
      </c>
      <c r="AV204" s="15" t="s">
        <v>137</v>
      </c>
      <c r="AW204" s="15" t="s">
        <v>32</v>
      </c>
      <c r="AX204" s="15" t="s">
        <v>79</v>
      </c>
      <c r="AY204" s="265" t="s">
        <v>121</v>
      </c>
    </row>
    <row r="205" spans="1:65" s="2" customFormat="1" ht="49.05" customHeight="1">
      <c r="A205" s="39"/>
      <c r="B205" s="40"/>
      <c r="C205" s="205" t="s">
        <v>358</v>
      </c>
      <c r="D205" s="205" t="s">
        <v>124</v>
      </c>
      <c r="E205" s="207" t="s">
        <v>354</v>
      </c>
      <c r="F205" s="208" t="s">
        <v>355</v>
      </c>
      <c r="G205" s="209" t="s">
        <v>197</v>
      </c>
      <c r="H205" s="210">
        <v>1070</v>
      </c>
      <c r="I205" s="211"/>
      <c r="J205" s="212">
        <f>ROUND(I205*H205,2)</f>
        <v>0</v>
      </c>
      <c r="K205" s="208" t="s">
        <v>128</v>
      </c>
      <c r="L205" s="45"/>
      <c r="M205" s="213" t="s">
        <v>19</v>
      </c>
      <c r="N205" s="214" t="s">
        <v>42</v>
      </c>
      <c r="O205" s="85"/>
      <c r="P205" s="215">
        <f>O205*H205</f>
        <v>0</v>
      </c>
      <c r="Q205" s="215">
        <v>0</v>
      </c>
      <c r="R205" s="215">
        <f>Q205*H205</f>
        <v>0</v>
      </c>
      <c r="S205" s="215">
        <v>0</v>
      </c>
      <c r="T205" s="216">
        <f>S205*H205</f>
        <v>0</v>
      </c>
      <c r="U205" s="39"/>
      <c r="V205" s="39"/>
      <c r="W205" s="39"/>
      <c r="X205" s="39"/>
      <c r="Y205" s="39"/>
      <c r="Z205" s="39"/>
      <c r="AA205" s="39"/>
      <c r="AB205" s="39"/>
      <c r="AC205" s="39"/>
      <c r="AD205" s="39"/>
      <c r="AE205" s="39"/>
      <c r="AR205" s="217" t="s">
        <v>137</v>
      </c>
      <c r="AT205" s="217" t="s">
        <v>124</v>
      </c>
      <c r="AU205" s="217" t="s">
        <v>81</v>
      </c>
      <c r="AY205" s="18" t="s">
        <v>121</v>
      </c>
      <c r="BE205" s="218">
        <f>IF(N205="základní",J205,0)</f>
        <v>0</v>
      </c>
      <c r="BF205" s="218">
        <f>IF(N205="snížená",J205,0)</f>
        <v>0</v>
      </c>
      <c r="BG205" s="218">
        <f>IF(N205="zákl. přenesená",J205,0)</f>
        <v>0</v>
      </c>
      <c r="BH205" s="218">
        <f>IF(N205="sníž. přenesená",J205,0)</f>
        <v>0</v>
      </c>
      <c r="BI205" s="218">
        <f>IF(N205="nulová",J205,0)</f>
        <v>0</v>
      </c>
      <c r="BJ205" s="18" t="s">
        <v>79</v>
      </c>
      <c r="BK205" s="218">
        <f>ROUND(I205*H205,2)</f>
        <v>0</v>
      </c>
      <c r="BL205" s="18" t="s">
        <v>137</v>
      </c>
      <c r="BM205" s="217" t="s">
        <v>492</v>
      </c>
    </row>
    <row r="206" spans="1:51" s="14" customFormat="1" ht="12">
      <c r="A206" s="14"/>
      <c r="B206" s="230"/>
      <c r="C206" s="231"/>
      <c r="D206" s="221" t="s">
        <v>131</v>
      </c>
      <c r="E206" s="232" t="s">
        <v>19</v>
      </c>
      <c r="F206" s="233" t="s">
        <v>478</v>
      </c>
      <c r="G206" s="231"/>
      <c r="H206" s="234">
        <v>1070</v>
      </c>
      <c r="I206" s="235"/>
      <c r="J206" s="231"/>
      <c r="K206" s="231"/>
      <c r="L206" s="236"/>
      <c r="M206" s="237"/>
      <c r="N206" s="238"/>
      <c r="O206" s="238"/>
      <c r="P206" s="238"/>
      <c r="Q206" s="238"/>
      <c r="R206" s="238"/>
      <c r="S206" s="238"/>
      <c r="T206" s="239"/>
      <c r="U206" s="14"/>
      <c r="V206" s="14"/>
      <c r="W206" s="14"/>
      <c r="X206" s="14"/>
      <c r="Y206" s="14"/>
      <c r="Z206" s="14"/>
      <c r="AA206" s="14"/>
      <c r="AB206" s="14"/>
      <c r="AC206" s="14"/>
      <c r="AD206" s="14"/>
      <c r="AE206" s="14"/>
      <c r="AT206" s="240" t="s">
        <v>131</v>
      </c>
      <c r="AU206" s="240" t="s">
        <v>81</v>
      </c>
      <c r="AV206" s="14" t="s">
        <v>81</v>
      </c>
      <c r="AW206" s="14" t="s">
        <v>32</v>
      </c>
      <c r="AX206" s="14" t="s">
        <v>79</v>
      </c>
      <c r="AY206" s="240" t="s">
        <v>121</v>
      </c>
    </row>
    <row r="207" spans="1:65" s="2" customFormat="1" ht="44.25" customHeight="1">
      <c r="A207" s="39"/>
      <c r="B207" s="40"/>
      <c r="C207" s="205" t="s">
        <v>363</v>
      </c>
      <c r="D207" s="205" t="s">
        <v>124</v>
      </c>
      <c r="E207" s="207" t="s">
        <v>359</v>
      </c>
      <c r="F207" s="208" t="s">
        <v>360</v>
      </c>
      <c r="G207" s="209" t="s">
        <v>197</v>
      </c>
      <c r="H207" s="210">
        <v>0.01</v>
      </c>
      <c r="I207" s="211"/>
      <c r="J207" s="212">
        <f>ROUND(I207*H207,2)</f>
        <v>0</v>
      </c>
      <c r="K207" s="208" t="s">
        <v>128</v>
      </c>
      <c r="L207" s="45"/>
      <c r="M207" s="213" t="s">
        <v>19</v>
      </c>
      <c r="N207" s="214" t="s">
        <v>42</v>
      </c>
      <c r="O207" s="85"/>
      <c r="P207" s="215">
        <f>O207*H207</f>
        <v>0</v>
      </c>
      <c r="Q207" s="215">
        <v>0</v>
      </c>
      <c r="R207" s="215">
        <f>Q207*H207</f>
        <v>0</v>
      </c>
      <c r="S207" s="215">
        <v>0</v>
      </c>
      <c r="T207" s="216">
        <f>S207*H207</f>
        <v>0</v>
      </c>
      <c r="U207" s="39"/>
      <c r="V207" s="39"/>
      <c r="W207" s="39"/>
      <c r="X207" s="39"/>
      <c r="Y207" s="39"/>
      <c r="Z207" s="39"/>
      <c r="AA207" s="39"/>
      <c r="AB207" s="39"/>
      <c r="AC207" s="39"/>
      <c r="AD207" s="39"/>
      <c r="AE207" s="39"/>
      <c r="AR207" s="217" t="s">
        <v>137</v>
      </c>
      <c r="AT207" s="217" t="s">
        <v>124</v>
      </c>
      <c r="AU207" s="217" t="s">
        <v>81</v>
      </c>
      <c r="AY207" s="18" t="s">
        <v>121</v>
      </c>
      <c r="BE207" s="218">
        <f>IF(N207="základní",J207,0)</f>
        <v>0</v>
      </c>
      <c r="BF207" s="218">
        <f>IF(N207="snížená",J207,0)</f>
        <v>0</v>
      </c>
      <c r="BG207" s="218">
        <f>IF(N207="zákl. přenesená",J207,0)</f>
        <v>0</v>
      </c>
      <c r="BH207" s="218">
        <f>IF(N207="sníž. přenesená",J207,0)</f>
        <v>0</v>
      </c>
      <c r="BI207" s="218">
        <f>IF(N207="nulová",J207,0)</f>
        <v>0</v>
      </c>
      <c r="BJ207" s="18" t="s">
        <v>79</v>
      </c>
      <c r="BK207" s="218">
        <f>ROUND(I207*H207,2)</f>
        <v>0</v>
      </c>
      <c r="BL207" s="18" t="s">
        <v>137</v>
      </c>
      <c r="BM207" s="217" t="s">
        <v>493</v>
      </c>
    </row>
    <row r="208" spans="1:51" s="14" customFormat="1" ht="12">
      <c r="A208" s="14"/>
      <c r="B208" s="230"/>
      <c r="C208" s="231"/>
      <c r="D208" s="221" t="s">
        <v>131</v>
      </c>
      <c r="E208" s="232" t="s">
        <v>19</v>
      </c>
      <c r="F208" s="233" t="s">
        <v>494</v>
      </c>
      <c r="G208" s="231"/>
      <c r="H208" s="234">
        <v>0.01</v>
      </c>
      <c r="I208" s="235"/>
      <c r="J208" s="231"/>
      <c r="K208" s="231"/>
      <c r="L208" s="236"/>
      <c r="M208" s="268"/>
      <c r="N208" s="269"/>
      <c r="O208" s="269"/>
      <c r="P208" s="269"/>
      <c r="Q208" s="269"/>
      <c r="R208" s="269"/>
      <c r="S208" s="269"/>
      <c r="T208" s="270"/>
      <c r="U208" s="14"/>
      <c r="V208" s="14"/>
      <c r="W208" s="14"/>
      <c r="X208" s="14"/>
      <c r="Y208" s="14"/>
      <c r="Z208" s="14"/>
      <c r="AA208" s="14"/>
      <c r="AB208" s="14"/>
      <c r="AC208" s="14"/>
      <c r="AD208" s="14"/>
      <c r="AE208" s="14"/>
      <c r="AT208" s="240" t="s">
        <v>131</v>
      </c>
      <c r="AU208" s="240" t="s">
        <v>81</v>
      </c>
      <c r="AV208" s="14" t="s">
        <v>81</v>
      </c>
      <c r="AW208" s="14" t="s">
        <v>32</v>
      </c>
      <c r="AX208" s="14" t="s">
        <v>79</v>
      </c>
      <c r="AY208" s="240" t="s">
        <v>121</v>
      </c>
    </row>
    <row r="209" spans="1:31" s="2" customFormat="1" ht="6.95" customHeight="1">
      <c r="A209" s="39"/>
      <c r="B209" s="60"/>
      <c r="C209" s="61"/>
      <c r="D209" s="61"/>
      <c r="E209" s="61"/>
      <c r="F209" s="61"/>
      <c r="G209" s="61"/>
      <c r="H209" s="61"/>
      <c r="I209" s="61"/>
      <c r="J209" s="61"/>
      <c r="K209" s="61"/>
      <c r="L209" s="45"/>
      <c r="M209" s="39"/>
      <c r="O209" s="39"/>
      <c r="P209" s="39"/>
      <c r="Q209" s="39"/>
      <c r="R209" s="39"/>
      <c r="S209" s="39"/>
      <c r="T209" s="39"/>
      <c r="U209" s="39"/>
      <c r="V209" s="39"/>
      <c r="W209" s="39"/>
      <c r="X209" s="39"/>
      <c r="Y209" s="39"/>
      <c r="Z209" s="39"/>
      <c r="AA209" s="39"/>
      <c r="AB209" s="39"/>
      <c r="AC209" s="39"/>
      <c r="AD209" s="39"/>
      <c r="AE209" s="39"/>
    </row>
  </sheetData>
  <sheetProtection password="CC35" sheet="1" objects="1" scenarios="1" formatColumns="0" formatRows="0" autoFilter="0"/>
  <autoFilter ref="C80:K208"/>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5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87</v>
      </c>
    </row>
    <row r="3" spans="2:46" s="1" customFormat="1" ht="6.95" customHeight="1">
      <c r="B3" s="129"/>
      <c r="C3" s="130"/>
      <c r="D3" s="130"/>
      <c r="E3" s="130"/>
      <c r="F3" s="130"/>
      <c r="G3" s="130"/>
      <c r="H3" s="130"/>
      <c r="I3" s="130"/>
      <c r="J3" s="130"/>
      <c r="K3" s="130"/>
      <c r="L3" s="21"/>
      <c r="AT3" s="18" t="s">
        <v>81</v>
      </c>
    </row>
    <row r="4" spans="2:46" s="1" customFormat="1" ht="24.95" customHeight="1">
      <c r="B4" s="21"/>
      <c r="D4" s="131" t="s">
        <v>97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Oprava staniční koleje v žst. Ústí n.L západ 2, 2b.SK_OPRAVA Č. 2</v>
      </c>
      <c r="F7" s="133"/>
      <c r="G7" s="133"/>
      <c r="H7" s="133"/>
      <c r="L7" s="21"/>
    </row>
    <row r="8" spans="1:31" s="2" customFormat="1" ht="12" customHeight="1">
      <c r="A8" s="39"/>
      <c r="B8" s="45"/>
      <c r="C8" s="39"/>
      <c r="D8" s="133" t="s">
        <v>98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495</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26. 10. 2022</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22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33</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34</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35</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37</v>
      </c>
      <c r="E30" s="39"/>
      <c r="F30" s="39"/>
      <c r="G30" s="39"/>
      <c r="H30" s="39"/>
      <c r="I30" s="39"/>
      <c r="J30" s="145">
        <f>ROUND(J81,2)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39</v>
      </c>
      <c r="G32" s="39"/>
      <c r="H32" s="39"/>
      <c r="I32" s="146" t="s">
        <v>38</v>
      </c>
      <c r="J32" s="146" t="s">
        <v>40</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41</v>
      </c>
      <c r="E33" s="133" t="s">
        <v>42</v>
      </c>
      <c r="F33" s="148">
        <f>ROUND((SUM(BE81:BE251)),2)</f>
        <v>0</v>
      </c>
      <c r="G33" s="39"/>
      <c r="H33" s="39"/>
      <c r="I33" s="149">
        <v>0.21</v>
      </c>
      <c r="J33" s="148">
        <f>ROUND(((SUM(BE81:BE251))*I33),2)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43</v>
      </c>
      <c r="F34" s="148">
        <f>ROUND((SUM(BF81:BF251)),2)</f>
        <v>0</v>
      </c>
      <c r="G34" s="39"/>
      <c r="H34" s="39"/>
      <c r="I34" s="149">
        <v>0.15</v>
      </c>
      <c r="J34" s="148">
        <f>ROUND(((SUM(BF81:BF251))*I34),2)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44</v>
      </c>
      <c r="F35" s="148">
        <f>ROUND((SUM(BG81:BG251)),2)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45</v>
      </c>
      <c r="F36" s="148">
        <f>ROUND((SUM(BH81:BH251)),2)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46</v>
      </c>
      <c r="F37" s="148">
        <f>ROUND((SUM(BI81:BI251)),2)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47</v>
      </c>
      <c r="E39" s="152"/>
      <c r="F39" s="152"/>
      <c r="G39" s="153" t="s">
        <v>48</v>
      </c>
      <c r="H39" s="154" t="s">
        <v>49</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Oprava staniční koleje v žst. Ústí n.L západ 2, 2b.SK_OPRAVA Č. 2</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98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04 - Výhybky</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26. 10. 2022</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OŘ Ústí nad Labem</v>
      </c>
      <c r="G54" s="41"/>
      <c r="H54" s="41"/>
      <c r="I54" s="33" t="s">
        <v>31</v>
      </c>
      <c r="J54" s="37" t="str">
        <f>E21</f>
        <v xml:space="preserve"> </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33</v>
      </c>
      <c r="J55" s="37" t="str">
        <f>E24</f>
        <v>Tomáš Šrédl</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101</v>
      </c>
      <c r="D57" s="163"/>
      <c r="E57" s="163"/>
      <c r="F57" s="163"/>
      <c r="G57" s="163"/>
      <c r="H57" s="163"/>
      <c r="I57" s="163"/>
      <c r="J57" s="164" t="s">
        <v>102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69</v>
      </c>
      <c r="D59" s="41"/>
      <c r="E59" s="41"/>
      <c r="F59" s="41"/>
      <c r="G59" s="41"/>
      <c r="H59" s="41"/>
      <c r="I59" s="41"/>
      <c r="J59" s="103">
        <f>J81</f>
        <v>0</v>
      </c>
      <c r="K59" s="41"/>
      <c r="L59" s="135"/>
      <c r="S59" s="39"/>
      <c r="T59" s="39"/>
      <c r="U59" s="39"/>
      <c r="V59" s="39"/>
      <c r="W59" s="39"/>
      <c r="X59" s="39"/>
      <c r="Y59" s="39"/>
      <c r="Z59" s="39"/>
      <c r="AA59" s="39"/>
      <c r="AB59" s="39"/>
      <c r="AC59" s="39"/>
      <c r="AD59" s="39"/>
      <c r="AE59" s="39"/>
      <c r="AU59" s="18" t="s">
        <v>103</v>
      </c>
    </row>
    <row r="60" spans="1:31" s="9" customFormat="1" ht="24.95" customHeight="1">
      <c r="A60" s="9"/>
      <c r="B60" s="166"/>
      <c r="C60" s="167"/>
      <c r="D60" s="168" t="s">
        <v>104</v>
      </c>
      <c r="E60" s="169"/>
      <c r="F60" s="169"/>
      <c r="G60" s="169"/>
      <c r="H60" s="169"/>
      <c r="I60" s="169"/>
      <c r="J60" s="170">
        <f>J82</f>
        <v>0</v>
      </c>
      <c r="K60" s="167"/>
      <c r="L60" s="171"/>
      <c r="S60" s="9"/>
      <c r="T60" s="9"/>
      <c r="U60" s="9"/>
      <c r="V60" s="9"/>
      <c r="W60" s="9"/>
      <c r="X60" s="9"/>
      <c r="Y60" s="9"/>
      <c r="Z60" s="9"/>
      <c r="AA60" s="9"/>
      <c r="AB60" s="9"/>
      <c r="AC60" s="9"/>
      <c r="AD60" s="9"/>
      <c r="AE60" s="9"/>
    </row>
    <row r="61" spans="1:31" s="10" customFormat="1" ht="19.9" customHeight="1">
      <c r="A61" s="10"/>
      <c r="B61" s="172"/>
      <c r="C61" s="173"/>
      <c r="D61" s="174" t="s">
        <v>105</v>
      </c>
      <c r="E61" s="175"/>
      <c r="F61" s="175"/>
      <c r="G61" s="175"/>
      <c r="H61" s="175"/>
      <c r="I61" s="175"/>
      <c r="J61" s="176">
        <f>J83</f>
        <v>0</v>
      </c>
      <c r="K61" s="173"/>
      <c r="L61" s="177"/>
      <c r="S61" s="10"/>
      <c r="T61" s="10"/>
      <c r="U61" s="10"/>
      <c r="V61" s="10"/>
      <c r="W61" s="10"/>
      <c r="X61" s="10"/>
      <c r="Y61" s="10"/>
      <c r="Z61" s="10"/>
      <c r="AA61" s="10"/>
      <c r="AB61" s="10"/>
      <c r="AC61" s="10"/>
      <c r="AD61" s="10"/>
      <c r="AE61" s="10"/>
    </row>
    <row r="62" spans="1:31" s="2" customFormat="1" ht="21.8" customHeight="1">
      <c r="A62" s="39"/>
      <c r="B62" s="40"/>
      <c r="C62" s="41"/>
      <c r="D62" s="41"/>
      <c r="E62" s="41"/>
      <c r="F62" s="41"/>
      <c r="G62" s="41"/>
      <c r="H62" s="41"/>
      <c r="I62" s="41"/>
      <c r="J62" s="41"/>
      <c r="K62" s="41"/>
      <c r="L62" s="135"/>
      <c r="S62" s="39"/>
      <c r="T62" s="39"/>
      <c r="U62" s="39"/>
      <c r="V62" s="39"/>
      <c r="W62" s="39"/>
      <c r="X62" s="39"/>
      <c r="Y62" s="39"/>
      <c r="Z62" s="39"/>
      <c r="AA62" s="39"/>
      <c r="AB62" s="39"/>
      <c r="AC62" s="39"/>
      <c r="AD62" s="39"/>
      <c r="AE62" s="39"/>
    </row>
    <row r="63" spans="1:31" s="2" customFormat="1" ht="6.95" customHeight="1">
      <c r="A63" s="39"/>
      <c r="B63" s="60"/>
      <c r="C63" s="61"/>
      <c r="D63" s="61"/>
      <c r="E63" s="61"/>
      <c r="F63" s="61"/>
      <c r="G63" s="61"/>
      <c r="H63" s="61"/>
      <c r="I63" s="61"/>
      <c r="J63" s="61"/>
      <c r="K63" s="61"/>
      <c r="L63" s="135"/>
      <c r="S63" s="39"/>
      <c r="T63" s="39"/>
      <c r="U63" s="39"/>
      <c r="V63" s="39"/>
      <c r="W63" s="39"/>
      <c r="X63" s="39"/>
      <c r="Y63" s="39"/>
      <c r="Z63" s="39"/>
      <c r="AA63" s="39"/>
      <c r="AB63" s="39"/>
      <c r="AC63" s="39"/>
      <c r="AD63" s="39"/>
      <c r="AE63" s="39"/>
    </row>
    <row r="67" spans="1:31" s="2" customFormat="1" ht="6.95" customHeight="1">
      <c r="A67" s="39"/>
      <c r="B67" s="62"/>
      <c r="C67" s="63"/>
      <c r="D67" s="63"/>
      <c r="E67" s="63"/>
      <c r="F67" s="63"/>
      <c r="G67" s="63"/>
      <c r="H67" s="63"/>
      <c r="I67" s="63"/>
      <c r="J67" s="63"/>
      <c r="K67" s="63"/>
      <c r="L67" s="135"/>
      <c r="S67" s="39"/>
      <c r="T67" s="39"/>
      <c r="U67" s="39"/>
      <c r="V67" s="39"/>
      <c r="W67" s="39"/>
      <c r="X67" s="39"/>
      <c r="Y67" s="39"/>
      <c r="Z67" s="39"/>
      <c r="AA67" s="39"/>
      <c r="AB67" s="39"/>
      <c r="AC67" s="39"/>
      <c r="AD67" s="39"/>
      <c r="AE67" s="39"/>
    </row>
    <row r="68" spans="1:31" s="2" customFormat="1" ht="24.95" customHeight="1">
      <c r="A68" s="39"/>
      <c r="B68" s="40"/>
      <c r="C68" s="24" t="s">
        <v>106</v>
      </c>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6.95" customHeight="1">
      <c r="A69" s="39"/>
      <c r="B69" s="40"/>
      <c r="C69" s="41"/>
      <c r="D69" s="41"/>
      <c r="E69" s="41"/>
      <c r="F69" s="41"/>
      <c r="G69" s="41"/>
      <c r="H69" s="41"/>
      <c r="I69" s="41"/>
      <c r="J69" s="41"/>
      <c r="K69" s="41"/>
      <c r="L69" s="135"/>
      <c r="S69" s="39"/>
      <c r="T69" s="39"/>
      <c r="U69" s="39"/>
      <c r="V69" s="39"/>
      <c r="W69" s="39"/>
      <c r="X69" s="39"/>
      <c r="Y69" s="39"/>
      <c r="Z69" s="39"/>
      <c r="AA69" s="39"/>
      <c r="AB69" s="39"/>
      <c r="AC69" s="39"/>
      <c r="AD69" s="39"/>
      <c r="AE69" s="39"/>
    </row>
    <row r="70" spans="1:31" s="2" customFormat="1" ht="12" customHeight="1">
      <c r="A70" s="39"/>
      <c r="B70" s="40"/>
      <c r="C70" s="33" t="s">
        <v>16</v>
      </c>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16.5" customHeight="1">
      <c r="A71" s="39"/>
      <c r="B71" s="40"/>
      <c r="C71" s="41"/>
      <c r="D71" s="41"/>
      <c r="E71" s="161" t="str">
        <f>E7</f>
        <v>Oprava staniční koleje v žst. Ústí n.L západ 2, 2b.SK_OPRAVA Č. 2</v>
      </c>
      <c r="F71" s="33"/>
      <c r="G71" s="33"/>
      <c r="H71" s="33"/>
      <c r="I71" s="41"/>
      <c r="J71" s="41"/>
      <c r="K71" s="41"/>
      <c r="L71" s="135"/>
      <c r="S71" s="39"/>
      <c r="T71" s="39"/>
      <c r="U71" s="39"/>
      <c r="V71" s="39"/>
      <c r="W71" s="39"/>
      <c r="X71" s="39"/>
      <c r="Y71" s="39"/>
      <c r="Z71" s="39"/>
      <c r="AA71" s="39"/>
      <c r="AB71" s="39"/>
      <c r="AC71" s="39"/>
      <c r="AD71" s="39"/>
      <c r="AE71" s="39"/>
    </row>
    <row r="72" spans="1:31" s="2" customFormat="1" ht="12" customHeight="1">
      <c r="A72" s="39"/>
      <c r="B72" s="40"/>
      <c r="C72" s="33" t="s">
        <v>98</v>
      </c>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6.5" customHeight="1">
      <c r="A73" s="39"/>
      <c r="B73" s="40"/>
      <c r="C73" s="41"/>
      <c r="D73" s="41"/>
      <c r="E73" s="70" t="str">
        <f>E9</f>
        <v>04 - Výhybky</v>
      </c>
      <c r="F73" s="41"/>
      <c r="G73" s="41"/>
      <c r="H73" s="41"/>
      <c r="I73" s="41"/>
      <c r="J73" s="41"/>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2" customHeight="1">
      <c r="A75" s="39"/>
      <c r="B75" s="40"/>
      <c r="C75" s="33" t="s">
        <v>21</v>
      </c>
      <c r="D75" s="41"/>
      <c r="E75" s="41"/>
      <c r="F75" s="28" t="str">
        <f>F12</f>
        <v xml:space="preserve"> </v>
      </c>
      <c r="G75" s="41"/>
      <c r="H75" s="41"/>
      <c r="I75" s="33" t="s">
        <v>23</v>
      </c>
      <c r="J75" s="73" t="str">
        <f>IF(J12="","",J12)</f>
        <v>26. 10. 2022</v>
      </c>
      <c r="K75" s="41"/>
      <c r="L75" s="135"/>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15.15" customHeight="1">
      <c r="A77" s="39"/>
      <c r="B77" s="40"/>
      <c r="C77" s="33" t="s">
        <v>25</v>
      </c>
      <c r="D77" s="41"/>
      <c r="E77" s="41"/>
      <c r="F77" s="28" t="str">
        <f>E15</f>
        <v>OŘ Ústí nad Labem</v>
      </c>
      <c r="G77" s="41"/>
      <c r="H77" s="41"/>
      <c r="I77" s="33" t="s">
        <v>31</v>
      </c>
      <c r="J77" s="37" t="str">
        <f>E21</f>
        <v xml:space="preserve"> </v>
      </c>
      <c r="K77" s="41"/>
      <c r="L77" s="135"/>
      <c r="S77" s="39"/>
      <c r="T77" s="39"/>
      <c r="U77" s="39"/>
      <c r="V77" s="39"/>
      <c r="W77" s="39"/>
      <c r="X77" s="39"/>
      <c r="Y77" s="39"/>
      <c r="Z77" s="39"/>
      <c r="AA77" s="39"/>
      <c r="AB77" s="39"/>
      <c r="AC77" s="39"/>
      <c r="AD77" s="39"/>
      <c r="AE77" s="39"/>
    </row>
    <row r="78" spans="1:31" s="2" customFormat="1" ht="15.15" customHeight="1">
      <c r="A78" s="39"/>
      <c r="B78" s="40"/>
      <c r="C78" s="33" t="s">
        <v>29</v>
      </c>
      <c r="D78" s="41"/>
      <c r="E78" s="41"/>
      <c r="F78" s="28" t="str">
        <f>IF(E18="","",E18)</f>
        <v>Vyplň údaj</v>
      </c>
      <c r="G78" s="41"/>
      <c r="H78" s="41"/>
      <c r="I78" s="33" t="s">
        <v>33</v>
      </c>
      <c r="J78" s="37" t="str">
        <f>E24</f>
        <v>Tomáš Šrédl</v>
      </c>
      <c r="K78" s="41"/>
      <c r="L78" s="135"/>
      <c r="S78" s="39"/>
      <c r="T78" s="39"/>
      <c r="U78" s="39"/>
      <c r="V78" s="39"/>
      <c r="W78" s="39"/>
      <c r="X78" s="39"/>
      <c r="Y78" s="39"/>
      <c r="Z78" s="39"/>
      <c r="AA78" s="39"/>
      <c r="AB78" s="39"/>
      <c r="AC78" s="39"/>
      <c r="AD78" s="39"/>
      <c r="AE78" s="39"/>
    </row>
    <row r="79" spans="1:31" s="2" customFormat="1" ht="10.3"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pans="1:31" s="11" customFormat="1" ht="29.25" customHeight="1">
      <c r="A80" s="178"/>
      <c r="B80" s="179"/>
      <c r="C80" s="180" t="s">
        <v>107</v>
      </c>
      <c r="D80" s="181" t="s">
        <v>56</v>
      </c>
      <c r="E80" s="181" t="s">
        <v>52</v>
      </c>
      <c r="F80" s="181" t="s">
        <v>53</v>
      </c>
      <c r="G80" s="181" t="s">
        <v>108</v>
      </c>
      <c r="H80" s="181" t="s">
        <v>109</v>
      </c>
      <c r="I80" s="181" t="s">
        <v>110</v>
      </c>
      <c r="J80" s="181" t="s">
        <v>102</v>
      </c>
      <c r="K80" s="182" t="s">
        <v>111</v>
      </c>
      <c r="L80" s="183"/>
      <c r="M80" s="93" t="s">
        <v>19</v>
      </c>
      <c r="N80" s="94" t="s">
        <v>41</v>
      </c>
      <c r="O80" s="94" t="s">
        <v>112</v>
      </c>
      <c r="P80" s="94" t="s">
        <v>113</v>
      </c>
      <c r="Q80" s="94" t="s">
        <v>114</v>
      </c>
      <c r="R80" s="94" t="s">
        <v>115</v>
      </c>
      <c r="S80" s="94" t="s">
        <v>116</v>
      </c>
      <c r="T80" s="95" t="s">
        <v>117</v>
      </c>
      <c r="U80" s="178"/>
      <c r="V80" s="178"/>
      <c r="W80" s="178"/>
      <c r="X80" s="178"/>
      <c r="Y80" s="178"/>
      <c r="Z80" s="178"/>
      <c r="AA80" s="178"/>
      <c r="AB80" s="178"/>
      <c r="AC80" s="178"/>
      <c r="AD80" s="178"/>
      <c r="AE80" s="178"/>
    </row>
    <row r="81" spans="1:63" s="2" customFormat="1" ht="22.8" customHeight="1">
      <c r="A81" s="39"/>
      <c r="B81" s="40"/>
      <c r="C81" s="100" t="s">
        <v>118</v>
      </c>
      <c r="D81" s="41"/>
      <c r="E81" s="41"/>
      <c r="F81" s="41"/>
      <c r="G81" s="41"/>
      <c r="H81" s="41"/>
      <c r="I81" s="41"/>
      <c r="J81" s="184">
        <f>BK81</f>
        <v>0</v>
      </c>
      <c r="K81" s="41"/>
      <c r="L81" s="45"/>
      <c r="M81" s="96"/>
      <c r="N81" s="185"/>
      <c r="O81" s="97"/>
      <c r="P81" s="186">
        <f>P82</f>
        <v>0</v>
      </c>
      <c r="Q81" s="97"/>
      <c r="R81" s="186">
        <f>R82</f>
        <v>431.947772</v>
      </c>
      <c r="S81" s="97"/>
      <c r="T81" s="187">
        <f>T82</f>
        <v>0</v>
      </c>
      <c r="U81" s="39"/>
      <c r="V81" s="39"/>
      <c r="W81" s="39"/>
      <c r="X81" s="39"/>
      <c r="Y81" s="39"/>
      <c r="Z81" s="39"/>
      <c r="AA81" s="39"/>
      <c r="AB81" s="39"/>
      <c r="AC81" s="39"/>
      <c r="AD81" s="39"/>
      <c r="AE81" s="39"/>
      <c r="AT81" s="18" t="s">
        <v>70</v>
      </c>
      <c r="AU81" s="18" t="s">
        <v>103</v>
      </c>
      <c r="BK81" s="188">
        <f>BK82</f>
        <v>0</v>
      </c>
    </row>
    <row r="82" spans="1:63" s="12" customFormat="1" ht="25.9" customHeight="1">
      <c r="A82" s="12"/>
      <c r="B82" s="189"/>
      <c r="C82" s="190"/>
      <c r="D82" s="191" t="s">
        <v>70</v>
      </c>
      <c r="E82" s="192" t="s">
        <v>119</v>
      </c>
      <c r="F82" s="192" t="s">
        <v>120</v>
      </c>
      <c r="G82" s="190"/>
      <c r="H82" s="190"/>
      <c r="I82" s="193"/>
      <c r="J82" s="194">
        <f>BK82</f>
        <v>0</v>
      </c>
      <c r="K82" s="190"/>
      <c r="L82" s="195"/>
      <c r="M82" s="196"/>
      <c r="N82" s="197"/>
      <c r="O82" s="197"/>
      <c r="P82" s="198">
        <f>P83</f>
        <v>0</v>
      </c>
      <c r="Q82" s="197"/>
      <c r="R82" s="198">
        <f>R83</f>
        <v>431.947772</v>
      </c>
      <c r="S82" s="197"/>
      <c r="T82" s="199">
        <f>T83</f>
        <v>0</v>
      </c>
      <c r="U82" s="12"/>
      <c r="V82" s="12"/>
      <c r="W82" s="12"/>
      <c r="X82" s="12"/>
      <c r="Y82" s="12"/>
      <c r="Z82" s="12"/>
      <c r="AA82" s="12"/>
      <c r="AB82" s="12"/>
      <c r="AC82" s="12"/>
      <c r="AD82" s="12"/>
      <c r="AE82" s="12"/>
      <c r="AR82" s="200" t="s">
        <v>79</v>
      </c>
      <c r="AT82" s="201" t="s">
        <v>70</v>
      </c>
      <c r="AU82" s="201" t="s">
        <v>71</v>
      </c>
      <c r="AY82" s="200" t="s">
        <v>121</v>
      </c>
      <c r="BK82" s="202">
        <f>BK83</f>
        <v>0</v>
      </c>
    </row>
    <row r="83" spans="1:63" s="12" customFormat="1" ht="22.8" customHeight="1">
      <c r="A83" s="12"/>
      <c r="B83" s="189"/>
      <c r="C83" s="190"/>
      <c r="D83" s="191" t="s">
        <v>70</v>
      </c>
      <c r="E83" s="203" t="s">
        <v>122</v>
      </c>
      <c r="F83" s="203" t="s">
        <v>123</v>
      </c>
      <c r="G83" s="190"/>
      <c r="H83" s="190"/>
      <c r="I83" s="193"/>
      <c r="J83" s="204">
        <f>BK83</f>
        <v>0</v>
      </c>
      <c r="K83" s="190"/>
      <c r="L83" s="195"/>
      <c r="M83" s="196"/>
      <c r="N83" s="197"/>
      <c r="O83" s="197"/>
      <c r="P83" s="198">
        <f>SUM(P84:P251)</f>
        <v>0</v>
      </c>
      <c r="Q83" s="197"/>
      <c r="R83" s="198">
        <f>SUM(R84:R251)</f>
        <v>431.947772</v>
      </c>
      <c r="S83" s="197"/>
      <c r="T83" s="199">
        <f>SUM(T84:T251)</f>
        <v>0</v>
      </c>
      <c r="U83" s="12"/>
      <c r="V83" s="12"/>
      <c r="W83" s="12"/>
      <c r="X83" s="12"/>
      <c r="Y83" s="12"/>
      <c r="Z83" s="12"/>
      <c r="AA83" s="12"/>
      <c r="AB83" s="12"/>
      <c r="AC83" s="12"/>
      <c r="AD83" s="12"/>
      <c r="AE83" s="12"/>
      <c r="AR83" s="200" t="s">
        <v>79</v>
      </c>
      <c r="AT83" s="201" t="s">
        <v>70</v>
      </c>
      <c r="AU83" s="201" t="s">
        <v>79</v>
      </c>
      <c r="AY83" s="200" t="s">
        <v>121</v>
      </c>
      <c r="BK83" s="202">
        <f>SUM(BK84:BK251)</f>
        <v>0</v>
      </c>
    </row>
    <row r="84" spans="1:65" s="2" customFormat="1" ht="66.75" customHeight="1">
      <c r="A84" s="39"/>
      <c r="B84" s="40"/>
      <c r="C84" s="205" t="s">
        <v>79</v>
      </c>
      <c r="D84" s="205" t="s">
        <v>124</v>
      </c>
      <c r="E84" s="207" t="s">
        <v>496</v>
      </c>
      <c r="F84" s="208" t="s">
        <v>497</v>
      </c>
      <c r="G84" s="209" t="s">
        <v>136</v>
      </c>
      <c r="H84" s="210">
        <v>64</v>
      </c>
      <c r="I84" s="211"/>
      <c r="J84" s="212">
        <f>ROUND(I84*H84,2)</f>
        <v>0</v>
      </c>
      <c r="K84" s="208" t="s">
        <v>128</v>
      </c>
      <c r="L84" s="45"/>
      <c r="M84" s="213" t="s">
        <v>19</v>
      </c>
      <c r="N84" s="214" t="s">
        <v>42</v>
      </c>
      <c r="O84" s="85"/>
      <c r="P84" s="215">
        <f>O84*H84</f>
        <v>0</v>
      </c>
      <c r="Q84" s="215">
        <v>0</v>
      </c>
      <c r="R84" s="215">
        <f>Q84*H84</f>
        <v>0</v>
      </c>
      <c r="S84" s="215">
        <v>0</v>
      </c>
      <c r="T84" s="216">
        <f>S84*H84</f>
        <v>0</v>
      </c>
      <c r="U84" s="39"/>
      <c r="V84" s="39"/>
      <c r="W84" s="39"/>
      <c r="X84" s="39"/>
      <c r="Y84" s="39"/>
      <c r="Z84" s="39"/>
      <c r="AA84" s="39"/>
      <c r="AB84" s="39"/>
      <c r="AC84" s="39"/>
      <c r="AD84" s="39"/>
      <c r="AE84" s="39"/>
      <c r="AR84" s="217" t="s">
        <v>137</v>
      </c>
      <c r="AT84" s="217" t="s">
        <v>124</v>
      </c>
      <c r="AU84" s="217" t="s">
        <v>81</v>
      </c>
      <c r="AY84" s="18" t="s">
        <v>121</v>
      </c>
      <c r="BE84" s="218">
        <f>IF(N84="základní",J84,0)</f>
        <v>0</v>
      </c>
      <c r="BF84" s="218">
        <f>IF(N84="snížená",J84,0)</f>
        <v>0</v>
      </c>
      <c r="BG84" s="218">
        <f>IF(N84="zákl. přenesená",J84,0)</f>
        <v>0</v>
      </c>
      <c r="BH84" s="218">
        <f>IF(N84="sníž. přenesená",J84,0)</f>
        <v>0</v>
      </c>
      <c r="BI84" s="218">
        <f>IF(N84="nulová",J84,0)</f>
        <v>0</v>
      </c>
      <c r="BJ84" s="18" t="s">
        <v>79</v>
      </c>
      <c r="BK84" s="218">
        <f>ROUND(I84*H84,2)</f>
        <v>0</v>
      </c>
      <c r="BL84" s="18" t="s">
        <v>137</v>
      </c>
      <c r="BM84" s="217" t="s">
        <v>498</v>
      </c>
    </row>
    <row r="85" spans="1:51" s="14" customFormat="1" ht="12">
      <c r="A85" s="14"/>
      <c r="B85" s="230"/>
      <c r="C85" s="231"/>
      <c r="D85" s="221" t="s">
        <v>131</v>
      </c>
      <c r="E85" s="232" t="s">
        <v>19</v>
      </c>
      <c r="F85" s="233" t="s">
        <v>499</v>
      </c>
      <c r="G85" s="231"/>
      <c r="H85" s="234">
        <v>32</v>
      </c>
      <c r="I85" s="235"/>
      <c r="J85" s="231"/>
      <c r="K85" s="231"/>
      <c r="L85" s="236"/>
      <c r="M85" s="237"/>
      <c r="N85" s="238"/>
      <c r="O85" s="238"/>
      <c r="P85" s="238"/>
      <c r="Q85" s="238"/>
      <c r="R85" s="238"/>
      <c r="S85" s="238"/>
      <c r="T85" s="239"/>
      <c r="U85" s="14"/>
      <c r="V85" s="14"/>
      <c r="W85" s="14"/>
      <c r="X85" s="14"/>
      <c r="Y85" s="14"/>
      <c r="Z85" s="14"/>
      <c r="AA85" s="14"/>
      <c r="AB85" s="14"/>
      <c r="AC85" s="14"/>
      <c r="AD85" s="14"/>
      <c r="AE85" s="14"/>
      <c r="AT85" s="240" t="s">
        <v>131</v>
      </c>
      <c r="AU85" s="240" t="s">
        <v>81</v>
      </c>
      <c r="AV85" s="14" t="s">
        <v>81</v>
      </c>
      <c r="AW85" s="14" t="s">
        <v>32</v>
      </c>
      <c r="AX85" s="14" t="s">
        <v>71</v>
      </c>
      <c r="AY85" s="240" t="s">
        <v>121</v>
      </c>
    </row>
    <row r="86" spans="1:51" s="14" customFormat="1" ht="12">
      <c r="A86" s="14"/>
      <c r="B86" s="230"/>
      <c r="C86" s="231"/>
      <c r="D86" s="221" t="s">
        <v>131</v>
      </c>
      <c r="E86" s="232" t="s">
        <v>19</v>
      </c>
      <c r="F86" s="233" t="s">
        <v>500</v>
      </c>
      <c r="G86" s="231"/>
      <c r="H86" s="234">
        <v>32</v>
      </c>
      <c r="I86" s="235"/>
      <c r="J86" s="231"/>
      <c r="K86" s="231"/>
      <c r="L86" s="236"/>
      <c r="M86" s="237"/>
      <c r="N86" s="238"/>
      <c r="O86" s="238"/>
      <c r="P86" s="238"/>
      <c r="Q86" s="238"/>
      <c r="R86" s="238"/>
      <c r="S86" s="238"/>
      <c r="T86" s="239"/>
      <c r="U86" s="14"/>
      <c r="V86" s="14"/>
      <c r="W86" s="14"/>
      <c r="X86" s="14"/>
      <c r="Y86" s="14"/>
      <c r="Z86" s="14"/>
      <c r="AA86" s="14"/>
      <c r="AB86" s="14"/>
      <c r="AC86" s="14"/>
      <c r="AD86" s="14"/>
      <c r="AE86" s="14"/>
      <c r="AT86" s="240" t="s">
        <v>131</v>
      </c>
      <c r="AU86" s="240" t="s">
        <v>81</v>
      </c>
      <c r="AV86" s="14" t="s">
        <v>81</v>
      </c>
      <c r="AW86" s="14" t="s">
        <v>32</v>
      </c>
      <c r="AX86" s="14" t="s">
        <v>71</v>
      </c>
      <c r="AY86" s="240" t="s">
        <v>121</v>
      </c>
    </row>
    <row r="87" spans="1:51" s="15" customFormat="1" ht="12">
      <c r="A87" s="15"/>
      <c r="B87" s="255"/>
      <c r="C87" s="256"/>
      <c r="D87" s="221" t="s">
        <v>131</v>
      </c>
      <c r="E87" s="257" t="s">
        <v>19</v>
      </c>
      <c r="F87" s="258" t="s">
        <v>208</v>
      </c>
      <c r="G87" s="256"/>
      <c r="H87" s="259">
        <v>64</v>
      </c>
      <c r="I87" s="260"/>
      <c r="J87" s="256"/>
      <c r="K87" s="256"/>
      <c r="L87" s="261"/>
      <c r="M87" s="262"/>
      <c r="N87" s="263"/>
      <c r="O87" s="263"/>
      <c r="P87" s="263"/>
      <c r="Q87" s="263"/>
      <c r="R87" s="263"/>
      <c r="S87" s="263"/>
      <c r="T87" s="264"/>
      <c r="U87" s="15"/>
      <c r="V87" s="15"/>
      <c r="W87" s="15"/>
      <c r="X87" s="15"/>
      <c r="Y87" s="15"/>
      <c r="Z87" s="15"/>
      <c r="AA87" s="15"/>
      <c r="AB87" s="15"/>
      <c r="AC87" s="15"/>
      <c r="AD87" s="15"/>
      <c r="AE87" s="15"/>
      <c r="AT87" s="265" t="s">
        <v>131</v>
      </c>
      <c r="AU87" s="265" t="s">
        <v>81</v>
      </c>
      <c r="AV87" s="15" t="s">
        <v>137</v>
      </c>
      <c r="AW87" s="15" t="s">
        <v>32</v>
      </c>
      <c r="AX87" s="15" t="s">
        <v>79</v>
      </c>
      <c r="AY87" s="265" t="s">
        <v>121</v>
      </c>
    </row>
    <row r="88" spans="1:65" s="2" customFormat="1" ht="66.75" customHeight="1">
      <c r="A88" s="39"/>
      <c r="B88" s="40"/>
      <c r="C88" s="205" t="s">
        <v>81</v>
      </c>
      <c r="D88" s="205" t="s">
        <v>124</v>
      </c>
      <c r="E88" s="207" t="s">
        <v>501</v>
      </c>
      <c r="F88" s="208" t="s">
        <v>502</v>
      </c>
      <c r="G88" s="209" t="s">
        <v>136</v>
      </c>
      <c r="H88" s="210">
        <v>44</v>
      </c>
      <c r="I88" s="211"/>
      <c r="J88" s="212">
        <f>ROUND(I88*H88,2)</f>
        <v>0</v>
      </c>
      <c r="K88" s="208" t="s">
        <v>128</v>
      </c>
      <c r="L88" s="45"/>
      <c r="M88" s="213" t="s">
        <v>19</v>
      </c>
      <c r="N88" s="214" t="s">
        <v>42</v>
      </c>
      <c r="O88" s="85"/>
      <c r="P88" s="215">
        <f>O88*H88</f>
        <v>0</v>
      </c>
      <c r="Q88" s="215">
        <v>0</v>
      </c>
      <c r="R88" s="215">
        <f>Q88*H88</f>
        <v>0</v>
      </c>
      <c r="S88" s="215">
        <v>0</v>
      </c>
      <c r="T88" s="216">
        <f>S88*H88</f>
        <v>0</v>
      </c>
      <c r="U88" s="39"/>
      <c r="V88" s="39"/>
      <c r="W88" s="39"/>
      <c r="X88" s="39"/>
      <c r="Y88" s="39"/>
      <c r="Z88" s="39"/>
      <c r="AA88" s="39"/>
      <c r="AB88" s="39"/>
      <c r="AC88" s="39"/>
      <c r="AD88" s="39"/>
      <c r="AE88" s="39"/>
      <c r="AR88" s="217" t="s">
        <v>137</v>
      </c>
      <c r="AT88" s="217" t="s">
        <v>124</v>
      </c>
      <c r="AU88" s="217" t="s">
        <v>81</v>
      </c>
      <c r="AY88" s="18" t="s">
        <v>121</v>
      </c>
      <c r="BE88" s="218">
        <f>IF(N88="základní",J88,0)</f>
        <v>0</v>
      </c>
      <c r="BF88" s="218">
        <f>IF(N88="snížená",J88,0)</f>
        <v>0</v>
      </c>
      <c r="BG88" s="218">
        <f>IF(N88="zákl. přenesená",J88,0)</f>
        <v>0</v>
      </c>
      <c r="BH88" s="218">
        <f>IF(N88="sníž. přenesená",J88,0)</f>
        <v>0</v>
      </c>
      <c r="BI88" s="218">
        <f>IF(N88="nulová",J88,0)</f>
        <v>0</v>
      </c>
      <c r="BJ88" s="18" t="s">
        <v>79</v>
      </c>
      <c r="BK88" s="218">
        <f>ROUND(I88*H88,2)</f>
        <v>0</v>
      </c>
      <c r="BL88" s="18" t="s">
        <v>137</v>
      </c>
      <c r="BM88" s="217" t="s">
        <v>503</v>
      </c>
    </row>
    <row r="89" spans="1:51" s="14" customFormat="1" ht="12">
      <c r="A89" s="14"/>
      <c r="B89" s="230"/>
      <c r="C89" s="231"/>
      <c r="D89" s="221" t="s">
        <v>131</v>
      </c>
      <c r="E89" s="232" t="s">
        <v>19</v>
      </c>
      <c r="F89" s="233" t="s">
        <v>504</v>
      </c>
      <c r="G89" s="231"/>
      <c r="H89" s="234">
        <v>22</v>
      </c>
      <c r="I89" s="235"/>
      <c r="J89" s="231"/>
      <c r="K89" s="231"/>
      <c r="L89" s="236"/>
      <c r="M89" s="237"/>
      <c r="N89" s="238"/>
      <c r="O89" s="238"/>
      <c r="P89" s="238"/>
      <c r="Q89" s="238"/>
      <c r="R89" s="238"/>
      <c r="S89" s="238"/>
      <c r="T89" s="239"/>
      <c r="U89" s="14"/>
      <c r="V89" s="14"/>
      <c r="W89" s="14"/>
      <c r="X89" s="14"/>
      <c r="Y89" s="14"/>
      <c r="Z89" s="14"/>
      <c r="AA89" s="14"/>
      <c r="AB89" s="14"/>
      <c r="AC89" s="14"/>
      <c r="AD89" s="14"/>
      <c r="AE89" s="14"/>
      <c r="AT89" s="240" t="s">
        <v>131</v>
      </c>
      <c r="AU89" s="240" t="s">
        <v>81</v>
      </c>
      <c r="AV89" s="14" t="s">
        <v>81</v>
      </c>
      <c r="AW89" s="14" t="s">
        <v>32</v>
      </c>
      <c r="AX89" s="14" t="s">
        <v>71</v>
      </c>
      <c r="AY89" s="240" t="s">
        <v>121</v>
      </c>
    </row>
    <row r="90" spans="1:51" s="14" customFormat="1" ht="12">
      <c r="A90" s="14"/>
      <c r="B90" s="230"/>
      <c r="C90" s="231"/>
      <c r="D90" s="221" t="s">
        <v>131</v>
      </c>
      <c r="E90" s="232" t="s">
        <v>19</v>
      </c>
      <c r="F90" s="233" t="s">
        <v>505</v>
      </c>
      <c r="G90" s="231"/>
      <c r="H90" s="234">
        <v>22</v>
      </c>
      <c r="I90" s="235"/>
      <c r="J90" s="231"/>
      <c r="K90" s="231"/>
      <c r="L90" s="236"/>
      <c r="M90" s="237"/>
      <c r="N90" s="238"/>
      <c r="O90" s="238"/>
      <c r="P90" s="238"/>
      <c r="Q90" s="238"/>
      <c r="R90" s="238"/>
      <c r="S90" s="238"/>
      <c r="T90" s="239"/>
      <c r="U90" s="14"/>
      <c r="V90" s="14"/>
      <c r="W90" s="14"/>
      <c r="X90" s="14"/>
      <c r="Y90" s="14"/>
      <c r="Z90" s="14"/>
      <c r="AA90" s="14"/>
      <c r="AB90" s="14"/>
      <c r="AC90" s="14"/>
      <c r="AD90" s="14"/>
      <c r="AE90" s="14"/>
      <c r="AT90" s="240" t="s">
        <v>131</v>
      </c>
      <c r="AU90" s="240" t="s">
        <v>81</v>
      </c>
      <c r="AV90" s="14" t="s">
        <v>81</v>
      </c>
      <c r="AW90" s="14" t="s">
        <v>32</v>
      </c>
      <c r="AX90" s="14" t="s">
        <v>71</v>
      </c>
      <c r="AY90" s="240" t="s">
        <v>121</v>
      </c>
    </row>
    <row r="91" spans="1:51" s="15" customFormat="1" ht="12">
      <c r="A91" s="15"/>
      <c r="B91" s="255"/>
      <c r="C91" s="256"/>
      <c r="D91" s="221" t="s">
        <v>131</v>
      </c>
      <c r="E91" s="257" t="s">
        <v>19</v>
      </c>
      <c r="F91" s="258" t="s">
        <v>208</v>
      </c>
      <c r="G91" s="256"/>
      <c r="H91" s="259">
        <v>44</v>
      </c>
      <c r="I91" s="260"/>
      <c r="J91" s="256"/>
      <c r="K91" s="256"/>
      <c r="L91" s="261"/>
      <c r="M91" s="262"/>
      <c r="N91" s="263"/>
      <c r="O91" s="263"/>
      <c r="P91" s="263"/>
      <c r="Q91" s="263"/>
      <c r="R91" s="263"/>
      <c r="S91" s="263"/>
      <c r="T91" s="264"/>
      <c r="U91" s="15"/>
      <c r="V91" s="15"/>
      <c r="W91" s="15"/>
      <c r="X91" s="15"/>
      <c r="Y91" s="15"/>
      <c r="Z91" s="15"/>
      <c r="AA91" s="15"/>
      <c r="AB91" s="15"/>
      <c r="AC91" s="15"/>
      <c r="AD91" s="15"/>
      <c r="AE91" s="15"/>
      <c r="AT91" s="265" t="s">
        <v>131</v>
      </c>
      <c r="AU91" s="265" t="s">
        <v>81</v>
      </c>
      <c r="AV91" s="15" t="s">
        <v>137</v>
      </c>
      <c r="AW91" s="15" t="s">
        <v>32</v>
      </c>
      <c r="AX91" s="15" t="s">
        <v>79</v>
      </c>
      <c r="AY91" s="265" t="s">
        <v>121</v>
      </c>
    </row>
    <row r="92" spans="1:65" s="2" customFormat="1" ht="66.75" customHeight="1">
      <c r="A92" s="39"/>
      <c r="B92" s="40"/>
      <c r="C92" s="205" t="s">
        <v>141</v>
      </c>
      <c r="D92" s="205" t="s">
        <v>124</v>
      </c>
      <c r="E92" s="207" t="s">
        <v>506</v>
      </c>
      <c r="F92" s="208" t="s">
        <v>507</v>
      </c>
      <c r="G92" s="209" t="s">
        <v>136</v>
      </c>
      <c r="H92" s="210">
        <v>24</v>
      </c>
      <c r="I92" s="211"/>
      <c r="J92" s="212">
        <f>ROUND(I92*H92,2)</f>
        <v>0</v>
      </c>
      <c r="K92" s="208" t="s">
        <v>128</v>
      </c>
      <c r="L92" s="45"/>
      <c r="M92" s="213" t="s">
        <v>19</v>
      </c>
      <c r="N92" s="214" t="s">
        <v>42</v>
      </c>
      <c r="O92" s="85"/>
      <c r="P92" s="215">
        <f>O92*H92</f>
        <v>0</v>
      </c>
      <c r="Q92" s="215">
        <v>0</v>
      </c>
      <c r="R92" s="215">
        <f>Q92*H92</f>
        <v>0</v>
      </c>
      <c r="S92" s="215">
        <v>0</v>
      </c>
      <c r="T92" s="216">
        <f>S92*H92</f>
        <v>0</v>
      </c>
      <c r="U92" s="39"/>
      <c r="V92" s="39"/>
      <c r="W92" s="39"/>
      <c r="X92" s="39"/>
      <c r="Y92" s="39"/>
      <c r="Z92" s="39"/>
      <c r="AA92" s="39"/>
      <c r="AB92" s="39"/>
      <c r="AC92" s="39"/>
      <c r="AD92" s="39"/>
      <c r="AE92" s="39"/>
      <c r="AR92" s="217" t="s">
        <v>137</v>
      </c>
      <c r="AT92" s="217" t="s">
        <v>124</v>
      </c>
      <c r="AU92" s="217" t="s">
        <v>81</v>
      </c>
      <c r="AY92" s="18" t="s">
        <v>121</v>
      </c>
      <c r="BE92" s="218">
        <f>IF(N92="základní",J92,0)</f>
        <v>0</v>
      </c>
      <c r="BF92" s="218">
        <f>IF(N92="snížená",J92,0)</f>
        <v>0</v>
      </c>
      <c r="BG92" s="218">
        <f>IF(N92="zákl. přenesená",J92,0)</f>
        <v>0</v>
      </c>
      <c r="BH92" s="218">
        <f>IF(N92="sníž. přenesená",J92,0)</f>
        <v>0</v>
      </c>
      <c r="BI92" s="218">
        <f>IF(N92="nulová",J92,0)</f>
        <v>0</v>
      </c>
      <c r="BJ92" s="18" t="s">
        <v>79</v>
      </c>
      <c r="BK92" s="218">
        <f>ROUND(I92*H92,2)</f>
        <v>0</v>
      </c>
      <c r="BL92" s="18" t="s">
        <v>137</v>
      </c>
      <c r="BM92" s="217" t="s">
        <v>508</v>
      </c>
    </row>
    <row r="93" spans="1:51" s="14" customFormat="1" ht="12">
      <c r="A93" s="14"/>
      <c r="B93" s="230"/>
      <c r="C93" s="231"/>
      <c r="D93" s="221" t="s">
        <v>131</v>
      </c>
      <c r="E93" s="232" t="s">
        <v>19</v>
      </c>
      <c r="F93" s="233" t="s">
        <v>509</v>
      </c>
      <c r="G93" s="231"/>
      <c r="H93" s="234">
        <v>12</v>
      </c>
      <c r="I93" s="235"/>
      <c r="J93" s="231"/>
      <c r="K93" s="231"/>
      <c r="L93" s="236"/>
      <c r="M93" s="237"/>
      <c r="N93" s="238"/>
      <c r="O93" s="238"/>
      <c r="P93" s="238"/>
      <c r="Q93" s="238"/>
      <c r="R93" s="238"/>
      <c r="S93" s="238"/>
      <c r="T93" s="239"/>
      <c r="U93" s="14"/>
      <c r="V93" s="14"/>
      <c r="W93" s="14"/>
      <c r="X93" s="14"/>
      <c r="Y93" s="14"/>
      <c r="Z93" s="14"/>
      <c r="AA93" s="14"/>
      <c r="AB93" s="14"/>
      <c r="AC93" s="14"/>
      <c r="AD93" s="14"/>
      <c r="AE93" s="14"/>
      <c r="AT93" s="240" t="s">
        <v>131</v>
      </c>
      <c r="AU93" s="240" t="s">
        <v>81</v>
      </c>
      <c r="AV93" s="14" t="s">
        <v>81</v>
      </c>
      <c r="AW93" s="14" t="s">
        <v>32</v>
      </c>
      <c r="AX93" s="14" t="s">
        <v>71</v>
      </c>
      <c r="AY93" s="240" t="s">
        <v>121</v>
      </c>
    </row>
    <row r="94" spans="1:51" s="14" customFormat="1" ht="12">
      <c r="A94" s="14"/>
      <c r="B94" s="230"/>
      <c r="C94" s="231"/>
      <c r="D94" s="221" t="s">
        <v>131</v>
      </c>
      <c r="E94" s="232" t="s">
        <v>19</v>
      </c>
      <c r="F94" s="233" t="s">
        <v>510</v>
      </c>
      <c r="G94" s="231"/>
      <c r="H94" s="234">
        <v>12</v>
      </c>
      <c r="I94" s="235"/>
      <c r="J94" s="231"/>
      <c r="K94" s="231"/>
      <c r="L94" s="236"/>
      <c r="M94" s="237"/>
      <c r="N94" s="238"/>
      <c r="O94" s="238"/>
      <c r="P94" s="238"/>
      <c r="Q94" s="238"/>
      <c r="R94" s="238"/>
      <c r="S94" s="238"/>
      <c r="T94" s="239"/>
      <c r="U94" s="14"/>
      <c r="V94" s="14"/>
      <c r="W94" s="14"/>
      <c r="X94" s="14"/>
      <c r="Y94" s="14"/>
      <c r="Z94" s="14"/>
      <c r="AA94" s="14"/>
      <c r="AB94" s="14"/>
      <c r="AC94" s="14"/>
      <c r="AD94" s="14"/>
      <c r="AE94" s="14"/>
      <c r="AT94" s="240" t="s">
        <v>131</v>
      </c>
      <c r="AU94" s="240" t="s">
        <v>81</v>
      </c>
      <c r="AV94" s="14" t="s">
        <v>81</v>
      </c>
      <c r="AW94" s="14" t="s">
        <v>32</v>
      </c>
      <c r="AX94" s="14" t="s">
        <v>71</v>
      </c>
      <c r="AY94" s="240" t="s">
        <v>121</v>
      </c>
    </row>
    <row r="95" spans="1:51" s="15" customFormat="1" ht="12">
      <c r="A95" s="15"/>
      <c r="B95" s="255"/>
      <c r="C95" s="256"/>
      <c r="D95" s="221" t="s">
        <v>131</v>
      </c>
      <c r="E95" s="257" t="s">
        <v>19</v>
      </c>
      <c r="F95" s="258" t="s">
        <v>208</v>
      </c>
      <c r="G95" s="256"/>
      <c r="H95" s="259">
        <v>24</v>
      </c>
      <c r="I95" s="260"/>
      <c r="J95" s="256"/>
      <c r="K95" s="256"/>
      <c r="L95" s="261"/>
      <c r="M95" s="262"/>
      <c r="N95" s="263"/>
      <c r="O95" s="263"/>
      <c r="P95" s="263"/>
      <c r="Q95" s="263"/>
      <c r="R95" s="263"/>
      <c r="S95" s="263"/>
      <c r="T95" s="264"/>
      <c r="U95" s="15"/>
      <c r="V95" s="15"/>
      <c r="W95" s="15"/>
      <c r="X95" s="15"/>
      <c r="Y95" s="15"/>
      <c r="Z95" s="15"/>
      <c r="AA95" s="15"/>
      <c r="AB95" s="15"/>
      <c r="AC95" s="15"/>
      <c r="AD95" s="15"/>
      <c r="AE95" s="15"/>
      <c r="AT95" s="265" t="s">
        <v>131</v>
      </c>
      <c r="AU95" s="265" t="s">
        <v>81</v>
      </c>
      <c r="AV95" s="15" t="s">
        <v>137</v>
      </c>
      <c r="AW95" s="15" t="s">
        <v>32</v>
      </c>
      <c r="AX95" s="15" t="s">
        <v>79</v>
      </c>
      <c r="AY95" s="265" t="s">
        <v>121</v>
      </c>
    </row>
    <row r="96" spans="1:65" s="2" customFormat="1" ht="16.5" customHeight="1">
      <c r="A96" s="39"/>
      <c r="B96" s="40"/>
      <c r="C96" s="242" t="s">
        <v>137</v>
      </c>
      <c r="D96" s="242" t="s">
        <v>158</v>
      </c>
      <c r="E96" s="243" t="s">
        <v>511</v>
      </c>
      <c r="F96" s="244" t="s">
        <v>512</v>
      </c>
      <c r="G96" s="245" t="s">
        <v>136</v>
      </c>
      <c r="H96" s="246">
        <v>30</v>
      </c>
      <c r="I96" s="247"/>
      <c r="J96" s="248">
        <f>ROUND(I96*H96,2)</f>
        <v>0</v>
      </c>
      <c r="K96" s="244" t="s">
        <v>128</v>
      </c>
      <c r="L96" s="249"/>
      <c r="M96" s="250" t="s">
        <v>19</v>
      </c>
      <c r="N96" s="251" t="s">
        <v>42</v>
      </c>
      <c r="O96" s="85"/>
      <c r="P96" s="215">
        <f>O96*H96</f>
        <v>0</v>
      </c>
      <c r="Q96" s="215">
        <v>0.103</v>
      </c>
      <c r="R96" s="215">
        <f>Q96*H96</f>
        <v>3.09</v>
      </c>
      <c r="S96" s="215">
        <v>0</v>
      </c>
      <c r="T96" s="216">
        <f>S96*H96</f>
        <v>0</v>
      </c>
      <c r="U96" s="39"/>
      <c r="V96" s="39"/>
      <c r="W96" s="39"/>
      <c r="X96" s="39"/>
      <c r="Y96" s="39"/>
      <c r="Z96" s="39"/>
      <c r="AA96" s="39"/>
      <c r="AB96" s="39"/>
      <c r="AC96" s="39"/>
      <c r="AD96" s="39"/>
      <c r="AE96" s="39"/>
      <c r="AR96" s="217" t="s">
        <v>161</v>
      </c>
      <c r="AT96" s="217" t="s">
        <v>158</v>
      </c>
      <c r="AU96" s="217" t="s">
        <v>81</v>
      </c>
      <c r="AY96" s="18" t="s">
        <v>121</v>
      </c>
      <c r="BE96" s="218">
        <f>IF(N96="základní",J96,0)</f>
        <v>0</v>
      </c>
      <c r="BF96" s="218">
        <f>IF(N96="snížená",J96,0)</f>
        <v>0</v>
      </c>
      <c r="BG96" s="218">
        <f>IF(N96="zákl. přenesená",J96,0)</f>
        <v>0</v>
      </c>
      <c r="BH96" s="218">
        <f>IF(N96="sníž. přenesená",J96,0)</f>
        <v>0</v>
      </c>
      <c r="BI96" s="218">
        <f>IF(N96="nulová",J96,0)</f>
        <v>0</v>
      </c>
      <c r="BJ96" s="18" t="s">
        <v>79</v>
      </c>
      <c r="BK96" s="218">
        <f>ROUND(I96*H96,2)</f>
        <v>0</v>
      </c>
      <c r="BL96" s="18" t="s">
        <v>137</v>
      </c>
      <c r="BM96" s="217" t="s">
        <v>513</v>
      </c>
    </row>
    <row r="97" spans="1:51" s="14" customFormat="1" ht="12">
      <c r="A97" s="14"/>
      <c r="B97" s="230"/>
      <c r="C97" s="231"/>
      <c r="D97" s="221" t="s">
        <v>131</v>
      </c>
      <c r="E97" s="232" t="s">
        <v>19</v>
      </c>
      <c r="F97" s="233" t="s">
        <v>514</v>
      </c>
      <c r="G97" s="231"/>
      <c r="H97" s="234">
        <v>30</v>
      </c>
      <c r="I97" s="235"/>
      <c r="J97" s="231"/>
      <c r="K97" s="231"/>
      <c r="L97" s="236"/>
      <c r="M97" s="237"/>
      <c r="N97" s="238"/>
      <c r="O97" s="238"/>
      <c r="P97" s="238"/>
      <c r="Q97" s="238"/>
      <c r="R97" s="238"/>
      <c r="S97" s="238"/>
      <c r="T97" s="239"/>
      <c r="U97" s="14"/>
      <c r="V97" s="14"/>
      <c r="W97" s="14"/>
      <c r="X97" s="14"/>
      <c r="Y97" s="14"/>
      <c r="Z97" s="14"/>
      <c r="AA97" s="14"/>
      <c r="AB97" s="14"/>
      <c r="AC97" s="14"/>
      <c r="AD97" s="14"/>
      <c r="AE97" s="14"/>
      <c r="AT97" s="240" t="s">
        <v>131</v>
      </c>
      <c r="AU97" s="240" t="s">
        <v>81</v>
      </c>
      <c r="AV97" s="14" t="s">
        <v>81</v>
      </c>
      <c r="AW97" s="14" t="s">
        <v>32</v>
      </c>
      <c r="AX97" s="14" t="s">
        <v>79</v>
      </c>
      <c r="AY97" s="240" t="s">
        <v>121</v>
      </c>
    </row>
    <row r="98" spans="1:65" s="2" customFormat="1" ht="16.5" customHeight="1">
      <c r="A98" s="39"/>
      <c r="B98" s="40"/>
      <c r="C98" s="242" t="s">
        <v>122</v>
      </c>
      <c r="D98" s="242" t="s">
        <v>158</v>
      </c>
      <c r="E98" s="243" t="s">
        <v>515</v>
      </c>
      <c r="F98" s="244" t="s">
        <v>516</v>
      </c>
      <c r="G98" s="245" t="s">
        <v>136</v>
      </c>
      <c r="H98" s="246">
        <v>12</v>
      </c>
      <c r="I98" s="247"/>
      <c r="J98" s="248">
        <f>ROUND(I98*H98,2)</f>
        <v>0</v>
      </c>
      <c r="K98" s="244" t="s">
        <v>128</v>
      </c>
      <c r="L98" s="249"/>
      <c r="M98" s="250" t="s">
        <v>19</v>
      </c>
      <c r="N98" s="251" t="s">
        <v>42</v>
      </c>
      <c r="O98" s="85"/>
      <c r="P98" s="215">
        <f>O98*H98</f>
        <v>0</v>
      </c>
      <c r="Q98" s="215">
        <v>0.10696</v>
      </c>
      <c r="R98" s="215">
        <f>Q98*H98</f>
        <v>1.28352</v>
      </c>
      <c r="S98" s="215">
        <v>0</v>
      </c>
      <c r="T98" s="216">
        <f>S98*H98</f>
        <v>0</v>
      </c>
      <c r="U98" s="39"/>
      <c r="V98" s="39"/>
      <c r="W98" s="39"/>
      <c r="X98" s="39"/>
      <c r="Y98" s="39"/>
      <c r="Z98" s="39"/>
      <c r="AA98" s="39"/>
      <c r="AB98" s="39"/>
      <c r="AC98" s="39"/>
      <c r="AD98" s="39"/>
      <c r="AE98" s="39"/>
      <c r="AR98" s="217" t="s">
        <v>161</v>
      </c>
      <c r="AT98" s="217" t="s">
        <v>158</v>
      </c>
      <c r="AU98" s="217" t="s">
        <v>81</v>
      </c>
      <c r="AY98" s="18" t="s">
        <v>121</v>
      </c>
      <c r="BE98" s="218">
        <f>IF(N98="základní",J98,0)</f>
        <v>0</v>
      </c>
      <c r="BF98" s="218">
        <f>IF(N98="snížená",J98,0)</f>
        <v>0</v>
      </c>
      <c r="BG98" s="218">
        <f>IF(N98="zákl. přenesená",J98,0)</f>
        <v>0</v>
      </c>
      <c r="BH98" s="218">
        <f>IF(N98="sníž. přenesená",J98,0)</f>
        <v>0</v>
      </c>
      <c r="BI98" s="218">
        <f>IF(N98="nulová",J98,0)</f>
        <v>0</v>
      </c>
      <c r="BJ98" s="18" t="s">
        <v>79</v>
      </c>
      <c r="BK98" s="218">
        <f>ROUND(I98*H98,2)</f>
        <v>0</v>
      </c>
      <c r="BL98" s="18" t="s">
        <v>137</v>
      </c>
      <c r="BM98" s="217" t="s">
        <v>517</v>
      </c>
    </row>
    <row r="99" spans="1:51" s="14" customFormat="1" ht="12">
      <c r="A99" s="14"/>
      <c r="B99" s="230"/>
      <c r="C99" s="231"/>
      <c r="D99" s="221" t="s">
        <v>131</v>
      </c>
      <c r="E99" s="232" t="s">
        <v>19</v>
      </c>
      <c r="F99" s="233" t="s">
        <v>424</v>
      </c>
      <c r="G99" s="231"/>
      <c r="H99" s="234">
        <v>12</v>
      </c>
      <c r="I99" s="235"/>
      <c r="J99" s="231"/>
      <c r="K99" s="231"/>
      <c r="L99" s="236"/>
      <c r="M99" s="237"/>
      <c r="N99" s="238"/>
      <c r="O99" s="238"/>
      <c r="P99" s="238"/>
      <c r="Q99" s="238"/>
      <c r="R99" s="238"/>
      <c r="S99" s="238"/>
      <c r="T99" s="239"/>
      <c r="U99" s="14"/>
      <c r="V99" s="14"/>
      <c r="W99" s="14"/>
      <c r="X99" s="14"/>
      <c r="Y99" s="14"/>
      <c r="Z99" s="14"/>
      <c r="AA99" s="14"/>
      <c r="AB99" s="14"/>
      <c r="AC99" s="14"/>
      <c r="AD99" s="14"/>
      <c r="AE99" s="14"/>
      <c r="AT99" s="240" t="s">
        <v>131</v>
      </c>
      <c r="AU99" s="240" t="s">
        <v>81</v>
      </c>
      <c r="AV99" s="14" t="s">
        <v>81</v>
      </c>
      <c r="AW99" s="14" t="s">
        <v>32</v>
      </c>
      <c r="AX99" s="14" t="s">
        <v>79</v>
      </c>
      <c r="AY99" s="240" t="s">
        <v>121</v>
      </c>
    </row>
    <row r="100" spans="1:65" s="2" customFormat="1" ht="16.5" customHeight="1">
      <c r="A100" s="39"/>
      <c r="B100" s="40"/>
      <c r="C100" s="242" t="s">
        <v>152</v>
      </c>
      <c r="D100" s="242" t="s">
        <v>158</v>
      </c>
      <c r="E100" s="243" t="s">
        <v>518</v>
      </c>
      <c r="F100" s="244" t="s">
        <v>519</v>
      </c>
      <c r="G100" s="245" t="s">
        <v>136</v>
      </c>
      <c r="H100" s="246">
        <v>8</v>
      </c>
      <c r="I100" s="247"/>
      <c r="J100" s="248">
        <f>ROUND(I100*H100,2)</f>
        <v>0</v>
      </c>
      <c r="K100" s="244" t="s">
        <v>128</v>
      </c>
      <c r="L100" s="249"/>
      <c r="M100" s="250" t="s">
        <v>19</v>
      </c>
      <c r="N100" s="251" t="s">
        <v>42</v>
      </c>
      <c r="O100" s="85"/>
      <c r="P100" s="215">
        <f>O100*H100</f>
        <v>0</v>
      </c>
      <c r="Q100" s="215">
        <v>0.11092</v>
      </c>
      <c r="R100" s="215">
        <f>Q100*H100</f>
        <v>0.88736</v>
      </c>
      <c r="S100" s="215">
        <v>0</v>
      </c>
      <c r="T100" s="216">
        <f>S100*H100</f>
        <v>0</v>
      </c>
      <c r="U100" s="39"/>
      <c r="V100" s="39"/>
      <c r="W100" s="39"/>
      <c r="X100" s="39"/>
      <c r="Y100" s="39"/>
      <c r="Z100" s="39"/>
      <c r="AA100" s="39"/>
      <c r="AB100" s="39"/>
      <c r="AC100" s="39"/>
      <c r="AD100" s="39"/>
      <c r="AE100" s="39"/>
      <c r="AR100" s="217" t="s">
        <v>161</v>
      </c>
      <c r="AT100" s="217" t="s">
        <v>158</v>
      </c>
      <c r="AU100" s="217" t="s">
        <v>81</v>
      </c>
      <c r="AY100" s="18" t="s">
        <v>121</v>
      </c>
      <c r="BE100" s="218">
        <f>IF(N100="základní",J100,0)</f>
        <v>0</v>
      </c>
      <c r="BF100" s="218">
        <f>IF(N100="snížená",J100,0)</f>
        <v>0</v>
      </c>
      <c r="BG100" s="218">
        <f>IF(N100="zákl. přenesená",J100,0)</f>
        <v>0</v>
      </c>
      <c r="BH100" s="218">
        <f>IF(N100="sníž. přenesená",J100,0)</f>
        <v>0</v>
      </c>
      <c r="BI100" s="218">
        <f>IF(N100="nulová",J100,0)</f>
        <v>0</v>
      </c>
      <c r="BJ100" s="18" t="s">
        <v>79</v>
      </c>
      <c r="BK100" s="218">
        <f>ROUND(I100*H100,2)</f>
        <v>0</v>
      </c>
      <c r="BL100" s="18" t="s">
        <v>137</v>
      </c>
      <c r="BM100" s="217" t="s">
        <v>520</v>
      </c>
    </row>
    <row r="101" spans="1:51" s="14" customFormat="1" ht="12">
      <c r="A101" s="14"/>
      <c r="B101" s="230"/>
      <c r="C101" s="231"/>
      <c r="D101" s="221" t="s">
        <v>131</v>
      </c>
      <c r="E101" s="232" t="s">
        <v>19</v>
      </c>
      <c r="F101" s="233" t="s">
        <v>521</v>
      </c>
      <c r="G101" s="231"/>
      <c r="H101" s="234">
        <v>8</v>
      </c>
      <c r="I101" s="235"/>
      <c r="J101" s="231"/>
      <c r="K101" s="231"/>
      <c r="L101" s="236"/>
      <c r="M101" s="237"/>
      <c r="N101" s="238"/>
      <c r="O101" s="238"/>
      <c r="P101" s="238"/>
      <c r="Q101" s="238"/>
      <c r="R101" s="238"/>
      <c r="S101" s="238"/>
      <c r="T101" s="239"/>
      <c r="U101" s="14"/>
      <c r="V101" s="14"/>
      <c r="W101" s="14"/>
      <c r="X101" s="14"/>
      <c r="Y101" s="14"/>
      <c r="Z101" s="14"/>
      <c r="AA101" s="14"/>
      <c r="AB101" s="14"/>
      <c r="AC101" s="14"/>
      <c r="AD101" s="14"/>
      <c r="AE101" s="14"/>
      <c r="AT101" s="240" t="s">
        <v>131</v>
      </c>
      <c r="AU101" s="240" t="s">
        <v>81</v>
      </c>
      <c r="AV101" s="14" t="s">
        <v>81</v>
      </c>
      <c r="AW101" s="14" t="s">
        <v>32</v>
      </c>
      <c r="AX101" s="14" t="s">
        <v>79</v>
      </c>
      <c r="AY101" s="240" t="s">
        <v>121</v>
      </c>
    </row>
    <row r="102" spans="1:65" s="2" customFormat="1" ht="16.5" customHeight="1">
      <c r="A102" s="39"/>
      <c r="B102" s="40"/>
      <c r="C102" s="242" t="s">
        <v>157</v>
      </c>
      <c r="D102" s="242" t="s">
        <v>158</v>
      </c>
      <c r="E102" s="243" t="s">
        <v>522</v>
      </c>
      <c r="F102" s="244" t="s">
        <v>523</v>
      </c>
      <c r="G102" s="245" t="s">
        <v>136</v>
      </c>
      <c r="H102" s="246">
        <v>8</v>
      </c>
      <c r="I102" s="247"/>
      <c r="J102" s="248">
        <f>ROUND(I102*H102,2)</f>
        <v>0</v>
      </c>
      <c r="K102" s="244" t="s">
        <v>128</v>
      </c>
      <c r="L102" s="249"/>
      <c r="M102" s="250" t="s">
        <v>19</v>
      </c>
      <c r="N102" s="251" t="s">
        <v>42</v>
      </c>
      <c r="O102" s="85"/>
      <c r="P102" s="215">
        <f>O102*H102</f>
        <v>0</v>
      </c>
      <c r="Q102" s="215">
        <v>0.11488</v>
      </c>
      <c r="R102" s="215">
        <f>Q102*H102</f>
        <v>0.91904</v>
      </c>
      <c r="S102" s="215">
        <v>0</v>
      </c>
      <c r="T102" s="216">
        <f>S102*H102</f>
        <v>0</v>
      </c>
      <c r="U102" s="39"/>
      <c r="V102" s="39"/>
      <c r="W102" s="39"/>
      <c r="X102" s="39"/>
      <c r="Y102" s="39"/>
      <c r="Z102" s="39"/>
      <c r="AA102" s="39"/>
      <c r="AB102" s="39"/>
      <c r="AC102" s="39"/>
      <c r="AD102" s="39"/>
      <c r="AE102" s="39"/>
      <c r="AR102" s="217" t="s">
        <v>161</v>
      </c>
      <c r="AT102" s="217" t="s">
        <v>158</v>
      </c>
      <c r="AU102" s="217" t="s">
        <v>81</v>
      </c>
      <c r="AY102" s="18" t="s">
        <v>121</v>
      </c>
      <c r="BE102" s="218">
        <f>IF(N102="základní",J102,0)</f>
        <v>0</v>
      </c>
      <c r="BF102" s="218">
        <f>IF(N102="snížená",J102,0)</f>
        <v>0</v>
      </c>
      <c r="BG102" s="218">
        <f>IF(N102="zákl. přenesená",J102,0)</f>
        <v>0</v>
      </c>
      <c r="BH102" s="218">
        <f>IF(N102="sníž. přenesená",J102,0)</f>
        <v>0</v>
      </c>
      <c r="BI102" s="218">
        <f>IF(N102="nulová",J102,0)</f>
        <v>0</v>
      </c>
      <c r="BJ102" s="18" t="s">
        <v>79</v>
      </c>
      <c r="BK102" s="218">
        <f>ROUND(I102*H102,2)</f>
        <v>0</v>
      </c>
      <c r="BL102" s="18" t="s">
        <v>137</v>
      </c>
      <c r="BM102" s="217" t="s">
        <v>524</v>
      </c>
    </row>
    <row r="103" spans="1:51" s="14" customFormat="1" ht="12">
      <c r="A103" s="14"/>
      <c r="B103" s="230"/>
      <c r="C103" s="231"/>
      <c r="D103" s="221" t="s">
        <v>131</v>
      </c>
      <c r="E103" s="232" t="s">
        <v>19</v>
      </c>
      <c r="F103" s="233" t="s">
        <v>521</v>
      </c>
      <c r="G103" s="231"/>
      <c r="H103" s="234">
        <v>8</v>
      </c>
      <c r="I103" s="235"/>
      <c r="J103" s="231"/>
      <c r="K103" s="231"/>
      <c r="L103" s="236"/>
      <c r="M103" s="237"/>
      <c r="N103" s="238"/>
      <c r="O103" s="238"/>
      <c r="P103" s="238"/>
      <c r="Q103" s="238"/>
      <c r="R103" s="238"/>
      <c r="S103" s="238"/>
      <c r="T103" s="239"/>
      <c r="U103" s="14"/>
      <c r="V103" s="14"/>
      <c r="W103" s="14"/>
      <c r="X103" s="14"/>
      <c r="Y103" s="14"/>
      <c r="Z103" s="14"/>
      <c r="AA103" s="14"/>
      <c r="AB103" s="14"/>
      <c r="AC103" s="14"/>
      <c r="AD103" s="14"/>
      <c r="AE103" s="14"/>
      <c r="AT103" s="240" t="s">
        <v>131</v>
      </c>
      <c r="AU103" s="240" t="s">
        <v>81</v>
      </c>
      <c r="AV103" s="14" t="s">
        <v>81</v>
      </c>
      <c r="AW103" s="14" t="s">
        <v>32</v>
      </c>
      <c r="AX103" s="14" t="s">
        <v>79</v>
      </c>
      <c r="AY103" s="240" t="s">
        <v>121</v>
      </c>
    </row>
    <row r="104" spans="1:65" s="2" customFormat="1" ht="16.5" customHeight="1">
      <c r="A104" s="39"/>
      <c r="B104" s="40"/>
      <c r="C104" s="242" t="s">
        <v>161</v>
      </c>
      <c r="D104" s="242" t="s">
        <v>158</v>
      </c>
      <c r="E104" s="243" t="s">
        <v>525</v>
      </c>
      <c r="F104" s="244" t="s">
        <v>526</v>
      </c>
      <c r="G104" s="245" t="s">
        <v>136</v>
      </c>
      <c r="H104" s="246">
        <v>6</v>
      </c>
      <c r="I104" s="247"/>
      <c r="J104" s="248">
        <f>ROUND(I104*H104,2)</f>
        <v>0</v>
      </c>
      <c r="K104" s="244" t="s">
        <v>128</v>
      </c>
      <c r="L104" s="249"/>
      <c r="M104" s="250" t="s">
        <v>19</v>
      </c>
      <c r="N104" s="251" t="s">
        <v>42</v>
      </c>
      <c r="O104" s="85"/>
      <c r="P104" s="215">
        <f>O104*H104</f>
        <v>0</v>
      </c>
      <c r="Q104" s="215">
        <v>0.11885</v>
      </c>
      <c r="R104" s="215">
        <f>Q104*H104</f>
        <v>0.7131</v>
      </c>
      <c r="S104" s="215">
        <v>0</v>
      </c>
      <c r="T104" s="216">
        <f>S104*H104</f>
        <v>0</v>
      </c>
      <c r="U104" s="39"/>
      <c r="V104" s="39"/>
      <c r="W104" s="39"/>
      <c r="X104" s="39"/>
      <c r="Y104" s="39"/>
      <c r="Z104" s="39"/>
      <c r="AA104" s="39"/>
      <c r="AB104" s="39"/>
      <c r="AC104" s="39"/>
      <c r="AD104" s="39"/>
      <c r="AE104" s="39"/>
      <c r="AR104" s="217" t="s">
        <v>161</v>
      </c>
      <c r="AT104" s="217" t="s">
        <v>158</v>
      </c>
      <c r="AU104" s="217" t="s">
        <v>81</v>
      </c>
      <c r="AY104" s="18" t="s">
        <v>121</v>
      </c>
      <c r="BE104" s="218">
        <f>IF(N104="základní",J104,0)</f>
        <v>0</v>
      </c>
      <c r="BF104" s="218">
        <f>IF(N104="snížená",J104,0)</f>
        <v>0</v>
      </c>
      <c r="BG104" s="218">
        <f>IF(N104="zákl. přenesená",J104,0)</f>
        <v>0</v>
      </c>
      <c r="BH104" s="218">
        <f>IF(N104="sníž. přenesená",J104,0)</f>
        <v>0</v>
      </c>
      <c r="BI104" s="218">
        <f>IF(N104="nulová",J104,0)</f>
        <v>0</v>
      </c>
      <c r="BJ104" s="18" t="s">
        <v>79</v>
      </c>
      <c r="BK104" s="218">
        <f>ROUND(I104*H104,2)</f>
        <v>0</v>
      </c>
      <c r="BL104" s="18" t="s">
        <v>137</v>
      </c>
      <c r="BM104" s="217" t="s">
        <v>527</v>
      </c>
    </row>
    <row r="105" spans="1:51" s="14" customFormat="1" ht="12">
      <c r="A105" s="14"/>
      <c r="B105" s="230"/>
      <c r="C105" s="231"/>
      <c r="D105" s="221" t="s">
        <v>131</v>
      </c>
      <c r="E105" s="232" t="s">
        <v>19</v>
      </c>
      <c r="F105" s="233" t="s">
        <v>528</v>
      </c>
      <c r="G105" s="231"/>
      <c r="H105" s="234">
        <v>6</v>
      </c>
      <c r="I105" s="235"/>
      <c r="J105" s="231"/>
      <c r="K105" s="231"/>
      <c r="L105" s="236"/>
      <c r="M105" s="237"/>
      <c r="N105" s="238"/>
      <c r="O105" s="238"/>
      <c r="P105" s="238"/>
      <c r="Q105" s="238"/>
      <c r="R105" s="238"/>
      <c r="S105" s="238"/>
      <c r="T105" s="239"/>
      <c r="U105" s="14"/>
      <c r="V105" s="14"/>
      <c r="W105" s="14"/>
      <c r="X105" s="14"/>
      <c r="Y105" s="14"/>
      <c r="Z105" s="14"/>
      <c r="AA105" s="14"/>
      <c r="AB105" s="14"/>
      <c r="AC105" s="14"/>
      <c r="AD105" s="14"/>
      <c r="AE105" s="14"/>
      <c r="AT105" s="240" t="s">
        <v>131</v>
      </c>
      <c r="AU105" s="240" t="s">
        <v>81</v>
      </c>
      <c r="AV105" s="14" t="s">
        <v>81</v>
      </c>
      <c r="AW105" s="14" t="s">
        <v>32</v>
      </c>
      <c r="AX105" s="14" t="s">
        <v>79</v>
      </c>
      <c r="AY105" s="240" t="s">
        <v>121</v>
      </c>
    </row>
    <row r="106" spans="1:65" s="2" customFormat="1" ht="16.5" customHeight="1">
      <c r="A106" s="39"/>
      <c r="B106" s="40"/>
      <c r="C106" s="242" t="s">
        <v>168</v>
      </c>
      <c r="D106" s="242" t="s">
        <v>158</v>
      </c>
      <c r="E106" s="243" t="s">
        <v>529</v>
      </c>
      <c r="F106" s="244" t="s">
        <v>530</v>
      </c>
      <c r="G106" s="245" t="s">
        <v>136</v>
      </c>
      <c r="H106" s="246">
        <v>6</v>
      </c>
      <c r="I106" s="247"/>
      <c r="J106" s="248">
        <f>ROUND(I106*H106,2)</f>
        <v>0</v>
      </c>
      <c r="K106" s="244" t="s">
        <v>128</v>
      </c>
      <c r="L106" s="249"/>
      <c r="M106" s="250" t="s">
        <v>19</v>
      </c>
      <c r="N106" s="251" t="s">
        <v>42</v>
      </c>
      <c r="O106" s="85"/>
      <c r="P106" s="215">
        <f>O106*H106</f>
        <v>0</v>
      </c>
      <c r="Q106" s="215">
        <v>0.12281</v>
      </c>
      <c r="R106" s="215">
        <f>Q106*H106</f>
        <v>0.7368600000000001</v>
      </c>
      <c r="S106" s="215">
        <v>0</v>
      </c>
      <c r="T106" s="216">
        <f>S106*H106</f>
        <v>0</v>
      </c>
      <c r="U106" s="39"/>
      <c r="V106" s="39"/>
      <c r="W106" s="39"/>
      <c r="X106" s="39"/>
      <c r="Y106" s="39"/>
      <c r="Z106" s="39"/>
      <c r="AA106" s="39"/>
      <c r="AB106" s="39"/>
      <c r="AC106" s="39"/>
      <c r="AD106" s="39"/>
      <c r="AE106" s="39"/>
      <c r="AR106" s="217" t="s">
        <v>161</v>
      </c>
      <c r="AT106" s="217" t="s">
        <v>158</v>
      </c>
      <c r="AU106" s="217" t="s">
        <v>81</v>
      </c>
      <c r="AY106" s="18" t="s">
        <v>121</v>
      </c>
      <c r="BE106" s="218">
        <f>IF(N106="základní",J106,0)</f>
        <v>0</v>
      </c>
      <c r="BF106" s="218">
        <f>IF(N106="snížená",J106,0)</f>
        <v>0</v>
      </c>
      <c r="BG106" s="218">
        <f>IF(N106="zákl. přenesená",J106,0)</f>
        <v>0</v>
      </c>
      <c r="BH106" s="218">
        <f>IF(N106="sníž. přenesená",J106,0)</f>
        <v>0</v>
      </c>
      <c r="BI106" s="218">
        <f>IF(N106="nulová",J106,0)</f>
        <v>0</v>
      </c>
      <c r="BJ106" s="18" t="s">
        <v>79</v>
      </c>
      <c r="BK106" s="218">
        <f>ROUND(I106*H106,2)</f>
        <v>0</v>
      </c>
      <c r="BL106" s="18" t="s">
        <v>137</v>
      </c>
      <c r="BM106" s="217" t="s">
        <v>531</v>
      </c>
    </row>
    <row r="107" spans="1:51" s="14" customFormat="1" ht="12">
      <c r="A107" s="14"/>
      <c r="B107" s="230"/>
      <c r="C107" s="231"/>
      <c r="D107" s="221" t="s">
        <v>131</v>
      </c>
      <c r="E107" s="232" t="s">
        <v>19</v>
      </c>
      <c r="F107" s="233" t="s">
        <v>528</v>
      </c>
      <c r="G107" s="231"/>
      <c r="H107" s="234">
        <v>6</v>
      </c>
      <c r="I107" s="235"/>
      <c r="J107" s="231"/>
      <c r="K107" s="231"/>
      <c r="L107" s="236"/>
      <c r="M107" s="237"/>
      <c r="N107" s="238"/>
      <c r="O107" s="238"/>
      <c r="P107" s="238"/>
      <c r="Q107" s="238"/>
      <c r="R107" s="238"/>
      <c r="S107" s="238"/>
      <c r="T107" s="239"/>
      <c r="U107" s="14"/>
      <c r="V107" s="14"/>
      <c r="W107" s="14"/>
      <c r="X107" s="14"/>
      <c r="Y107" s="14"/>
      <c r="Z107" s="14"/>
      <c r="AA107" s="14"/>
      <c r="AB107" s="14"/>
      <c r="AC107" s="14"/>
      <c r="AD107" s="14"/>
      <c r="AE107" s="14"/>
      <c r="AT107" s="240" t="s">
        <v>131</v>
      </c>
      <c r="AU107" s="240" t="s">
        <v>81</v>
      </c>
      <c r="AV107" s="14" t="s">
        <v>81</v>
      </c>
      <c r="AW107" s="14" t="s">
        <v>32</v>
      </c>
      <c r="AX107" s="14" t="s">
        <v>79</v>
      </c>
      <c r="AY107" s="240" t="s">
        <v>121</v>
      </c>
    </row>
    <row r="108" spans="1:65" s="2" customFormat="1" ht="16.5" customHeight="1">
      <c r="A108" s="39"/>
      <c r="B108" s="40"/>
      <c r="C108" s="242" t="s">
        <v>173</v>
      </c>
      <c r="D108" s="242" t="s">
        <v>158</v>
      </c>
      <c r="E108" s="243" t="s">
        <v>532</v>
      </c>
      <c r="F108" s="244" t="s">
        <v>533</v>
      </c>
      <c r="G108" s="245" t="s">
        <v>136</v>
      </c>
      <c r="H108" s="246">
        <v>4</v>
      </c>
      <c r="I108" s="247"/>
      <c r="J108" s="248">
        <f>ROUND(I108*H108,2)</f>
        <v>0</v>
      </c>
      <c r="K108" s="244" t="s">
        <v>128</v>
      </c>
      <c r="L108" s="249"/>
      <c r="M108" s="250" t="s">
        <v>19</v>
      </c>
      <c r="N108" s="251" t="s">
        <v>42</v>
      </c>
      <c r="O108" s="85"/>
      <c r="P108" s="215">
        <f>O108*H108</f>
        <v>0</v>
      </c>
      <c r="Q108" s="215">
        <v>0.12677</v>
      </c>
      <c r="R108" s="215">
        <f>Q108*H108</f>
        <v>0.50708</v>
      </c>
      <c r="S108" s="215">
        <v>0</v>
      </c>
      <c r="T108" s="216">
        <f>S108*H108</f>
        <v>0</v>
      </c>
      <c r="U108" s="39"/>
      <c r="V108" s="39"/>
      <c r="W108" s="39"/>
      <c r="X108" s="39"/>
      <c r="Y108" s="39"/>
      <c r="Z108" s="39"/>
      <c r="AA108" s="39"/>
      <c r="AB108" s="39"/>
      <c r="AC108" s="39"/>
      <c r="AD108" s="39"/>
      <c r="AE108" s="39"/>
      <c r="AR108" s="217" t="s">
        <v>161</v>
      </c>
      <c r="AT108" s="217" t="s">
        <v>158</v>
      </c>
      <c r="AU108" s="217" t="s">
        <v>81</v>
      </c>
      <c r="AY108" s="18" t="s">
        <v>121</v>
      </c>
      <c r="BE108" s="218">
        <f>IF(N108="základní",J108,0)</f>
        <v>0</v>
      </c>
      <c r="BF108" s="218">
        <f>IF(N108="snížená",J108,0)</f>
        <v>0</v>
      </c>
      <c r="BG108" s="218">
        <f>IF(N108="zákl. přenesená",J108,0)</f>
        <v>0</v>
      </c>
      <c r="BH108" s="218">
        <f>IF(N108="sníž. přenesená",J108,0)</f>
        <v>0</v>
      </c>
      <c r="BI108" s="218">
        <f>IF(N108="nulová",J108,0)</f>
        <v>0</v>
      </c>
      <c r="BJ108" s="18" t="s">
        <v>79</v>
      </c>
      <c r="BK108" s="218">
        <f>ROUND(I108*H108,2)</f>
        <v>0</v>
      </c>
      <c r="BL108" s="18" t="s">
        <v>137</v>
      </c>
      <c r="BM108" s="217" t="s">
        <v>534</v>
      </c>
    </row>
    <row r="109" spans="1:51" s="14" customFormat="1" ht="12">
      <c r="A109" s="14"/>
      <c r="B109" s="230"/>
      <c r="C109" s="231"/>
      <c r="D109" s="221" t="s">
        <v>131</v>
      </c>
      <c r="E109" s="232" t="s">
        <v>19</v>
      </c>
      <c r="F109" s="233" t="s">
        <v>535</v>
      </c>
      <c r="G109" s="231"/>
      <c r="H109" s="234">
        <v>4</v>
      </c>
      <c r="I109" s="235"/>
      <c r="J109" s="231"/>
      <c r="K109" s="231"/>
      <c r="L109" s="236"/>
      <c r="M109" s="237"/>
      <c r="N109" s="238"/>
      <c r="O109" s="238"/>
      <c r="P109" s="238"/>
      <c r="Q109" s="238"/>
      <c r="R109" s="238"/>
      <c r="S109" s="238"/>
      <c r="T109" s="239"/>
      <c r="U109" s="14"/>
      <c r="V109" s="14"/>
      <c r="W109" s="14"/>
      <c r="X109" s="14"/>
      <c r="Y109" s="14"/>
      <c r="Z109" s="14"/>
      <c r="AA109" s="14"/>
      <c r="AB109" s="14"/>
      <c r="AC109" s="14"/>
      <c r="AD109" s="14"/>
      <c r="AE109" s="14"/>
      <c r="AT109" s="240" t="s">
        <v>131</v>
      </c>
      <c r="AU109" s="240" t="s">
        <v>81</v>
      </c>
      <c r="AV109" s="14" t="s">
        <v>81</v>
      </c>
      <c r="AW109" s="14" t="s">
        <v>32</v>
      </c>
      <c r="AX109" s="14" t="s">
        <v>79</v>
      </c>
      <c r="AY109" s="240" t="s">
        <v>121</v>
      </c>
    </row>
    <row r="110" spans="1:65" s="2" customFormat="1" ht="16.5" customHeight="1">
      <c r="A110" s="39"/>
      <c r="B110" s="40"/>
      <c r="C110" s="242" t="s">
        <v>179</v>
      </c>
      <c r="D110" s="242" t="s">
        <v>158</v>
      </c>
      <c r="E110" s="243" t="s">
        <v>536</v>
      </c>
      <c r="F110" s="244" t="s">
        <v>537</v>
      </c>
      <c r="G110" s="245" t="s">
        <v>136</v>
      </c>
      <c r="H110" s="246">
        <v>6</v>
      </c>
      <c r="I110" s="247"/>
      <c r="J110" s="248">
        <f>ROUND(I110*H110,2)</f>
        <v>0</v>
      </c>
      <c r="K110" s="244" t="s">
        <v>128</v>
      </c>
      <c r="L110" s="249"/>
      <c r="M110" s="250" t="s">
        <v>19</v>
      </c>
      <c r="N110" s="251" t="s">
        <v>42</v>
      </c>
      <c r="O110" s="85"/>
      <c r="P110" s="215">
        <f>O110*H110</f>
        <v>0</v>
      </c>
      <c r="Q110" s="215">
        <v>0.13073</v>
      </c>
      <c r="R110" s="215">
        <f>Q110*H110</f>
        <v>0.7843800000000001</v>
      </c>
      <c r="S110" s="215">
        <v>0</v>
      </c>
      <c r="T110" s="216">
        <f>S110*H110</f>
        <v>0</v>
      </c>
      <c r="U110" s="39"/>
      <c r="V110" s="39"/>
      <c r="W110" s="39"/>
      <c r="X110" s="39"/>
      <c r="Y110" s="39"/>
      <c r="Z110" s="39"/>
      <c r="AA110" s="39"/>
      <c r="AB110" s="39"/>
      <c r="AC110" s="39"/>
      <c r="AD110" s="39"/>
      <c r="AE110" s="39"/>
      <c r="AR110" s="217" t="s">
        <v>161</v>
      </c>
      <c r="AT110" s="217" t="s">
        <v>158</v>
      </c>
      <c r="AU110" s="217" t="s">
        <v>81</v>
      </c>
      <c r="AY110" s="18" t="s">
        <v>121</v>
      </c>
      <c r="BE110" s="218">
        <f>IF(N110="základní",J110,0)</f>
        <v>0</v>
      </c>
      <c r="BF110" s="218">
        <f>IF(N110="snížená",J110,0)</f>
        <v>0</v>
      </c>
      <c r="BG110" s="218">
        <f>IF(N110="zákl. přenesená",J110,0)</f>
        <v>0</v>
      </c>
      <c r="BH110" s="218">
        <f>IF(N110="sníž. přenesená",J110,0)</f>
        <v>0</v>
      </c>
      <c r="BI110" s="218">
        <f>IF(N110="nulová",J110,0)</f>
        <v>0</v>
      </c>
      <c r="BJ110" s="18" t="s">
        <v>79</v>
      </c>
      <c r="BK110" s="218">
        <f>ROUND(I110*H110,2)</f>
        <v>0</v>
      </c>
      <c r="BL110" s="18" t="s">
        <v>137</v>
      </c>
      <c r="BM110" s="217" t="s">
        <v>538</v>
      </c>
    </row>
    <row r="111" spans="1:51" s="14" customFormat="1" ht="12">
      <c r="A111" s="14"/>
      <c r="B111" s="230"/>
      <c r="C111" s="231"/>
      <c r="D111" s="221" t="s">
        <v>131</v>
      </c>
      <c r="E111" s="232" t="s">
        <v>19</v>
      </c>
      <c r="F111" s="233" t="s">
        <v>528</v>
      </c>
      <c r="G111" s="231"/>
      <c r="H111" s="234">
        <v>6</v>
      </c>
      <c r="I111" s="235"/>
      <c r="J111" s="231"/>
      <c r="K111" s="231"/>
      <c r="L111" s="236"/>
      <c r="M111" s="237"/>
      <c r="N111" s="238"/>
      <c r="O111" s="238"/>
      <c r="P111" s="238"/>
      <c r="Q111" s="238"/>
      <c r="R111" s="238"/>
      <c r="S111" s="238"/>
      <c r="T111" s="239"/>
      <c r="U111" s="14"/>
      <c r="V111" s="14"/>
      <c r="W111" s="14"/>
      <c r="X111" s="14"/>
      <c r="Y111" s="14"/>
      <c r="Z111" s="14"/>
      <c r="AA111" s="14"/>
      <c r="AB111" s="14"/>
      <c r="AC111" s="14"/>
      <c r="AD111" s="14"/>
      <c r="AE111" s="14"/>
      <c r="AT111" s="240" t="s">
        <v>131</v>
      </c>
      <c r="AU111" s="240" t="s">
        <v>81</v>
      </c>
      <c r="AV111" s="14" t="s">
        <v>81</v>
      </c>
      <c r="AW111" s="14" t="s">
        <v>32</v>
      </c>
      <c r="AX111" s="14" t="s">
        <v>79</v>
      </c>
      <c r="AY111" s="240" t="s">
        <v>121</v>
      </c>
    </row>
    <row r="112" spans="1:65" s="2" customFormat="1" ht="16.5" customHeight="1">
      <c r="A112" s="39"/>
      <c r="B112" s="40"/>
      <c r="C112" s="242" t="s">
        <v>184</v>
      </c>
      <c r="D112" s="242" t="s">
        <v>158</v>
      </c>
      <c r="E112" s="243" t="s">
        <v>539</v>
      </c>
      <c r="F112" s="244" t="s">
        <v>540</v>
      </c>
      <c r="G112" s="245" t="s">
        <v>136</v>
      </c>
      <c r="H112" s="246">
        <v>4</v>
      </c>
      <c r="I112" s="247"/>
      <c r="J112" s="248">
        <f>ROUND(I112*H112,2)</f>
        <v>0</v>
      </c>
      <c r="K112" s="244" t="s">
        <v>128</v>
      </c>
      <c r="L112" s="249"/>
      <c r="M112" s="250" t="s">
        <v>19</v>
      </c>
      <c r="N112" s="251" t="s">
        <v>42</v>
      </c>
      <c r="O112" s="85"/>
      <c r="P112" s="215">
        <f>O112*H112</f>
        <v>0</v>
      </c>
      <c r="Q112" s="215">
        <v>0.13469</v>
      </c>
      <c r="R112" s="215">
        <f>Q112*H112</f>
        <v>0.53876</v>
      </c>
      <c r="S112" s="215">
        <v>0</v>
      </c>
      <c r="T112" s="216">
        <f>S112*H112</f>
        <v>0</v>
      </c>
      <c r="U112" s="39"/>
      <c r="V112" s="39"/>
      <c r="W112" s="39"/>
      <c r="X112" s="39"/>
      <c r="Y112" s="39"/>
      <c r="Z112" s="39"/>
      <c r="AA112" s="39"/>
      <c r="AB112" s="39"/>
      <c r="AC112" s="39"/>
      <c r="AD112" s="39"/>
      <c r="AE112" s="39"/>
      <c r="AR112" s="217" t="s">
        <v>161</v>
      </c>
      <c r="AT112" s="217" t="s">
        <v>158</v>
      </c>
      <c r="AU112" s="217" t="s">
        <v>81</v>
      </c>
      <c r="AY112" s="18" t="s">
        <v>121</v>
      </c>
      <c r="BE112" s="218">
        <f>IF(N112="základní",J112,0)</f>
        <v>0</v>
      </c>
      <c r="BF112" s="218">
        <f>IF(N112="snížená",J112,0)</f>
        <v>0</v>
      </c>
      <c r="BG112" s="218">
        <f>IF(N112="zákl. přenesená",J112,0)</f>
        <v>0</v>
      </c>
      <c r="BH112" s="218">
        <f>IF(N112="sníž. přenesená",J112,0)</f>
        <v>0</v>
      </c>
      <c r="BI112" s="218">
        <f>IF(N112="nulová",J112,0)</f>
        <v>0</v>
      </c>
      <c r="BJ112" s="18" t="s">
        <v>79</v>
      </c>
      <c r="BK112" s="218">
        <f>ROUND(I112*H112,2)</f>
        <v>0</v>
      </c>
      <c r="BL112" s="18" t="s">
        <v>137</v>
      </c>
      <c r="BM112" s="217" t="s">
        <v>541</v>
      </c>
    </row>
    <row r="113" spans="1:51" s="14" customFormat="1" ht="12">
      <c r="A113" s="14"/>
      <c r="B113" s="230"/>
      <c r="C113" s="231"/>
      <c r="D113" s="221" t="s">
        <v>131</v>
      </c>
      <c r="E113" s="232" t="s">
        <v>19</v>
      </c>
      <c r="F113" s="233" t="s">
        <v>535</v>
      </c>
      <c r="G113" s="231"/>
      <c r="H113" s="234">
        <v>4</v>
      </c>
      <c r="I113" s="235"/>
      <c r="J113" s="231"/>
      <c r="K113" s="231"/>
      <c r="L113" s="236"/>
      <c r="M113" s="237"/>
      <c r="N113" s="238"/>
      <c r="O113" s="238"/>
      <c r="P113" s="238"/>
      <c r="Q113" s="238"/>
      <c r="R113" s="238"/>
      <c r="S113" s="238"/>
      <c r="T113" s="239"/>
      <c r="U113" s="14"/>
      <c r="V113" s="14"/>
      <c r="W113" s="14"/>
      <c r="X113" s="14"/>
      <c r="Y113" s="14"/>
      <c r="Z113" s="14"/>
      <c r="AA113" s="14"/>
      <c r="AB113" s="14"/>
      <c r="AC113" s="14"/>
      <c r="AD113" s="14"/>
      <c r="AE113" s="14"/>
      <c r="AT113" s="240" t="s">
        <v>131</v>
      </c>
      <c r="AU113" s="240" t="s">
        <v>81</v>
      </c>
      <c r="AV113" s="14" t="s">
        <v>81</v>
      </c>
      <c r="AW113" s="14" t="s">
        <v>32</v>
      </c>
      <c r="AX113" s="14" t="s">
        <v>79</v>
      </c>
      <c r="AY113" s="240" t="s">
        <v>121</v>
      </c>
    </row>
    <row r="114" spans="1:65" s="2" customFormat="1" ht="16.5" customHeight="1">
      <c r="A114" s="39"/>
      <c r="B114" s="40"/>
      <c r="C114" s="242" t="s">
        <v>188</v>
      </c>
      <c r="D114" s="242" t="s">
        <v>158</v>
      </c>
      <c r="E114" s="243" t="s">
        <v>542</v>
      </c>
      <c r="F114" s="244" t="s">
        <v>543</v>
      </c>
      <c r="G114" s="245" t="s">
        <v>136</v>
      </c>
      <c r="H114" s="246">
        <v>4</v>
      </c>
      <c r="I114" s="247"/>
      <c r="J114" s="248">
        <f>ROUND(I114*H114,2)</f>
        <v>0</v>
      </c>
      <c r="K114" s="244" t="s">
        <v>128</v>
      </c>
      <c r="L114" s="249"/>
      <c r="M114" s="250" t="s">
        <v>19</v>
      </c>
      <c r="N114" s="251" t="s">
        <v>42</v>
      </c>
      <c r="O114" s="85"/>
      <c r="P114" s="215">
        <f>O114*H114</f>
        <v>0</v>
      </c>
      <c r="Q114" s="215">
        <v>0.13865</v>
      </c>
      <c r="R114" s="215">
        <f>Q114*H114</f>
        <v>0.5546</v>
      </c>
      <c r="S114" s="215">
        <v>0</v>
      </c>
      <c r="T114" s="216">
        <f>S114*H114</f>
        <v>0</v>
      </c>
      <c r="U114" s="39"/>
      <c r="V114" s="39"/>
      <c r="W114" s="39"/>
      <c r="X114" s="39"/>
      <c r="Y114" s="39"/>
      <c r="Z114" s="39"/>
      <c r="AA114" s="39"/>
      <c r="AB114" s="39"/>
      <c r="AC114" s="39"/>
      <c r="AD114" s="39"/>
      <c r="AE114" s="39"/>
      <c r="AR114" s="217" t="s">
        <v>161</v>
      </c>
      <c r="AT114" s="217" t="s">
        <v>158</v>
      </c>
      <c r="AU114" s="217" t="s">
        <v>81</v>
      </c>
      <c r="AY114" s="18" t="s">
        <v>121</v>
      </c>
      <c r="BE114" s="218">
        <f>IF(N114="základní",J114,0)</f>
        <v>0</v>
      </c>
      <c r="BF114" s="218">
        <f>IF(N114="snížená",J114,0)</f>
        <v>0</v>
      </c>
      <c r="BG114" s="218">
        <f>IF(N114="zákl. přenesená",J114,0)</f>
        <v>0</v>
      </c>
      <c r="BH114" s="218">
        <f>IF(N114="sníž. přenesená",J114,0)</f>
        <v>0</v>
      </c>
      <c r="BI114" s="218">
        <f>IF(N114="nulová",J114,0)</f>
        <v>0</v>
      </c>
      <c r="BJ114" s="18" t="s">
        <v>79</v>
      </c>
      <c r="BK114" s="218">
        <f>ROUND(I114*H114,2)</f>
        <v>0</v>
      </c>
      <c r="BL114" s="18" t="s">
        <v>137</v>
      </c>
      <c r="BM114" s="217" t="s">
        <v>544</v>
      </c>
    </row>
    <row r="115" spans="1:51" s="14" customFormat="1" ht="12">
      <c r="A115" s="14"/>
      <c r="B115" s="230"/>
      <c r="C115" s="231"/>
      <c r="D115" s="221" t="s">
        <v>131</v>
      </c>
      <c r="E115" s="232" t="s">
        <v>19</v>
      </c>
      <c r="F115" s="233" t="s">
        <v>535</v>
      </c>
      <c r="G115" s="231"/>
      <c r="H115" s="234">
        <v>4</v>
      </c>
      <c r="I115" s="235"/>
      <c r="J115" s="231"/>
      <c r="K115" s="231"/>
      <c r="L115" s="236"/>
      <c r="M115" s="237"/>
      <c r="N115" s="238"/>
      <c r="O115" s="238"/>
      <c r="P115" s="238"/>
      <c r="Q115" s="238"/>
      <c r="R115" s="238"/>
      <c r="S115" s="238"/>
      <c r="T115" s="239"/>
      <c r="U115" s="14"/>
      <c r="V115" s="14"/>
      <c r="W115" s="14"/>
      <c r="X115" s="14"/>
      <c r="Y115" s="14"/>
      <c r="Z115" s="14"/>
      <c r="AA115" s="14"/>
      <c r="AB115" s="14"/>
      <c r="AC115" s="14"/>
      <c r="AD115" s="14"/>
      <c r="AE115" s="14"/>
      <c r="AT115" s="240" t="s">
        <v>131</v>
      </c>
      <c r="AU115" s="240" t="s">
        <v>81</v>
      </c>
      <c r="AV115" s="14" t="s">
        <v>81</v>
      </c>
      <c r="AW115" s="14" t="s">
        <v>32</v>
      </c>
      <c r="AX115" s="14" t="s">
        <v>79</v>
      </c>
      <c r="AY115" s="240" t="s">
        <v>121</v>
      </c>
    </row>
    <row r="116" spans="1:65" s="2" customFormat="1" ht="16.5" customHeight="1">
      <c r="A116" s="39"/>
      <c r="B116" s="40"/>
      <c r="C116" s="242" t="s">
        <v>194</v>
      </c>
      <c r="D116" s="242" t="s">
        <v>158</v>
      </c>
      <c r="E116" s="243" t="s">
        <v>545</v>
      </c>
      <c r="F116" s="244" t="s">
        <v>546</v>
      </c>
      <c r="G116" s="245" t="s">
        <v>136</v>
      </c>
      <c r="H116" s="246">
        <v>4</v>
      </c>
      <c r="I116" s="247"/>
      <c r="J116" s="248">
        <f>ROUND(I116*H116,2)</f>
        <v>0</v>
      </c>
      <c r="K116" s="244" t="s">
        <v>128</v>
      </c>
      <c r="L116" s="249"/>
      <c r="M116" s="250" t="s">
        <v>19</v>
      </c>
      <c r="N116" s="251" t="s">
        <v>42</v>
      </c>
      <c r="O116" s="85"/>
      <c r="P116" s="215">
        <f>O116*H116</f>
        <v>0</v>
      </c>
      <c r="Q116" s="215">
        <v>0.14262</v>
      </c>
      <c r="R116" s="215">
        <f>Q116*H116</f>
        <v>0.57048</v>
      </c>
      <c r="S116" s="215">
        <v>0</v>
      </c>
      <c r="T116" s="216">
        <f>S116*H116</f>
        <v>0</v>
      </c>
      <c r="U116" s="39"/>
      <c r="V116" s="39"/>
      <c r="W116" s="39"/>
      <c r="X116" s="39"/>
      <c r="Y116" s="39"/>
      <c r="Z116" s="39"/>
      <c r="AA116" s="39"/>
      <c r="AB116" s="39"/>
      <c r="AC116" s="39"/>
      <c r="AD116" s="39"/>
      <c r="AE116" s="39"/>
      <c r="AR116" s="217" t="s">
        <v>161</v>
      </c>
      <c r="AT116" s="217" t="s">
        <v>158</v>
      </c>
      <c r="AU116" s="217" t="s">
        <v>81</v>
      </c>
      <c r="AY116" s="18" t="s">
        <v>121</v>
      </c>
      <c r="BE116" s="218">
        <f>IF(N116="základní",J116,0)</f>
        <v>0</v>
      </c>
      <c r="BF116" s="218">
        <f>IF(N116="snížená",J116,0)</f>
        <v>0</v>
      </c>
      <c r="BG116" s="218">
        <f>IF(N116="zákl. přenesená",J116,0)</f>
        <v>0</v>
      </c>
      <c r="BH116" s="218">
        <f>IF(N116="sníž. přenesená",J116,0)</f>
        <v>0</v>
      </c>
      <c r="BI116" s="218">
        <f>IF(N116="nulová",J116,0)</f>
        <v>0</v>
      </c>
      <c r="BJ116" s="18" t="s">
        <v>79</v>
      </c>
      <c r="BK116" s="218">
        <f>ROUND(I116*H116,2)</f>
        <v>0</v>
      </c>
      <c r="BL116" s="18" t="s">
        <v>137</v>
      </c>
      <c r="BM116" s="217" t="s">
        <v>547</v>
      </c>
    </row>
    <row r="117" spans="1:51" s="14" customFormat="1" ht="12">
      <c r="A117" s="14"/>
      <c r="B117" s="230"/>
      <c r="C117" s="231"/>
      <c r="D117" s="221" t="s">
        <v>131</v>
      </c>
      <c r="E117" s="232" t="s">
        <v>19</v>
      </c>
      <c r="F117" s="233" t="s">
        <v>535</v>
      </c>
      <c r="G117" s="231"/>
      <c r="H117" s="234">
        <v>4</v>
      </c>
      <c r="I117" s="235"/>
      <c r="J117" s="231"/>
      <c r="K117" s="231"/>
      <c r="L117" s="236"/>
      <c r="M117" s="237"/>
      <c r="N117" s="238"/>
      <c r="O117" s="238"/>
      <c r="P117" s="238"/>
      <c r="Q117" s="238"/>
      <c r="R117" s="238"/>
      <c r="S117" s="238"/>
      <c r="T117" s="239"/>
      <c r="U117" s="14"/>
      <c r="V117" s="14"/>
      <c r="W117" s="14"/>
      <c r="X117" s="14"/>
      <c r="Y117" s="14"/>
      <c r="Z117" s="14"/>
      <c r="AA117" s="14"/>
      <c r="AB117" s="14"/>
      <c r="AC117" s="14"/>
      <c r="AD117" s="14"/>
      <c r="AE117" s="14"/>
      <c r="AT117" s="240" t="s">
        <v>131</v>
      </c>
      <c r="AU117" s="240" t="s">
        <v>81</v>
      </c>
      <c r="AV117" s="14" t="s">
        <v>81</v>
      </c>
      <c r="AW117" s="14" t="s">
        <v>32</v>
      </c>
      <c r="AX117" s="14" t="s">
        <v>79</v>
      </c>
      <c r="AY117" s="240" t="s">
        <v>121</v>
      </c>
    </row>
    <row r="118" spans="1:65" s="2" customFormat="1" ht="16.5" customHeight="1">
      <c r="A118" s="39"/>
      <c r="B118" s="40"/>
      <c r="C118" s="242" t="s">
        <v>8</v>
      </c>
      <c r="D118" s="242" t="s">
        <v>158</v>
      </c>
      <c r="E118" s="243" t="s">
        <v>548</v>
      </c>
      <c r="F118" s="244" t="s">
        <v>549</v>
      </c>
      <c r="G118" s="245" t="s">
        <v>136</v>
      </c>
      <c r="H118" s="246">
        <v>4</v>
      </c>
      <c r="I118" s="247"/>
      <c r="J118" s="248">
        <f>ROUND(I118*H118,2)</f>
        <v>0</v>
      </c>
      <c r="K118" s="244" t="s">
        <v>128</v>
      </c>
      <c r="L118" s="249"/>
      <c r="M118" s="250" t="s">
        <v>19</v>
      </c>
      <c r="N118" s="251" t="s">
        <v>42</v>
      </c>
      <c r="O118" s="85"/>
      <c r="P118" s="215">
        <f>O118*H118</f>
        <v>0</v>
      </c>
      <c r="Q118" s="215">
        <v>0.14658</v>
      </c>
      <c r="R118" s="215">
        <f>Q118*H118</f>
        <v>0.58632</v>
      </c>
      <c r="S118" s="215">
        <v>0</v>
      </c>
      <c r="T118" s="216">
        <f>S118*H118</f>
        <v>0</v>
      </c>
      <c r="U118" s="39"/>
      <c r="V118" s="39"/>
      <c r="W118" s="39"/>
      <c r="X118" s="39"/>
      <c r="Y118" s="39"/>
      <c r="Z118" s="39"/>
      <c r="AA118" s="39"/>
      <c r="AB118" s="39"/>
      <c r="AC118" s="39"/>
      <c r="AD118" s="39"/>
      <c r="AE118" s="39"/>
      <c r="AR118" s="217" t="s">
        <v>161</v>
      </c>
      <c r="AT118" s="217" t="s">
        <v>158</v>
      </c>
      <c r="AU118" s="217" t="s">
        <v>81</v>
      </c>
      <c r="AY118" s="18" t="s">
        <v>121</v>
      </c>
      <c r="BE118" s="218">
        <f>IF(N118="základní",J118,0)</f>
        <v>0</v>
      </c>
      <c r="BF118" s="218">
        <f>IF(N118="snížená",J118,0)</f>
        <v>0</v>
      </c>
      <c r="BG118" s="218">
        <f>IF(N118="zákl. přenesená",J118,0)</f>
        <v>0</v>
      </c>
      <c r="BH118" s="218">
        <f>IF(N118="sníž. přenesená",J118,0)</f>
        <v>0</v>
      </c>
      <c r="BI118" s="218">
        <f>IF(N118="nulová",J118,0)</f>
        <v>0</v>
      </c>
      <c r="BJ118" s="18" t="s">
        <v>79</v>
      </c>
      <c r="BK118" s="218">
        <f>ROUND(I118*H118,2)</f>
        <v>0</v>
      </c>
      <c r="BL118" s="18" t="s">
        <v>137</v>
      </c>
      <c r="BM118" s="217" t="s">
        <v>550</v>
      </c>
    </row>
    <row r="119" spans="1:51" s="14" customFormat="1" ht="12">
      <c r="A119" s="14"/>
      <c r="B119" s="230"/>
      <c r="C119" s="231"/>
      <c r="D119" s="221" t="s">
        <v>131</v>
      </c>
      <c r="E119" s="232" t="s">
        <v>19</v>
      </c>
      <c r="F119" s="233" t="s">
        <v>535</v>
      </c>
      <c r="G119" s="231"/>
      <c r="H119" s="234">
        <v>4</v>
      </c>
      <c r="I119" s="235"/>
      <c r="J119" s="231"/>
      <c r="K119" s="231"/>
      <c r="L119" s="236"/>
      <c r="M119" s="237"/>
      <c r="N119" s="238"/>
      <c r="O119" s="238"/>
      <c r="P119" s="238"/>
      <c r="Q119" s="238"/>
      <c r="R119" s="238"/>
      <c r="S119" s="238"/>
      <c r="T119" s="239"/>
      <c r="U119" s="14"/>
      <c r="V119" s="14"/>
      <c r="W119" s="14"/>
      <c r="X119" s="14"/>
      <c r="Y119" s="14"/>
      <c r="Z119" s="14"/>
      <c r="AA119" s="14"/>
      <c r="AB119" s="14"/>
      <c r="AC119" s="14"/>
      <c r="AD119" s="14"/>
      <c r="AE119" s="14"/>
      <c r="AT119" s="240" t="s">
        <v>131</v>
      </c>
      <c r="AU119" s="240" t="s">
        <v>81</v>
      </c>
      <c r="AV119" s="14" t="s">
        <v>81</v>
      </c>
      <c r="AW119" s="14" t="s">
        <v>32</v>
      </c>
      <c r="AX119" s="14" t="s">
        <v>79</v>
      </c>
      <c r="AY119" s="240" t="s">
        <v>121</v>
      </c>
    </row>
    <row r="120" spans="1:65" s="2" customFormat="1" ht="16.5" customHeight="1">
      <c r="A120" s="39"/>
      <c r="B120" s="40"/>
      <c r="C120" s="242" t="s">
        <v>209</v>
      </c>
      <c r="D120" s="242" t="s">
        <v>158</v>
      </c>
      <c r="E120" s="243" t="s">
        <v>551</v>
      </c>
      <c r="F120" s="244" t="s">
        <v>552</v>
      </c>
      <c r="G120" s="245" t="s">
        <v>136</v>
      </c>
      <c r="H120" s="246">
        <v>4</v>
      </c>
      <c r="I120" s="247"/>
      <c r="J120" s="248">
        <f>ROUND(I120*H120,2)</f>
        <v>0</v>
      </c>
      <c r="K120" s="244" t="s">
        <v>128</v>
      </c>
      <c r="L120" s="249"/>
      <c r="M120" s="250" t="s">
        <v>19</v>
      </c>
      <c r="N120" s="251" t="s">
        <v>42</v>
      </c>
      <c r="O120" s="85"/>
      <c r="P120" s="215">
        <f>O120*H120</f>
        <v>0</v>
      </c>
      <c r="Q120" s="215">
        <v>0.15054</v>
      </c>
      <c r="R120" s="215">
        <f>Q120*H120</f>
        <v>0.60216</v>
      </c>
      <c r="S120" s="215">
        <v>0</v>
      </c>
      <c r="T120" s="216">
        <f>S120*H120</f>
        <v>0</v>
      </c>
      <c r="U120" s="39"/>
      <c r="V120" s="39"/>
      <c r="W120" s="39"/>
      <c r="X120" s="39"/>
      <c r="Y120" s="39"/>
      <c r="Z120" s="39"/>
      <c r="AA120" s="39"/>
      <c r="AB120" s="39"/>
      <c r="AC120" s="39"/>
      <c r="AD120" s="39"/>
      <c r="AE120" s="39"/>
      <c r="AR120" s="217" t="s">
        <v>161</v>
      </c>
      <c r="AT120" s="217" t="s">
        <v>158</v>
      </c>
      <c r="AU120" s="217" t="s">
        <v>81</v>
      </c>
      <c r="AY120" s="18" t="s">
        <v>121</v>
      </c>
      <c r="BE120" s="218">
        <f>IF(N120="základní",J120,0)</f>
        <v>0</v>
      </c>
      <c r="BF120" s="218">
        <f>IF(N120="snížená",J120,0)</f>
        <v>0</v>
      </c>
      <c r="BG120" s="218">
        <f>IF(N120="zákl. přenesená",J120,0)</f>
        <v>0</v>
      </c>
      <c r="BH120" s="218">
        <f>IF(N120="sníž. přenesená",J120,0)</f>
        <v>0</v>
      </c>
      <c r="BI120" s="218">
        <f>IF(N120="nulová",J120,0)</f>
        <v>0</v>
      </c>
      <c r="BJ120" s="18" t="s">
        <v>79</v>
      </c>
      <c r="BK120" s="218">
        <f>ROUND(I120*H120,2)</f>
        <v>0</v>
      </c>
      <c r="BL120" s="18" t="s">
        <v>137</v>
      </c>
      <c r="BM120" s="217" t="s">
        <v>553</v>
      </c>
    </row>
    <row r="121" spans="1:51" s="14" customFormat="1" ht="12">
      <c r="A121" s="14"/>
      <c r="B121" s="230"/>
      <c r="C121" s="231"/>
      <c r="D121" s="221" t="s">
        <v>131</v>
      </c>
      <c r="E121" s="232" t="s">
        <v>19</v>
      </c>
      <c r="F121" s="233" t="s">
        <v>535</v>
      </c>
      <c r="G121" s="231"/>
      <c r="H121" s="234">
        <v>4</v>
      </c>
      <c r="I121" s="235"/>
      <c r="J121" s="231"/>
      <c r="K121" s="231"/>
      <c r="L121" s="236"/>
      <c r="M121" s="237"/>
      <c r="N121" s="238"/>
      <c r="O121" s="238"/>
      <c r="P121" s="238"/>
      <c r="Q121" s="238"/>
      <c r="R121" s="238"/>
      <c r="S121" s="238"/>
      <c r="T121" s="239"/>
      <c r="U121" s="14"/>
      <c r="V121" s="14"/>
      <c r="W121" s="14"/>
      <c r="X121" s="14"/>
      <c r="Y121" s="14"/>
      <c r="Z121" s="14"/>
      <c r="AA121" s="14"/>
      <c r="AB121" s="14"/>
      <c r="AC121" s="14"/>
      <c r="AD121" s="14"/>
      <c r="AE121" s="14"/>
      <c r="AT121" s="240" t="s">
        <v>131</v>
      </c>
      <c r="AU121" s="240" t="s">
        <v>81</v>
      </c>
      <c r="AV121" s="14" t="s">
        <v>81</v>
      </c>
      <c r="AW121" s="14" t="s">
        <v>32</v>
      </c>
      <c r="AX121" s="14" t="s">
        <v>79</v>
      </c>
      <c r="AY121" s="240" t="s">
        <v>121</v>
      </c>
    </row>
    <row r="122" spans="1:65" s="2" customFormat="1" ht="16.5" customHeight="1">
      <c r="A122" s="39"/>
      <c r="B122" s="40"/>
      <c r="C122" s="242" t="s">
        <v>215</v>
      </c>
      <c r="D122" s="242" t="s">
        <v>158</v>
      </c>
      <c r="E122" s="243" t="s">
        <v>554</v>
      </c>
      <c r="F122" s="244" t="s">
        <v>555</v>
      </c>
      <c r="G122" s="245" t="s">
        <v>136</v>
      </c>
      <c r="H122" s="246">
        <v>4</v>
      </c>
      <c r="I122" s="247"/>
      <c r="J122" s="248">
        <f>ROUND(I122*H122,2)</f>
        <v>0</v>
      </c>
      <c r="K122" s="244" t="s">
        <v>128</v>
      </c>
      <c r="L122" s="249"/>
      <c r="M122" s="250" t="s">
        <v>19</v>
      </c>
      <c r="N122" s="251" t="s">
        <v>42</v>
      </c>
      <c r="O122" s="85"/>
      <c r="P122" s="215">
        <f>O122*H122</f>
        <v>0</v>
      </c>
      <c r="Q122" s="215">
        <v>0.1545</v>
      </c>
      <c r="R122" s="215">
        <f>Q122*H122</f>
        <v>0.618</v>
      </c>
      <c r="S122" s="215">
        <v>0</v>
      </c>
      <c r="T122" s="216">
        <f>S122*H122</f>
        <v>0</v>
      </c>
      <c r="U122" s="39"/>
      <c r="V122" s="39"/>
      <c r="W122" s="39"/>
      <c r="X122" s="39"/>
      <c r="Y122" s="39"/>
      <c r="Z122" s="39"/>
      <c r="AA122" s="39"/>
      <c r="AB122" s="39"/>
      <c r="AC122" s="39"/>
      <c r="AD122" s="39"/>
      <c r="AE122" s="39"/>
      <c r="AR122" s="217" t="s">
        <v>161</v>
      </c>
      <c r="AT122" s="217" t="s">
        <v>158</v>
      </c>
      <c r="AU122" s="217" t="s">
        <v>81</v>
      </c>
      <c r="AY122" s="18" t="s">
        <v>121</v>
      </c>
      <c r="BE122" s="218">
        <f>IF(N122="základní",J122,0)</f>
        <v>0</v>
      </c>
      <c r="BF122" s="218">
        <f>IF(N122="snížená",J122,0)</f>
        <v>0</v>
      </c>
      <c r="BG122" s="218">
        <f>IF(N122="zákl. přenesená",J122,0)</f>
        <v>0</v>
      </c>
      <c r="BH122" s="218">
        <f>IF(N122="sníž. přenesená",J122,0)</f>
        <v>0</v>
      </c>
      <c r="BI122" s="218">
        <f>IF(N122="nulová",J122,0)</f>
        <v>0</v>
      </c>
      <c r="BJ122" s="18" t="s">
        <v>79</v>
      </c>
      <c r="BK122" s="218">
        <f>ROUND(I122*H122,2)</f>
        <v>0</v>
      </c>
      <c r="BL122" s="18" t="s">
        <v>137</v>
      </c>
      <c r="BM122" s="217" t="s">
        <v>556</v>
      </c>
    </row>
    <row r="123" spans="1:51" s="14" customFormat="1" ht="12">
      <c r="A123" s="14"/>
      <c r="B123" s="230"/>
      <c r="C123" s="231"/>
      <c r="D123" s="221" t="s">
        <v>131</v>
      </c>
      <c r="E123" s="232" t="s">
        <v>19</v>
      </c>
      <c r="F123" s="233" t="s">
        <v>535</v>
      </c>
      <c r="G123" s="231"/>
      <c r="H123" s="234">
        <v>4</v>
      </c>
      <c r="I123" s="235"/>
      <c r="J123" s="231"/>
      <c r="K123" s="231"/>
      <c r="L123" s="236"/>
      <c r="M123" s="237"/>
      <c r="N123" s="238"/>
      <c r="O123" s="238"/>
      <c r="P123" s="238"/>
      <c r="Q123" s="238"/>
      <c r="R123" s="238"/>
      <c r="S123" s="238"/>
      <c r="T123" s="239"/>
      <c r="U123" s="14"/>
      <c r="V123" s="14"/>
      <c r="W123" s="14"/>
      <c r="X123" s="14"/>
      <c r="Y123" s="14"/>
      <c r="Z123" s="14"/>
      <c r="AA123" s="14"/>
      <c r="AB123" s="14"/>
      <c r="AC123" s="14"/>
      <c r="AD123" s="14"/>
      <c r="AE123" s="14"/>
      <c r="AT123" s="240" t="s">
        <v>131</v>
      </c>
      <c r="AU123" s="240" t="s">
        <v>81</v>
      </c>
      <c r="AV123" s="14" t="s">
        <v>81</v>
      </c>
      <c r="AW123" s="14" t="s">
        <v>32</v>
      </c>
      <c r="AX123" s="14" t="s">
        <v>79</v>
      </c>
      <c r="AY123" s="240" t="s">
        <v>121</v>
      </c>
    </row>
    <row r="124" spans="1:65" s="2" customFormat="1" ht="16.5" customHeight="1">
      <c r="A124" s="39"/>
      <c r="B124" s="40"/>
      <c r="C124" s="242" t="s">
        <v>220</v>
      </c>
      <c r="D124" s="242" t="s">
        <v>158</v>
      </c>
      <c r="E124" s="243" t="s">
        <v>557</v>
      </c>
      <c r="F124" s="244" t="s">
        <v>558</v>
      </c>
      <c r="G124" s="245" t="s">
        <v>136</v>
      </c>
      <c r="H124" s="246">
        <v>4</v>
      </c>
      <c r="I124" s="247"/>
      <c r="J124" s="248">
        <f>ROUND(I124*H124,2)</f>
        <v>0</v>
      </c>
      <c r="K124" s="244" t="s">
        <v>128</v>
      </c>
      <c r="L124" s="249"/>
      <c r="M124" s="250" t="s">
        <v>19</v>
      </c>
      <c r="N124" s="251" t="s">
        <v>42</v>
      </c>
      <c r="O124" s="85"/>
      <c r="P124" s="215">
        <f>O124*H124</f>
        <v>0</v>
      </c>
      <c r="Q124" s="215">
        <v>0.15846</v>
      </c>
      <c r="R124" s="215">
        <f>Q124*H124</f>
        <v>0.63384</v>
      </c>
      <c r="S124" s="215">
        <v>0</v>
      </c>
      <c r="T124" s="216">
        <f>S124*H124</f>
        <v>0</v>
      </c>
      <c r="U124" s="39"/>
      <c r="V124" s="39"/>
      <c r="W124" s="39"/>
      <c r="X124" s="39"/>
      <c r="Y124" s="39"/>
      <c r="Z124" s="39"/>
      <c r="AA124" s="39"/>
      <c r="AB124" s="39"/>
      <c r="AC124" s="39"/>
      <c r="AD124" s="39"/>
      <c r="AE124" s="39"/>
      <c r="AR124" s="217" t="s">
        <v>161</v>
      </c>
      <c r="AT124" s="217" t="s">
        <v>158</v>
      </c>
      <c r="AU124" s="217" t="s">
        <v>81</v>
      </c>
      <c r="AY124" s="18" t="s">
        <v>121</v>
      </c>
      <c r="BE124" s="218">
        <f>IF(N124="základní",J124,0)</f>
        <v>0</v>
      </c>
      <c r="BF124" s="218">
        <f>IF(N124="snížená",J124,0)</f>
        <v>0</v>
      </c>
      <c r="BG124" s="218">
        <f>IF(N124="zákl. přenesená",J124,0)</f>
        <v>0</v>
      </c>
      <c r="BH124" s="218">
        <f>IF(N124="sníž. přenesená",J124,0)</f>
        <v>0</v>
      </c>
      <c r="BI124" s="218">
        <f>IF(N124="nulová",J124,0)</f>
        <v>0</v>
      </c>
      <c r="BJ124" s="18" t="s">
        <v>79</v>
      </c>
      <c r="BK124" s="218">
        <f>ROUND(I124*H124,2)</f>
        <v>0</v>
      </c>
      <c r="BL124" s="18" t="s">
        <v>137</v>
      </c>
      <c r="BM124" s="217" t="s">
        <v>559</v>
      </c>
    </row>
    <row r="125" spans="1:51" s="14" customFormat="1" ht="12">
      <c r="A125" s="14"/>
      <c r="B125" s="230"/>
      <c r="C125" s="231"/>
      <c r="D125" s="221" t="s">
        <v>131</v>
      </c>
      <c r="E125" s="232" t="s">
        <v>19</v>
      </c>
      <c r="F125" s="233" t="s">
        <v>535</v>
      </c>
      <c r="G125" s="231"/>
      <c r="H125" s="234">
        <v>4</v>
      </c>
      <c r="I125" s="235"/>
      <c r="J125" s="231"/>
      <c r="K125" s="231"/>
      <c r="L125" s="236"/>
      <c r="M125" s="237"/>
      <c r="N125" s="238"/>
      <c r="O125" s="238"/>
      <c r="P125" s="238"/>
      <c r="Q125" s="238"/>
      <c r="R125" s="238"/>
      <c r="S125" s="238"/>
      <c r="T125" s="239"/>
      <c r="U125" s="14"/>
      <c r="V125" s="14"/>
      <c r="W125" s="14"/>
      <c r="X125" s="14"/>
      <c r="Y125" s="14"/>
      <c r="Z125" s="14"/>
      <c r="AA125" s="14"/>
      <c r="AB125" s="14"/>
      <c r="AC125" s="14"/>
      <c r="AD125" s="14"/>
      <c r="AE125" s="14"/>
      <c r="AT125" s="240" t="s">
        <v>131</v>
      </c>
      <c r="AU125" s="240" t="s">
        <v>81</v>
      </c>
      <c r="AV125" s="14" t="s">
        <v>81</v>
      </c>
      <c r="AW125" s="14" t="s">
        <v>32</v>
      </c>
      <c r="AX125" s="14" t="s">
        <v>79</v>
      </c>
      <c r="AY125" s="240" t="s">
        <v>121</v>
      </c>
    </row>
    <row r="126" spans="1:65" s="2" customFormat="1" ht="16.5" customHeight="1">
      <c r="A126" s="39"/>
      <c r="B126" s="40"/>
      <c r="C126" s="242" t="s">
        <v>224</v>
      </c>
      <c r="D126" s="242" t="s">
        <v>158</v>
      </c>
      <c r="E126" s="243" t="s">
        <v>560</v>
      </c>
      <c r="F126" s="244" t="s">
        <v>561</v>
      </c>
      <c r="G126" s="245" t="s">
        <v>136</v>
      </c>
      <c r="H126" s="246">
        <v>4</v>
      </c>
      <c r="I126" s="247"/>
      <c r="J126" s="248">
        <f>ROUND(I126*H126,2)</f>
        <v>0</v>
      </c>
      <c r="K126" s="244" t="s">
        <v>128</v>
      </c>
      <c r="L126" s="249"/>
      <c r="M126" s="250" t="s">
        <v>19</v>
      </c>
      <c r="N126" s="251" t="s">
        <v>42</v>
      </c>
      <c r="O126" s="85"/>
      <c r="P126" s="215">
        <f>O126*H126</f>
        <v>0</v>
      </c>
      <c r="Q126" s="215">
        <v>0.16242</v>
      </c>
      <c r="R126" s="215">
        <f>Q126*H126</f>
        <v>0.64968</v>
      </c>
      <c r="S126" s="215">
        <v>0</v>
      </c>
      <c r="T126" s="216">
        <f>S126*H126</f>
        <v>0</v>
      </c>
      <c r="U126" s="39"/>
      <c r="V126" s="39"/>
      <c r="W126" s="39"/>
      <c r="X126" s="39"/>
      <c r="Y126" s="39"/>
      <c r="Z126" s="39"/>
      <c r="AA126" s="39"/>
      <c r="AB126" s="39"/>
      <c r="AC126" s="39"/>
      <c r="AD126" s="39"/>
      <c r="AE126" s="39"/>
      <c r="AR126" s="217" t="s">
        <v>161</v>
      </c>
      <c r="AT126" s="217" t="s">
        <v>158</v>
      </c>
      <c r="AU126" s="217" t="s">
        <v>81</v>
      </c>
      <c r="AY126" s="18" t="s">
        <v>121</v>
      </c>
      <c r="BE126" s="218">
        <f>IF(N126="základní",J126,0)</f>
        <v>0</v>
      </c>
      <c r="BF126" s="218">
        <f>IF(N126="snížená",J126,0)</f>
        <v>0</v>
      </c>
      <c r="BG126" s="218">
        <f>IF(N126="zákl. přenesená",J126,0)</f>
        <v>0</v>
      </c>
      <c r="BH126" s="218">
        <f>IF(N126="sníž. přenesená",J126,0)</f>
        <v>0</v>
      </c>
      <c r="BI126" s="218">
        <f>IF(N126="nulová",J126,0)</f>
        <v>0</v>
      </c>
      <c r="BJ126" s="18" t="s">
        <v>79</v>
      </c>
      <c r="BK126" s="218">
        <f>ROUND(I126*H126,2)</f>
        <v>0</v>
      </c>
      <c r="BL126" s="18" t="s">
        <v>137</v>
      </c>
      <c r="BM126" s="217" t="s">
        <v>562</v>
      </c>
    </row>
    <row r="127" spans="1:51" s="14" customFormat="1" ht="12">
      <c r="A127" s="14"/>
      <c r="B127" s="230"/>
      <c r="C127" s="231"/>
      <c r="D127" s="221" t="s">
        <v>131</v>
      </c>
      <c r="E127" s="232" t="s">
        <v>19</v>
      </c>
      <c r="F127" s="233" t="s">
        <v>535</v>
      </c>
      <c r="G127" s="231"/>
      <c r="H127" s="234">
        <v>4</v>
      </c>
      <c r="I127" s="235"/>
      <c r="J127" s="231"/>
      <c r="K127" s="231"/>
      <c r="L127" s="236"/>
      <c r="M127" s="237"/>
      <c r="N127" s="238"/>
      <c r="O127" s="238"/>
      <c r="P127" s="238"/>
      <c r="Q127" s="238"/>
      <c r="R127" s="238"/>
      <c r="S127" s="238"/>
      <c r="T127" s="239"/>
      <c r="U127" s="14"/>
      <c r="V127" s="14"/>
      <c r="W127" s="14"/>
      <c r="X127" s="14"/>
      <c r="Y127" s="14"/>
      <c r="Z127" s="14"/>
      <c r="AA127" s="14"/>
      <c r="AB127" s="14"/>
      <c r="AC127" s="14"/>
      <c r="AD127" s="14"/>
      <c r="AE127" s="14"/>
      <c r="AT127" s="240" t="s">
        <v>131</v>
      </c>
      <c r="AU127" s="240" t="s">
        <v>81</v>
      </c>
      <c r="AV127" s="14" t="s">
        <v>81</v>
      </c>
      <c r="AW127" s="14" t="s">
        <v>32</v>
      </c>
      <c r="AX127" s="14" t="s">
        <v>79</v>
      </c>
      <c r="AY127" s="240" t="s">
        <v>121</v>
      </c>
    </row>
    <row r="128" spans="1:65" s="2" customFormat="1" ht="16.5" customHeight="1">
      <c r="A128" s="39"/>
      <c r="B128" s="40"/>
      <c r="C128" s="242" t="s">
        <v>151</v>
      </c>
      <c r="D128" s="242" t="s">
        <v>158</v>
      </c>
      <c r="E128" s="243" t="s">
        <v>563</v>
      </c>
      <c r="F128" s="244" t="s">
        <v>564</v>
      </c>
      <c r="G128" s="245" t="s">
        <v>136</v>
      </c>
      <c r="H128" s="246">
        <v>6</v>
      </c>
      <c r="I128" s="247"/>
      <c r="J128" s="248">
        <f>ROUND(I128*H128,2)</f>
        <v>0</v>
      </c>
      <c r="K128" s="244" t="s">
        <v>128</v>
      </c>
      <c r="L128" s="249"/>
      <c r="M128" s="250" t="s">
        <v>19</v>
      </c>
      <c r="N128" s="251" t="s">
        <v>42</v>
      </c>
      <c r="O128" s="85"/>
      <c r="P128" s="215">
        <f>O128*H128</f>
        <v>0</v>
      </c>
      <c r="Q128" s="215">
        <v>0.16638</v>
      </c>
      <c r="R128" s="215">
        <f>Q128*H128</f>
        <v>0.9982800000000001</v>
      </c>
      <c r="S128" s="215">
        <v>0</v>
      </c>
      <c r="T128" s="216">
        <f>S128*H128</f>
        <v>0</v>
      </c>
      <c r="U128" s="39"/>
      <c r="V128" s="39"/>
      <c r="W128" s="39"/>
      <c r="X128" s="39"/>
      <c r="Y128" s="39"/>
      <c r="Z128" s="39"/>
      <c r="AA128" s="39"/>
      <c r="AB128" s="39"/>
      <c r="AC128" s="39"/>
      <c r="AD128" s="39"/>
      <c r="AE128" s="39"/>
      <c r="AR128" s="217" t="s">
        <v>161</v>
      </c>
      <c r="AT128" s="217" t="s">
        <v>158</v>
      </c>
      <c r="AU128" s="217" t="s">
        <v>81</v>
      </c>
      <c r="AY128" s="18" t="s">
        <v>121</v>
      </c>
      <c r="BE128" s="218">
        <f>IF(N128="základní",J128,0)</f>
        <v>0</v>
      </c>
      <c r="BF128" s="218">
        <f>IF(N128="snížená",J128,0)</f>
        <v>0</v>
      </c>
      <c r="BG128" s="218">
        <f>IF(N128="zákl. přenesená",J128,0)</f>
        <v>0</v>
      </c>
      <c r="BH128" s="218">
        <f>IF(N128="sníž. přenesená",J128,0)</f>
        <v>0</v>
      </c>
      <c r="BI128" s="218">
        <f>IF(N128="nulová",J128,0)</f>
        <v>0</v>
      </c>
      <c r="BJ128" s="18" t="s">
        <v>79</v>
      </c>
      <c r="BK128" s="218">
        <f>ROUND(I128*H128,2)</f>
        <v>0</v>
      </c>
      <c r="BL128" s="18" t="s">
        <v>137</v>
      </c>
      <c r="BM128" s="217" t="s">
        <v>565</v>
      </c>
    </row>
    <row r="129" spans="1:51" s="14" customFormat="1" ht="12">
      <c r="A129" s="14"/>
      <c r="B129" s="230"/>
      <c r="C129" s="231"/>
      <c r="D129" s="221" t="s">
        <v>131</v>
      </c>
      <c r="E129" s="232" t="s">
        <v>19</v>
      </c>
      <c r="F129" s="233" t="s">
        <v>528</v>
      </c>
      <c r="G129" s="231"/>
      <c r="H129" s="234">
        <v>6</v>
      </c>
      <c r="I129" s="235"/>
      <c r="J129" s="231"/>
      <c r="K129" s="231"/>
      <c r="L129" s="236"/>
      <c r="M129" s="237"/>
      <c r="N129" s="238"/>
      <c r="O129" s="238"/>
      <c r="P129" s="238"/>
      <c r="Q129" s="238"/>
      <c r="R129" s="238"/>
      <c r="S129" s="238"/>
      <c r="T129" s="239"/>
      <c r="U129" s="14"/>
      <c r="V129" s="14"/>
      <c r="W129" s="14"/>
      <c r="X129" s="14"/>
      <c r="Y129" s="14"/>
      <c r="Z129" s="14"/>
      <c r="AA129" s="14"/>
      <c r="AB129" s="14"/>
      <c r="AC129" s="14"/>
      <c r="AD129" s="14"/>
      <c r="AE129" s="14"/>
      <c r="AT129" s="240" t="s">
        <v>131</v>
      </c>
      <c r="AU129" s="240" t="s">
        <v>81</v>
      </c>
      <c r="AV129" s="14" t="s">
        <v>81</v>
      </c>
      <c r="AW129" s="14" t="s">
        <v>32</v>
      </c>
      <c r="AX129" s="14" t="s">
        <v>79</v>
      </c>
      <c r="AY129" s="240" t="s">
        <v>121</v>
      </c>
    </row>
    <row r="130" spans="1:65" s="2" customFormat="1" ht="16.5" customHeight="1">
      <c r="A130" s="39"/>
      <c r="B130" s="40"/>
      <c r="C130" s="242" t="s">
        <v>7</v>
      </c>
      <c r="D130" s="242" t="s">
        <v>158</v>
      </c>
      <c r="E130" s="243" t="s">
        <v>566</v>
      </c>
      <c r="F130" s="244" t="s">
        <v>567</v>
      </c>
      <c r="G130" s="245" t="s">
        <v>136</v>
      </c>
      <c r="H130" s="246">
        <v>4</v>
      </c>
      <c r="I130" s="247"/>
      <c r="J130" s="248">
        <f>ROUND(I130*H130,2)</f>
        <v>0</v>
      </c>
      <c r="K130" s="244" t="s">
        <v>128</v>
      </c>
      <c r="L130" s="249"/>
      <c r="M130" s="250" t="s">
        <v>19</v>
      </c>
      <c r="N130" s="251" t="s">
        <v>42</v>
      </c>
      <c r="O130" s="85"/>
      <c r="P130" s="215">
        <f>O130*H130</f>
        <v>0</v>
      </c>
      <c r="Q130" s="215">
        <v>0.17035</v>
      </c>
      <c r="R130" s="215">
        <f>Q130*H130</f>
        <v>0.6814</v>
      </c>
      <c r="S130" s="215">
        <v>0</v>
      </c>
      <c r="T130" s="216">
        <f>S130*H130</f>
        <v>0</v>
      </c>
      <c r="U130" s="39"/>
      <c r="V130" s="39"/>
      <c r="W130" s="39"/>
      <c r="X130" s="39"/>
      <c r="Y130" s="39"/>
      <c r="Z130" s="39"/>
      <c r="AA130" s="39"/>
      <c r="AB130" s="39"/>
      <c r="AC130" s="39"/>
      <c r="AD130" s="39"/>
      <c r="AE130" s="39"/>
      <c r="AR130" s="217" t="s">
        <v>161</v>
      </c>
      <c r="AT130" s="217" t="s">
        <v>158</v>
      </c>
      <c r="AU130" s="217" t="s">
        <v>81</v>
      </c>
      <c r="AY130" s="18" t="s">
        <v>121</v>
      </c>
      <c r="BE130" s="218">
        <f>IF(N130="základní",J130,0)</f>
        <v>0</v>
      </c>
      <c r="BF130" s="218">
        <f>IF(N130="snížená",J130,0)</f>
        <v>0</v>
      </c>
      <c r="BG130" s="218">
        <f>IF(N130="zákl. přenesená",J130,0)</f>
        <v>0</v>
      </c>
      <c r="BH130" s="218">
        <f>IF(N130="sníž. přenesená",J130,0)</f>
        <v>0</v>
      </c>
      <c r="BI130" s="218">
        <f>IF(N130="nulová",J130,0)</f>
        <v>0</v>
      </c>
      <c r="BJ130" s="18" t="s">
        <v>79</v>
      </c>
      <c r="BK130" s="218">
        <f>ROUND(I130*H130,2)</f>
        <v>0</v>
      </c>
      <c r="BL130" s="18" t="s">
        <v>137</v>
      </c>
      <c r="BM130" s="217" t="s">
        <v>568</v>
      </c>
    </row>
    <row r="131" spans="1:51" s="14" customFormat="1" ht="12">
      <c r="A131" s="14"/>
      <c r="B131" s="230"/>
      <c r="C131" s="231"/>
      <c r="D131" s="221" t="s">
        <v>131</v>
      </c>
      <c r="E131" s="232" t="s">
        <v>19</v>
      </c>
      <c r="F131" s="233" t="s">
        <v>535</v>
      </c>
      <c r="G131" s="231"/>
      <c r="H131" s="234">
        <v>4</v>
      </c>
      <c r="I131" s="235"/>
      <c r="J131" s="231"/>
      <c r="K131" s="231"/>
      <c r="L131" s="236"/>
      <c r="M131" s="237"/>
      <c r="N131" s="238"/>
      <c r="O131" s="238"/>
      <c r="P131" s="238"/>
      <c r="Q131" s="238"/>
      <c r="R131" s="238"/>
      <c r="S131" s="238"/>
      <c r="T131" s="239"/>
      <c r="U131" s="14"/>
      <c r="V131" s="14"/>
      <c r="W131" s="14"/>
      <c r="X131" s="14"/>
      <c r="Y131" s="14"/>
      <c r="Z131" s="14"/>
      <c r="AA131" s="14"/>
      <c r="AB131" s="14"/>
      <c r="AC131" s="14"/>
      <c r="AD131" s="14"/>
      <c r="AE131" s="14"/>
      <c r="AT131" s="240" t="s">
        <v>131</v>
      </c>
      <c r="AU131" s="240" t="s">
        <v>81</v>
      </c>
      <c r="AV131" s="14" t="s">
        <v>81</v>
      </c>
      <c r="AW131" s="14" t="s">
        <v>32</v>
      </c>
      <c r="AX131" s="14" t="s">
        <v>79</v>
      </c>
      <c r="AY131" s="240" t="s">
        <v>121</v>
      </c>
    </row>
    <row r="132" spans="1:65" s="2" customFormat="1" ht="16.5" customHeight="1">
      <c r="A132" s="39"/>
      <c r="B132" s="40"/>
      <c r="C132" s="242" t="s">
        <v>236</v>
      </c>
      <c r="D132" s="242" t="s">
        <v>158</v>
      </c>
      <c r="E132" s="243" t="s">
        <v>569</v>
      </c>
      <c r="F132" s="244" t="s">
        <v>570</v>
      </c>
      <c r="G132" s="245" t="s">
        <v>136</v>
      </c>
      <c r="H132" s="246">
        <v>4</v>
      </c>
      <c r="I132" s="247"/>
      <c r="J132" s="248">
        <f>ROUND(I132*H132,2)</f>
        <v>0</v>
      </c>
      <c r="K132" s="244" t="s">
        <v>128</v>
      </c>
      <c r="L132" s="249"/>
      <c r="M132" s="250" t="s">
        <v>19</v>
      </c>
      <c r="N132" s="251" t="s">
        <v>42</v>
      </c>
      <c r="O132" s="85"/>
      <c r="P132" s="215">
        <f>O132*H132</f>
        <v>0</v>
      </c>
      <c r="Q132" s="215">
        <v>0.17431</v>
      </c>
      <c r="R132" s="215">
        <f>Q132*H132</f>
        <v>0.69724</v>
      </c>
      <c r="S132" s="215">
        <v>0</v>
      </c>
      <c r="T132" s="216">
        <f>S132*H132</f>
        <v>0</v>
      </c>
      <c r="U132" s="39"/>
      <c r="V132" s="39"/>
      <c r="W132" s="39"/>
      <c r="X132" s="39"/>
      <c r="Y132" s="39"/>
      <c r="Z132" s="39"/>
      <c r="AA132" s="39"/>
      <c r="AB132" s="39"/>
      <c r="AC132" s="39"/>
      <c r="AD132" s="39"/>
      <c r="AE132" s="39"/>
      <c r="AR132" s="217" t="s">
        <v>161</v>
      </c>
      <c r="AT132" s="217" t="s">
        <v>158</v>
      </c>
      <c r="AU132" s="217" t="s">
        <v>81</v>
      </c>
      <c r="AY132" s="18" t="s">
        <v>121</v>
      </c>
      <c r="BE132" s="218">
        <f>IF(N132="základní",J132,0)</f>
        <v>0</v>
      </c>
      <c r="BF132" s="218">
        <f>IF(N132="snížená",J132,0)</f>
        <v>0</v>
      </c>
      <c r="BG132" s="218">
        <f>IF(N132="zákl. přenesená",J132,0)</f>
        <v>0</v>
      </c>
      <c r="BH132" s="218">
        <f>IF(N132="sníž. přenesená",J132,0)</f>
        <v>0</v>
      </c>
      <c r="BI132" s="218">
        <f>IF(N132="nulová",J132,0)</f>
        <v>0</v>
      </c>
      <c r="BJ132" s="18" t="s">
        <v>79</v>
      </c>
      <c r="BK132" s="218">
        <f>ROUND(I132*H132,2)</f>
        <v>0</v>
      </c>
      <c r="BL132" s="18" t="s">
        <v>137</v>
      </c>
      <c r="BM132" s="217" t="s">
        <v>571</v>
      </c>
    </row>
    <row r="133" spans="1:51" s="14" customFormat="1" ht="12">
      <c r="A133" s="14"/>
      <c r="B133" s="230"/>
      <c r="C133" s="231"/>
      <c r="D133" s="221" t="s">
        <v>131</v>
      </c>
      <c r="E133" s="232" t="s">
        <v>19</v>
      </c>
      <c r="F133" s="233" t="s">
        <v>535</v>
      </c>
      <c r="G133" s="231"/>
      <c r="H133" s="234">
        <v>4</v>
      </c>
      <c r="I133" s="235"/>
      <c r="J133" s="231"/>
      <c r="K133" s="231"/>
      <c r="L133" s="236"/>
      <c r="M133" s="237"/>
      <c r="N133" s="238"/>
      <c r="O133" s="238"/>
      <c r="P133" s="238"/>
      <c r="Q133" s="238"/>
      <c r="R133" s="238"/>
      <c r="S133" s="238"/>
      <c r="T133" s="239"/>
      <c r="U133" s="14"/>
      <c r="V133" s="14"/>
      <c r="W133" s="14"/>
      <c r="X133" s="14"/>
      <c r="Y133" s="14"/>
      <c r="Z133" s="14"/>
      <c r="AA133" s="14"/>
      <c r="AB133" s="14"/>
      <c r="AC133" s="14"/>
      <c r="AD133" s="14"/>
      <c r="AE133" s="14"/>
      <c r="AT133" s="240" t="s">
        <v>131</v>
      </c>
      <c r="AU133" s="240" t="s">
        <v>81</v>
      </c>
      <c r="AV133" s="14" t="s">
        <v>81</v>
      </c>
      <c r="AW133" s="14" t="s">
        <v>32</v>
      </c>
      <c r="AX133" s="14" t="s">
        <v>79</v>
      </c>
      <c r="AY133" s="240" t="s">
        <v>121</v>
      </c>
    </row>
    <row r="134" spans="1:65" s="2" customFormat="1" ht="16.5" customHeight="1">
      <c r="A134" s="39"/>
      <c r="B134" s="40"/>
      <c r="C134" s="242" t="s">
        <v>243</v>
      </c>
      <c r="D134" s="242" t="s">
        <v>158</v>
      </c>
      <c r="E134" s="243" t="s">
        <v>572</v>
      </c>
      <c r="F134" s="244" t="s">
        <v>573</v>
      </c>
      <c r="G134" s="245" t="s">
        <v>136</v>
      </c>
      <c r="H134" s="246">
        <v>4</v>
      </c>
      <c r="I134" s="247"/>
      <c r="J134" s="248">
        <f>ROUND(I134*H134,2)</f>
        <v>0</v>
      </c>
      <c r="K134" s="244" t="s">
        <v>128</v>
      </c>
      <c r="L134" s="249"/>
      <c r="M134" s="250" t="s">
        <v>19</v>
      </c>
      <c r="N134" s="251" t="s">
        <v>42</v>
      </c>
      <c r="O134" s="85"/>
      <c r="P134" s="215">
        <f>O134*H134</f>
        <v>0</v>
      </c>
      <c r="Q134" s="215">
        <v>0.17827</v>
      </c>
      <c r="R134" s="215">
        <f>Q134*H134</f>
        <v>0.71308</v>
      </c>
      <c r="S134" s="215">
        <v>0</v>
      </c>
      <c r="T134" s="216">
        <f>S134*H134</f>
        <v>0</v>
      </c>
      <c r="U134" s="39"/>
      <c r="V134" s="39"/>
      <c r="W134" s="39"/>
      <c r="X134" s="39"/>
      <c r="Y134" s="39"/>
      <c r="Z134" s="39"/>
      <c r="AA134" s="39"/>
      <c r="AB134" s="39"/>
      <c r="AC134" s="39"/>
      <c r="AD134" s="39"/>
      <c r="AE134" s="39"/>
      <c r="AR134" s="217" t="s">
        <v>161</v>
      </c>
      <c r="AT134" s="217" t="s">
        <v>158</v>
      </c>
      <c r="AU134" s="217" t="s">
        <v>81</v>
      </c>
      <c r="AY134" s="18" t="s">
        <v>121</v>
      </c>
      <c r="BE134" s="218">
        <f>IF(N134="základní",J134,0)</f>
        <v>0</v>
      </c>
      <c r="BF134" s="218">
        <f>IF(N134="snížená",J134,0)</f>
        <v>0</v>
      </c>
      <c r="BG134" s="218">
        <f>IF(N134="zákl. přenesená",J134,0)</f>
        <v>0</v>
      </c>
      <c r="BH134" s="218">
        <f>IF(N134="sníž. přenesená",J134,0)</f>
        <v>0</v>
      </c>
      <c r="BI134" s="218">
        <f>IF(N134="nulová",J134,0)</f>
        <v>0</v>
      </c>
      <c r="BJ134" s="18" t="s">
        <v>79</v>
      </c>
      <c r="BK134" s="218">
        <f>ROUND(I134*H134,2)</f>
        <v>0</v>
      </c>
      <c r="BL134" s="18" t="s">
        <v>137</v>
      </c>
      <c r="BM134" s="217" t="s">
        <v>574</v>
      </c>
    </row>
    <row r="135" spans="1:51" s="14" customFormat="1" ht="12">
      <c r="A135" s="14"/>
      <c r="B135" s="230"/>
      <c r="C135" s="231"/>
      <c r="D135" s="221" t="s">
        <v>131</v>
      </c>
      <c r="E135" s="232" t="s">
        <v>19</v>
      </c>
      <c r="F135" s="233" t="s">
        <v>535</v>
      </c>
      <c r="G135" s="231"/>
      <c r="H135" s="234">
        <v>4</v>
      </c>
      <c r="I135" s="235"/>
      <c r="J135" s="231"/>
      <c r="K135" s="231"/>
      <c r="L135" s="236"/>
      <c r="M135" s="237"/>
      <c r="N135" s="238"/>
      <c r="O135" s="238"/>
      <c r="P135" s="238"/>
      <c r="Q135" s="238"/>
      <c r="R135" s="238"/>
      <c r="S135" s="238"/>
      <c r="T135" s="239"/>
      <c r="U135" s="14"/>
      <c r="V135" s="14"/>
      <c r="W135" s="14"/>
      <c r="X135" s="14"/>
      <c r="Y135" s="14"/>
      <c r="Z135" s="14"/>
      <c r="AA135" s="14"/>
      <c r="AB135" s="14"/>
      <c r="AC135" s="14"/>
      <c r="AD135" s="14"/>
      <c r="AE135" s="14"/>
      <c r="AT135" s="240" t="s">
        <v>131</v>
      </c>
      <c r="AU135" s="240" t="s">
        <v>81</v>
      </c>
      <c r="AV135" s="14" t="s">
        <v>81</v>
      </c>
      <c r="AW135" s="14" t="s">
        <v>32</v>
      </c>
      <c r="AX135" s="14" t="s">
        <v>79</v>
      </c>
      <c r="AY135" s="240" t="s">
        <v>121</v>
      </c>
    </row>
    <row r="136" spans="1:65" s="2" customFormat="1" ht="16.5" customHeight="1">
      <c r="A136" s="39"/>
      <c r="B136" s="40"/>
      <c r="C136" s="242" t="s">
        <v>248</v>
      </c>
      <c r="D136" s="242" t="s">
        <v>158</v>
      </c>
      <c r="E136" s="243" t="s">
        <v>575</v>
      </c>
      <c r="F136" s="244" t="s">
        <v>576</v>
      </c>
      <c r="G136" s="245" t="s">
        <v>136</v>
      </c>
      <c r="H136" s="246">
        <v>2</v>
      </c>
      <c r="I136" s="247"/>
      <c r="J136" s="248">
        <f>ROUND(I136*H136,2)</f>
        <v>0</v>
      </c>
      <c r="K136" s="244" t="s">
        <v>128</v>
      </c>
      <c r="L136" s="249"/>
      <c r="M136" s="250" t="s">
        <v>19</v>
      </c>
      <c r="N136" s="251" t="s">
        <v>42</v>
      </c>
      <c r="O136" s="85"/>
      <c r="P136" s="215">
        <f>O136*H136</f>
        <v>0</v>
      </c>
      <c r="Q136" s="215">
        <v>0.18223</v>
      </c>
      <c r="R136" s="215">
        <f>Q136*H136</f>
        <v>0.36446</v>
      </c>
      <c r="S136" s="215">
        <v>0</v>
      </c>
      <c r="T136" s="216">
        <f>S136*H136</f>
        <v>0</v>
      </c>
      <c r="U136" s="39"/>
      <c r="V136" s="39"/>
      <c r="W136" s="39"/>
      <c r="X136" s="39"/>
      <c r="Y136" s="39"/>
      <c r="Z136" s="39"/>
      <c r="AA136" s="39"/>
      <c r="AB136" s="39"/>
      <c r="AC136" s="39"/>
      <c r="AD136" s="39"/>
      <c r="AE136" s="39"/>
      <c r="AR136" s="217" t="s">
        <v>161</v>
      </c>
      <c r="AT136" s="217" t="s">
        <v>158</v>
      </c>
      <c r="AU136" s="217" t="s">
        <v>81</v>
      </c>
      <c r="AY136" s="18" t="s">
        <v>121</v>
      </c>
      <c r="BE136" s="218">
        <f>IF(N136="základní",J136,0)</f>
        <v>0</v>
      </c>
      <c r="BF136" s="218">
        <f>IF(N136="snížená",J136,0)</f>
        <v>0</v>
      </c>
      <c r="BG136" s="218">
        <f>IF(N136="zákl. přenesená",J136,0)</f>
        <v>0</v>
      </c>
      <c r="BH136" s="218">
        <f>IF(N136="sníž. přenesená",J136,0)</f>
        <v>0</v>
      </c>
      <c r="BI136" s="218">
        <f>IF(N136="nulová",J136,0)</f>
        <v>0</v>
      </c>
      <c r="BJ136" s="18" t="s">
        <v>79</v>
      </c>
      <c r="BK136" s="218">
        <f>ROUND(I136*H136,2)</f>
        <v>0</v>
      </c>
      <c r="BL136" s="18" t="s">
        <v>137</v>
      </c>
      <c r="BM136" s="217" t="s">
        <v>577</v>
      </c>
    </row>
    <row r="137" spans="1:51" s="14" customFormat="1" ht="12">
      <c r="A137" s="14"/>
      <c r="B137" s="230"/>
      <c r="C137" s="231"/>
      <c r="D137" s="221" t="s">
        <v>131</v>
      </c>
      <c r="E137" s="232" t="s">
        <v>19</v>
      </c>
      <c r="F137" s="233" t="s">
        <v>578</v>
      </c>
      <c r="G137" s="231"/>
      <c r="H137" s="234">
        <v>2</v>
      </c>
      <c r="I137" s="235"/>
      <c r="J137" s="231"/>
      <c r="K137" s="231"/>
      <c r="L137" s="236"/>
      <c r="M137" s="237"/>
      <c r="N137" s="238"/>
      <c r="O137" s="238"/>
      <c r="P137" s="238"/>
      <c r="Q137" s="238"/>
      <c r="R137" s="238"/>
      <c r="S137" s="238"/>
      <c r="T137" s="239"/>
      <c r="U137" s="14"/>
      <c r="V137" s="14"/>
      <c r="W137" s="14"/>
      <c r="X137" s="14"/>
      <c r="Y137" s="14"/>
      <c r="Z137" s="14"/>
      <c r="AA137" s="14"/>
      <c r="AB137" s="14"/>
      <c r="AC137" s="14"/>
      <c r="AD137" s="14"/>
      <c r="AE137" s="14"/>
      <c r="AT137" s="240" t="s">
        <v>131</v>
      </c>
      <c r="AU137" s="240" t="s">
        <v>81</v>
      </c>
      <c r="AV137" s="14" t="s">
        <v>81</v>
      </c>
      <c r="AW137" s="14" t="s">
        <v>32</v>
      </c>
      <c r="AX137" s="14" t="s">
        <v>79</v>
      </c>
      <c r="AY137" s="240" t="s">
        <v>121</v>
      </c>
    </row>
    <row r="138" spans="1:65" s="2" customFormat="1" ht="90" customHeight="1">
      <c r="A138" s="39"/>
      <c r="B138" s="40"/>
      <c r="C138" s="205" t="s">
        <v>254</v>
      </c>
      <c r="D138" s="206" t="s">
        <v>124</v>
      </c>
      <c r="E138" s="207" t="s">
        <v>153</v>
      </c>
      <c r="F138" s="208" t="s">
        <v>154</v>
      </c>
      <c r="G138" s="209" t="s">
        <v>136</v>
      </c>
      <c r="H138" s="210">
        <v>7</v>
      </c>
      <c r="I138" s="211"/>
      <c r="J138" s="212">
        <f>ROUND(I138*H138,2)</f>
        <v>0</v>
      </c>
      <c r="K138" s="208" t="s">
        <v>128</v>
      </c>
      <c r="L138" s="45"/>
      <c r="M138" s="213" t="s">
        <v>19</v>
      </c>
      <c r="N138" s="214" t="s">
        <v>42</v>
      </c>
      <c r="O138" s="85"/>
      <c r="P138" s="215">
        <f>O138*H138</f>
        <v>0</v>
      </c>
      <c r="Q138" s="215">
        <v>0</v>
      </c>
      <c r="R138" s="215">
        <f>Q138*H138</f>
        <v>0</v>
      </c>
      <c r="S138" s="215">
        <v>0</v>
      </c>
      <c r="T138" s="216">
        <f>S138*H138</f>
        <v>0</v>
      </c>
      <c r="U138" s="39"/>
      <c r="V138" s="39"/>
      <c r="W138" s="39"/>
      <c r="X138" s="39"/>
      <c r="Y138" s="39"/>
      <c r="Z138" s="39"/>
      <c r="AA138" s="39"/>
      <c r="AB138" s="39"/>
      <c r="AC138" s="39"/>
      <c r="AD138" s="39"/>
      <c r="AE138" s="39"/>
      <c r="AR138" s="217" t="s">
        <v>137</v>
      </c>
      <c r="AT138" s="217" t="s">
        <v>124</v>
      </c>
      <c r="AU138" s="217" t="s">
        <v>81</v>
      </c>
      <c r="AY138" s="18" t="s">
        <v>121</v>
      </c>
      <c r="BE138" s="218">
        <f>IF(N138="základní",J138,0)</f>
        <v>0</v>
      </c>
      <c r="BF138" s="218">
        <f>IF(N138="snížená",J138,0)</f>
        <v>0</v>
      </c>
      <c r="BG138" s="218">
        <f>IF(N138="zákl. přenesená",J138,0)</f>
        <v>0</v>
      </c>
      <c r="BH138" s="218">
        <f>IF(N138="sníž. přenesená",J138,0)</f>
        <v>0</v>
      </c>
      <c r="BI138" s="218">
        <f>IF(N138="nulová",J138,0)</f>
        <v>0</v>
      </c>
      <c r="BJ138" s="18" t="s">
        <v>79</v>
      </c>
      <c r="BK138" s="218">
        <f>ROUND(I138*H138,2)</f>
        <v>0</v>
      </c>
      <c r="BL138" s="18" t="s">
        <v>137</v>
      </c>
      <c r="BM138" s="217" t="s">
        <v>579</v>
      </c>
    </row>
    <row r="139" spans="1:51" s="13" customFormat="1" ht="12">
      <c r="A139" s="13"/>
      <c r="B139" s="219"/>
      <c r="C139" s="220"/>
      <c r="D139" s="221" t="s">
        <v>131</v>
      </c>
      <c r="E139" s="222" t="s">
        <v>19</v>
      </c>
      <c r="F139" s="223" t="s">
        <v>132</v>
      </c>
      <c r="G139" s="220"/>
      <c r="H139" s="222" t="s">
        <v>19</v>
      </c>
      <c r="I139" s="224"/>
      <c r="J139" s="220"/>
      <c r="K139" s="220"/>
      <c r="L139" s="225"/>
      <c r="M139" s="226"/>
      <c r="N139" s="227"/>
      <c r="O139" s="227"/>
      <c r="P139" s="227"/>
      <c r="Q139" s="227"/>
      <c r="R139" s="227"/>
      <c r="S139" s="227"/>
      <c r="T139" s="228"/>
      <c r="U139" s="13"/>
      <c r="V139" s="13"/>
      <c r="W139" s="13"/>
      <c r="X139" s="13"/>
      <c r="Y139" s="13"/>
      <c r="Z139" s="13"/>
      <c r="AA139" s="13"/>
      <c r="AB139" s="13"/>
      <c r="AC139" s="13"/>
      <c r="AD139" s="13"/>
      <c r="AE139" s="13"/>
      <c r="AT139" s="229" t="s">
        <v>131</v>
      </c>
      <c r="AU139" s="229" t="s">
        <v>81</v>
      </c>
      <c r="AV139" s="13" t="s">
        <v>79</v>
      </c>
      <c r="AW139" s="13" t="s">
        <v>32</v>
      </c>
      <c r="AX139" s="13" t="s">
        <v>71</v>
      </c>
      <c r="AY139" s="229" t="s">
        <v>121</v>
      </c>
    </row>
    <row r="140" spans="1:51" s="14" customFormat="1" ht="12">
      <c r="A140" s="14"/>
      <c r="B140" s="230"/>
      <c r="C140" s="231"/>
      <c r="D140" s="221" t="s">
        <v>131</v>
      </c>
      <c r="E140" s="232" t="s">
        <v>19</v>
      </c>
      <c r="F140" s="233" t="s">
        <v>580</v>
      </c>
      <c r="G140" s="231"/>
      <c r="H140" s="234">
        <v>7</v>
      </c>
      <c r="I140" s="235"/>
      <c r="J140" s="231"/>
      <c r="K140" s="231"/>
      <c r="L140" s="236"/>
      <c r="M140" s="237"/>
      <c r="N140" s="238"/>
      <c r="O140" s="238"/>
      <c r="P140" s="238"/>
      <c r="Q140" s="238"/>
      <c r="R140" s="238"/>
      <c r="S140" s="238"/>
      <c r="T140" s="239"/>
      <c r="U140" s="14"/>
      <c r="V140" s="14"/>
      <c r="W140" s="14"/>
      <c r="X140" s="14"/>
      <c r="Y140" s="14"/>
      <c r="Z140" s="14"/>
      <c r="AA140" s="14"/>
      <c r="AB140" s="14"/>
      <c r="AC140" s="14"/>
      <c r="AD140" s="14"/>
      <c r="AE140" s="14"/>
      <c r="AT140" s="240" t="s">
        <v>131</v>
      </c>
      <c r="AU140" s="240" t="s">
        <v>81</v>
      </c>
      <c r="AV140" s="14" t="s">
        <v>81</v>
      </c>
      <c r="AW140" s="14" t="s">
        <v>32</v>
      </c>
      <c r="AX140" s="14" t="s">
        <v>71</v>
      </c>
      <c r="AY140" s="240" t="s">
        <v>121</v>
      </c>
    </row>
    <row r="141" spans="1:51" s="15" customFormat="1" ht="12">
      <c r="A141" s="15"/>
      <c r="B141" s="255"/>
      <c r="C141" s="256"/>
      <c r="D141" s="221" t="s">
        <v>131</v>
      </c>
      <c r="E141" s="257" t="s">
        <v>19</v>
      </c>
      <c r="F141" s="258" t="s">
        <v>208</v>
      </c>
      <c r="G141" s="256"/>
      <c r="H141" s="259">
        <v>7</v>
      </c>
      <c r="I141" s="260"/>
      <c r="J141" s="256"/>
      <c r="K141" s="256"/>
      <c r="L141" s="261"/>
      <c r="M141" s="262"/>
      <c r="N141" s="263"/>
      <c r="O141" s="263"/>
      <c r="P141" s="263"/>
      <c r="Q141" s="263"/>
      <c r="R141" s="263"/>
      <c r="S141" s="263"/>
      <c r="T141" s="264"/>
      <c r="U141" s="15"/>
      <c r="V141" s="15"/>
      <c r="W141" s="15"/>
      <c r="X141" s="15"/>
      <c r="Y141" s="15"/>
      <c r="Z141" s="15"/>
      <c r="AA141" s="15"/>
      <c r="AB141" s="15"/>
      <c r="AC141" s="15"/>
      <c r="AD141" s="15"/>
      <c r="AE141" s="15"/>
      <c r="AT141" s="265" t="s">
        <v>131</v>
      </c>
      <c r="AU141" s="265" t="s">
        <v>81</v>
      </c>
      <c r="AV141" s="15" t="s">
        <v>137</v>
      </c>
      <c r="AW141" s="15" t="s">
        <v>32</v>
      </c>
      <c r="AX141" s="15" t="s">
        <v>79</v>
      </c>
      <c r="AY141" s="265" t="s">
        <v>121</v>
      </c>
    </row>
    <row r="142" spans="1:65" s="2" customFormat="1" ht="16.5" customHeight="1">
      <c r="A142" s="39"/>
      <c r="B142" s="40"/>
      <c r="C142" s="242" t="s">
        <v>259</v>
      </c>
      <c r="D142" s="242" t="s">
        <v>158</v>
      </c>
      <c r="E142" s="243" t="s">
        <v>159</v>
      </c>
      <c r="F142" s="244" t="s">
        <v>160</v>
      </c>
      <c r="G142" s="245" t="s">
        <v>136</v>
      </c>
      <c r="H142" s="246">
        <v>270</v>
      </c>
      <c r="I142" s="247"/>
      <c r="J142" s="248">
        <f>ROUND(I142*H142,2)</f>
        <v>0</v>
      </c>
      <c r="K142" s="244" t="s">
        <v>128</v>
      </c>
      <c r="L142" s="249"/>
      <c r="M142" s="250" t="s">
        <v>19</v>
      </c>
      <c r="N142" s="251" t="s">
        <v>42</v>
      </c>
      <c r="O142" s="85"/>
      <c r="P142" s="215">
        <f>O142*H142</f>
        <v>0</v>
      </c>
      <c r="Q142" s="215">
        <v>0.00021</v>
      </c>
      <c r="R142" s="215">
        <f>Q142*H142</f>
        <v>0.0567</v>
      </c>
      <c r="S142" s="215">
        <v>0</v>
      </c>
      <c r="T142" s="216">
        <f>S142*H142</f>
        <v>0</v>
      </c>
      <c r="U142" s="39"/>
      <c r="V142" s="39"/>
      <c r="W142" s="39"/>
      <c r="X142" s="39"/>
      <c r="Y142" s="39"/>
      <c r="Z142" s="39"/>
      <c r="AA142" s="39"/>
      <c r="AB142" s="39"/>
      <c r="AC142" s="39"/>
      <c r="AD142" s="39"/>
      <c r="AE142" s="39"/>
      <c r="AR142" s="217" t="s">
        <v>161</v>
      </c>
      <c r="AT142" s="217" t="s">
        <v>158</v>
      </c>
      <c r="AU142" s="217" t="s">
        <v>81</v>
      </c>
      <c r="AY142" s="18" t="s">
        <v>121</v>
      </c>
      <c r="BE142" s="218">
        <f>IF(N142="základní",J142,0)</f>
        <v>0</v>
      </c>
      <c r="BF142" s="218">
        <f>IF(N142="snížená",J142,0)</f>
        <v>0</v>
      </c>
      <c r="BG142" s="218">
        <f>IF(N142="zákl. přenesená",J142,0)</f>
        <v>0</v>
      </c>
      <c r="BH142" s="218">
        <f>IF(N142="sníž. přenesená",J142,0)</f>
        <v>0</v>
      </c>
      <c r="BI142" s="218">
        <f>IF(N142="nulová",J142,0)</f>
        <v>0</v>
      </c>
      <c r="BJ142" s="18" t="s">
        <v>79</v>
      </c>
      <c r="BK142" s="218">
        <f>ROUND(I142*H142,2)</f>
        <v>0</v>
      </c>
      <c r="BL142" s="18" t="s">
        <v>137</v>
      </c>
      <c r="BM142" s="217" t="s">
        <v>581</v>
      </c>
    </row>
    <row r="143" spans="1:51" s="14" customFormat="1" ht="12">
      <c r="A143" s="14"/>
      <c r="B143" s="230"/>
      <c r="C143" s="231"/>
      <c r="D143" s="221" t="s">
        <v>131</v>
      </c>
      <c r="E143" s="232" t="s">
        <v>19</v>
      </c>
      <c r="F143" s="233" t="s">
        <v>582</v>
      </c>
      <c r="G143" s="231"/>
      <c r="H143" s="234">
        <v>270</v>
      </c>
      <c r="I143" s="235"/>
      <c r="J143" s="231"/>
      <c r="K143" s="231"/>
      <c r="L143" s="236"/>
      <c r="M143" s="237"/>
      <c r="N143" s="238"/>
      <c r="O143" s="238"/>
      <c r="P143" s="238"/>
      <c r="Q143" s="238"/>
      <c r="R143" s="238"/>
      <c r="S143" s="238"/>
      <c r="T143" s="239"/>
      <c r="U143" s="14"/>
      <c r="V143" s="14"/>
      <c r="W143" s="14"/>
      <c r="X143" s="14"/>
      <c r="Y143" s="14"/>
      <c r="Z143" s="14"/>
      <c r="AA143" s="14"/>
      <c r="AB143" s="14"/>
      <c r="AC143" s="14"/>
      <c r="AD143" s="14"/>
      <c r="AE143" s="14"/>
      <c r="AT143" s="240" t="s">
        <v>131</v>
      </c>
      <c r="AU143" s="240" t="s">
        <v>81</v>
      </c>
      <c r="AV143" s="14" t="s">
        <v>81</v>
      </c>
      <c r="AW143" s="14" t="s">
        <v>32</v>
      </c>
      <c r="AX143" s="14" t="s">
        <v>79</v>
      </c>
      <c r="AY143" s="240" t="s">
        <v>121</v>
      </c>
    </row>
    <row r="144" spans="1:65" s="2" customFormat="1" ht="16.5" customHeight="1">
      <c r="A144" s="39"/>
      <c r="B144" s="40"/>
      <c r="C144" s="242" t="s">
        <v>264</v>
      </c>
      <c r="D144" s="242" t="s">
        <v>158</v>
      </c>
      <c r="E144" s="243" t="s">
        <v>583</v>
      </c>
      <c r="F144" s="244" t="s">
        <v>584</v>
      </c>
      <c r="G144" s="245" t="s">
        <v>191</v>
      </c>
      <c r="H144" s="246">
        <v>18</v>
      </c>
      <c r="I144" s="247"/>
      <c r="J144" s="248">
        <f>ROUND(I144*H144,2)</f>
        <v>0</v>
      </c>
      <c r="K144" s="244" t="s">
        <v>128</v>
      </c>
      <c r="L144" s="249"/>
      <c r="M144" s="250" t="s">
        <v>19</v>
      </c>
      <c r="N144" s="251" t="s">
        <v>42</v>
      </c>
      <c r="O144" s="85"/>
      <c r="P144" s="215">
        <f>O144*H144</f>
        <v>0</v>
      </c>
      <c r="Q144" s="215">
        <v>0.001</v>
      </c>
      <c r="R144" s="215">
        <f>Q144*H144</f>
        <v>0.018000000000000002</v>
      </c>
      <c r="S144" s="215">
        <v>0</v>
      </c>
      <c r="T144" s="216">
        <f>S144*H144</f>
        <v>0</v>
      </c>
      <c r="U144" s="39"/>
      <c r="V144" s="39"/>
      <c r="W144" s="39"/>
      <c r="X144" s="39"/>
      <c r="Y144" s="39"/>
      <c r="Z144" s="39"/>
      <c r="AA144" s="39"/>
      <c r="AB144" s="39"/>
      <c r="AC144" s="39"/>
      <c r="AD144" s="39"/>
      <c r="AE144" s="39"/>
      <c r="AR144" s="217" t="s">
        <v>161</v>
      </c>
      <c r="AT144" s="217" t="s">
        <v>158</v>
      </c>
      <c r="AU144" s="217" t="s">
        <v>81</v>
      </c>
      <c r="AY144" s="18" t="s">
        <v>121</v>
      </c>
      <c r="BE144" s="218">
        <f>IF(N144="základní",J144,0)</f>
        <v>0</v>
      </c>
      <c r="BF144" s="218">
        <f>IF(N144="snížená",J144,0)</f>
        <v>0</v>
      </c>
      <c r="BG144" s="218">
        <f>IF(N144="zákl. přenesená",J144,0)</f>
        <v>0</v>
      </c>
      <c r="BH144" s="218">
        <f>IF(N144="sníž. přenesená",J144,0)</f>
        <v>0</v>
      </c>
      <c r="BI144" s="218">
        <f>IF(N144="nulová",J144,0)</f>
        <v>0</v>
      </c>
      <c r="BJ144" s="18" t="s">
        <v>79</v>
      </c>
      <c r="BK144" s="218">
        <f>ROUND(I144*H144,2)</f>
        <v>0</v>
      </c>
      <c r="BL144" s="18" t="s">
        <v>137</v>
      </c>
      <c r="BM144" s="217" t="s">
        <v>585</v>
      </c>
    </row>
    <row r="145" spans="1:65" s="2" customFormat="1" ht="16.5" customHeight="1">
      <c r="A145" s="39"/>
      <c r="B145" s="40"/>
      <c r="C145" s="242" t="s">
        <v>269</v>
      </c>
      <c r="D145" s="254" t="s">
        <v>158</v>
      </c>
      <c r="E145" s="243" t="s">
        <v>164</v>
      </c>
      <c r="F145" s="244" t="s">
        <v>165</v>
      </c>
      <c r="G145" s="245" t="s">
        <v>136</v>
      </c>
      <c r="H145" s="246">
        <v>186</v>
      </c>
      <c r="I145" s="247"/>
      <c r="J145" s="248">
        <f>ROUND(I145*H145,2)</f>
        <v>0</v>
      </c>
      <c r="K145" s="244" t="s">
        <v>19</v>
      </c>
      <c r="L145" s="249"/>
      <c r="M145" s="250" t="s">
        <v>19</v>
      </c>
      <c r="N145" s="251" t="s">
        <v>42</v>
      </c>
      <c r="O145" s="85"/>
      <c r="P145" s="215">
        <f>O145*H145</f>
        <v>0</v>
      </c>
      <c r="Q145" s="215">
        <v>9E-05</v>
      </c>
      <c r="R145" s="215">
        <f>Q145*H145</f>
        <v>0.01674</v>
      </c>
      <c r="S145" s="215">
        <v>0</v>
      </c>
      <c r="T145" s="216">
        <f>S145*H145</f>
        <v>0</v>
      </c>
      <c r="U145" s="39"/>
      <c r="V145" s="39"/>
      <c r="W145" s="39"/>
      <c r="X145" s="39"/>
      <c r="Y145" s="39"/>
      <c r="Z145" s="39"/>
      <c r="AA145" s="39"/>
      <c r="AB145" s="39"/>
      <c r="AC145" s="39"/>
      <c r="AD145" s="39"/>
      <c r="AE145" s="39"/>
      <c r="AR145" s="217" t="s">
        <v>161</v>
      </c>
      <c r="AT145" s="217" t="s">
        <v>158</v>
      </c>
      <c r="AU145" s="217" t="s">
        <v>81</v>
      </c>
      <c r="AY145" s="18" t="s">
        <v>121</v>
      </c>
      <c r="BE145" s="218">
        <f>IF(N145="základní",J145,0)</f>
        <v>0</v>
      </c>
      <c r="BF145" s="218">
        <f>IF(N145="snížená",J145,0)</f>
        <v>0</v>
      </c>
      <c r="BG145" s="218">
        <f>IF(N145="zákl. přenesená",J145,0)</f>
        <v>0</v>
      </c>
      <c r="BH145" s="218">
        <f>IF(N145="sníž. přenesená",J145,0)</f>
        <v>0</v>
      </c>
      <c r="BI145" s="218">
        <f>IF(N145="nulová",J145,0)</f>
        <v>0</v>
      </c>
      <c r="BJ145" s="18" t="s">
        <v>79</v>
      </c>
      <c r="BK145" s="218">
        <f>ROUND(I145*H145,2)</f>
        <v>0</v>
      </c>
      <c r="BL145" s="18" t="s">
        <v>137</v>
      </c>
      <c r="BM145" s="217" t="s">
        <v>586</v>
      </c>
    </row>
    <row r="146" spans="1:51" s="13" customFormat="1" ht="12">
      <c r="A146" s="13"/>
      <c r="B146" s="219"/>
      <c r="C146" s="220"/>
      <c r="D146" s="221" t="s">
        <v>131</v>
      </c>
      <c r="E146" s="222" t="s">
        <v>19</v>
      </c>
      <c r="F146" s="223" t="s">
        <v>132</v>
      </c>
      <c r="G146" s="220"/>
      <c r="H146" s="222" t="s">
        <v>19</v>
      </c>
      <c r="I146" s="224"/>
      <c r="J146" s="220"/>
      <c r="K146" s="220"/>
      <c r="L146" s="225"/>
      <c r="M146" s="226"/>
      <c r="N146" s="227"/>
      <c r="O146" s="227"/>
      <c r="P146" s="227"/>
      <c r="Q146" s="227"/>
      <c r="R146" s="227"/>
      <c r="S146" s="227"/>
      <c r="T146" s="228"/>
      <c r="U146" s="13"/>
      <c r="V146" s="13"/>
      <c r="W146" s="13"/>
      <c r="X146" s="13"/>
      <c r="Y146" s="13"/>
      <c r="Z146" s="13"/>
      <c r="AA146" s="13"/>
      <c r="AB146" s="13"/>
      <c r="AC146" s="13"/>
      <c r="AD146" s="13"/>
      <c r="AE146" s="13"/>
      <c r="AT146" s="229" t="s">
        <v>131</v>
      </c>
      <c r="AU146" s="229" t="s">
        <v>81</v>
      </c>
      <c r="AV146" s="13" t="s">
        <v>79</v>
      </c>
      <c r="AW146" s="13" t="s">
        <v>32</v>
      </c>
      <c r="AX146" s="13" t="s">
        <v>71</v>
      </c>
      <c r="AY146" s="229" t="s">
        <v>121</v>
      </c>
    </row>
    <row r="147" spans="1:51" s="14" customFormat="1" ht="12">
      <c r="A147" s="14"/>
      <c r="B147" s="230"/>
      <c r="C147" s="231"/>
      <c r="D147" s="221" t="s">
        <v>131</v>
      </c>
      <c r="E147" s="232" t="s">
        <v>19</v>
      </c>
      <c r="F147" s="233" t="s">
        <v>194</v>
      </c>
      <c r="G147" s="231"/>
      <c r="H147" s="234">
        <v>14</v>
      </c>
      <c r="I147" s="235"/>
      <c r="J147" s="231"/>
      <c r="K147" s="231"/>
      <c r="L147" s="236"/>
      <c r="M147" s="237"/>
      <c r="N147" s="238"/>
      <c r="O147" s="238"/>
      <c r="P147" s="238"/>
      <c r="Q147" s="238"/>
      <c r="R147" s="238"/>
      <c r="S147" s="238"/>
      <c r="T147" s="239"/>
      <c r="U147" s="14"/>
      <c r="V147" s="14"/>
      <c r="W147" s="14"/>
      <c r="X147" s="14"/>
      <c r="Y147" s="14"/>
      <c r="Z147" s="14"/>
      <c r="AA147" s="14"/>
      <c r="AB147" s="14"/>
      <c r="AC147" s="14"/>
      <c r="AD147" s="14"/>
      <c r="AE147" s="14"/>
      <c r="AT147" s="240" t="s">
        <v>131</v>
      </c>
      <c r="AU147" s="240" t="s">
        <v>81</v>
      </c>
      <c r="AV147" s="14" t="s">
        <v>81</v>
      </c>
      <c r="AW147" s="14" t="s">
        <v>32</v>
      </c>
      <c r="AX147" s="14" t="s">
        <v>71</v>
      </c>
      <c r="AY147" s="240" t="s">
        <v>121</v>
      </c>
    </row>
    <row r="148" spans="1:51" s="14" customFormat="1" ht="12">
      <c r="A148" s="14"/>
      <c r="B148" s="230"/>
      <c r="C148" s="231"/>
      <c r="D148" s="221" t="s">
        <v>131</v>
      </c>
      <c r="E148" s="232" t="s">
        <v>19</v>
      </c>
      <c r="F148" s="233" t="s">
        <v>587</v>
      </c>
      <c r="G148" s="231"/>
      <c r="H148" s="234">
        <v>172</v>
      </c>
      <c r="I148" s="235"/>
      <c r="J148" s="231"/>
      <c r="K148" s="231"/>
      <c r="L148" s="236"/>
      <c r="M148" s="237"/>
      <c r="N148" s="238"/>
      <c r="O148" s="238"/>
      <c r="P148" s="238"/>
      <c r="Q148" s="238"/>
      <c r="R148" s="238"/>
      <c r="S148" s="238"/>
      <c r="T148" s="239"/>
      <c r="U148" s="14"/>
      <c r="V148" s="14"/>
      <c r="W148" s="14"/>
      <c r="X148" s="14"/>
      <c r="Y148" s="14"/>
      <c r="Z148" s="14"/>
      <c r="AA148" s="14"/>
      <c r="AB148" s="14"/>
      <c r="AC148" s="14"/>
      <c r="AD148" s="14"/>
      <c r="AE148" s="14"/>
      <c r="AT148" s="240" t="s">
        <v>131</v>
      </c>
      <c r="AU148" s="240" t="s">
        <v>81</v>
      </c>
      <c r="AV148" s="14" t="s">
        <v>81</v>
      </c>
      <c r="AW148" s="14" t="s">
        <v>32</v>
      </c>
      <c r="AX148" s="14" t="s">
        <v>71</v>
      </c>
      <c r="AY148" s="240" t="s">
        <v>121</v>
      </c>
    </row>
    <row r="149" spans="1:51" s="15" customFormat="1" ht="12">
      <c r="A149" s="15"/>
      <c r="B149" s="255"/>
      <c r="C149" s="256"/>
      <c r="D149" s="221" t="s">
        <v>131</v>
      </c>
      <c r="E149" s="257" t="s">
        <v>19</v>
      </c>
      <c r="F149" s="258" t="s">
        <v>208</v>
      </c>
      <c r="G149" s="256"/>
      <c r="H149" s="259">
        <v>186</v>
      </c>
      <c r="I149" s="260"/>
      <c r="J149" s="256"/>
      <c r="K149" s="256"/>
      <c r="L149" s="261"/>
      <c r="M149" s="262"/>
      <c r="N149" s="263"/>
      <c r="O149" s="263"/>
      <c r="P149" s="263"/>
      <c r="Q149" s="263"/>
      <c r="R149" s="263"/>
      <c r="S149" s="263"/>
      <c r="T149" s="264"/>
      <c r="U149" s="15"/>
      <c r="V149" s="15"/>
      <c r="W149" s="15"/>
      <c r="X149" s="15"/>
      <c r="Y149" s="15"/>
      <c r="Z149" s="15"/>
      <c r="AA149" s="15"/>
      <c r="AB149" s="15"/>
      <c r="AC149" s="15"/>
      <c r="AD149" s="15"/>
      <c r="AE149" s="15"/>
      <c r="AT149" s="265" t="s">
        <v>131</v>
      </c>
      <c r="AU149" s="265" t="s">
        <v>81</v>
      </c>
      <c r="AV149" s="15" t="s">
        <v>137</v>
      </c>
      <c r="AW149" s="15" t="s">
        <v>32</v>
      </c>
      <c r="AX149" s="15" t="s">
        <v>79</v>
      </c>
      <c r="AY149" s="265" t="s">
        <v>121</v>
      </c>
    </row>
    <row r="150" spans="1:65" s="2" customFormat="1" ht="16.5" customHeight="1">
      <c r="A150" s="39"/>
      <c r="B150" s="40"/>
      <c r="C150" s="242" t="s">
        <v>273</v>
      </c>
      <c r="D150" s="254" t="s">
        <v>158</v>
      </c>
      <c r="E150" s="243" t="s">
        <v>169</v>
      </c>
      <c r="F150" s="244" t="s">
        <v>170</v>
      </c>
      <c r="G150" s="245" t="s">
        <v>136</v>
      </c>
      <c r="H150" s="246">
        <v>476</v>
      </c>
      <c r="I150" s="247"/>
      <c r="J150" s="248">
        <f>ROUND(I150*H150,2)</f>
        <v>0</v>
      </c>
      <c r="K150" s="244" t="s">
        <v>128</v>
      </c>
      <c r="L150" s="249"/>
      <c r="M150" s="250" t="s">
        <v>19</v>
      </c>
      <c r="N150" s="251" t="s">
        <v>42</v>
      </c>
      <c r="O150" s="85"/>
      <c r="P150" s="215">
        <f>O150*H150</f>
        <v>0</v>
      </c>
      <c r="Q150" s="215">
        <v>0.00123</v>
      </c>
      <c r="R150" s="215">
        <f>Q150*H150</f>
        <v>0.58548</v>
      </c>
      <c r="S150" s="215">
        <v>0</v>
      </c>
      <c r="T150" s="216">
        <f>S150*H150</f>
        <v>0</v>
      </c>
      <c r="U150" s="39"/>
      <c r="V150" s="39"/>
      <c r="W150" s="39"/>
      <c r="X150" s="39"/>
      <c r="Y150" s="39"/>
      <c r="Z150" s="39"/>
      <c r="AA150" s="39"/>
      <c r="AB150" s="39"/>
      <c r="AC150" s="39"/>
      <c r="AD150" s="39"/>
      <c r="AE150" s="39"/>
      <c r="AR150" s="217" t="s">
        <v>161</v>
      </c>
      <c r="AT150" s="217" t="s">
        <v>158</v>
      </c>
      <c r="AU150" s="217" t="s">
        <v>81</v>
      </c>
      <c r="AY150" s="18" t="s">
        <v>121</v>
      </c>
      <c r="BE150" s="218">
        <f>IF(N150="základní",J150,0)</f>
        <v>0</v>
      </c>
      <c r="BF150" s="218">
        <f>IF(N150="snížená",J150,0)</f>
        <v>0</v>
      </c>
      <c r="BG150" s="218">
        <f>IF(N150="zákl. přenesená",J150,0)</f>
        <v>0</v>
      </c>
      <c r="BH150" s="218">
        <f>IF(N150="sníž. přenesená",J150,0)</f>
        <v>0</v>
      </c>
      <c r="BI150" s="218">
        <f>IF(N150="nulová",J150,0)</f>
        <v>0</v>
      </c>
      <c r="BJ150" s="18" t="s">
        <v>79</v>
      </c>
      <c r="BK150" s="218">
        <f>ROUND(I150*H150,2)</f>
        <v>0</v>
      </c>
      <c r="BL150" s="18" t="s">
        <v>137</v>
      </c>
      <c r="BM150" s="217" t="s">
        <v>588</v>
      </c>
    </row>
    <row r="151" spans="1:51" s="13" customFormat="1" ht="12">
      <c r="A151" s="13"/>
      <c r="B151" s="219"/>
      <c r="C151" s="220"/>
      <c r="D151" s="221" t="s">
        <v>131</v>
      </c>
      <c r="E151" s="222" t="s">
        <v>19</v>
      </c>
      <c r="F151" s="223" t="s">
        <v>132</v>
      </c>
      <c r="G151" s="220"/>
      <c r="H151" s="222" t="s">
        <v>19</v>
      </c>
      <c r="I151" s="224"/>
      <c r="J151" s="220"/>
      <c r="K151" s="220"/>
      <c r="L151" s="225"/>
      <c r="M151" s="226"/>
      <c r="N151" s="227"/>
      <c r="O151" s="227"/>
      <c r="P151" s="227"/>
      <c r="Q151" s="227"/>
      <c r="R151" s="227"/>
      <c r="S151" s="227"/>
      <c r="T151" s="228"/>
      <c r="U151" s="13"/>
      <c r="V151" s="13"/>
      <c r="W151" s="13"/>
      <c r="X151" s="13"/>
      <c r="Y151" s="13"/>
      <c r="Z151" s="13"/>
      <c r="AA151" s="13"/>
      <c r="AB151" s="13"/>
      <c r="AC151" s="13"/>
      <c r="AD151" s="13"/>
      <c r="AE151" s="13"/>
      <c r="AT151" s="229" t="s">
        <v>131</v>
      </c>
      <c r="AU151" s="229" t="s">
        <v>81</v>
      </c>
      <c r="AV151" s="13" t="s">
        <v>79</v>
      </c>
      <c r="AW151" s="13" t="s">
        <v>32</v>
      </c>
      <c r="AX151" s="13" t="s">
        <v>71</v>
      </c>
      <c r="AY151" s="229" t="s">
        <v>121</v>
      </c>
    </row>
    <row r="152" spans="1:51" s="14" customFormat="1" ht="12">
      <c r="A152" s="14"/>
      <c r="B152" s="230"/>
      <c r="C152" s="231"/>
      <c r="D152" s="221" t="s">
        <v>131</v>
      </c>
      <c r="E152" s="232" t="s">
        <v>19</v>
      </c>
      <c r="F152" s="233" t="s">
        <v>269</v>
      </c>
      <c r="G152" s="231"/>
      <c r="H152" s="234">
        <v>28</v>
      </c>
      <c r="I152" s="235"/>
      <c r="J152" s="231"/>
      <c r="K152" s="231"/>
      <c r="L152" s="236"/>
      <c r="M152" s="237"/>
      <c r="N152" s="238"/>
      <c r="O152" s="238"/>
      <c r="P152" s="238"/>
      <c r="Q152" s="238"/>
      <c r="R152" s="238"/>
      <c r="S152" s="238"/>
      <c r="T152" s="239"/>
      <c r="U152" s="14"/>
      <c r="V152" s="14"/>
      <c r="W152" s="14"/>
      <c r="X152" s="14"/>
      <c r="Y152" s="14"/>
      <c r="Z152" s="14"/>
      <c r="AA152" s="14"/>
      <c r="AB152" s="14"/>
      <c r="AC152" s="14"/>
      <c r="AD152" s="14"/>
      <c r="AE152" s="14"/>
      <c r="AT152" s="240" t="s">
        <v>131</v>
      </c>
      <c r="AU152" s="240" t="s">
        <v>81</v>
      </c>
      <c r="AV152" s="14" t="s">
        <v>81</v>
      </c>
      <c r="AW152" s="14" t="s">
        <v>32</v>
      </c>
      <c r="AX152" s="14" t="s">
        <v>71</v>
      </c>
      <c r="AY152" s="240" t="s">
        <v>121</v>
      </c>
    </row>
    <row r="153" spans="1:51" s="14" customFormat="1" ht="12">
      <c r="A153" s="14"/>
      <c r="B153" s="230"/>
      <c r="C153" s="231"/>
      <c r="D153" s="221" t="s">
        <v>131</v>
      </c>
      <c r="E153" s="232" t="s">
        <v>19</v>
      </c>
      <c r="F153" s="233" t="s">
        <v>589</v>
      </c>
      <c r="G153" s="231"/>
      <c r="H153" s="234">
        <v>448</v>
      </c>
      <c r="I153" s="235"/>
      <c r="J153" s="231"/>
      <c r="K153" s="231"/>
      <c r="L153" s="236"/>
      <c r="M153" s="237"/>
      <c r="N153" s="238"/>
      <c r="O153" s="238"/>
      <c r="P153" s="238"/>
      <c r="Q153" s="238"/>
      <c r="R153" s="238"/>
      <c r="S153" s="238"/>
      <c r="T153" s="239"/>
      <c r="U153" s="14"/>
      <c r="V153" s="14"/>
      <c r="W153" s="14"/>
      <c r="X153" s="14"/>
      <c r="Y153" s="14"/>
      <c r="Z153" s="14"/>
      <c r="AA153" s="14"/>
      <c r="AB153" s="14"/>
      <c r="AC153" s="14"/>
      <c r="AD153" s="14"/>
      <c r="AE153" s="14"/>
      <c r="AT153" s="240" t="s">
        <v>131</v>
      </c>
      <c r="AU153" s="240" t="s">
        <v>81</v>
      </c>
      <c r="AV153" s="14" t="s">
        <v>81</v>
      </c>
      <c r="AW153" s="14" t="s">
        <v>32</v>
      </c>
      <c r="AX153" s="14" t="s">
        <v>71</v>
      </c>
      <c r="AY153" s="240" t="s">
        <v>121</v>
      </c>
    </row>
    <row r="154" spans="1:51" s="15" customFormat="1" ht="12">
      <c r="A154" s="15"/>
      <c r="B154" s="255"/>
      <c r="C154" s="256"/>
      <c r="D154" s="221" t="s">
        <v>131</v>
      </c>
      <c r="E154" s="257" t="s">
        <v>19</v>
      </c>
      <c r="F154" s="258" t="s">
        <v>208</v>
      </c>
      <c r="G154" s="256"/>
      <c r="H154" s="259">
        <v>476</v>
      </c>
      <c r="I154" s="260"/>
      <c r="J154" s="256"/>
      <c r="K154" s="256"/>
      <c r="L154" s="261"/>
      <c r="M154" s="262"/>
      <c r="N154" s="263"/>
      <c r="O154" s="263"/>
      <c r="P154" s="263"/>
      <c r="Q154" s="263"/>
      <c r="R154" s="263"/>
      <c r="S154" s="263"/>
      <c r="T154" s="264"/>
      <c r="U154" s="15"/>
      <c r="V154" s="15"/>
      <c r="W154" s="15"/>
      <c r="X154" s="15"/>
      <c r="Y154" s="15"/>
      <c r="Z154" s="15"/>
      <c r="AA154" s="15"/>
      <c r="AB154" s="15"/>
      <c r="AC154" s="15"/>
      <c r="AD154" s="15"/>
      <c r="AE154" s="15"/>
      <c r="AT154" s="265" t="s">
        <v>131</v>
      </c>
      <c r="AU154" s="265" t="s">
        <v>81</v>
      </c>
      <c r="AV154" s="15" t="s">
        <v>137</v>
      </c>
      <c r="AW154" s="15" t="s">
        <v>32</v>
      </c>
      <c r="AX154" s="15" t="s">
        <v>79</v>
      </c>
      <c r="AY154" s="265" t="s">
        <v>121</v>
      </c>
    </row>
    <row r="155" spans="1:65" s="2" customFormat="1" ht="16.5" customHeight="1">
      <c r="A155" s="39"/>
      <c r="B155" s="40"/>
      <c r="C155" s="242" t="s">
        <v>278</v>
      </c>
      <c r="D155" s="254" t="s">
        <v>158</v>
      </c>
      <c r="E155" s="243" t="s">
        <v>174</v>
      </c>
      <c r="F155" s="244" t="s">
        <v>175</v>
      </c>
      <c r="G155" s="245" t="s">
        <v>136</v>
      </c>
      <c r="H155" s="246">
        <v>14</v>
      </c>
      <c r="I155" s="247"/>
      <c r="J155" s="248">
        <f>ROUND(I155*H155,2)</f>
        <v>0</v>
      </c>
      <c r="K155" s="244" t="s">
        <v>128</v>
      </c>
      <c r="L155" s="249"/>
      <c r="M155" s="250" t="s">
        <v>19</v>
      </c>
      <c r="N155" s="251" t="s">
        <v>42</v>
      </c>
      <c r="O155" s="85"/>
      <c r="P155" s="215">
        <f>O155*H155</f>
        <v>0</v>
      </c>
      <c r="Q155" s="215">
        <v>0.00891</v>
      </c>
      <c r="R155" s="215">
        <f>Q155*H155</f>
        <v>0.12473999999999999</v>
      </c>
      <c r="S155" s="215">
        <v>0</v>
      </c>
      <c r="T155" s="216">
        <f>S155*H155</f>
        <v>0</v>
      </c>
      <c r="U155" s="39"/>
      <c r="V155" s="39"/>
      <c r="W155" s="39"/>
      <c r="X155" s="39"/>
      <c r="Y155" s="39"/>
      <c r="Z155" s="39"/>
      <c r="AA155" s="39"/>
      <c r="AB155" s="39"/>
      <c r="AC155" s="39"/>
      <c r="AD155" s="39"/>
      <c r="AE155" s="39"/>
      <c r="AR155" s="217" t="s">
        <v>176</v>
      </c>
      <c r="AT155" s="217" t="s">
        <v>158</v>
      </c>
      <c r="AU155" s="217" t="s">
        <v>81</v>
      </c>
      <c r="AY155" s="18" t="s">
        <v>121</v>
      </c>
      <c r="BE155" s="218">
        <f>IF(N155="základní",J155,0)</f>
        <v>0</v>
      </c>
      <c r="BF155" s="218">
        <f>IF(N155="snížená",J155,0)</f>
        <v>0</v>
      </c>
      <c r="BG155" s="218">
        <f>IF(N155="zákl. přenesená",J155,0)</f>
        <v>0</v>
      </c>
      <c r="BH155" s="218">
        <f>IF(N155="sníž. přenesená",J155,0)</f>
        <v>0</v>
      </c>
      <c r="BI155" s="218">
        <f>IF(N155="nulová",J155,0)</f>
        <v>0</v>
      </c>
      <c r="BJ155" s="18" t="s">
        <v>79</v>
      </c>
      <c r="BK155" s="218">
        <f>ROUND(I155*H155,2)</f>
        <v>0</v>
      </c>
      <c r="BL155" s="18" t="s">
        <v>177</v>
      </c>
      <c r="BM155" s="217" t="s">
        <v>590</v>
      </c>
    </row>
    <row r="156" spans="1:51" s="13" customFormat="1" ht="12">
      <c r="A156" s="13"/>
      <c r="B156" s="219"/>
      <c r="C156" s="220"/>
      <c r="D156" s="221" t="s">
        <v>131</v>
      </c>
      <c r="E156" s="222" t="s">
        <v>19</v>
      </c>
      <c r="F156" s="223" t="s">
        <v>132</v>
      </c>
      <c r="G156" s="220"/>
      <c r="H156" s="222" t="s">
        <v>19</v>
      </c>
      <c r="I156" s="224"/>
      <c r="J156" s="220"/>
      <c r="K156" s="220"/>
      <c r="L156" s="225"/>
      <c r="M156" s="226"/>
      <c r="N156" s="227"/>
      <c r="O156" s="227"/>
      <c r="P156" s="227"/>
      <c r="Q156" s="227"/>
      <c r="R156" s="227"/>
      <c r="S156" s="227"/>
      <c r="T156" s="228"/>
      <c r="U156" s="13"/>
      <c r="V156" s="13"/>
      <c r="W156" s="13"/>
      <c r="X156" s="13"/>
      <c r="Y156" s="13"/>
      <c r="Z156" s="13"/>
      <c r="AA156" s="13"/>
      <c r="AB156" s="13"/>
      <c r="AC156" s="13"/>
      <c r="AD156" s="13"/>
      <c r="AE156" s="13"/>
      <c r="AT156" s="229" t="s">
        <v>131</v>
      </c>
      <c r="AU156" s="229" t="s">
        <v>81</v>
      </c>
      <c r="AV156" s="13" t="s">
        <v>79</v>
      </c>
      <c r="AW156" s="13" t="s">
        <v>32</v>
      </c>
      <c r="AX156" s="13" t="s">
        <v>71</v>
      </c>
      <c r="AY156" s="229" t="s">
        <v>121</v>
      </c>
    </row>
    <row r="157" spans="1:51" s="14" customFormat="1" ht="12">
      <c r="A157" s="14"/>
      <c r="B157" s="230"/>
      <c r="C157" s="231"/>
      <c r="D157" s="221" t="s">
        <v>131</v>
      </c>
      <c r="E157" s="232" t="s">
        <v>19</v>
      </c>
      <c r="F157" s="233" t="s">
        <v>194</v>
      </c>
      <c r="G157" s="231"/>
      <c r="H157" s="234">
        <v>14</v>
      </c>
      <c r="I157" s="235"/>
      <c r="J157" s="231"/>
      <c r="K157" s="231"/>
      <c r="L157" s="236"/>
      <c r="M157" s="237"/>
      <c r="N157" s="238"/>
      <c r="O157" s="238"/>
      <c r="P157" s="238"/>
      <c r="Q157" s="238"/>
      <c r="R157" s="238"/>
      <c r="S157" s="238"/>
      <c r="T157" s="239"/>
      <c r="U157" s="14"/>
      <c r="V157" s="14"/>
      <c r="W157" s="14"/>
      <c r="X157" s="14"/>
      <c r="Y157" s="14"/>
      <c r="Z157" s="14"/>
      <c r="AA157" s="14"/>
      <c r="AB157" s="14"/>
      <c r="AC157" s="14"/>
      <c r="AD157" s="14"/>
      <c r="AE157" s="14"/>
      <c r="AT157" s="240" t="s">
        <v>131</v>
      </c>
      <c r="AU157" s="240" t="s">
        <v>81</v>
      </c>
      <c r="AV157" s="14" t="s">
        <v>81</v>
      </c>
      <c r="AW157" s="14" t="s">
        <v>32</v>
      </c>
      <c r="AX157" s="14" t="s">
        <v>79</v>
      </c>
      <c r="AY157" s="240" t="s">
        <v>121</v>
      </c>
    </row>
    <row r="158" spans="1:65" s="2" customFormat="1" ht="16.5" customHeight="1">
      <c r="A158" s="39"/>
      <c r="B158" s="40"/>
      <c r="C158" s="242" t="s">
        <v>282</v>
      </c>
      <c r="D158" s="254" t="s">
        <v>158</v>
      </c>
      <c r="E158" s="243" t="s">
        <v>591</v>
      </c>
      <c r="F158" s="244" t="s">
        <v>592</v>
      </c>
      <c r="G158" s="245" t="s">
        <v>136</v>
      </c>
      <c r="H158" s="246">
        <v>172</v>
      </c>
      <c r="I158" s="247"/>
      <c r="J158" s="248">
        <f>ROUND(I158*H158,2)</f>
        <v>0</v>
      </c>
      <c r="K158" s="244" t="s">
        <v>128</v>
      </c>
      <c r="L158" s="249"/>
      <c r="M158" s="250" t="s">
        <v>19</v>
      </c>
      <c r="N158" s="251" t="s">
        <v>42</v>
      </c>
      <c r="O158" s="85"/>
      <c r="P158" s="215">
        <f>O158*H158</f>
        <v>0</v>
      </c>
      <c r="Q158" s="215">
        <v>0.00757</v>
      </c>
      <c r="R158" s="215">
        <f>Q158*H158</f>
        <v>1.30204</v>
      </c>
      <c r="S158" s="215">
        <v>0</v>
      </c>
      <c r="T158" s="216">
        <f>S158*H158</f>
        <v>0</v>
      </c>
      <c r="U158" s="39"/>
      <c r="V158" s="39"/>
      <c r="W158" s="39"/>
      <c r="X158" s="39"/>
      <c r="Y158" s="39"/>
      <c r="Z158" s="39"/>
      <c r="AA158" s="39"/>
      <c r="AB158" s="39"/>
      <c r="AC158" s="39"/>
      <c r="AD158" s="39"/>
      <c r="AE158" s="39"/>
      <c r="AR158" s="217" t="s">
        <v>176</v>
      </c>
      <c r="AT158" s="217" t="s">
        <v>158</v>
      </c>
      <c r="AU158" s="217" t="s">
        <v>81</v>
      </c>
      <c r="AY158" s="18" t="s">
        <v>121</v>
      </c>
      <c r="BE158" s="218">
        <f>IF(N158="základní",J158,0)</f>
        <v>0</v>
      </c>
      <c r="BF158" s="218">
        <f>IF(N158="snížená",J158,0)</f>
        <v>0</v>
      </c>
      <c r="BG158" s="218">
        <f>IF(N158="zákl. přenesená",J158,0)</f>
        <v>0</v>
      </c>
      <c r="BH158" s="218">
        <f>IF(N158="sníž. přenesená",J158,0)</f>
        <v>0</v>
      </c>
      <c r="BI158" s="218">
        <f>IF(N158="nulová",J158,0)</f>
        <v>0</v>
      </c>
      <c r="BJ158" s="18" t="s">
        <v>79</v>
      </c>
      <c r="BK158" s="218">
        <f>ROUND(I158*H158,2)</f>
        <v>0</v>
      </c>
      <c r="BL158" s="18" t="s">
        <v>177</v>
      </c>
      <c r="BM158" s="217" t="s">
        <v>593</v>
      </c>
    </row>
    <row r="159" spans="1:51" s="13" customFormat="1" ht="12">
      <c r="A159" s="13"/>
      <c r="B159" s="219"/>
      <c r="C159" s="220"/>
      <c r="D159" s="221" t="s">
        <v>131</v>
      </c>
      <c r="E159" s="222" t="s">
        <v>19</v>
      </c>
      <c r="F159" s="223" t="s">
        <v>132</v>
      </c>
      <c r="G159" s="220"/>
      <c r="H159" s="222" t="s">
        <v>19</v>
      </c>
      <c r="I159" s="224"/>
      <c r="J159" s="220"/>
      <c r="K159" s="220"/>
      <c r="L159" s="225"/>
      <c r="M159" s="226"/>
      <c r="N159" s="227"/>
      <c r="O159" s="227"/>
      <c r="P159" s="227"/>
      <c r="Q159" s="227"/>
      <c r="R159" s="227"/>
      <c r="S159" s="227"/>
      <c r="T159" s="228"/>
      <c r="U159" s="13"/>
      <c r="V159" s="13"/>
      <c r="W159" s="13"/>
      <c r="X159" s="13"/>
      <c r="Y159" s="13"/>
      <c r="Z159" s="13"/>
      <c r="AA159" s="13"/>
      <c r="AB159" s="13"/>
      <c r="AC159" s="13"/>
      <c r="AD159" s="13"/>
      <c r="AE159" s="13"/>
      <c r="AT159" s="229" t="s">
        <v>131</v>
      </c>
      <c r="AU159" s="229" t="s">
        <v>81</v>
      </c>
      <c r="AV159" s="13" t="s">
        <v>79</v>
      </c>
      <c r="AW159" s="13" t="s">
        <v>32</v>
      </c>
      <c r="AX159" s="13" t="s">
        <v>71</v>
      </c>
      <c r="AY159" s="229" t="s">
        <v>121</v>
      </c>
    </row>
    <row r="160" spans="1:51" s="14" customFormat="1" ht="12">
      <c r="A160" s="14"/>
      <c r="B160" s="230"/>
      <c r="C160" s="231"/>
      <c r="D160" s="221" t="s">
        <v>131</v>
      </c>
      <c r="E160" s="232" t="s">
        <v>19</v>
      </c>
      <c r="F160" s="233" t="s">
        <v>587</v>
      </c>
      <c r="G160" s="231"/>
      <c r="H160" s="234">
        <v>172</v>
      </c>
      <c r="I160" s="235"/>
      <c r="J160" s="231"/>
      <c r="K160" s="231"/>
      <c r="L160" s="236"/>
      <c r="M160" s="237"/>
      <c r="N160" s="238"/>
      <c r="O160" s="238"/>
      <c r="P160" s="238"/>
      <c r="Q160" s="238"/>
      <c r="R160" s="238"/>
      <c r="S160" s="238"/>
      <c r="T160" s="239"/>
      <c r="U160" s="14"/>
      <c r="V160" s="14"/>
      <c r="W160" s="14"/>
      <c r="X160" s="14"/>
      <c r="Y160" s="14"/>
      <c r="Z160" s="14"/>
      <c r="AA160" s="14"/>
      <c r="AB160" s="14"/>
      <c r="AC160" s="14"/>
      <c r="AD160" s="14"/>
      <c r="AE160" s="14"/>
      <c r="AT160" s="240" t="s">
        <v>131</v>
      </c>
      <c r="AU160" s="240" t="s">
        <v>81</v>
      </c>
      <c r="AV160" s="14" t="s">
        <v>81</v>
      </c>
      <c r="AW160" s="14" t="s">
        <v>32</v>
      </c>
      <c r="AX160" s="14" t="s">
        <v>79</v>
      </c>
      <c r="AY160" s="240" t="s">
        <v>121</v>
      </c>
    </row>
    <row r="161" spans="1:65" s="2" customFormat="1" ht="16.5" customHeight="1">
      <c r="A161" s="39"/>
      <c r="B161" s="40"/>
      <c r="C161" s="242" t="s">
        <v>287</v>
      </c>
      <c r="D161" s="254" t="s">
        <v>158</v>
      </c>
      <c r="E161" s="243" t="s">
        <v>180</v>
      </c>
      <c r="F161" s="244" t="s">
        <v>181</v>
      </c>
      <c r="G161" s="245" t="s">
        <v>136</v>
      </c>
      <c r="H161" s="246">
        <v>916</v>
      </c>
      <c r="I161" s="247"/>
      <c r="J161" s="248">
        <f>ROUND(I161*H161,2)</f>
        <v>0</v>
      </c>
      <c r="K161" s="244" t="s">
        <v>128</v>
      </c>
      <c r="L161" s="249"/>
      <c r="M161" s="250" t="s">
        <v>19</v>
      </c>
      <c r="N161" s="251" t="s">
        <v>42</v>
      </c>
      <c r="O161" s="85"/>
      <c r="P161" s="215">
        <f>O161*H161</f>
        <v>0</v>
      </c>
      <c r="Q161" s="215">
        <v>0.00052</v>
      </c>
      <c r="R161" s="215">
        <f>Q161*H161</f>
        <v>0.47631999999999997</v>
      </c>
      <c r="S161" s="215">
        <v>0</v>
      </c>
      <c r="T161" s="216">
        <f>S161*H161</f>
        <v>0</v>
      </c>
      <c r="U161" s="39"/>
      <c r="V161" s="39"/>
      <c r="W161" s="39"/>
      <c r="X161" s="39"/>
      <c r="Y161" s="39"/>
      <c r="Z161" s="39"/>
      <c r="AA161" s="39"/>
      <c r="AB161" s="39"/>
      <c r="AC161" s="39"/>
      <c r="AD161" s="39"/>
      <c r="AE161" s="39"/>
      <c r="AR161" s="217" t="s">
        <v>176</v>
      </c>
      <c r="AT161" s="217" t="s">
        <v>158</v>
      </c>
      <c r="AU161" s="217" t="s">
        <v>81</v>
      </c>
      <c r="AY161" s="18" t="s">
        <v>121</v>
      </c>
      <c r="BE161" s="218">
        <f>IF(N161="základní",J161,0)</f>
        <v>0</v>
      </c>
      <c r="BF161" s="218">
        <f>IF(N161="snížená",J161,0)</f>
        <v>0</v>
      </c>
      <c r="BG161" s="218">
        <f>IF(N161="zákl. přenesená",J161,0)</f>
        <v>0</v>
      </c>
      <c r="BH161" s="218">
        <f>IF(N161="sníž. přenesená",J161,0)</f>
        <v>0</v>
      </c>
      <c r="BI161" s="218">
        <f>IF(N161="nulová",J161,0)</f>
        <v>0</v>
      </c>
      <c r="BJ161" s="18" t="s">
        <v>79</v>
      </c>
      <c r="BK161" s="218">
        <f>ROUND(I161*H161,2)</f>
        <v>0</v>
      </c>
      <c r="BL161" s="18" t="s">
        <v>177</v>
      </c>
      <c r="BM161" s="217" t="s">
        <v>594</v>
      </c>
    </row>
    <row r="162" spans="1:51" s="13" customFormat="1" ht="12">
      <c r="A162" s="13"/>
      <c r="B162" s="219"/>
      <c r="C162" s="220"/>
      <c r="D162" s="221" t="s">
        <v>131</v>
      </c>
      <c r="E162" s="222" t="s">
        <v>19</v>
      </c>
      <c r="F162" s="223" t="s">
        <v>132</v>
      </c>
      <c r="G162" s="220"/>
      <c r="H162" s="222" t="s">
        <v>19</v>
      </c>
      <c r="I162" s="224"/>
      <c r="J162" s="220"/>
      <c r="K162" s="220"/>
      <c r="L162" s="225"/>
      <c r="M162" s="226"/>
      <c r="N162" s="227"/>
      <c r="O162" s="227"/>
      <c r="P162" s="227"/>
      <c r="Q162" s="227"/>
      <c r="R162" s="227"/>
      <c r="S162" s="227"/>
      <c r="T162" s="228"/>
      <c r="U162" s="13"/>
      <c r="V162" s="13"/>
      <c r="W162" s="13"/>
      <c r="X162" s="13"/>
      <c r="Y162" s="13"/>
      <c r="Z162" s="13"/>
      <c r="AA162" s="13"/>
      <c r="AB162" s="13"/>
      <c r="AC162" s="13"/>
      <c r="AD162" s="13"/>
      <c r="AE162" s="13"/>
      <c r="AT162" s="229" t="s">
        <v>131</v>
      </c>
      <c r="AU162" s="229" t="s">
        <v>81</v>
      </c>
      <c r="AV162" s="13" t="s">
        <v>79</v>
      </c>
      <c r="AW162" s="13" t="s">
        <v>32</v>
      </c>
      <c r="AX162" s="13" t="s">
        <v>71</v>
      </c>
      <c r="AY162" s="229" t="s">
        <v>121</v>
      </c>
    </row>
    <row r="163" spans="1:51" s="14" customFormat="1" ht="12">
      <c r="A163" s="14"/>
      <c r="B163" s="230"/>
      <c r="C163" s="231"/>
      <c r="D163" s="221" t="s">
        <v>131</v>
      </c>
      <c r="E163" s="232" t="s">
        <v>19</v>
      </c>
      <c r="F163" s="233" t="s">
        <v>595</v>
      </c>
      <c r="G163" s="231"/>
      <c r="H163" s="234">
        <v>56</v>
      </c>
      <c r="I163" s="235"/>
      <c r="J163" s="231"/>
      <c r="K163" s="231"/>
      <c r="L163" s="236"/>
      <c r="M163" s="237"/>
      <c r="N163" s="238"/>
      <c r="O163" s="238"/>
      <c r="P163" s="238"/>
      <c r="Q163" s="238"/>
      <c r="R163" s="238"/>
      <c r="S163" s="238"/>
      <c r="T163" s="239"/>
      <c r="U163" s="14"/>
      <c r="V163" s="14"/>
      <c r="W163" s="14"/>
      <c r="X163" s="14"/>
      <c r="Y163" s="14"/>
      <c r="Z163" s="14"/>
      <c r="AA163" s="14"/>
      <c r="AB163" s="14"/>
      <c r="AC163" s="14"/>
      <c r="AD163" s="14"/>
      <c r="AE163" s="14"/>
      <c r="AT163" s="240" t="s">
        <v>131</v>
      </c>
      <c r="AU163" s="240" t="s">
        <v>81</v>
      </c>
      <c r="AV163" s="14" t="s">
        <v>81</v>
      </c>
      <c r="AW163" s="14" t="s">
        <v>32</v>
      </c>
      <c r="AX163" s="14" t="s">
        <v>71</v>
      </c>
      <c r="AY163" s="240" t="s">
        <v>121</v>
      </c>
    </row>
    <row r="164" spans="1:51" s="14" customFormat="1" ht="12">
      <c r="A164" s="14"/>
      <c r="B164" s="230"/>
      <c r="C164" s="231"/>
      <c r="D164" s="221" t="s">
        <v>131</v>
      </c>
      <c r="E164" s="232" t="s">
        <v>19</v>
      </c>
      <c r="F164" s="233" t="s">
        <v>596</v>
      </c>
      <c r="G164" s="231"/>
      <c r="H164" s="234">
        <v>860</v>
      </c>
      <c r="I164" s="235"/>
      <c r="J164" s="231"/>
      <c r="K164" s="231"/>
      <c r="L164" s="236"/>
      <c r="M164" s="237"/>
      <c r="N164" s="238"/>
      <c r="O164" s="238"/>
      <c r="P164" s="238"/>
      <c r="Q164" s="238"/>
      <c r="R164" s="238"/>
      <c r="S164" s="238"/>
      <c r="T164" s="239"/>
      <c r="U164" s="14"/>
      <c r="V164" s="14"/>
      <c r="W164" s="14"/>
      <c r="X164" s="14"/>
      <c r="Y164" s="14"/>
      <c r="Z164" s="14"/>
      <c r="AA164" s="14"/>
      <c r="AB164" s="14"/>
      <c r="AC164" s="14"/>
      <c r="AD164" s="14"/>
      <c r="AE164" s="14"/>
      <c r="AT164" s="240" t="s">
        <v>131</v>
      </c>
      <c r="AU164" s="240" t="s">
        <v>81</v>
      </c>
      <c r="AV164" s="14" t="s">
        <v>81</v>
      </c>
      <c r="AW164" s="14" t="s">
        <v>32</v>
      </c>
      <c r="AX164" s="14" t="s">
        <v>71</v>
      </c>
      <c r="AY164" s="240" t="s">
        <v>121</v>
      </c>
    </row>
    <row r="165" spans="1:51" s="15" customFormat="1" ht="12">
      <c r="A165" s="15"/>
      <c r="B165" s="255"/>
      <c r="C165" s="256"/>
      <c r="D165" s="221" t="s">
        <v>131</v>
      </c>
      <c r="E165" s="257" t="s">
        <v>19</v>
      </c>
      <c r="F165" s="258" t="s">
        <v>208</v>
      </c>
      <c r="G165" s="256"/>
      <c r="H165" s="259">
        <v>916</v>
      </c>
      <c r="I165" s="260"/>
      <c r="J165" s="256"/>
      <c r="K165" s="256"/>
      <c r="L165" s="261"/>
      <c r="M165" s="262"/>
      <c r="N165" s="263"/>
      <c r="O165" s="263"/>
      <c r="P165" s="263"/>
      <c r="Q165" s="263"/>
      <c r="R165" s="263"/>
      <c r="S165" s="263"/>
      <c r="T165" s="264"/>
      <c r="U165" s="15"/>
      <c r="V165" s="15"/>
      <c r="W165" s="15"/>
      <c r="X165" s="15"/>
      <c r="Y165" s="15"/>
      <c r="Z165" s="15"/>
      <c r="AA165" s="15"/>
      <c r="AB165" s="15"/>
      <c r="AC165" s="15"/>
      <c r="AD165" s="15"/>
      <c r="AE165" s="15"/>
      <c r="AT165" s="265" t="s">
        <v>131</v>
      </c>
      <c r="AU165" s="265" t="s">
        <v>81</v>
      </c>
      <c r="AV165" s="15" t="s">
        <v>137</v>
      </c>
      <c r="AW165" s="15" t="s">
        <v>32</v>
      </c>
      <c r="AX165" s="15" t="s">
        <v>79</v>
      </c>
      <c r="AY165" s="265" t="s">
        <v>121</v>
      </c>
    </row>
    <row r="166" spans="1:65" s="2" customFormat="1" ht="16.5" customHeight="1">
      <c r="A166" s="39"/>
      <c r="B166" s="40"/>
      <c r="C166" s="242" t="s">
        <v>292</v>
      </c>
      <c r="D166" s="254" t="s">
        <v>158</v>
      </c>
      <c r="E166" s="243" t="s">
        <v>597</v>
      </c>
      <c r="F166" s="244" t="s">
        <v>598</v>
      </c>
      <c r="G166" s="245" t="s">
        <v>136</v>
      </c>
      <c r="H166" s="246">
        <v>644</v>
      </c>
      <c r="I166" s="247"/>
      <c r="J166" s="248">
        <f>ROUND(I166*H166,2)</f>
        <v>0</v>
      </c>
      <c r="K166" s="244" t="s">
        <v>128</v>
      </c>
      <c r="L166" s="249"/>
      <c r="M166" s="250" t="s">
        <v>19</v>
      </c>
      <c r="N166" s="251" t="s">
        <v>42</v>
      </c>
      <c r="O166" s="85"/>
      <c r="P166" s="215">
        <f>O166*H166</f>
        <v>0</v>
      </c>
      <c r="Q166" s="215">
        <v>0.00057</v>
      </c>
      <c r="R166" s="215">
        <f>Q166*H166</f>
        <v>0.36707999999999996</v>
      </c>
      <c r="S166" s="215">
        <v>0</v>
      </c>
      <c r="T166" s="216">
        <f>S166*H166</f>
        <v>0</v>
      </c>
      <c r="U166" s="39"/>
      <c r="V166" s="39"/>
      <c r="W166" s="39"/>
      <c r="X166" s="39"/>
      <c r="Y166" s="39"/>
      <c r="Z166" s="39"/>
      <c r="AA166" s="39"/>
      <c r="AB166" s="39"/>
      <c r="AC166" s="39"/>
      <c r="AD166" s="39"/>
      <c r="AE166" s="39"/>
      <c r="AR166" s="217" t="s">
        <v>176</v>
      </c>
      <c r="AT166" s="217" t="s">
        <v>158</v>
      </c>
      <c r="AU166" s="217" t="s">
        <v>81</v>
      </c>
      <c r="AY166" s="18" t="s">
        <v>121</v>
      </c>
      <c r="BE166" s="218">
        <f>IF(N166="základní",J166,0)</f>
        <v>0</v>
      </c>
      <c r="BF166" s="218">
        <f>IF(N166="snížená",J166,0)</f>
        <v>0</v>
      </c>
      <c r="BG166" s="218">
        <f>IF(N166="zákl. přenesená",J166,0)</f>
        <v>0</v>
      </c>
      <c r="BH166" s="218">
        <f>IF(N166="sníž. přenesená",J166,0)</f>
        <v>0</v>
      </c>
      <c r="BI166" s="218">
        <f>IF(N166="nulová",J166,0)</f>
        <v>0</v>
      </c>
      <c r="BJ166" s="18" t="s">
        <v>79</v>
      </c>
      <c r="BK166" s="218">
        <f>ROUND(I166*H166,2)</f>
        <v>0</v>
      </c>
      <c r="BL166" s="18" t="s">
        <v>177</v>
      </c>
      <c r="BM166" s="217" t="s">
        <v>599</v>
      </c>
    </row>
    <row r="167" spans="1:51" s="13" customFormat="1" ht="12">
      <c r="A167" s="13"/>
      <c r="B167" s="219"/>
      <c r="C167" s="220"/>
      <c r="D167" s="221" t="s">
        <v>131</v>
      </c>
      <c r="E167" s="222" t="s">
        <v>19</v>
      </c>
      <c r="F167" s="223" t="s">
        <v>132</v>
      </c>
      <c r="G167" s="220"/>
      <c r="H167" s="222" t="s">
        <v>19</v>
      </c>
      <c r="I167" s="224"/>
      <c r="J167" s="220"/>
      <c r="K167" s="220"/>
      <c r="L167" s="225"/>
      <c r="M167" s="226"/>
      <c r="N167" s="227"/>
      <c r="O167" s="227"/>
      <c r="P167" s="227"/>
      <c r="Q167" s="227"/>
      <c r="R167" s="227"/>
      <c r="S167" s="227"/>
      <c r="T167" s="228"/>
      <c r="U167" s="13"/>
      <c r="V167" s="13"/>
      <c r="W167" s="13"/>
      <c r="X167" s="13"/>
      <c r="Y167" s="13"/>
      <c r="Z167" s="13"/>
      <c r="AA167" s="13"/>
      <c r="AB167" s="13"/>
      <c r="AC167" s="13"/>
      <c r="AD167" s="13"/>
      <c r="AE167" s="13"/>
      <c r="AT167" s="229" t="s">
        <v>131</v>
      </c>
      <c r="AU167" s="229" t="s">
        <v>81</v>
      </c>
      <c r="AV167" s="13" t="s">
        <v>79</v>
      </c>
      <c r="AW167" s="13" t="s">
        <v>32</v>
      </c>
      <c r="AX167" s="13" t="s">
        <v>71</v>
      </c>
      <c r="AY167" s="229" t="s">
        <v>121</v>
      </c>
    </row>
    <row r="168" spans="1:51" s="14" customFormat="1" ht="12">
      <c r="A168" s="14"/>
      <c r="B168" s="230"/>
      <c r="C168" s="231"/>
      <c r="D168" s="221" t="s">
        <v>131</v>
      </c>
      <c r="E168" s="232" t="s">
        <v>19</v>
      </c>
      <c r="F168" s="233" t="s">
        <v>600</v>
      </c>
      <c r="G168" s="231"/>
      <c r="H168" s="234">
        <v>644</v>
      </c>
      <c r="I168" s="235"/>
      <c r="J168" s="231"/>
      <c r="K168" s="231"/>
      <c r="L168" s="236"/>
      <c r="M168" s="237"/>
      <c r="N168" s="238"/>
      <c r="O168" s="238"/>
      <c r="P168" s="238"/>
      <c r="Q168" s="238"/>
      <c r="R168" s="238"/>
      <c r="S168" s="238"/>
      <c r="T168" s="239"/>
      <c r="U168" s="14"/>
      <c r="V168" s="14"/>
      <c r="W168" s="14"/>
      <c r="X168" s="14"/>
      <c r="Y168" s="14"/>
      <c r="Z168" s="14"/>
      <c r="AA168" s="14"/>
      <c r="AB168" s="14"/>
      <c r="AC168" s="14"/>
      <c r="AD168" s="14"/>
      <c r="AE168" s="14"/>
      <c r="AT168" s="240" t="s">
        <v>131</v>
      </c>
      <c r="AU168" s="240" t="s">
        <v>81</v>
      </c>
      <c r="AV168" s="14" t="s">
        <v>81</v>
      </c>
      <c r="AW168" s="14" t="s">
        <v>32</v>
      </c>
      <c r="AX168" s="14" t="s">
        <v>79</v>
      </c>
      <c r="AY168" s="240" t="s">
        <v>121</v>
      </c>
    </row>
    <row r="169" spans="1:65" s="2" customFormat="1" ht="16.5" customHeight="1">
      <c r="A169" s="39"/>
      <c r="B169" s="40"/>
      <c r="C169" s="242" t="s">
        <v>297</v>
      </c>
      <c r="D169" s="254" t="s">
        <v>158</v>
      </c>
      <c r="E169" s="243" t="s">
        <v>601</v>
      </c>
      <c r="F169" s="244" t="s">
        <v>602</v>
      </c>
      <c r="G169" s="245" t="s">
        <v>136</v>
      </c>
      <c r="H169" s="246">
        <v>192</v>
      </c>
      <c r="I169" s="247"/>
      <c r="J169" s="248">
        <f>ROUND(I169*H169,2)</f>
        <v>0</v>
      </c>
      <c r="K169" s="244" t="s">
        <v>128</v>
      </c>
      <c r="L169" s="249"/>
      <c r="M169" s="250" t="s">
        <v>19</v>
      </c>
      <c r="N169" s="251" t="s">
        <v>42</v>
      </c>
      <c r="O169" s="85"/>
      <c r="P169" s="215">
        <f>O169*H169</f>
        <v>0</v>
      </c>
      <c r="Q169" s="215">
        <v>0.00082</v>
      </c>
      <c r="R169" s="215">
        <f>Q169*H169</f>
        <v>0.15744</v>
      </c>
      <c r="S169" s="215">
        <v>0</v>
      </c>
      <c r="T169" s="216">
        <f>S169*H169</f>
        <v>0</v>
      </c>
      <c r="U169" s="39"/>
      <c r="V169" s="39"/>
      <c r="W169" s="39"/>
      <c r="X169" s="39"/>
      <c r="Y169" s="39"/>
      <c r="Z169" s="39"/>
      <c r="AA169" s="39"/>
      <c r="AB169" s="39"/>
      <c r="AC169" s="39"/>
      <c r="AD169" s="39"/>
      <c r="AE169" s="39"/>
      <c r="AR169" s="217" t="s">
        <v>176</v>
      </c>
      <c r="AT169" s="217" t="s">
        <v>158</v>
      </c>
      <c r="AU169" s="217" t="s">
        <v>81</v>
      </c>
      <c r="AY169" s="18" t="s">
        <v>121</v>
      </c>
      <c r="BE169" s="218">
        <f>IF(N169="základní",J169,0)</f>
        <v>0</v>
      </c>
      <c r="BF169" s="218">
        <f>IF(N169="snížená",J169,0)</f>
        <v>0</v>
      </c>
      <c r="BG169" s="218">
        <f>IF(N169="zákl. přenesená",J169,0)</f>
        <v>0</v>
      </c>
      <c r="BH169" s="218">
        <f>IF(N169="sníž. přenesená",J169,0)</f>
        <v>0</v>
      </c>
      <c r="BI169" s="218">
        <f>IF(N169="nulová",J169,0)</f>
        <v>0</v>
      </c>
      <c r="BJ169" s="18" t="s">
        <v>79</v>
      </c>
      <c r="BK169" s="218">
        <f>ROUND(I169*H169,2)</f>
        <v>0</v>
      </c>
      <c r="BL169" s="18" t="s">
        <v>177</v>
      </c>
      <c r="BM169" s="217" t="s">
        <v>603</v>
      </c>
    </row>
    <row r="170" spans="1:51" s="13" customFormat="1" ht="12">
      <c r="A170" s="13"/>
      <c r="B170" s="219"/>
      <c r="C170" s="220"/>
      <c r="D170" s="221" t="s">
        <v>131</v>
      </c>
      <c r="E170" s="222" t="s">
        <v>19</v>
      </c>
      <c r="F170" s="223" t="s">
        <v>132</v>
      </c>
      <c r="G170" s="220"/>
      <c r="H170" s="222" t="s">
        <v>19</v>
      </c>
      <c r="I170" s="224"/>
      <c r="J170" s="220"/>
      <c r="K170" s="220"/>
      <c r="L170" s="225"/>
      <c r="M170" s="226"/>
      <c r="N170" s="227"/>
      <c r="O170" s="227"/>
      <c r="P170" s="227"/>
      <c r="Q170" s="227"/>
      <c r="R170" s="227"/>
      <c r="S170" s="227"/>
      <c r="T170" s="228"/>
      <c r="U170" s="13"/>
      <c r="V170" s="13"/>
      <c r="W170" s="13"/>
      <c r="X170" s="13"/>
      <c r="Y170" s="13"/>
      <c r="Z170" s="13"/>
      <c r="AA170" s="13"/>
      <c r="AB170" s="13"/>
      <c r="AC170" s="13"/>
      <c r="AD170" s="13"/>
      <c r="AE170" s="13"/>
      <c r="AT170" s="229" t="s">
        <v>131</v>
      </c>
      <c r="AU170" s="229" t="s">
        <v>81</v>
      </c>
      <c r="AV170" s="13" t="s">
        <v>79</v>
      </c>
      <c r="AW170" s="13" t="s">
        <v>32</v>
      </c>
      <c r="AX170" s="13" t="s">
        <v>71</v>
      </c>
      <c r="AY170" s="229" t="s">
        <v>121</v>
      </c>
    </row>
    <row r="171" spans="1:51" s="14" customFormat="1" ht="12">
      <c r="A171" s="14"/>
      <c r="B171" s="230"/>
      <c r="C171" s="231"/>
      <c r="D171" s="221" t="s">
        <v>131</v>
      </c>
      <c r="E171" s="232" t="s">
        <v>19</v>
      </c>
      <c r="F171" s="233" t="s">
        <v>604</v>
      </c>
      <c r="G171" s="231"/>
      <c r="H171" s="234">
        <v>192</v>
      </c>
      <c r="I171" s="235"/>
      <c r="J171" s="231"/>
      <c r="K171" s="231"/>
      <c r="L171" s="236"/>
      <c r="M171" s="237"/>
      <c r="N171" s="238"/>
      <c r="O171" s="238"/>
      <c r="P171" s="238"/>
      <c r="Q171" s="238"/>
      <c r="R171" s="238"/>
      <c r="S171" s="238"/>
      <c r="T171" s="239"/>
      <c r="U171" s="14"/>
      <c r="V171" s="14"/>
      <c r="W171" s="14"/>
      <c r="X171" s="14"/>
      <c r="Y171" s="14"/>
      <c r="Z171" s="14"/>
      <c r="AA171" s="14"/>
      <c r="AB171" s="14"/>
      <c r="AC171" s="14"/>
      <c r="AD171" s="14"/>
      <c r="AE171" s="14"/>
      <c r="AT171" s="240" t="s">
        <v>131</v>
      </c>
      <c r="AU171" s="240" t="s">
        <v>81</v>
      </c>
      <c r="AV171" s="14" t="s">
        <v>81</v>
      </c>
      <c r="AW171" s="14" t="s">
        <v>32</v>
      </c>
      <c r="AX171" s="14" t="s">
        <v>79</v>
      </c>
      <c r="AY171" s="240" t="s">
        <v>121</v>
      </c>
    </row>
    <row r="172" spans="1:65" s="2" customFormat="1" ht="16.5" customHeight="1">
      <c r="A172" s="39"/>
      <c r="B172" s="40"/>
      <c r="C172" s="242" t="s">
        <v>304</v>
      </c>
      <c r="D172" s="254" t="s">
        <v>158</v>
      </c>
      <c r="E172" s="243" t="s">
        <v>185</v>
      </c>
      <c r="F172" s="244" t="s">
        <v>186</v>
      </c>
      <c r="G172" s="245" t="s">
        <v>136</v>
      </c>
      <c r="H172" s="246">
        <v>1752</v>
      </c>
      <c r="I172" s="247"/>
      <c r="J172" s="248">
        <f>ROUND(I172*H172,2)</f>
        <v>0</v>
      </c>
      <c r="K172" s="244" t="s">
        <v>128</v>
      </c>
      <c r="L172" s="249"/>
      <c r="M172" s="250" t="s">
        <v>19</v>
      </c>
      <c r="N172" s="251" t="s">
        <v>42</v>
      </c>
      <c r="O172" s="85"/>
      <c r="P172" s="215">
        <f>O172*H172</f>
        <v>0</v>
      </c>
      <c r="Q172" s="215">
        <v>9E-05</v>
      </c>
      <c r="R172" s="215">
        <f>Q172*H172</f>
        <v>0.15768000000000001</v>
      </c>
      <c r="S172" s="215">
        <v>0</v>
      </c>
      <c r="T172" s="216">
        <f>S172*H172</f>
        <v>0</v>
      </c>
      <c r="U172" s="39"/>
      <c r="V172" s="39"/>
      <c r="W172" s="39"/>
      <c r="X172" s="39"/>
      <c r="Y172" s="39"/>
      <c r="Z172" s="39"/>
      <c r="AA172" s="39"/>
      <c r="AB172" s="39"/>
      <c r="AC172" s="39"/>
      <c r="AD172" s="39"/>
      <c r="AE172" s="39"/>
      <c r="AR172" s="217" t="s">
        <v>176</v>
      </c>
      <c r="AT172" s="217" t="s">
        <v>158</v>
      </c>
      <c r="AU172" s="217" t="s">
        <v>81</v>
      </c>
      <c r="AY172" s="18" t="s">
        <v>121</v>
      </c>
      <c r="BE172" s="218">
        <f>IF(N172="základní",J172,0)</f>
        <v>0</v>
      </c>
      <c r="BF172" s="218">
        <f>IF(N172="snížená",J172,0)</f>
        <v>0</v>
      </c>
      <c r="BG172" s="218">
        <f>IF(N172="zákl. přenesená",J172,0)</f>
        <v>0</v>
      </c>
      <c r="BH172" s="218">
        <f>IF(N172="sníž. přenesená",J172,0)</f>
        <v>0</v>
      </c>
      <c r="BI172" s="218">
        <f>IF(N172="nulová",J172,0)</f>
        <v>0</v>
      </c>
      <c r="BJ172" s="18" t="s">
        <v>79</v>
      </c>
      <c r="BK172" s="218">
        <f>ROUND(I172*H172,2)</f>
        <v>0</v>
      </c>
      <c r="BL172" s="18" t="s">
        <v>177</v>
      </c>
      <c r="BM172" s="217" t="s">
        <v>605</v>
      </c>
    </row>
    <row r="173" spans="1:51" s="13" customFormat="1" ht="12">
      <c r="A173" s="13"/>
      <c r="B173" s="219"/>
      <c r="C173" s="220"/>
      <c r="D173" s="221" t="s">
        <v>131</v>
      </c>
      <c r="E173" s="222" t="s">
        <v>19</v>
      </c>
      <c r="F173" s="223" t="s">
        <v>132</v>
      </c>
      <c r="G173" s="220"/>
      <c r="H173" s="222" t="s">
        <v>19</v>
      </c>
      <c r="I173" s="224"/>
      <c r="J173" s="220"/>
      <c r="K173" s="220"/>
      <c r="L173" s="225"/>
      <c r="M173" s="226"/>
      <c r="N173" s="227"/>
      <c r="O173" s="227"/>
      <c r="P173" s="227"/>
      <c r="Q173" s="227"/>
      <c r="R173" s="227"/>
      <c r="S173" s="227"/>
      <c r="T173" s="228"/>
      <c r="U173" s="13"/>
      <c r="V173" s="13"/>
      <c r="W173" s="13"/>
      <c r="X173" s="13"/>
      <c r="Y173" s="13"/>
      <c r="Z173" s="13"/>
      <c r="AA173" s="13"/>
      <c r="AB173" s="13"/>
      <c r="AC173" s="13"/>
      <c r="AD173" s="13"/>
      <c r="AE173" s="13"/>
      <c r="AT173" s="229" t="s">
        <v>131</v>
      </c>
      <c r="AU173" s="229" t="s">
        <v>81</v>
      </c>
      <c r="AV173" s="13" t="s">
        <v>79</v>
      </c>
      <c r="AW173" s="13" t="s">
        <v>32</v>
      </c>
      <c r="AX173" s="13" t="s">
        <v>71</v>
      </c>
      <c r="AY173" s="229" t="s">
        <v>121</v>
      </c>
    </row>
    <row r="174" spans="1:51" s="14" customFormat="1" ht="12">
      <c r="A174" s="14"/>
      <c r="B174" s="230"/>
      <c r="C174" s="231"/>
      <c r="D174" s="221" t="s">
        <v>131</v>
      </c>
      <c r="E174" s="232" t="s">
        <v>19</v>
      </c>
      <c r="F174" s="233" t="s">
        <v>606</v>
      </c>
      <c r="G174" s="231"/>
      <c r="H174" s="234">
        <v>916</v>
      </c>
      <c r="I174" s="235"/>
      <c r="J174" s="231"/>
      <c r="K174" s="231"/>
      <c r="L174" s="236"/>
      <c r="M174" s="237"/>
      <c r="N174" s="238"/>
      <c r="O174" s="238"/>
      <c r="P174" s="238"/>
      <c r="Q174" s="238"/>
      <c r="R174" s="238"/>
      <c r="S174" s="238"/>
      <c r="T174" s="239"/>
      <c r="U174" s="14"/>
      <c r="V174" s="14"/>
      <c r="W174" s="14"/>
      <c r="X174" s="14"/>
      <c r="Y174" s="14"/>
      <c r="Z174" s="14"/>
      <c r="AA174" s="14"/>
      <c r="AB174" s="14"/>
      <c r="AC174" s="14"/>
      <c r="AD174" s="14"/>
      <c r="AE174" s="14"/>
      <c r="AT174" s="240" t="s">
        <v>131</v>
      </c>
      <c r="AU174" s="240" t="s">
        <v>81</v>
      </c>
      <c r="AV174" s="14" t="s">
        <v>81</v>
      </c>
      <c r="AW174" s="14" t="s">
        <v>32</v>
      </c>
      <c r="AX174" s="14" t="s">
        <v>71</v>
      </c>
      <c r="AY174" s="240" t="s">
        <v>121</v>
      </c>
    </row>
    <row r="175" spans="1:51" s="14" customFormat="1" ht="12">
      <c r="A175" s="14"/>
      <c r="B175" s="230"/>
      <c r="C175" s="231"/>
      <c r="D175" s="221" t="s">
        <v>131</v>
      </c>
      <c r="E175" s="232" t="s">
        <v>19</v>
      </c>
      <c r="F175" s="233" t="s">
        <v>607</v>
      </c>
      <c r="G175" s="231"/>
      <c r="H175" s="234">
        <v>644</v>
      </c>
      <c r="I175" s="235"/>
      <c r="J175" s="231"/>
      <c r="K175" s="231"/>
      <c r="L175" s="236"/>
      <c r="M175" s="237"/>
      <c r="N175" s="238"/>
      <c r="O175" s="238"/>
      <c r="P175" s="238"/>
      <c r="Q175" s="238"/>
      <c r="R175" s="238"/>
      <c r="S175" s="238"/>
      <c r="T175" s="239"/>
      <c r="U175" s="14"/>
      <c r="V175" s="14"/>
      <c r="W175" s="14"/>
      <c r="X175" s="14"/>
      <c r="Y175" s="14"/>
      <c r="Z175" s="14"/>
      <c r="AA175" s="14"/>
      <c r="AB175" s="14"/>
      <c r="AC175" s="14"/>
      <c r="AD175" s="14"/>
      <c r="AE175" s="14"/>
      <c r="AT175" s="240" t="s">
        <v>131</v>
      </c>
      <c r="AU175" s="240" t="s">
        <v>81</v>
      </c>
      <c r="AV175" s="14" t="s">
        <v>81</v>
      </c>
      <c r="AW175" s="14" t="s">
        <v>32</v>
      </c>
      <c r="AX175" s="14" t="s">
        <v>71</v>
      </c>
      <c r="AY175" s="240" t="s">
        <v>121</v>
      </c>
    </row>
    <row r="176" spans="1:51" s="14" customFormat="1" ht="12">
      <c r="A176" s="14"/>
      <c r="B176" s="230"/>
      <c r="C176" s="231"/>
      <c r="D176" s="221" t="s">
        <v>131</v>
      </c>
      <c r="E176" s="232" t="s">
        <v>19</v>
      </c>
      <c r="F176" s="233" t="s">
        <v>608</v>
      </c>
      <c r="G176" s="231"/>
      <c r="H176" s="234">
        <v>192</v>
      </c>
      <c r="I176" s="235"/>
      <c r="J176" s="231"/>
      <c r="K176" s="231"/>
      <c r="L176" s="236"/>
      <c r="M176" s="237"/>
      <c r="N176" s="238"/>
      <c r="O176" s="238"/>
      <c r="P176" s="238"/>
      <c r="Q176" s="238"/>
      <c r="R176" s="238"/>
      <c r="S176" s="238"/>
      <c r="T176" s="239"/>
      <c r="U176" s="14"/>
      <c r="V176" s="14"/>
      <c r="W176" s="14"/>
      <c r="X176" s="14"/>
      <c r="Y176" s="14"/>
      <c r="Z176" s="14"/>
      <c r="AA176" s="14"/>
      <c r="AB176" s="14"/>
      <c r="AC176" s="14"/>
      <c r="AD176" s="14"/>
      <c r="AE176" s="14"/>
      <c r="AT176" s="240" t="s">
        <v>131</v>
      </c>
      <c r="AU176" s="240" t="s">
        <v>81</v>
      </c>
      <c r="AV176" s="14" t="s">
        <v>81</v>
      </c>
      <c r="AW176" s="14" t="s">
        <v>32</v>
      </c>
      <c r="AX176" s="14" t="s">
        <v>71</v>
      </c>
      <c r="AY176" s="240" t="s">
        <v>121</v>
      </c>
    </row>
    <row r="177" spans="1:51" s="15" customFormat="1" ht="12">
      <c r="A177" s="15"/>
      <c r="B177" s="255"/>
      <c r="C177" s="256"/>
      <c r="D177" s="221" t="s">
        <v>131</v>
      </c>
      <c r="E177" s="257" t="s">
        <v>19</v>
      </c>
      <c r="F177" s="258" t="s">
        <v>208</v>
      </c>
      <c r="G177" s="256"/>
      <c r="H177" s="259">
        <v>1752</v>
      </c>
      <c r="I177" s="260"/>
      <c r="J177" s="256"/>
      <c r="K177" s="256"/>
      <c r="L177" s="261"/>
      <c r="M177" s="262"/>
      <c r="N177" s="263"/>
      <c r="O177" s="263"/>
      <c r="P177" s="263"/>
      <c r="Q177" s="263"/>
      <c r="R177" s="263"/>
      <c r="S177" s="263"/>
      <c r="T177" s="264"/>
      <c r="U177" s="15"/>
      <c r="V177" s="15"/>
      <c r="W177" s="15"/>
      <c r="X177" s="15"/>
      <c r="Y177" s="15"/>
      <c r="Z177" s="15"/>
      <c r="AA177" s="15"/>
      <c r="AB177" s="15"/>
      <c r="AC177" s="15"/>
      <c r="AD177" s="15"/>
      <c r="AE177" s="15"/>
      <c r="AT177" s="265" t="s">
        <v>131</v>
      </c>
      <c r="AU177" s="265" t="s">
        <v>81</v>
      </c>
      <c r="AV177" s="15" t="s">
        <v>137</v>
      </c>
      <c r="AW177" s="15" t="s">
        <v>32</v>
      </c>
      <c r="AX177" s="15" t="s">
        <v>79</v>
      </c>
      <c r="AY177" s="265" t="s">
        <v>121</v>
      </c>
    </row>
    <row r="178" spans="1:65" s="2" customFormat="1" ht="16.5" customHeight="1">
      <c r="A178" s="39"/>
      <c r="B178" s="40"/>
      <c r="C178" s="242" t="s">
        <v>309</v>
      </c>
      <c r="D178" s="254" t="s">
        <v>158</v>
      </c>
      <c r="E178" s="243" t="s">
        <v>609</v>
      </c>
      <c r="F178" s="244" t="s">
        <v>610</v>
      </c>
      <c r="G178" s="245" t="s">
        <v>136</v>
      </c>
      <c r="H178" s="246">
        <v>192</v>
      </c>
      <c r="I178" s="247"/>
      <c r="J178" s="248">
        <f>ROUND(I178*H178,2)</f>
        <v>0</v>
      </c>
      <c r="K178" s="244" t="s">
        <v>128</v>
      </c>
      <c r="L178" s="249"/>
      <c r="M178" s="250" t="s">
        <v>19</v>
      </c>
      <c r="N178" s="251" t="s">
        <v>42</v>
      </c>
      <c r="O178" s="85"/>
      <c r="P178" s="215">
        <f>O178*H178</f>
        <v>0</v>
      </c>
      <c r="Q178" s="215">
        <v>0.00032</v>
      </c>
      <c r="R178" s="215">
        <f>Q178*H178</f>
        <v>0.06144000000000001</v>
      </c>
      <c r="S178" s="215">
        <v>0</v>
      </c>
      <c r="T178" s="216">
        <f>S178*H178</f>
        <v>0</v>
      </c>
      <c r="U178" s="39"/>
      <c r="V178" s="39"/>
      <c r="W178" s="39"/>
      <c r="X178" s="39"/>
      <c r="Y178" s="39"/>
      <c r="Z178" s="39"/>
      <c r="AA178" s="39"/>
      <c r="AB178" s="39"/>
      <c r="AC178" s="39"/>
      <c r="AD178" s="39"/>
      <c r="AE178" s="39"/>
      <c r="AR178" s="217" t="s">
        <v>176</v>
      </c>
      <c r="AT178" s="217" t="s">
        <v>158</v>
      </c>
      <c r="AU178" s="217" t="s">
        <v>81</v>
      </c>
      <c r="AY178" s="18" t="s">
        <v>121</v>
      </c>
      <c r="BE178" s="218">
        <f>IF(N178="základní",J178,0)</f>
        <v>0</v>
      </c>
      <c r="BF178" s="218">
        <f>IF(N178="snížená",J178,0)</f>
        <v>0</v>
      </c>
      <c r="BG178" s="218">
        <f>IF(N178="zákl. přenesená",J178,0)</f>
        <v>0</v>
      </c>
      <c r="BH178" s="218">
        <f>IF(N178="sníž. přenesená",J178,0)</f>
        <v>0</v>
      </c>
      <c r="BI178" s="218">
        <f>IF(N178="nulová",J178,0)</f>
        <v>0</v>
      </c>
      <c r="BJ178" s="18" t="s">
        <v>79</v>
      </c>
      <c r="BK178" s="218">
        <f>ROUND(I178*H178,2)</f>
        <v>0</v>
      </c>
      <c r="BL178" s="18" t="s">
        <v>177</v>
      </c>
      <c r="BM178" s="217" t="s">
        <v>611</v>
      </c>
    </row>
    <row r="179" spans="1:51" s="13" customFormat="1" ht="12">
      <c r="A179" s="13"/>
      <c r="B179" s="219"/>
      <c r="C179" s="220"/>
      <c r="D179" s="221" t="s">
        <v>131</v>
      </c>
      <c r="E179" s="222" t="s">
        <v>19</v>
      </c>
      <c r="F179" s="223" t="s">
        <v>132</v>
      </c>
      <c r="G179" s="220"/>
      <c r="H179" s="222" t="s">
        <v>19</v>
      </c>
      <c r="I179" s="224"/>
      <c r="J179" s="220"/>
      <c r="K179" s="220"/>
      <c r="L179" s="225"/>
      <c r="M179" s="226"/>
      <c r="N179" s="227"/>
      <c r="O179" s="227"/>
      <c r="P179" s="227"/>
      <c r="Q179" s="227"/>
      <c r="R179" s="227"/>
      <c r="S179" s="227"/>
      <c r="T179" s="228"/>
      <c r="U179" s="13"/>
      <c r="V179" s="13"/>
      <c r="W179" s="13"/>
      <c r="X179" s="13"/>
      <c r="Y179" s="13"/>
      <c r="Z179" s="13"/>
      <c r="AA179" s="13"/>
      <c r="AB179" s="13"/>
      <c r="AC179" s="13"/>
      <c r="AD179" s="13"/>
      <c r="AE179" s="13"/>
      <c r="AT179" s="229" t="s">
        <v>131</v>
      </c>
      <c r="AU179" s="229" t="s">
        <v>81</v>
      </c>
      <c r="AV179" s="13" t="s">
        <v>79</v>
      </c>
      <c r="AW179" s="13" t="s">
        <v>32</v>
      </c>
      <c r="AX179" s="13" t="s">
        <v>71</v>
      </c>
      <c r="AY179" s="229" t="s">
        <v>121</v>
      </c>
    </row>
    <row r="180" spans="1:51" s="14" customFormat="1" ht="12">
      <c r="A180" s="14"/>
      <c r="B180" s="230"/>
      <c r="C180" s="231"/>
      <c r="D180" s="221" t="s">
        <v>131</v>
      </c>
      <c r="E180" s="232" t="s">
        <v>19</v>
      </c>
      <c r="F180" s="233" t="s">
        <v>604</v>
      </c>
      <c r="G180" s="231"/>
      <c r="H180" s="234">
        <v>192</v>
      </c>
      <c r="I180" s="235"/>
      <c r="J180" s="231"/>
      <c r="K180" s="231"/>
      <c r="L180" s="236"/>
      <c r="M180" s="237"/>
      <c r="N180" s="238"/>
      <c r="O180" s="238"/>
      <c r="P180" s="238"/>
      <c r="Q180" s="238"/>
      <c r="R180" s="238"/>
      <c r="S180" s="238"/>
      <c r="T180" s="239"/>
      <c r="U180" s="14"/>
      <c r="V180" s="14"/>
      <c r="W180" s="14"/>
      <c r="X180" s="14"/>
      <c r="Y180" s="14"/>
      <c r="Z180" s="14"/>
      <c r="AA180" s="14"/>
      <c r="AB180" s="14"/>
      <c r="AC180" s="14"/>
      <c r="AD180" s="14"/>
      <c r="AE180" s="14"/>
      <c r="AT180" s="240" t="s">
        <v>131</v>
      </c>
      <c r="AU180" s="240" t="s">
        <v>81</v>
      </c>
      <c r="AV180" s="14" t="s">
        <v>81</v>
      </c>
      <c r="AW180" s="14" t="s">
        <v>32</v>
      </c>
      <c r="AX180" s="14" t="s">
        <v>79</v>
      </c>
      <c r="AY180" s="240" t="s">
        <v>121</v>
      </c>
    </row>
    <row r="181" spans="1:65" s="2" customFormat="1" ht="16.5" customHeight="1">
      <c r="A181" s="39"/>
      <c r="B181" s="40"/>
      <c r="C181" s="242" t="s">
        <v>313</v>
      </c>
      <c r="D181" s="254" t="s">
        <v>158</v>
      </c>
      <c r="E181" s="243" t="s">
        <v>612</v>
      </c>
      <c r="F181" s="244" t="s">
        <v>613</v>
      </c>
      <c r="G181" s="245" t="s">
        <v>136</v>
      </c>
      <c r="H181" s="246">
        <v>192</v>
      </c>
      <c r="I181" s="247"/>
      <c r="J181" s="248">
        <f>ROUND(I181*H181,2)</f>
        <v>0</v>
      </c>
      <c r="K181" s="244" t="s">
        <v>128</v>
      </c>
      <c r="L181" s="249"/>
      <c r="M181" s="250" t="s">
        <v>19</v>
      </c>
      <c r="N181" s="251" t="s">
        <v>42</v>
      </c>
      <c r="O181" s="85"/>
      <c r="P181" s="215">
        <f>O181*H181</f>
        <v>0</v>
      </c>
      <c r="Q181" s="215">
        <v>0.00015</v>
      </c>
      <c r="R181" s="215">
        <f>Q181*H181</f>
        <v>0.0288</v>
      </c>
      <c r="S181" s="215">
        <v>0</v>
      </c>
      <c r="T181" s="216">
        <f>S181*H181</f>
        <v>0</v>
      </c>
      <c r="U181" s="39"/>
      <c r="V181" s="39"/>
      <c r="W181" s="39"/>
      <c r="X181" s="39"/>
      <c r="Y181" s="39"/>
      <c r="Z181" s="39"/>
      <c r="AA181" s="39"/>
      <c r="AB181" s="39"/>
      <c r="AC181" s="39"/>
      <c r="AD181" s="39"/>
      <c r="AE181" s="39"/>
      <c r="AR181" s="217" t="s">
        <v>176</v>
      </c>
      <c r="AT181" s="217" t="s">
        <v>158</v>
      </c>
      <c r="AU181" s="217" t="s">
        <v>81</v>
      </c>
      <c r="AY181" s="18" t="s">
        <v>121</v>
      </c>
      <c r="BE181" s="218">
        <f>IF(N181="základní",J181,0)</f>
        <v>0</v>
      </c>
      <c r="BF181" s="218">
        <f>IF(N181="snížená",J181,0)</f>
        <v>0</v>
      </c>
      <c r="BG181" s="218">
        <f>IF(N181="zákl. přenesená",J181,0)</f>
        <v>0</v>
      </c>
      <c r="BH181" s="218">
        <f>IF(N181="sníž. přenesená",J181,0)</f>
        <v>0</v>
      </c>
      <c r="BI181" s="218">
        <f>IF(N181="nulová",J181,0)</f>
        <v>0</v>
      </c>
      <c r="BJ181" s="18" t="s">
        <v>79</v>
      </c>
      <c r="BK181" s="218">
        <f>ROUND(I181*H181,2)</f>
        <v>0</v>
      </c>
      <c r="BL181" s="18" t="s">
        <v>177</v>
      </c>
      <c r="BM181" s="217" t="s">
        <v>614</v>
      </c>
    </row>
    <row r="182" spans="1:51" s="13" customFormat="1" ht="12">
      <c r="A182" s="13"/>
      <c r="B182" s="219"/>
      <c r="C182" s="220"/>
      <c r="D182" s="221" t="s">
        <v>131</v>
      </c>
      <c r="E182" s="222" t="s">
        <v>19</v>
      </c>
      <c r="F182" s="223" t="s">
        <v>132</v>
      </c>
      <c r="G182" s="220"/>
      <c r="H182" s="222" t="s">
        <v>19</v>
      </c>
      <c r="I182" s="224"/>
      <c r="J182" s="220"/>
      <c r="K182" s="220"/>
      <c r="L182" s="225"/>
      <c r="M182" s="226"/>
      <c r="N182" s="227"/>
      <c r="O182" s="227"/>
      <c r="P182" s="227"/>
      <c r="Q182" s="227"/>
      <c r="R182" s="227"/>
      <c r="S182" s="227"/>
      <c r="T182" s="228"/>
      <c r="U182" s="13"/>
      <c r="V182" s="13"/>
      <c r="W182" s="13"/>
      <c r="X182" s="13"/>
      <c r="Y182" s="13"/>
      <c r="Z182" s="13"/>
      <c r="AA182" s="13"/>
      <c r="AB182" s="13"/>
      <c r="AC182" s="13"/>
      <c r="AD182" s="13"/>
      <c r="AE182" s="13"/>
      <c r="AT182" s="229" t="s">
        <v>131</v>
      </c>
      <c r="AU182" s="229" t="s">
        <v>81</v>
      </c>
      <c r="AV182" s="13" t="s">
        <v>79</v>
      </c>
      <c r="AW182" s="13" t="s">
        <v>32</v>
      </c>
      <c r="AX182" s="13" t="s">
        <v>71</v>
      </c>
      <c r="AY182" s="229" t="s">
        <v>121</v>
      </c>
    </row>
    <row r="183" spans="1:51" s="14" customFormat="1" ht="12">
      <c r="A183" s="14"/>
      <c r="B183" s="230"/>
      <c r="C183" s="231"/>
      <c r="D183" s="221" t="s">
        <v>131</v>
      </c>
      <c r="E183" s="232" t="s">
        <v>19</v>
      </c>
      <c r="F183" s="233" t="s">
        <v>604</v>
      </c>
      <c r="G183" s="231"/>
      <c r="H183" s="234">
        <v>192</v>
      </c>
      <c r="I183" s="235"/>
      <c r="J183" s="231"/>
      <c r="K183" s="231"/>
      <c r="L183" s="236"/>
      <c r="M183" s="237"/>
      <c r="N183" s="238"/>
      <c r="O183" s="238"/>
      <c r="P183" s="238"/>
      <c r="Q183" s="238"/>
      <c r="R183" s="238"/>
      <c r="S183" s="238"/>
      <c r="T183" s="239"/>
      <c r="U183" s="14"/>
      <c r="V183" s="14"/>
      <c r="W183" s="14"/>
      <c r="X183" s="14"/>
      <c r="Y183" s="14"/>
      <c r="Z183" s="14"/>
      <c r="AA183" s="14"/>
      <c r="AB183" s="14"/>
      <c r="AC183" s="14"/>
      <c r="AD183" s="14"/>
      <c r="AE183" s="14"/>
      <c r="AT183" s="240" t="s">
        <v>131</v>
      </c>
      <c r="AU183" s="240" t="s">
        <v>81</v>
      </c>
      <c r="AV183" s="14" t="s">
        <v>81</v>
      </c>
      <c r="AW183" s="14" t="s">
        <v>32</v>
      </c>
      <c r="AX183" s="14" t="s">
        <v>79</v>
      </c>
      <c r="AY183" s="240" t="s">
        <v>121</v>
      </c>
    </row>
    <row r="184" spans="1:65" s="2" customFormat="1" ht="49.05" customHeight="1">
      <c r="A184" s="39"/>
      <c r="B184" s="40"/>
      <c r="C184" s="205" t="s">
        <v>320</v>
      </c>
      <c r="D184" s="205" t="s">
        <v>124</v>
      </c>
      <c r="E184" s="207" t="s">
        <v>237</v>
      </c>
      <c r="F184" s="208" t="s">
        <v>238</v>
      </c>
      <c r="G184" s="209" t="s">
        <v>227</v>
      </c>
      <c r="H184" s="210">
        <v>16.4</v>
      </c>
      <c r="I184" s="211"/>
      <c r="J184" s="212">
        <f>ROUND(I184*H184,2)</f>
        <v>0</v>
      </c>
      <c r="K184" s="208" t="s">
        <v>128</v>
      </c>
      <c r="L184" s="45"/>
      <c r="M184" s="213" t="s">
        <v>19</v>
      </c>
      <c r="N184" s="214" t="s">
        <v>42</v>
      </c>
      <c r="O184" s="85"/>
      <c r="P184" s="215">
        <f>O184*H184</f>
        <v>0</v>
      </c>
      <c r="Q184" s="215">
        <v>0</v>
      </c>
      <c r="R184" s="215">
        <f>Q184*H184</f>
        <v>0</v>
      </c>
      <c r="S184" s="215">
        <v>0</v>
      </c>
      <c r="T184" s="216">
        <f>S184*H184</f>
        <v>0</v>
      </c>
      <c r="U184" s="39"/>
      <c r="V184" s="39"/>
      <c r="W184" s="39"/>
      <c r="X184" s="39"/>
      <c r="Y184" s="39"/>
      <c r="Z184" s="39"/>
      <c r="AA184" s="39"/>
      <c r="AB184" s="39"/>
      <c r="AC184" s="39"/>
      <c r="AD184" s="39"/>
      <c r="AE184" s="39"/>
      <c r="AR184" s="217" t="s">
        <v>137</v>
      </c>
      <c r="AT184" s="217" t="s">
        <v>124</v>
      </c>
      <c r="AU184" s="217" t="s">
        <v>81</v>
      </c>
      <c r="AY184" s="18" t="s">
        <v>121</v>
      </c>
      <c r="BE184" s="218">
        <f>IF(N184="základní",J184,0)</f>
        <v>0</v>
      </c>
      <c r="BF184" s="218">
        <f>IF(N184="snížená",J184,0)</f>
        <v>0</v>
      </c>
      <c r="BG184" s="218">
        <f>IF(N184="zákl. přenesená",J184,0)</f>
        <v>0</v>
      </c>
      <c r="BH184" s="218">
        <f>IF(N184="sníž. přenesená",J184,0)</f>
        <v>0</v>
      </c>
      <c r="BI184" s="218">
        <f>IF(N184="nulová",J184,0)</f>
        <v>0</v>
      </c>
      <c r="BJ184" s="18" t="s">
        <v>79</v>
      </c>
      <c r="BK184" s="218">
        <f>ROUND(I184*H184,2)</f>
        <v>0</v>
      </c>
      <c r="BL184" s="18" t="s">
        <v>137</v>
      </c>
      <c r="BM184" s="217" t="s">
        <v>615</v>
      </c>
    </row>
    <row r="185" spans="1:65" s="2" customFormat="1" ht="16.5" customHeight="1">
      <c r="A185" s="39"/>
      <c r="B185" s="40"/>
      <c r="C185" s="242" t="s">
        <v>326</v>
      </c>
      <c r="D185" s="242" t="s">
        <v>158</v>
      </c>
      <c r="E185" s="243" t="s">
        <v>616</v>
      </c>
      <c r="F185" s="244" t="s">
        <v>617</v>
      </c>
      <c r="G185" s="245" t="s">
        <v>227</v>
      </c>
      <c r="H185" s="246">
        <v>8.2</v>
      </c>
      <c r="I185" s="247"/>
      <c r="J185" s="248">
        <f>ROUND(I185*H185,2)</f>
        <v>0</v>
      </c>
      <c r="K185" s="244" t="s">
        <v>128</v>
      </c>
      <c r="L185" s="249"/>
      <c r="M185" s="250" t="s">
        <v>19</v>
      </c>
      <c r="N185" s="251" t="s">
        <v>42</v>
      </c>
      <c r="O185" s="85"/>
      <c r="P185" s="215">
        <f>O185*H185</f>
        <v>0</v>
      </c>
      <c r="Q185" s="215">
        <v>0.06498</v>
      </c>
      <c r="R185" s="215">
        <f>Q185*H185</f>
        <v>0.532836</v>
      </c>
      <c r="S185" s="215">
        <v>0</v>
      </c>
      <c r="T185" s="216">
        <f>S185*H185</f>
        <v>0</v>
      </c>
      <c r="U185" s="39"/>
      <c r="V185" s="39"/>
      <c r="W185" s="39"/>
      <c r="X185" s="39"/>
      <c r="Y185" s="39"/>
      <c r="Z185" s="39"/>
      <c r="AA185" s="39"/>
      <c r="AB185" s="39"/>
      <c r="AC185" s="39"/>
      <c r="AD185" s="39"/>
      <c r="AE185" s="39"/>
      <c r="AR185" s="217" t="s">
        <v>161</v>
      </c>
      <c r="AT185" s="217" t="s">
        <v>158</v>
      </c>
      <c r="AU185" s="217" t="s">
        <v>81</v>
      </c>
      <c r="AY185" s="18" t="s">
        <v>121</v>
      </c>
      <c r="BE185" s="218">
        <f>IF(N185="základní",J185,0)</f>
        <v>0</v>
      </c>
      <c r="BF185" s="218">
        <f>IF(N185="snížená",J185,0)</f>
        <v>0</v>
      </c>
      <c r="BG185" s="218">
        <f>IF(N185="zákl. přenesená",J185,0)</f>
        <v>0</v>
      </c>
      <c r="BH185" s="218">
        <f>IF(N185="sníž. přenesená",J185,0)</f>
        <v>0</v>
      </c>
      <c r="BI185" s="218">
        <f>IF(N185="nulová",J185,0)</f>
        <v>0</v>
      </c>
      <c r="BJ185" s="18" t="s">
        <v>79</v>
      </c>
      <c r="BK185" s="218">
        <f>ROUND(I185*H185,2)</f>
        <v>0</v>
      </c>
      <c r="BL185" s="18" t="s">
        <v>137</v>
      </c>
      <c r="BM185" s="217" t="s">
        <v>618</v>
      </c>
    </row>
    <row r="186" spans="1:51" s="14" customFormat="1" ht="12">
      <c r="A186" s="14"/>
      <c r="B186" s="230"/>
      <c r="C186" s="231"/>
      <c r="D186" s="221" t="s">
        <v>131</v>
      </c>
      <c r="E186" s="232" t="s">
        <v>19</v>
      </c>
      <c r="F186" s="233" t="s">
        <v>619</v>
      </c>
      <c r="G186" s="231"/>
      <c r="H186" s="234">
        <v>8.2</v>
      </c>
      <c r="I186" s="235"/>
      <c r="J186" s="231"/>
      <c r="K186" s="231"/>
      <c r="L186" s="236"/>
      <c r="M186" s="237"/>
      <c r="N186" s="238"/>
      <c r="O186" s="238"/>
      <c r="P186" s="238"/>
      <c r="Q186" s="238"/>
      <c r="R186" s="238"/>
      <c r="S186" s="238"/>
      <c r="T186" s="239"/>
      <c r="U186" s="14"/>
      <c r="V186" s="14"/>
      <c r="W186" s="14"/>
      <c r="X186" s="14"/>
      <c r="Y186" s="14"/>
      <c r="Z186" s="14"/>
      <c r="AA186" s="14"/>
      <c r="AB186" s="14"/>
      <c r="AC186" s="14"/>
      <c r="AD186" s="14"/>
      <c r="AE186" s="14"/>
      <c r="AT186" s="240" t="s">
        <v>131</v>
      </c>
      <c r="AU186" s="240" t="s">
        <v>81</v>
      </c>
      <c r="AV186" s="14" t="s">
        <v>81</v>
      </c>
      <c r="AW186" s="14" t="s">
        <v>32</v>
      </c>
      <c r="AX186" s="14" t="s">
        <v>79</v>
      </c>
      <c r="AY186" s="240" t="s">
        <v>121</v>
      </c>
    </row>
    <row r="187" spans="1:65" s="2" customFormat="1" ht="16.5" customHeight="1">
      <c r="A187" s="39"/>
      <c r="B187" s="40"/>
      <c r="C187" s="242" t="s">
        <v>332</v>
      </c>
      <c r="D187" s="242" t="s">
        <v>158</v>
      </c>
      <c r="E187" s="243" t="s">
        <v>620</v>
      </c>
      <c r="F187" s="244" t="s">
        <v>621</v>
      </c>
      <c r="G187" s="245" t="s">
        <v>227</v>
      </c>
      <c r="H187" s="246">
        <v>8.2</v>
      </c>
      <c r="I187" s="247"/>
      <c r="J187" s="248">
        <f>ROUND(I187*H187,2)</f>
        <v>0</v>
      </c>
      <c r="K187" s="244" t="s">
        <v>128</v>
      </c>
      <c r="L187" s="249"/>
      <c r="M187" s="250" t="s">
        <v>19</v>
      </c>
      <c r="N187" s="251" t="s">
        <v>42</v>
      </c>
      <c r="O187" s="85"/>
      <c r="P187" s="215">
        <f>O187*H187</f>
        <v>0</v>
      </c>
      <c r="Q187" s="215">
        <v>0.06498</v>
      </c>
      <c r="R187" s="215">
        <f>Q187*H187</f>
        <v>0.532836</v>
      </c>
      <c r="S187" s="215">
        <v>0</v>
      </c>
      <c r="T187" s="216">
        <f>S187*H187</f>
        <v>0</v>
      </c>
      <c r="U187" s="39"/>
      <c r="V187" s="39"/>
      <c r="W187" s="39"/>
      <c r="X187" s="39"/>
      <c r="Y187" s="39"/>
      <c r="Z187" s="39"/>
      <c r="AA187" s="39"/>
      <c r="AB187" s="39"/>
      <c r="AC187" s="39"/>
      <c r="AD187" s="39"/>
      <c r="AE187" s="39"/>
      <c r="AR187" s="217" t="s">
        <v>161</v>
      </c>
      <c r="AT187" s="217" t="s">
        <v>158</v>
      </c>
      <c r="AU187" s="217" t="s">
        <v>81</v>
      </c>
      <c r="AY187" s="18" t="s">
        <v>121</v>
      </c>
      <c r="BE187" s="218">
        <f>IF(N187="základní",J187,0)</f>
        <v>0</v>
      </c>
      <c r="BF187" s="218">
        <f>IF(N187="snížená",J187,0)</f>
        <v>0</v>
      </c>
      <c r="BG187" s="218">
        <f>IF(N187="zákl. přenesená",J187,0)</f>
        <v>0</v>
      </c>
      <c r="BH187" s="218">
        <f>IF(N187="sníž. přenesená",J187,0)</f>
        <v>0</v>
      </c>
      <c r="BI187" s="218">
        <f>IF(N187="nulová",J187,0)</f>
        <v>0</v>
      </c>
      <c r="BJ187" s="18" t="s">
        <v>79</v>
      </c>
      <c r="BK187" s="218">
        <f>ROUND(I187*H187,2)</f>
        <v>0</v>
      </c>
      <c r="BL187" s="18" t="s">
        <v>137</v>
      </c>
      <c r="BM187" s="217" t="s">
        <v>622</v>
      </c>
    </row>
    <row r="188" spans="1:51" s="14" customFormat="1" ht="12">
      <c r="A188" s="14"/>
      <c r="B188" s="230"/>
      <c r="C188" s="231"/>
      <c r="D188" s="221" t="s">
        <v>131</v>
      </c>
      <c r="E188" s="232" t="s">
        <v>19</v>
      </c>
      <c r="F188" s="233" t="s">
        <v>619</v>
      </c>
      <c r="G188" s="231"/>
      <c r="H188" s="234">
        <v>8.2</v>
      </c>
      <c r="I188" s="235"/>
      <c r="J188" s="231"/>
      <c r="K188" s="231"/>
      <c r="L188" s="236"/>
      <c r="M188" s="237"/>
      <c r="N188" s="238"/>
      <c r="O188" s="238"/>
      <c r="P188" s="238"/>
      <c r="Q188" s="238"/>
      <c r="R188" s="238"/>
      <c r="S188" s="238"/>
      <c r="T188" s="239"/>
      <c r="U188" s="14"/>
      <c r="V188" s="14"/>
      <c r="W188" s="14"/>
      <c r="X188" s="14"/>
      <c r="Y188" s="14"/>
      <c r="Z188" s="14"/>
      <c r="AA188" s="14"/>
      <c r="AB188" s="14"/>
      <c r="AC188" s="14"/>
      <c r="AD188" s="14"/>
      <c r="AE188" s="14"/>
      <c r="AT188" s="240" t="s">
        <v>131</v>
      </c>
      <c r="AU188" s="240" t="s">
        <v>81</v>
      </c>
      <c r="AV188" s="14" t="s">
        <v>81</v>
      </c>
      <c r="AW188" s="14" t="s">
        <v>32</v>
      </c>
      <c r="AX188" s="14" t="s">
        <v>79</v>
      </c>
      <c r="AY188" s="240" t="s">
        <v>121</v>
      </c>
    </row>
    <row r="189" spans="1:65" s="2" customFormat="1" ht="24.15" customHeight="1">
      <c r="A189" s="39"/>
      <c r="B189" s="40"/>
      <c r="C189" s="205" t="s">
        <v>340</v>
      </c>
      <c r="D189" s="205" t="s">
        <v>124</v>
      </c>
      <c r="E189" s="207" t="s">
        <v>148</v>
      </c>
      <c r="F189" s="208" t="s">
        <v>149</v>
      </c>
      <c r="G189" s="209" t="s">
        <v>136</v>
      </c>
      <c r="H189" s="210">
        <v>4</v>
      </c>
      <c r="I189" s="211"/>
      <c r="J189" s="212">
        <f>ROUND(I189*H189,2)</f>
        <v>0</v>
      </c>
      <c r="K189" s="208" t="s">
        <v>128</v>
      </c>
      <c r="L189" s="45"/>
      <c r="M189" s="213" t="s">
        <v>19</v>
      </c>
      <c r="N189" s="214" t="s">
        <v>42</v>
      </c>
      <c r="O189" s="85"/>
      <c r="P189" s="215">
        <f>O189*H189</f>
        <v>0</v>
      </c>
      <c r="Q189" s="215">
        <v>0</v>
      </c>
      <c r="R189" s="215">
        <f>Q189*H189</f>
        <v>0</v>
      </c>
      <c r="S189" s="215">
        <v>0</v>
      </c>
      <c r="T189" s="216">
        <f>S189*H189</f>
        <v>0</v>
      </c>
      <c r="U189" s="39"/>
      <c r="V189" s="39"/>
      <c r="W189" s="39"/>
      <c r="X189" s="39"/>
      <c r="Y189" s="39"/>
      <c r="Z189" s="39"/>
      <c r="AA189" s="39"/>
      <c r="AB189" s="39"/>
      <c r="AC189" s="39"/>
      <c r="AD189" s="39"/>
      <c r="AE189" s="39"/>
      <c r="AR189" s="217" t="s">
        <v>137</v>
      </c>
      <c r="AT189" s="217" t="s">
        <v>124</v>
      </c>
      <c r="AU189" s="217" t="s">
        <v>81</v>
      </c>
      <c r="AY189" s="18" t="s">
        <v>121</v>
      </c>
      <c r="BE189" s="218">
        <f>IF(N189="základní",J189,0)</f>
        <v>0</v>
      </c>
      <c r="BF189" s="218">
        <f>IF(N189="snížená",J189,0)</f>
        <v>0</v>
      </c>
      <c r="BG189" s="218">
        <f>IF(N189="zákl. přenesená",J189,0)</f>
        <v>0</v>
      </c>
      <c r="BH189" s="218">
        <f>IF(N189="sníž. přenesená",J189,0)</f>
        <v>0</v>
      </c>
      <c r="BI189" s="218">
        <f>IF(N189="nulová",J189,0)</f>
        <v>0</v>
      </c>
      <c r="BJ189" s="18" t="s">
        <v>79</v>
      </c>
      <c r="BK189" s="218">
        <f>ROUND(I189*H189,2)</f>
        <v>0</v>
      </c>
      <c r="BL189" s="18" t="s">
        <v>137</v>
      </c>
      <c r="BM189" s="217" t="s">
        <v>623</v>
      </c>
    </row>
    <row r="190" spans="1:65" s="2" customFormat="1" ht="49.05" customHeight="1">
      <c r="A190" s="39"/>
      <c r="B190" s="40"/>
      <c r="C190" s="205" t="s">
        <v>347</v>
      </c>
      <c r="D190" s="205" t="s">
        <v>124</v>
      </c>
      <c r="E190" s="207" t="s">
        <v>279</v>
      </c>
      <c r="F190" s="208" t="s">
        <v>280</v>
      </c>
      <c r="G190" s="209" t="s">
        <v>267</v>
      </c>
      <c r="H190" s="210">
        <v>4</v>
      </c>
      <c r="I190" s="211"/>
      <c r="J190" s="212">
        <f>ROUND(I190*H190,2)</f>
        <v>0</v>
      </c>
      <c r="K190" s="208" t="s">
        <v>128</v>
      </c>
      <c r="L190" s="45"/>
      <c r="M190" s="213" t="s">
        <v>19</v>
      </c>
      <c r="N190" s="214" t="s">
        <v>42</v>
      </c>
      <c r="O190" s="85"/>
      <c r="P190" s="215">
        <f>O190*H190</f>
        <v>0</v>
      </c>
      <c r="Q190" s="215">
        <v>0</v>
      </c>
      <c r="R190" s="215">
        <f>Q190*H190</f>
        <v>0</v>
      </c>
      <c r="S190" s="215">
        <v>0</v>
      </c>
      <c r="T190" s="216">
        <f>S190*H190</f>
        <v>0</v>
      </c>
      <c r="U190" s="39"/>
      <c r="V190" s="39"/>
      <c r="W190" s="39"/>
      <c r="X190" s="39"/>
      <c r="Y190" s="39"/>
      <c r="Z190" s="39"/>
      <c r="AA190" s="39"/>
      <c r="AB190" s="39"/>
      <c r="AC190" s="39"/>
      <c r="AD190" s="39"/>
      <c r="AE190" s="39"/>
      <c r="AR190" s="217" t="s">
        <v>137</v>
      </c>
      <c r="AT190" s="217" t="s">
        <v>124</v>
      </c>
      <c r="AU190" s="217" t="s">
        <v>81</v>
      </c>
      <c r="AY190" s="18" t="s">
        <v>121</v>
      </c>
      <c r="BE190" s="218">
        <f>IF(N190="základní",J190,0)</f>
        <v>0</v>
      </c>
      <c r="BF190" s="218">
        <f>IF(N190="snížená",J190,0)</f>
        <v>0</v>
      </c>
      <c r="BG190" s="218">
        <f>IF(N190="zákl. přenesená",J190,0)</f>
        <v>0</v>
      </c>
      <c r="BH190" s="218">
        <f>IF(N190="sníž. přenesená",J190,0)</f>
        <v>0</v>
      </c>
      <c r="BI190" s="218">
        <f>IF(N190="nulová",J190,0)</f>
        <v>0</v>
      </c>
      <c r="BJ190" s="18" t="s">
        <v>79</v>
      </c>
      <c r="BK190" s="218">
        <f>ROUND(I190*H190,2)</f>
        <v>0</v>
      </c>
      <c r="BL190" s="18" t="s">
        <v>137</v>
      </c>
      <c r="BM190" s="217" t="s">
        <v>624</v>
      </c>
    </row>
    <row r="191" spans="1:65" s="2" customFormat="1" ht="55.5" customHeight="1">
      <c r="A191" s="39"/>
      <c r="B191" s="40"/>
      <c r="C191" s="205" t="s">
        <v>353</v>
      </c>
      <c r="D191" s="205" t="s">
        <v>124</v>
      </c>
      <c r="E191" s="207" t="s">
        <v>274</v>
      </c>
      <c r="F191" s="208" t="s">
        <v>275</v>
      </c>
      <c r="G191" s="209" t="s">
        <v>227</v>
      </c>
      <c r="H191" s="210">
        <v>100</v>
      </c>
      <c r="I191" s="211"/>
      <c r="J191" s="212">
        <f>ROUND(I191*H191,2)</f>
        <v>0</v>
      </c>
      <c r="K191" s="208" t="s">
        <v>128</v>
      </c>
      <c r="L191" s="45"/>
      <c r="M191" s="213" t="s">
        <v>19</v>
      </c>
      <c r="N191" s="214" t="s">
        <v>42</v>
      </c>
      <c r="O191" s="85"/>
      <c r="P191" s="215">
        <f>O191*H191</f>
        <v>0</v>
      </c>
      <c r="Q191" s="215">
        <v>0</v>
      </c>
      <c r="R191" s="215">
        <f>Q191*H191</f>
        <v>0</v>
      </c>
      <c r="S191" s="215">
        <v>0</v>
      </c>
      <c r="T191" s="216">
        <f>S191*H191</f>
        <v>0</v>
      </c>
      <c r="U191" s="39"/>
      <c r="V191" s="39"/>
      <c r="W191" s="39"/>
      <c r="X191" s="39"/>
      <c r="Y191" s="39"/>
      <c r="Z191" s="39"/>
      <c r="AA191" s="39"/>
      <c r="AB191" s="39"/>
      <c r="AC191" s="39"/>
      <c r="AD191" s="39"/>
      <c r="AE191" s="39"/>
      <c r="AR191" s="217" t="s">
        <v>137</v>
      </c>
      <c r="AT191" s="217" t="s">
        <v>124</v>
      </c>
      <c r="AU191" s="217" t="s">
        <v>81</v>
      </c>
      <c r="AY191" s="18" t="s">
        <v>121</v>
      </c>
      <c r="BE191" s="218">
        <f>IF(N191="základní",J191,0)</f>
        <v>0</v>
      </c>
      <c r="BF191" s="218">
        <f>IF(N191="snížená",J191,0)</f>
        <v>0</v>
      </c>
      <c r="BG191" s="218">
        <f>IF(N191="zákl. přenesená",J191,0)</f>
        <v>0</v>
      </c>
      <c r="BH191" s="218">
        <f>IF(N191="sníž. přenesená",J191,0)</f>
        <v>0</v>
      </c>
      <c r="BI191" s="218">
        <f>IF(N191="nulová",J191,0)</f>
        <v>0</v>
      </c>
      <c r="BJ191" s="18" t="s">
        <v>79</v>
      </c>
      <c r="BK191" s="218">
        <f>ROUND(I191*H191,2)</f>
        <v>0</v>
      </c>
      <c r="BL191" s="18" t="s">
        <v>137</v>
      </c>
      <c r="BM191" s="217" t="s">
        <v>625</v>
      </c>
    </row>
    <row r="192" spans="1:51" s="14" customFormat="1" ht="12">
      <c r="A192" s="14"/>
      <c r="B192" s="230"/>
      <c r="C192" s="231"/>
      <c r="D192" s="221" t="s">
        <v>131</v>
      </c>
      <c r="E192" s="232" t="s">
        <v>19</v>
      </c>
      <c r="F192" s="233" t="s">
        <v>626</v>
      </c>
      <c r="G192" s="231"/>
      <c r="H192" s="234">
        <v>100</v>
      </c>
      <c r="I192" s="235"/>
      <c r="J192" s="231"/>
      <c r="K192" s="231"/>
      <c r="L192" s="236"/>
      <c r="M192" s="237"/>
      <c r="N192" s="238"/>
      <c r="O192" s="238"/>
      <c r="P192" s="238"/>
      <c r="Q192" s="238"/>
      <c r="R192" s="238"/>
      <c r="S192" s="238"/>
      <c r="T192" s="239"/>
      <c r="U192" s="14"/>
      <c r="V192" s="14"/>
      <c r="W192" s="14"/>
      <c r="X192" s="14"/>
      <c r="Y192" s="14"/>
      <c r="Z192" s="14"/>
      <c r="AA192" s="14"/>
      <c r="AB192" s="14"/>
      <c r="AC192" s="14"/>
      <c r="AD192" s="14"/>
      <c r="AE192" s="14"/>
      <c r="AT192" s="240" t="s">
        <v>131</v>
      </c>
      <c r="AU192" s="240" t="s">
        <v>81</v>
      </c>
      <c r="AV192" s="14" t="s">
        <v>81</v>
      </c>
      <c r="AW192" s="14" t="s">
        <v>32</v>
      </c>
      <c r="AX192" s="14" t="s">
        <v>79</v>
      </c>
      <c r="AY192" s="240" t="s">
        <v>121</v>
      </c>
    </row>
    <row r="193" spans="1:65" s="2" customFormat="1" ht="66.75" customHeight="1">
      <c r="A193" s="39"/>
      <c r="B193" s="40"/>
      <c r="C193" s="205" t="s">
        <v>358</v>
      </c>
      <c r="D193" s="205" t="s">
        <v>124</v>
      </c>
      <c r="E193" s="207" t="s">
        <v>627</v>
      </c>
      <c r="F193" s="208" t="s">
        <v>628</v>
      </c>
      <c r="G193" s="209" t="s">
        <v>202</v>
      </c>
      <c r="H193" s="210">
        <v>174.6</v>
      </c>
      <c r="I193" s="211"/>
      <c r="J193" s="212">
        <f>ROUND(I193*H193,2)</f>
        <v>0</v>
      </c>
      <c r="K193" s="208" t="s">
        <v>128</v>
      </c>
      <c r="L193" s="45"/>
      <c r="M193" s="213" t="s">
        <v>19</v>
      </c>
      <c r="N193" s="214" t="s">
        <v>42</v>
      </c>
      <c r="O193" s="85"/>
      <c r="P193" s="215">
        <f>O193*H193</f>
        <v>0</v>
      </c>
      <c r="Q193" s="215">
        <v>0</v>
      </c>
      <c r="R193" s="215">
        <f>Q193*H193</f>
        <v>0</v>
      </c>
      <c r="S193" s="215">
        <v>0</v>
      </c>
      <c r="T193" s="216">
        <f>S193*H193</f>
        <v>0</v>
      </c>
      <c r="U193" s="39"/>
      <c r="V193" s="39"/>
      <c r="W193" s="39"/>
      <c r="X193" s="39"/>
      <c r="Y193" s="39"/>
      <c r="Z193" s="39"/>
      <c r="AA193" s="39"/>
      <c r="AB193" s="39"/>
      <c r="AC193" s="39"/>
      <c r="AD193" s="39"/>
      <c r="AE193" s="39"/>
      <c r="AR193" s="217" t="s">
        <v>137</v>
      </c>
      <c r="AT193" s="217" t="s">
        <v>124</v>
      </c>
      <c r="AU193" s="217" t="s">
        <v>81</v>
      </c>
      <c r="AY193" s="18" t="s">
        <v>121</v>
      </c>
      <c r="BE193" s="218">
        <f>IF(N193="základní",J193,0)</f>
        <v>0</v>
      </c>
      <c r="BF193" s="218">
        <f>IF(N193="snížená",J193,0)</f>
        <v>0</v>
      </c>
      <c r="BG193" s="218">
        <f>IF(N193="zákl. přenesená",J193,0)</f>
        <v>0</v>
      </c>
      <c r="BH193" s="218">
        <f>IF(N193="sníž. přenesená",J193,0)</f>
        <v>0</v>
      </c>
      <c r="BI193" s="218">
        <f>IF(N193="nulová",J193,0)</f>
        <v>0</v>
      </c>
      <c r="BJ193" s="18" t="s">
        <v>79</v>
      </c>
      <c r="BK193" s="218">
        <f>ROUND(I193*H193,2)</f>
        <v>0</v>
      </c>
      <c r="BL193" s="18" t="s">
        <v>137</v>
      </c>
      <c r="BM193" s="217" t="s">
        <v>629</v>
      </c>
    </row>
    <row r="194" spans="1:51" s="14" customFormat="1" ht="12">
      <c r="A194" s="14"/>
      <c r="B194" s="230"/>
      <c r="C194" s="231"/>
      <c r="D194" s="221" t="s">
        <v>131</v>
      </c>
      <c r="E194" s="232" t="s">
        <v>19</v>
      </c>
      <c r="F194" s="233" t="s">
        <v>630</v>
      </c>
      <c r="G194" s="231"/>
      <c r="H194" s="234">
        <v>63</v>
      </c>
      <c r="I194" s="235"/>
      <c r="J194" s="231"/>
      <c r="K194" s="231"/>
      <c r="L194" s="236"/>
      <c r="M194" s="237"/>
      <c r="N194" s="238"/>
      <c r="O194" s="238"/>
      <c r="P194" s="238"/>
      <c r="Q194" s="238"/>
      <c r="R194" s="238"/>
      <c r="S194" s="238"/>
      <c r="T194" s="239"/>
      <c r="U194" s="14"/>
      <c r="V194" s="14"/>
      <c r="W194" s="14"/>
      <c r="X194" s="14"/>
      <c r="Y194" s="14"/>
      <c r="Z194" s="14"/>
      <c r="AA194" s="14"/>
      <c r="AB194" s="14"/>
      <c r="AC194" s="14"/>
      <c r="AD194" s="14"/>
      <c r="AE194" s="14"/>
      <c r="AT194" s="240" t="s">
        <v>131</v>
      </c>
      <c r="AU194" s="240" t="s">
        <v>81</v>
      </c>
      <c r="AV194" s="14" t="s">
        <v>81</v>
      </c>
      <c r="AW194" s="14" t="s">
        <v>32</v>
      </c>
      <c r="AX194" s="14" t="s">
        <v>71</v>
      </c>
      <c r="AY194" s="240" t="s">
        <v>121</v>
      </c>
    </row>
    <row r="195" spans="1:51" s="14" customFormat="1" ht="12">
      <c r="A195" s="14"/>
      <c r="B195" s="230"/>
      <c r="C195" s="231"/>
      <c r="D195" s="221" t="s">
        <v>131</v>
      </c>
      <c r="E195" s="232" t="s">
        <v>19</v>
      </c>
      <c r="F195" s="233" t="s">
        <v>631</v>
      </c>
      <c r="G195" s="231"/>
      <c r="H195" s="234">
        <v>63</v>
      </c>
      <c r="I195" s="235"/>
      <c r="J195" s="231"/>
      <c r="K195" s="231"/>
      <c r="L195" s="236"/>
      <c r="M195" s="237"/>
      <c r="N195" s="238"/>
      <c r="O195" s="238"/>
      <c r="P195" s="238"/>
      <c r="Q195" s="238"/>
      <c r="R195" s="238"/>
      <c r="S195" s="238"/>
      <c r="T195" s="239"/>
      <c r="U195" s="14"/>
      <c r="V195" s="14"/>
      <c r="W195" s="14"/>
      <c r="X195" s="14"/>
      <c r="Y195" s="14"/>
      <c r="Z195" s="14"/>
      <c r="AA195" s="14"/>
      <c r="AB195" s="14"/>
      <c r="AC195" s="14"/>
      <c r="AD195" s="14"/>
      <c r="AE195" s="14"/>
      <c r="AT195" s="240" t="s">
        <v>131</v>
      </c>
      <c r="AU195" s="240" t="s">
        <v>81</v>
      </c>
      <c r="AV195" s="14" t="s">
        <v>81</v>
      </c>
      <c r="AW195" s="14" t="s">
        <v>32</v>
      </c>
      <c r="AX195" s="14" t="s">
        <v>71</v>
      </c>
      <c r="AY195" s="240" t="s">
        <v>121</v>
      </c>
    </row>
    <row r="196" spans="1:51" s="14" customFormat="1" ht="12">
      <c r="A196" s="14"/>
      <c r="B196" s="230"/>
      <c r="C196" s="231"/>
      <c r="D196" s="221" t="s">
        <v>131</v>
      </c>
      <c r="E196" s="232" t="s">
        <v>19</v>
      </c>
      <c r="F196" s="233" t="s">
        <v>632</v>
      </c>
      <c r="G196" s="231"/>
      <c r="H196" s="234">
        <v>16.2</v>
      </c>
      <c r="I196" s="235"/>
      <c r="J196" s="231"/>
      <c r="K196" s="231"/>
      <c r="L196" s="236"/>
      <c r="M196" s="237"/>
      <c r="N196" s="238"/>
      <c r="O196" s="238"/>
      <c r="P196" s="238"/>
      <c r="Q196" s="238"/>
      <c r="R196" s="238"/>
      <c r="S196" s="238"/>
      <c r="T196" s="239"/>
      <c r="U196" s="14"/>
      <c r="V196" s="14"/>
      <c r="W196" s="14"/>
      <c r="X196" s="14"/>
      <c r="Y196" s="14"/>
      <c r="Z196" s="14"/>
      <c r="AA196" s="14"/>
      <c r="AB196" s="14"/>
      <c r="AC196" s="14"/>
      <c r="AD196" s="14"/>
      <c r="AE196" s="14"/>
      <c r="AT196" s="240" t="s">
        <v>131</v>
      </c>
      <c r="AU196" s="240" t="s">
        <v>81</v>
      </c>
      <c r="AV196" s="14" t="s">
        <v>81</v>
      </c>
      <c r="AW196" s="14" t="s">
        <v>32</v>
      </c>
      <c r="AX196" s="14" t="s">
        <v>71</v>
      </c>
      <c r="AY196" s="240" t="s">
        <v>121</v>
      </c>
    </row>
    <row r="197" spans="1:51" s="14" customFormat="1" ht="12">
      <c r="A197" s="14"/>
      <c r="B197" s="230"/>
      <c r="C197" s="231"/>
      <c r="D197" s="221" t="s">
        <v>131</v>
      </c>
      <c r="E197" s="232" t="s">
        <v>19</v>
      </c>
      <c r="F197" s="233" t="s">
        <v>633</v>
      </c>
      <c r="G197" s="231"/>
      <c r="H197" s="234">
        <v>16.2</v>
      </c>
      <c r="I197" s="235"/>
      <c r="J197" s="231"/>
      <c r="K197" s="231"/>
      <c r="L197" s="236"/>
      <c r="M197" s="237"/>
      <c r="N197" s="238"/>
      <c r="O197" s="238"/>
      <c r="P197" s="238"/>
      <c r="Q197" s="238"/>
      <c r="R197" s="238"/>
      <c r="S197" s="238"/>
      <c r="T197" s="239"/>
      <c r="U197" s="14"/>
      <c r="V197" s="14"/>
      <c r="W197" s="14"/>
      <c r="X197" s="14"/>
      <c r="Y197" s="14"/>
      <c r="Z197" s="14"/>
      <c r="AA197" s="14"/>
      <c r="AB197" s="14"/>
      <c r="AC197" s="14"/>
      <c r="AD197" s="14"/>
      <c r="AE197" s="14"/>
      <c r="AT197" s="240" t="s">
        <v>131</v>
      </c>
      <c r="AU197" s="240" t="s">
        <v>81</v>
      </c>
      <c r="AV197" s="14" t="s">
        <v>81</v>
      </c>
      <c r="AW197" s="14" t="s">
        <v>32</v>
      </c>
      <c r="AX197" s="14" t="s">
        <v>71</v>
      </c>
      <c r="AY197" s="240" t="s">
        <v>121</v>
      </c>
    </row>
    <row r="198" spans="1:51" s="14" customFormat="1" ht="12">
      <c r="A198" s="14"/>
      <c r="B198" s="230"/>
      <c r="C198" s="231"/>
      <c r="D198" s="221" t="s">
        <v>131</v>
      </c>
      <c r="E198" s="232" t="s">
        <v>19</v>
      </c>
      <c r="F198" s="233" t="s">
        <v>634</v>
      </c>
      <c r="G198" s="231"/>
      <c r="H198" s="234">
        <v>16.2</v>
      </c>
      <c r="I198" s="235"/>
      <c r="J198" s="231"/>
      <c r="K198" s="231"/>
      <c r="L198" s="236"/>
      <c r="M198" s="237"/>
      <c r="N198" s="238"/>
      <c r="O198" s="238"/>
      <c r="P198" s="238"/>
      <c r="Q198" s="238"/>
      <c r="R198" s="238"/>
      <c r="S198" s="238"/>
      <c r="T198" s="239"/>
      <c r="U198" s="14"/>
      <c r="V198" s="14"/>
      <c r="W198" s="14"/>
      <c r="X198" s="14"/>
      <c r="Y198" s="14"/>
      <c r="Z198" s="14"/>
      <c r="AA198" s="14"/>
      <c r="AB198" s="14"/>
      <c r="AC198" s="14"/>
      <c r="AD198" s="14"/>
      <c r="AE198" s="14"/>
      <c r="AT198" s="240" t="s">
        <v>131</v>
      </c>
      <c r="AU198" s="240" t="s">
        <v>81</v>
      </c>
      <c r="AV198" s="14" t="s">
        <v>81</v>
      </c>
      <c r="AW198" s="14" t="s">
        <v>32</v>
      </c>
      <c r="AX198" s="14" t="s">
        <v>71</v>
      </c>
      <c r="AY198" s="240" t="s">
        <v>121</v>
      </c>
    </row>
    <row r="199" spans="1:51" s="15" customFormat="1" ht="12">
      <c r="A199" s="15"/>
      <c r="B199" s="255"/>
      <c r="C199" s="256"/>
      <c r="D199" s="221" t="s">
        <v>131</v>
      </c>
      <c r="E199" s="257" t="s">
        <v>19</v>
      </c>
      <c r="F199" s="258" t="s">
        <v>208</v>
      </c>
      <c r="G199" s="256"/>
      <c r="H199" s="259">
        <v>174.6</v>
      </c>
      <c r="I199" s="260"/>
      <c r="J199" s="256"/>
      <c r="K199" s="256"/>
      <c r="L199" s="261"/>
      <c r="M199" s="262"/>
      <c r="N199" s="263"/>
      <c r="O199" s="263"/>
      <c r="P199" s="263"/>
      <c r="Q199" s="263"/>
      <c r="R199" s="263"/>
      <c r="S199" s="263"/>
      <c r="T199" s="264"/>
      <c r="U199" s="15"/>
      <c r="V199" s="15"/>
      <c r="W199" s="15"/>
      <c r="X199" s="15"/>
      <c r="Y199" s="15"/>
      <c r="Z199" s="15"/>
      <c r="AA199" s="15"/>
      <c r="AB199" s="15"/>
      <c r="AC199" s="15"/>
      <c r="AD199" s="15"/>
      <c r="AE199" s="15"/>
      <c r="AT199" s="265" t="s">
        <v>131</v>
      </c>
      <c r="AU199" s="265" t="s">
        <v>81</v>
      </c>
      <c r="AV199" s="15" t="s">
        <v>137</v>
      </c>
      <c r="AW199" s="15" t="s">
        <v>32</v>
      </c>
      <c r="AX199" s="15" t="s">
        <v>79</v>
      </c>
      <c r="AY199" s="265" t="s">
        <v>121</v>
      </c>
    </row>
    <row r="200" spans="1:65" s="2" customFormat="1" ht="66.75" customHeight="1">
      <c r="A200" s="39"/>
      <c r="B200" s="40"/>
      <c r="C200" s="205" t="s">
        <v>363</v>
      </c>
      <c r="D200" s="266" t="s">
        <v>124</v>
      </c>
      <c r="E200" s="207" t="s">
        <v>635</v>
      </c>
      <c r="F200" s="208" t="s">
        <v>636</v>
      </c>
      <c r="G200" s="209" t="s">
        <v>227</v>
      </c>
      <c r="H200" s="210">
        <v>274.44</v>
      </c>
      <c r="I200" s="211"/>
      <c r="J200" s="212">
        <f>ROUND(I200*H200,2)</f>
        <v>0</v>
      </c>
      <c r="K200" s="208" t="s">
        <v>128</v>
      </c>
      <c r="L200" s="45"/>
      <c r="M200" s="213" t="s">
        <v>19</v>
      </c>
      <c r="N200" s="214" t="s">
        <v>42</v>
      </c>
      <c r="O200" s="85"/>
      <c r="P200" s="215">
        <f>O200*H200</f>
        <v>0</v>
      </c>
      <c r="Q200" s="215">
        <v>0</v>
      </c>
      <c r="R200" s="215">
        <f>Q200*H200</f>
        <v>0</v>
      </c>
      <c r="S200" s="215">
        <v>0</v>
      </c>
      <c r="T200" s="216">
        <f>S200*H200</f>
        <v>0</v>
      </c>
      <c r="U200" s="39"/>
      <c r="V200" s="39"/>
      <c r="W200" s="39"/>
      <c r="X200" s="39"/>
      <c r="Y200" s="39"/>
      <c r="Z200" s="39"/>
      <c r="AA200" s="39"/>
      <c r="AB200" s="39"/>
      <c r="AC200" s="39"/>
      <c r="AD200" s="39"/>
      <c r="AE200" s="39"/>
      <c r="AR200" s="217" t="s">
        <v>137</v>
      </c>
      <c r="AT200" s="217" t="s">
        <v>124</v>
      </c>
      <c r="AU200" s="217" t="s">
        <v>81</v>
      </c>
      <c r="AY200" s="18" t="s">
        <v>121</v>
      </c>
      <c r="BE200" s="218">
        <f>IF(N200="základní",J200,0)</f>
        <v>0</v>
      </c>
      <c r="BF200" s="218">
        <f>IF(N200="snížená",J200,0)</f>
        <v>0</v>
      </c>
      <c r="BG200" s="218">
        <f>IF(N200="zákl. přenesená",J200,0)</f>
        <v>0</v>
      </c>
      <c r="BH200" s="218">
        <f>IF(N200="sníž. přenesená",J200,0)</f>
        <v>0</v>
      </c>
      <c r="BI200" s="218">
        <f>IF(N200="nulová",J200,0)</f>
        <v>0</v>
      </c>
      <c r="BJ200" s="18" t="s">
        <v>79</v>
      </c>
      <c r="BK200" s="218">
        <f>ROUND(I200*H200,2)</f>
        <v>0</v>
      </c>
      <c r="BL200" s="18" t="s">
        <v>137</v>
      </c>
      <c r="BM200" s="217" t="s">
        <v>637</v>
      </c>
    </row>
    <row r="201" spans="1:51" s="13" customFormat="1" ht="12">
      <c r="A201" s="13"/>
      <c r="B201" s="219"/>
      <c r="C201" s="220"/>
      <c r="D201" s="221" t="s">
        <v>131</v>
      </c>
      <c r="E201" s="222" t="s">
        <v>19</v>
      </c>
      <c r="F201" s="223" t="s">
        <v>139</v>
      </c>
      <c r="G201" s="220"/>
      <c r="H201" s="222" t="s">
        <v>19</v>
      </c>
      <c r="I201" s="224"/>
      <c r="J201" s="220"/>
      <c r="K201" s="220"/>
      <c r="L201" s="225"/>
      <c r="M201" s="226"/>
      <c r="N201" s="227"/>
      <c r="O201" s="227"/>
      <c r="P201" s="227"/>
      <c r="Q201" s="227"/>
      <c r="R201" s="227"/>
      <c r="S201" s="227"/>
      <c r="T201" s="228"/>
      <c r="U201" s="13"/>
      <c r="V201" s="13"/>
      <c r="W201" s="13"/>
      <c r="X201" s="13"/>
      <c r="Y201" s="13"/>
      <c r="Z201" s="13"/>
      <c r="AA201" s="13"/>
      <c r="AB201" s="13"/>
      <c r="AC201" s="13"/>
      <c r="AD201" s="13"/>
      <c r="AE201" s="13"/>
      <c r="AT201" s="229" t="s">
        <v>131</v>
      </c>
      <c r="AU201" s="229" t="s">
        <v>81</v>
      </c>
      <c r="AV201" s="13" t="s">
        <v>79</v>
      </c>
      <c r="AW201" s="13" t="s">
        <v>32</v>
      </c>
      <c r="AX201" s="13" t="s">
        <v>71</v>
      </c>
      <c r="AY201" s="229" t="s">
        <v>121</v>
      </c>
    </row>
    <row r="202" spans="1:51" s="14" customFormat="1" ht="12">
      <c r="A202" s="14"/>
      <c r="B202" s="230"/>
      <c r="C202" s="231"/>
      <c r="D202" s="221" t="s">
        <v>131</v>
      </c>
      <c r="E202" s="232" t="s">
        <v>19</v>
      </c>
      <c r="F202" s="233" t="s">
        <v>638</v>
      </c>
      <c r="G202" s="231"/>
      <c r="H202" s="234">
        <v>127.22</v>
      </c>
      <c r="I202" s="235"/>
      <c r="J202" s="231"/>
      <c r="K202" s="231"/>
      <c r="L202" s="236"/>
      <c r="M202" s="237"/>
      <c r="N202" s="238"/>
      <c r="O202" s="238"/>
      <c r="P202" s="238"/>
      <c r="Q202" s="238"/>
      <c r="R202" s="238"/>
      <c r="S202" s="238"/>
      <c r="T202" s="239"/>
      <c r="U202" s="14"/>
      <c r="V202" s="14"/>
      <c r="W202" s="14"/>
      <c r="X202" s="14"/>
      <c r="Y202" s="14"/>
      <c r="Z202" s="14"/>
      <c r="AA202" s="14"/>
      <c r="AB202" s="14"/>
      <c r="AC202" s="14"/>
      <c r="AD202" s="14"/>
      <c r="AE202" s="14"/>
      <c r="AT202" s="240" t="s">
        <v>131</v>
      </c>
      <c r="AU202" s="240" t="s">
        <v>81</v>
      </c>
      <c r="AV202" s="14" t="s">
        <v>81</v>
      </c>
      <c r="AW202" s="14" t="s">
        <v>32</v>
      </c>
      <c r="AX202" s="14" t="s">
        <v>71</v>
      </c>
      <c r="AY202" s="240" t="s">
        <v>121</v>
      </c>
    </row>
    <row r="203" spans="1:51" s="14" customFormat="1" ht="12">
      <c r="A203" s="14"/>
      <c r="B203" s="230"/>
      <c r="C203" s="231"/>
      <c r="D203" s="221" t="s">
        <v>131</v>
      </c>
      <c r="E203" s="232" t="s">
        <v>19</v>
      </c>
      <c r="F203" s="233" t="s">
        <v>639</v>
      </c>
      <c r="G203" s="231"/>
      <c r="H203" s="234">
        <v>127.22</v>
      </c>
      <c r="I203" s="235"/>
      <c r="J203" s="231"/>
      <c r="K203" s="231"/>
      <c r="L203" s="236"/>
      <c r="M203" s="237"/>
      <c r="N203" s="238"/>
      <c r="O203" s="238"/>
      <c r="P203" s="238"/>
      <c r="Q203" s="238"/>
      <c r="R203" s="238"/>
      <c r="S203" s="238"/>
      <c r="T203" s="239"/>
      <c r="U203" s="14"/>
      <c r="V203" s="14"/>
      <c r="W203" s="14"/>
      <c r="X203" s="14"/>
      <c r="Y203" s="14"/>
      <c r="Z203" s="14"/>
      <c r="AA203" s="14"/>
      <c r="AB203" s="14"/>
      <c r="AC203" s="14"/>
      <c r="AD203" s="14"/>
      <c r="AE203" s="14"/>
      <c r="AT203" s="240" t="s">
        <v>131</v>
      </c>
      <c r="AU203" s="240" t="s">
        <v>81</v>
      </c>
      <c r="AV203" s="14" t="s">
        <v>81</v>
      </c>
      <c r="AW203" s="14" t="s">
        <v>32</v>
      </c>
      <c r="AX203" s="14" t="s">
        <v>71</v>
      </c>
      <c r="AY203" s="240" t="s">
        <v>121</v>
      </c>
    </row>
    <row r="204" spans="1:51" s="14" customFormat="1" ht="12">
      <c r="A204" s="14"/>
      <c r="B204" s="230"/>
      <c r="C204" s="231"/>
      <c r="D204" s="221" t="s">
        <v>131</v>
      </c>
      <c r="E204" s="232" t="s">
        <v>19</v>
      </c>
      <c r="F204" s="233" t="s">
        <v>640</v>
      </c>
      <c r="G204" s="231"/>
      <c r="H204" s="234">
        <v>20</v>
      </c>
      <c r="I204" s="235"/>
      <c r="J204" s="231"/>
      <c r="K204" s="231"/>
      <c r="L204" s="236"/>
      <c r="M204" s="237"/>
      <c r="N204" s="238"/>
      <c r="O204" s="238"/>
      <c r="P204" s="238"/>
      <c r="Q204" s="238"/>
      <c r="R204" s="238"/>
      <c r="S204" s="238"/>
      <c r="T204" s="239"/>
      <c r="U204" s="14"/>
      <c r="V204" s="14"/>
      <c r="W204" s="14"/>
      <c r="X204" s="14"/>
      <c r="Y204" s="14"/>
      <c r="Z204" s="14"/>
      <c r="AA204" s="14"/>
      <c r="AB204" s="14"/>
      <c r="AC204" s="14"/>
      <c r="AD204" s="14"/>
      <c r="AE204" s="14"/>
      <c r="AT204" s="240" t="s">
        <v>131</v>
      </c>
      <c r="AU204" s="240" t="s">
        <v>81</v>
      </c>
      <c r="AV204" s="14" t="s">
        <v>81</v>
      </c>
      <c r="AW204" s="14" t="s">
        <v>32</v>
      </c>
      <c r="AX204" s="14" t="s">
        <v>71</v>
      </c>
      <c r="AY204" s="240" t="s">
        <v>121</v>
      </c>
    </row>
    <row r="205" spans="1:51" s="15" customFormat="1" ht="12">
      <c r="A205" s="15"/>
      <c r="B205" s="255"/>
      <c r="C205" s="256"/>
      <c r="D205" s="221" t="s">
        <v>131</v>
      </c>
      <c r="E205" s="257" t="s">
        <v>19</v>
      </c>
      <c r="F205" s="258" t="s">
        <v>208</v>
      </c>
      <c r="G205" s="256"/>
      <c r="H205" s="259">
        <v>274.44</v>
      </c>
      <c r="I205" s="260"/>
      <c r="J205" s="256"/>
      <c r="K205" s="256"/>
      <c r="L205" s="261"/>
      <c r="M205" s="262"/>
      <c r="N205" s="263"/>
      <c r="O205" s="263"/>
      <c r="P205" s="263"/>
      <c r="Q205" s="263"/>
      <c r="R205" s="263"/>
      <c r="S205" s="263"/>
      <c r="T205" s="264"/>
      <c r="U205" s="15"/>
      <c r="V205" s="15"/>
      <c r="W205" s="15"/>
      <c r="X205" s="15"/>
      <c r="Y205" s="15"/>
      <c r="Z205" s="15"/>
      <c r="AA205" s="15"/>
      <c r="AB205" s="15"/>
      <c r="AC205" s="15"/>
      <c r="AD205" s="15"/>
      <c r="AE205" s="15"/>
      <c r="AT205" s="265" t="s">
        <v>131</v>
      </c>
      <c r="AU205" s="265" t="s">
        <v>81</v>
      </c>
      <c r="AV205" s="15" t="s">
        <v>137</v>
      </c>
      <c r="AW205" s="15" t="s">
        <v>32</v>
      </c>
      <c r="AX205" s="15" t="s">
        <v>79</v>
      </c>
      <c r="AY205" s="265" t="s">
        <v>121</v>
      </c>
    </row>
    <row r="206" spans="1:65" s="2" customFormat="1" ht="37.8" customHeight="1">
      <c r="A206" s="39"/>
      <c r="B206" s="40"/>
      <c r="C206" s="205" t="s">
        <v>388</v>
      </c>
      <c r="D206" s="266" t="s">
        <v>124</v>
      </c>
      <c r="E206" s="207" t="s">
        <v>641</v>
      </c>
      <c r="F206" s="208" t="s">
        <v>642</v>
      </c>
      <c r="G206" s="209" t="s">
        <v>202</v>
      </c>
      <c r="H206" s="210">
        <v>273.6</v>
      </c>
      <c r="I206" s="211"/>
      <c r="J206" s="212">
        <f>ROUND(I206*H206,2)</f>
        <v>0</v>
      </c>
      <c r="K206" s="208" t="s">
        <v>128</v>
      </c>
      <c r="L206" s="45"/>
      <c r="M206" s="213" t="s">
        <v>19</v>
      </c>
      <c r="N206" s="214" t="s">
        <v>42</v>
      </c>
      <c r="O206" s="85"/>
      <c r="P206" s="215">
        <f>O206*H206</f>
        <v>0</v>
      </c>
      <c r="Q206" s="215">
        <v>0</v>
      </c>
      <c r="R206" s="215">
        <f>Q206*H206</f>
        <v>0</v>
      </c>
      <c r="S206" s="215">
        <v>0</v>
      </c>
      <c r="T206" s="216">
        <f>S206*H206</f>
        <v>0</v>
      </c>
      <c r="U206" s="39"/>
      <c r="V206" s="39"/>
      <c r="W206" s="39"/>
      <c r="X206" s="39"/>
      <c r="Y206" s="39"/>
      <c r="Z206" s="39"/>
      <c r="AA206" s="39"/>
      <c r="AB206" s="39"/>
      <c r="AC206" s="39"/>
      <c r="AD206" s="39"/>
      <c r="AE206" s="39"/>
      <c r="AR206" s="217" t="s">
        <v>137</v>
      </c>
      <c r="AT206" s="217" t="s">
        <v>124</v>
      </c>
      <c r="AU206" s="217" t="s">
        <v>81</v>
      </c>
      <c r="AY206" s="18" t="s">
        <v>121</v>
      </c>
      <c r="BE206" s="218">
        <f>IF(N206="základní",J206,0)</f>
        <v>0</v>
      </c>
      <c r="BF206" s="218">
        <f>IF(N206="snížená",J206,0)</f>
        <v>0</v>
      </c>
      <c r="BG206" s="218">
        <f>IF(N206="zákl. přenesená",J206,0)</f>
        <v>0</v>
      </c>
      <c r="BH206" s="218">
        <f>IF(N206="sníž. přenesená",J206,0)</f>
        <v>0</v>
      </c>
      <c r="BI206" s="218">
        <f>IF(N206="nulová",J206,0)</f>
        <v>0</v>
      </c>
      <c r="BJ206" s="18" t="s">
        <v>79</v>
      </c>
      <c r="BK206" s="218">
        <f>ROUND(I206*H206,2)</f>
        <v>0</v>
      </c>
      <c r="BL206" s="18" t="s">
        <v>137</v>
      </c>
      <c r="BM206" s="217" t="s">
        <v>643</v>
      </c>
    </row>
    <row r="207" spans="1:51" s="13" customFormat="1" ht="12">
      <c r="A207" s="13"/>
      <c r="B207" s="219"/>
      <c r="C207" s="220"/>
      <c r="D207" s="221" t="s">
        <v>131</v>
      </c>
      <c r="E207" s="222" t="s">
        <v>19</v>
      </c>
      <c r="F207" s="223" t="s">
        <v>139</v>
      </c>
      <c r="G207" s="220"/>
      <c r="H207" s="222" t="s">
        <v>19</v>
      </c>
      <c r="I207" s="224"/>
      <c r="J207" s="220"/>
      <c r="K207" s="220"/>
      <c r="L207" s="225"/>
      <c r="M207" s="226"/>
      <c r="N207" s="227"/>
      <c r="O207" s="227"/>
      <c r="P207" s="227"/>
      <c r="Q207" s="227"/>
      <c r="R207" s="227"/>
      <c r="S207" s="227"/>
      <c r="T207" s="228"/>
      <c r="U207" s="13"/>
      <c r="V207" s="13"/>
      <c r="W207" s="13"/>
      <c r="X207" s="13"/>
      <c r="Y207" s="13"/>
      <c r="Z207" s="13"/>
      <c r="AA207" s="13"/>
      <c r="AB207" s="13"/>
      <c r="AC207" s="13"/>
      <c r="AD207" s="13"/>
      <c r="AE207" s="13"/>
      <c r="AT207" s="229" t="s">
        <v>131</v>
      </c>
      <c r="AU207" s="229" t="s">
        <v>81</v>
      </c>
      <c r="AV207" s="13" t="s">
        <v>79</v>
      </c>
      <c r="AW207" s="13" t="s">
        <v>32</v>
      </c>
      <c r="AX207" s="13" t="s">
        <v>71</v>
      </c>
      <c r="AY207" s="229" t="s">
        <v>121</v>
      </c>
    </row>
    <row r="208" spans="1:51" s="14" customFormat="1" ht="12">
      <c r="A208" s="14"/>
      <c r="B208" s="230"/>
      <c r="C208" s="231"/>
      <c r="D208" s="221" t="s">
        <v>131</v>
      </c>
      <c r="E208" s="232" t="s">
        <v>19</v>
      </c>
      <c r="F208" s="233" t="s">
        <v>644</v>
      </c>
      <c r="G208" s="231"/>
      <c r="H208" s="234">
        <v>99</v>
      </c>
      <c r="I208" s="235"/>
      <c r="J208" s="231"/>
      <c r="K208" s="231"/>
      <c r="L208" s="236"/>
      <c r="M208" s="237"/>
      <c r="N208" s="238"/>
      <c r="O208" s="238"/>
      <c r="P208" s="238"/>
      <c r="Q208" s="238"/>
      <c r="R208" s="238"/>
      <c r="S208" s="238"/>
      <c r="T208" s="239"/>
      <c r="U208" s="14"/>
      <c r="V208" s="14"/>
      <c r="W208" s="14"/>
      <c r="X208" s="14"/>
      <c r="Y208" s="14"/>
      <c r="Z208" s="14"/>
      <c r="AA208" s="14"/>
      <c r="AB208" s="14"/>
      <c r="AC208" s="14"/>
      <c r="AD208" s="14"/>
      <c r="AE208" s="14"/>
      <c r="AT208" s="240" t="s">
        <v>131</v>
      </c>
      <c r="AU208" s="240" t="s">
        <v>81</v>
      </c>
      <c r="AV208" s="14" t="s">
        <v>81</v>
      </c>
      <c r="AW208" s="14" t="s">
        <v>32</v>
      </c>
      <c r="AX208" s="14" t="s">
        <v>71</v>
      </c>
      <c r="AY208" s="240" t="s">
        <v>121</v>
      </c>
    </row>
    <row r="209" spans="1:51" s="14" customFormat="1" ht="12">
      <c r="A209" s="14"/>
      <c r="B209" s="230"/>
      <c r="C209" s="231"/>
      <c r="D209" s="221" t="s">
        <v>131</v>
      </c>
      <c r="E209" s="232" t="s">
        <v>19</v>
      </c>
      <c r="F209" s="233" t="s">
        <v>645</v>
      </c>
      <c r="G209" s="231"/>
      <c r="H209" s="234">
        <v>174.6</v>
      </c>
      <c r="I209" s="235"/>
      <c r="J209" s="231"/>
      <c r="K209" s="231"/>
      <c r="L209" s="236"/>
      <c r="M209" s="237"/>
      <c r="N209" s="238"/>
      <c r="O209" s="238"/>
      <c r="P209" s="238"/>
      <c r="Q209" s="238"/>
      <c r="R209" s="238"/>
      <c r="S209" s="238"/>
      <c r="T209" s="239"/>
      <c r="U209" s="14"/>
      <c r="V209" s="14"/>
      <c r="W209" s="14"/>
      <c r="X209" s="14"/>
      <c r="Y209" s="14"/>
      <c r="Z209" s="14"/>
      <c r="AA209" s="14"/>
      <c r="AB209" s="14"/>
      <c r="AC209" s="14"/>
      <c r="AD209" s="14"/>
      <c r="AE209" s="14"/>
      <c r="AT209" s="240" t="s">
        <v>131</v>
      </c>
      <c r="AU209" s="240" t="s">
        <v>81</v>
      </c>
      <c r="AV209" s="14" t="s">
        <v>81</v>
      </c>
      <c r="AW209" s="14" t="s">
        <v>32</v>
      </c>
      <c r="AX209" s="14" t="s">
        <v>71</v>
      </c>
      <c r="AY209" s="240" t="s">
        <v>121</v>
      </c>
    </row>
    <row r="210" spans="1:51" s="15" customFormat="1" ht="12">
      <c r="A210" s="15"/>
      <c r="B210" s="255"/>
      <c r="C210" s="256"/>
      <c r="D210" s="221" t="s">
        <v>131</v>
      </c>
      <c r="E210" s="257" t="s">
        <v>19</v>
      </c>
      <c r="F210" s="258" t="s">
        <v>208</v>
      </c>
      <c r="G210" s="256"/>
      <c r="H210" s="259">
        <v>273.6</v>
      </c>
      <c r="I210" s="260"/>
      <c r="J210" s="256"/>
      <c r="K210" s="256"/>
      <c r="L210" s="261"/>
      <c r="M210" s="262"/>
      <c r="N210" s="263"/>
      <c r="O210" s="263"/>
      <c r="P210" s="263"/>
      <c r="Q210" s="263"/>
      <c r="R210" s="263"/>
      <c r="S210" s="263"/>
      <c r="T210" s="264"/>
      <c r="U210" s="15"/>
      <c r="V210" s="15"/>
      <c r="W210" s="15"/>
      <c r="X210" s="15"/>
      <c r="Y210" s="15"/>
      <c r="Z210" s="15"/>
      <c r="AA210" s="15"/>
      <c r="AB210" s="15"/>
      <c r="AC210" s="15"/>
      <c r="AD210" s="15"/>
      <c r="AE210" s="15"/>
      <c r="AT210" s="265" t="s">
        <v>131</v>
      </c>
      <c r="AU210" s="265" t="s">
        <v>81</v>
      </c>
      <c r="AV210" s="15" t="s">
        <v>137</v>
      </c>
      <c r="AW210" s="15" t="s">
        <v>32</v>
      </c>
      <c r="AX210" s="15" t="s">
        <v>79</v>
      </c>
      <c r="AY210" s="265" t="s">
        <v>121</v>
      </c>
    </row>
    <row r="211" spans="1:65" s="2" customFormat="1" ht="16.5" customHeight="1">
      <c r="A211" s="39"/>
      <c r="B211" s="40"/>
      <c r="C211" s="242" t="s">
        <v>646</v>
      </c>
      <c r="D211" s="242" t="s">
        <v>158</v>
      </c>
      <c r="E211" s="243" t="s">
        <v>210</v>
      </c>
      <c r="F211" s="244" t="s">
        <v>211</v>
      </c>
      <c r="G211" s="245" t="s">
        <v>197</v>
      </c>
      <c r="H211" s="246">
        <v>410.4</v>
      </c>
      <c r="I211" s="247"/>
      <c r="J211" s="248">
        <f>ROUND(I211*H211,2)</f>
        <v>0</v>
      </c>
      <c r="K211" s="244" t="s">
        <v>128</v>
      </c>
      <c r="L211" s="249"/>
      <c r="M211" s="250" t="s">
        <v>19</v>
      </c>
      <c r="N211" s="251" t="s">
        <v>42</v>
      </c>
      <c r="O211" s="85"/>
      <c r="P211" s="215">
        <f>O211*H211</f>
        <v>0</v>
      </c>
      <c r="Q211" s="215">
        <v>1</v>
      </c>
      <c r="R211" s="215">
        <f>Q211*H211</f>
        <v>410.4</v>
      </c>
      <c r="S211" s="215">
        <v>0</v>
      </c>
      <c r="T211" s="216">
        <f>S211*H211</f>
        <v>0</v>
      </c>
      <c r="U211" s="39"/>
      <c r="V211" s="39"/>
      <c r="W211" s="39"/>
      <c r="X211" s="39"/>
      <c r="Y211" s="39"/>
      <c r="Z211" s="39"/>
      <c r="AA211" s="39"/>
      <c r="AB211" s="39"/>
      <c r="AC211" s="39"/>
      <c r="AD211" s="39"/>
      <c r="AE211" s="39"/>
      <c r="AR211" s="217" t="s">
        <v>161</v>
      </c>
      <c r="AT211" s="217" t="s">
        <v>158</v>
      </c>
      <c r="AU211" s="217" t="s">
        <v>81</v>
      </c>
      <c r="AY211" s="18" t="s">
        <v>121</v>
      </c>
      <c r="BE211" s="218">
        <f>IF(N211="základní",J211,0)</f>
        <v>0</v>
      </c>
      <c r="BF211" s="218">
        <f>IF(N211="snížená",J211,0)</f>
        <v>0</v>
      </c>
      <c r="BG211" s="218">
        <f>IF(N211="zákl. přenesená",J211,0)</f>
        <v>0</v>
      </c>
      <c r="BH211" s="218">
        <f>IF(N211="sníž. přenesená",J211,0)</f>
        <v>0</v>
      </c>
      <c r="BI211" s="218">
        <f>IF(N211="nulová",J211,0)</f>
        <v>0</v>
      </c>
      <c r="BJ211" s="18" t="s">
        <v>79</v>
      </c>
      <c r="BK211" s="218">
        <f>ROUND(I211*H211,2)</f>
        <v>0</v>
      </c>
      <c r="BL211" s="18" t="s">
        <v>137</v>
      </c>
      <c r="BM211" s="217" t="s">
        <v>647</v>
      </c>
    </row>
    <row r="212" spans="1:51" s="14" customFormat="1" ht="12">
      <c r="A212" s="14"/>
      <c r="B212" s="230"/>
      <c r="C212" s="231"/>
      <c r="D212" s="221" t="s">
        <v>131</v>
      </c>
      <c r="E212" s="232" t="s">
        <v>19</v>
      </c>
      <c r="F212" s="233" t="s">
        <v>648</v>
      </c>
      <c r="G212" s="231"/>
      <c r="H212" s="234">
        <v>410.4</v>
      </c>
      <c r="I212" s="235"/>
      <c r="J212" s="231"/>
      <c r="K212" s="231"/>
      <c r="L212" s="236"/>
      <c r="M212" s="237"/>
      <c r="N212" s="238"/>
      <c r="O212" s="238"/>
      <c r="P212" s="238"/>
      <c r="Q212" s="238"/>
      <c r="R212" s="238"/>
      <c r="S212" s="238"/>
      <c r="T212" s="239"/>
      <c r="U212" s="14"/>
      <c r="V212" s="14"/>
      <c r="W212" s="14"/>
      <c r="X212" s="14"/>
      <c r="Y212" s="14"/>
      <c r="Z212" s="14"/>
      <c r="AA212" s="14"/>
      <c r="AB212" s="14"/>
      <c r="AC212" s="14"/>
      <c r="AD212" s="14"/>
      <c r="AE212" s="14"/>
      <c r="AT212" s="240" t="s">
        <v>131</v>
      </c>
      <c r="AU212" s="240" t="s">
        <v>81</v>
      </c>
      <c r="AV212" s="14" t="s">
        <v>81</v>
      </c>
      <c r="AW212" s="14" t="s">
        <v>32</v>
      </c>
      <c r="AX212" s="14" t="s">
        <v>79</v>
      </c>
      <c r="AY212" s="240" t="s">
        <v>121</v>
      </c>
    </row>
    <row r="213" spans="1:65" s="2" customFormat="1" ht="78" customHeight="1">
      <c r="A213" s="39"/>
      <c r="B213" s="40"/>
      <c r="C213" s="205" t="s">
        <v>649</v>
      </c>
      <c r="D213" s="205" t="s">
        <v>124</v>
      </c>
      <c r="E213" s="207" t="s">
        <v>298</v>
      </c>
      <c r="F213" s="208" t="s">
        <v>299</v>
      </c>
      <c r="G213" s="209" t="s">
        <v>197</v>
      </c>
      <c r="H213" s="210">
        <v>410.4</v>
      </c>
      <c r="I213" s="211"/>
      <c r="J213" s="212">
        <f>ROUND(I213*H213,2)</f>
        <v>0</v>
      </c>
      <c r="K213" s="208" t="s">
        <v>128</v>
      </c>
      <c r="L213" s="45"/>
      <c r="M213" s="213" t="s">
        <v>19</v>
      </c>
      <c r="N213" s="214" t="s">
        <v>42</v>
      </c>
      <c r="O213" s="85"/>
      <c r="P213" s="215">
        <f>O213*H213</f>
        <v>0</v>
      </c>
      <c r="Q213" s="215">
        <v>0</v>
      </c>
      <c r="R213" s="215">
        <f>Q213*H213</f>
        <v>0</v>
      </c>
      <c r="S213" s="215">
        <v>0</v>
      </c>
      <c r="T213" s="216">
        <f>S213*H213</f>
        <v>0</v>
      </c>
      <c r="U213" s="39"/>
      <c r="V213" s="39"/>
      <c r="W213" s="39"/>
      <c r="X213" s="39"/>
      <c r="Y213" s="39"/>
      <c r="Z213" s="39"/>
      <c r="AA213" s="39"/>
      <c r="AB213" s="39"/>
      <c r="AC213" s="39"/>
      <c r="AD213" s="39"/>
      <c r="AE213" s="39"/>
      <c r="AR213" s="217" t="s">
        <v>137</v>
      </c>
      <c r="AT213" s="217" t="s">
        <v>124</v>
      </c>
      <c r="AU213" s="217" t="s">
        <v>81</v>
      </c>
      <c r="AY213" s="18" t="s">
        <v>121</v>
      </c>
      <c r="BE213" s="218">
        <f>IF(N213="základní",J213,0)</f>
        <v>0</v>
      </c>
      <c r="BF213" s="218">
        <f>IF(N213="snížená",J213,0)</f>
        <v>0</v>
      </c>
      <c r="BG213" s="218">
        <f>IF(N213="zákl. přenesená",J213,0)</f>
        <v>0</v>
      </c>
      <c r="BH213" s="218">
        <f>IF(N213="sníž. přenesená",J213,0)</f>
        <v>0</v>
      </c>
      <c r="BI213" s="218">
        <f>IF(N213="nulová",J213,0)</f>
        <v>0</v>
      </c>
      <c r="BJ213" s="18" t="s">
        <v>79</v>
      </c>
      <c r="BK213" s="218">
        <f>ROUND(I213*H213,2)</f>
        <v>0</v>
      </c>
      <c r="BL213" s="18" t="s">
        <v>137</v>
      </c>
      <c r="BM213" s="217" t="s">
        <v>650</v>
      </c>
    </row>
    <row r="214" spans="1:65" s="2" customFormat="1" ht="78" customHeight="1">
      <c r="A214" s="39"/>
      <c r="B214" s="40"/>
      <c r="C214" s="205" t="s">
        <v>651</v>
      </c>
      <c r="D214" s="206" t="s">
        <v>124</v>
      </c>
      <c r="E214" s="207" t="s">
        <v>288</v>
      </c>
      <c r="F214" s="208" t="s">
        <v>289</v>
      </c>
      <c r="G214" s="209" t="s">
        <v>197</v>
      </c>
      <c r="H214" s="210">
        <v>3.277</v>
      </c>
      <c r="I214" s="211"/>
      <c r="J214" s="212">
        <f>ROUND(I214*H214,2)</f>
        <v>0</v>
      </c>
      <c r="K214" s="208" t="s">
        <v>128</v>
      </c>
      <c r="L214" s="45"/>
      <c r="M214" s="213" t="s">
        <v>19</v>
      </c>
      <c r="N214" s="214" t="s">
        <v>42</v>
      </c>
      <c r="O214" s="85"/>
      <c r="P214" s="215">
        <f>O214*H214</f>
        <v>0</v>
      </c>
      <c r="Q214" s="215">
        <v>0</v>
      </c>
      <c r="R214" s="215">
        <f>Q214*H214</f>
        <v>0</v>
      </c>
      <c r="S214" s="215">
        <v>0</v>
      </c>
      <c r="T214" s="216">
        <f>S214*H214</f>
        <v>0</v>
      </c>
      <c r="U214" s="39"/>
      <c r="V214" s="39"/>
      <c r="W214" s="39"/>
      <c r="X214" s="39"/>
      <c r="Y214" s="39"/>
      <c r="Z214" s="39"/>
      <c r="AA214" s="39"/>
      <c r="AB214" s="39"/>
      <c r="AC214" s="39"/>
      <c r="AD214" s="39"/>
      <c r="AE214" s="39"/>
      <c r="AR214" s="217" t="s">
        <v>129</v>
      </c>
      <c r="AT214" s="217" t="s">
        <v>124</v>
      </c>
      <c r="AU214" s="217" t="s">
        <v>81</v>
      </c>
      <c r="AY214" s="18" t="s">
        <v>121</v>
      </c>
      <c r="BE214" s="218">
        <f>IF(N214="základní",J214,0)</f>
        <v>0</v>
      </c>
      <c r="BF214" s="218">
        <f>IF(N214="snížená",J214,0)</f>
        <v>0</v>
      </c>
      <c r="BG214" s="218">
        <f>IF(N214="zákl. přenesená",J214,0)</f>
        <v>0</v>
      </c>
      <c r="BH214" s="218">
        <f>IF(N214="sníž. přenesená",J214,0)</f>
        <v>0</v>
      </c>
      <c r="BI214" s="218">
        <f>IF(N214="nulová",J214,0)</f>
        <v>0</v>
      </c>
      <c r="BJ214" s="18" t="s">
        <v>79</v>
      </c>
      <c r="BK214" s="218">
        <f>ROUND(I214*H214,2)</f>
        <v>0</v>
      </c>
      <c r="BL214" s="18" t="s">
        <v>129</v>
      </c>
      <c r="BM214" s="217" t="s">
        <v>652</v>
      </c>
    </row>
    <row r="215" spans="1:51" s="13" customFormat="1" ht="12">
      <c r="A215" s="13"/>
      <c r="B215" s="219"/>
      <c r="C215" s="220"/>
      <c r="D215" s="221" t="s">
        <v>131</v>
      </c>
      <c r="E215" s="222" t="s">
        <v>19</v>
      </c>
      <c r="F215" s="223" t="s">
        <v>132</v>
      </c>
      <c r="G215" s="220"/>
      <c r="H215" s="222" t="s">
        <v>19</v>
      </c>
      <c r="I215" s="224"/>
      <c r="J215" s="220"/>
      <c r="K215" s="220"/>
      <c r="L215" s="225"/>
      <c r="M215" s="226"/>
      <c r="N215" s="227"/>
      <c r="O215" s="227"/>
      <c r="P215" s="227"/>
      <c r="Q215" s="227"/>
      <c r="R215" s="227"/>
      <c r="S215" s="227"/>
      <c r="T215" s="228"/>
      <c r="U215" s="13"/>
      <c r="V215" s="13"/>
      <c r="W215" s="13"/>
      <c r="X215" s="13"/>
      <c r="Y215" s="13"/>
      <c r="Z215" s="13"/>
      <c r="AA215" s="13"/>
      <c r="AB215" s="13"/>
      <c r="AC215" s="13"/>
      <c r="AD215" s="13"/>
      <c r="AE215" s="13"/>
      <c r="AT215" s="229" t="s">
        <v>131</v>
      </c>
      <c r="AU215" s="229" t="s">
        <v>81</v>
      </c>
      <c r="AV215" s="13" t="s">
        <v>79</v>
      </c>
      <c r="AW215" s="13" t="s">
        <v>32</v>
      </c>
      <c r="AX215" s="13" t="s">
        <v>71</v>
      </c>
      <c r="AY215" s="229" t="s">
        <v>121</v>
      </c>
    </row>
    <row r="216" spans="1:51" s="14" customFormat="1" ht="12">
      <c r="A216" s="14"/>
      <c r="B216" s="230"/>
      <c r="C216" s="231"/>
      <c r="D216" s="221" t="s">
        <v>131</v>
      </c>
      <c r="E216" s="232" t="s">
        <v>19</v>
      </c>
      <c r="F216" s="233" t="s">
        <v>653</v>
      </c>
      <c r="G216" s="231"/>
      <c r="H216" s="234">
        <v>3.277</v>
      </c>
      <c r="I216" s="235"/>
      <c r="J216" s="231"/>
      <c r="K216" s="231"/>
      <c r="L216" s="236"/>
      <c r="M216" s="237"/>
      <c r="N216" s="238"/>
      <c r="O216" s="238"/>
      <c r="P216" s="238"/>
      <c r="Q216" s="238"/>
      <c r="R216" s="238"/>
      <c r="S216" s="238"/>
      <c r="T216" s="239"/>
      <c r="U216" s="14"/>
      <c r="V216" s="14"/>
      <c r="W216" s="14"/>
      <c r="X216" s="14"/>
      <c r="Y216" s="14"/>
      <c r="Z216" s="14"/>
      <c r="AA216" s="14"/>
      <c r="AB216" s="14"/>
      <c r="AC216" s="14"/>
      <c r="AD216" s="14"/>
      <c r="AE216" s="14"/>
      <c r="AT216" s="240" t="s">
        <v>131</v>
      </c>
      <c r="AU216" s="240" t="s">
        <v>81</v>
      </c>
      <c r="AV216" s="14" t="s">
        <v>81</v>
      </c>
      <c r="AW216" s="14" t="s">
        <v>32</v>
      </c>
      <c r="AX216" s="14" t="s">
        <v>79</v>
      </c>
      <c r="AY216" s="240" t="s">
        <v>121</v>
      </c>
    </row>
    <row r="217" spans="1:65" s="2" customFormat="1" ht="78" customHeight="1">
      <c r="A217" s="39"/>
      <c r="B217" s="40"/>
      <c r="C217" s="205" t="s">
        <v>654</v>
      </c>
      <c r="D217" s="206" t="s">
        <v>124</v>
      </c>
      <c r="E217" s="207" t="s">
        <v>293</v>
      </c>
      <c r="F217" s="208" t="s">
        <v>294</v>
      </c>
      <c r="G217" s="209" t="s">
        <v>197</v>
      </c>
      <c r="H217" s="210">
        <v>294.93</v>
      </c>
      <c r="I217" s="211"/>
      <c r="J217" s="212">
        <f>ROUND(I217*H217,2)</f>
        <v>0</v>
      </c>
      <c r="K217" s="208" t="s">
        <v>128</v>
      </c>
      <c r="L217" s="45"/>
      <c r="M217" s="213" t="s">
        <v>19</v>
      </c>
      <c r="N217" s="214" t="s">
        <v>42</v>
      </c>
      <c r="O217" s="85"/>
      <c r="P217" s="215">
        <f>O217*H217</f>
        <v>0</v>
      </c>
      <c r="Q217" s="215">
        <v>0</v>
      </c>
      <c r="R217" s="215">
        <f>Q217*H217</f>
        <v>0</v>
      </c>
      <c r="S217" s="215">
        <v>0</v>
      </c>
      <c r="T217" s="216">
        <f>S217*H217</f>
        <v>0</v>
      </c>
      <c r="U217" s="39"/>
      <c r="V217" s="39"/>
      <c r="W217" s="39"/>
      <c r="X217" s="39"/>
      <c r="Y217" s="39"/>
      <c r="Z217" s="39"/>
      <c r="AA217" s="39"/>
      <c r="AB217" s="39"/>
      <c r="AC217" s="39"/>
      <c r="AD217" s="39"/>
      <c r="AE217" s="39"/>
      <c r="AR217" s="217" t="s">
        <v>129</v>
      </c>
      <c r="AT217" s="217" t="s">
        <v>124</v>
      </c>
      <c r="AU217" s="217" t="s">
        <v>81</v>
      </c>
      <c r="AY217" s="18" t="s">
        <v>121</v>
      </c>
      <c r="BE217" s="218">
        <f>IF(N217="základní",J217,0)</f>
        <v>0</v>
      </c>
      <c r="BF217" s="218">
        <f>IF(N217="snížená",J217,0)</f>
        <v>0</v>
      </c>
      <c r="BG217" s="218">
        <f>IF(N217="zákl. přenesená",J217,0)</f>
        <v>0</v>
      </c>
      <c r="BH217" s="218">
        <f>IF(N217="sníž. přenesená",J217,0)</f>
        <v>0</v>
      </c>
      <c r="BI217" s="218">
        <f>IF(N217="nulová",J217,0)</f>
        <v>0</v>
      </c>
      <c r="BJ217" s="18" t="s">
        <v>79</v>
      </c>
      <c r="BK217" s="218">
        <f>ROUND(I217*H217,2)</f>
        <v>0</v>
      </c>
      <c r="BL217" s="18" t="s">
        <v>129</v>
      </c>
      <c r="BM217" s="217" t="s">
        <v>655</v>
      </c>
    </row>
    <row r="218" spans="1:51" s="13" customFormat="1" ht="12">
      <c r="A218" s="13"/>
      <c r="B218" s="219"/>
      <c r="C218" s="220"/>
      <c r="D218" s="221" t="s">
        <v>131</v>
      </c>
      <c r="E218" s="222" t="s">
        <v>19</v>
      </c>
      <c r="F218" s="223" t="s">
        <v>132</v>
      </c>
      <c r="G218" s="220"/>
      <c r="H218" s="222" t="s">
        <v>19</v>
      </c>
      <c r="I218" s="224"/>
      <c r="J218" s="220"/>
      <c r="K218" s="220"/>
      <c r="L218" s="225"/>
      <c r="M218" s="226"/>
      <c r="N218" s="227"/>
      <c r="O218" s="227"/>
      <c r="P218" s="227"/>
      <c r="Q218" s="227"/>
      <c r="R218" s="227"/>
      <c r="S218" s="227"/>
      <c r="T218" s="228"/>
      <c r="U218" s="13"/>
      <c r="V218" s="13"/>
      <c r="W218" s="13"/>
      <c r="X218" s="13"/>
      <c r="Y218" s="13"/>
      <c r="Z218" s="13"/>
      <c r="AA218" s="13"/>
      <c r="AB218" s="13"/>
      <c r="AC218" s="13"/>
      <c r="AD218" s="13"/>
      <c r="AE218" s="13"/>
      <c r="AT218" s="229" t="s">
        <v>131</v>
      </c>
      <c r="AU218" s="229" t="s">
        <v>81</v>
      </c>
      <c r="AV218" s="13" t="s">
        <v>79</v>
      </c>
      <c r="AW218" s="13" t="s">
        <v>32</v>
      </c>
      <c r="AX218" s="13" t="s">
        <v>71</v>
      </c>
      <c r="AY218" s="229" t="s">
        <v>121</v>
      </c>
    </row>
    <row r="219" spans="1:51" s="14" customFormat="1" ht="12">
      <c r="A219" s="14"/>
      <c r="B219" s="230"/>
      <c r="C219" s="231"/>
      <c r="D219" s="221" t="s">
        <v>131</v>
      </c>
      <c r="E219" s="232" t="s">
        <v>19</v>
      </c>
      <c r="F219" s="233" t="s">
        <v>656</v>
      </c>
      <c r="G219" s="231"/>
      <c r="H219" s="234">
        <v>294.93</v>
      </c>
      <c r="I219" s="235"/>
      <c r="J219" s="231"/>
      <c r="K219" s="231"/>
      <c r="L219" s="236"/>
      <c r="M219" s="237"/>
      <c r="N219" s="238"/>
      <c r="O219" s="238"/>
      <c r="P219" s="238"/>
      <c r="Q219" s="238"/>
      <c r="R219" s="238"/>
      <c r="S219" s="238"/>
      <c r="T219" s="239"/>
      <c r="U219" s="14"/>
      <c r="V219" s="14"/>
      <c r="W219" s="14"/>
      <c r="X219" s="14"/>
      <c r="Y219" s="14"/>
      <c r="Z219" s="14"/>
      <c r="AA219" s="14"/>
      <c r="AB219" s="14"/>
      <c r="AC219" s="14"/>
      <c r="AD219" s="14"/>
      <c r="AE219" s="14"/>
      <c r="AT219" s="240" t="s">
        <v>131</v>
      </c>
      <c r="AU219" s="240" t="s">
        <v>81</v>
      </c>
      <c r="AV219" s="14" t="s">
        <v>81</v>
      </c>
      <c r="AW219" s="14" t="s">
        <v>32</v>
      </c>
      <c r="AX219" s="14" t="s">
        <v>79</v>
      </c>
      <c r="AY219" s="240" t="s">
        <v>121</v>
      </c>
    </row>
    <row r="220" spans="1:65" s="2" customFormat="1" ht="90" customHeight="1">
      <c r="A220" s="39"/>
      <c r="B220" s="40"/>
      <c r="C220" s="205" t="s">
        <v>657</v>
      </c>
      <c r="D220" s="205" t="s">
        <v>124</v>
      </c>
      <c r="E220" s="207" t="s">
        <v>314</v>
      </c>
      <c r="F220" s="208" t="s">
        <v>315</v>
      </c>
      <c r="G220" s="209" t="s">
        <v>197</v>
      </c>
      <c r="H220" s="210">
        <v>1.106</v>
      </c>
      <c r="I220" s="211"/>
      <c r="J220" s="212">
        <f>ROUND(I220*H220,2)</f>
        <v>0</v>
      </c>
      <c r="K220" s="208" t="s">
        <v>128</v>
      </c>
      <c r="L220" s="45"/>
      <c r="M220" s="213" t="s">
        <v>19</v>
      </c>
      <c r="N220" s="214" t="s">
        <v>42</v>
      </c>
      <c r="O220" s="85"/>
      <c r="P220" s="215">
        <f>O220*H220</f>
        <v>0</v>
      </c>
      <c r="Q220" s="215">
        <v>0</v>
      </c>
      <c r="R220" s="215">
        <f>Q220*H220</f>
        <v>0</v>
      </c>
      <c r="S220" s="215">
        <v>0</v>
      </c>
      <c r="T220" s="216">
        <f>S220*H220</f>
        <v>0</v>
      </c>
      <c r="U220" s="39"/>
      <c r="V220" s="39"/>
      <c r="W220" s="39"/>
      <c r="X220" s="39"/>
      <c r="Y220" s="39"/>
      <c r="Z220" s="39"/>
      <c r="AA220" s="39"/>
      <c r="AB220" s="39"/>
      <c r="AC220" s="39"/>
      <c r="AD220" s="39"/>
      <c r="AE220" s="39"/>
      <c r="AR220" s="217" t="s">
        <v>137</v>
      </c>
      <c r="AT220" s="217" t="s">
        <v>124</v>
      </c>
      <c r="AU220" s="217" t="s">
        <v>81</v>
      </c>
      <c r="AY220" s="18" t="s">
        <v>121</v>
      </c>
      <c r="BE220" s="218">
        <f>IF(N220="základní",J220,0)</f>
        <v>0</v>
      </c>
      <c r="BF220" s="218">
        <f>IF(N220="snížená",J220,0)</f>
        <v>0</v>
      </c>
      <c r="BG220" s="218">
        <f>IF(N220="zákl. přenesená",J220,0)</f>
        <v>0</v>
      </c>
      <c r="BH220" s="218">
        <f>IF(N220="sníž. přenesená",J220,0)</f>
        <v>0</v>
      </c>
      <c r="BI220" s="218">
        <f>IF(N220="nulová",J220,0)</f>
        <v>0</v>
      </c>
      <c r="BJ220" s="18" t="s">
        <v>79</v>
      </c>
      <c r="BK220" s="218">
        <f>ROUND(I220*H220,2)</f>
        <v>0</v>
      </c>
      <c r="BL220" s="18" t="s">
        <v>137</v>
      </c>
      <c r="BM220" s="217" t="s">
        <v>658</v>
      </c>
    </row>
    <row r="221" spans="1:51" s="14" customFormat="1" ht="12">
      <c r="A221" s="14"/>
      <c r="B221" s="230"/>
      <c r="C221" s="231"/>
      <c r="D221" s="221" t="s">
        <v>131</v>
      </c>
      <c r="E221" s="232" t="s">
        <v>19</v>
      </c>
      <c r="F221" s="233" t="s">
        <v>659</v>
      </c>
      <c r="G221" s="231"/>
      <c r="H221" s="234">
        <v>1.106</v>
      </c>
      <c r="I221" s="235"/>
      <c r="J221" s="231"/>
      <c r="K221" s="231"/>
      <c r="L221" s="236"/>
      <c r="M221" s="237"/>
      <c r="N221" s="238"/>
      <c r="O221" s="238"/>
      <c r="P221" s="238"/>
      <c r="Q221" s="238"/>
      <c r="R221" s="238"/>
      <c r="S221" s="238"/>
      <c r="T221" s="239"/>
      <c r="U221" s="14"/>
      <c r="V221" s="14"/>
      <c r="W221" s="14"/>
      <c r="X221" s="14"/>
      <c r="Y221" s="14"/>
      <c r="Z221" s="14"/>
      <c r="AA221" s="14"/>
      <c r="AB221" s="14"/>
      <c r="AC221" s="14"/>
      <c r="AD221" s="14"/>
      <c r="AE221" s="14"/>
      <c r="AT221" s="240" t="s">
        <v>131</v>
      </c>
      <c r="AU221" s="240" t="s">
        <v>81</v>
      </c>
      <c r="AV221" s="14" t="s">
        <v>81</v>
      </c>
      <c r="AW221" s="14" t="s">
        <v>32</v>
      </c>
      <c r="AX221" s="14" t="s">
        <v>79</v>
      </c>
      <c r="AY221" s="240" t="s">
        <v>121</v>
      </c>
    </row>
    <row r="222" spans="1:65" s="2" customFormat="1" ht="78" customHeight="1">
      <c r="A222" s="39"/>
      <c r="B222" s="40"/>
      <c r="C222" s="205" t="s">
        <v>660</v>
      </c>
      <c r="D222" s="205" t="s">
        <v>124</v>
      </c>
      <c r="E222" s="207" t="s">
        <v>321</v>
      </c>
      <c r="F222" s="208" t="s">
        <v>322</v>
      </c>
      <c r="G222" s="209" t="s">
        <v>197</v>
      </c>
      <c r="H222" s="210">
        <v>0.075</v>
      </c>
      <c r="I222" s="211"/>
      <c r="J222" s="212">
        <f>ROUND(I222*H222,2)</f>
        <v>0</v>
      </c>
      <c r="K222" s="208" t="s">
        <v>128</v>
      </c>
      <c r="L222" s="45"/>
      <c r="M222" s="213" t="s">
        <v>19</v>
      </c>
      <c r="N222" s="214" t="s">
        <v>42</v>
      </c>
      <c r="O222" s="85"/>
      <c r="P222" s="215">
        <f>O222*H222</f>
        <v>0</v>
      </c>
      <c r="Q222" s="215">
        <v>0</v>
      </c>
      <c r="R222" s="215">
        <f>Q222*H222</f>
        <v>0</v>
      </c>
      <c r="S222" s="215">
        <v>0</v>
      </c>
      <c r="T222" s="216">
        <f>S222*H222</f>
        <v>0</v>
      </c>
      <c r="U222" s="39"/>
      <c r="V222" s="39"/>
      <c r="W222" s="39"/>
      <c r="X222" s="39"/>
      <c r="Y222" s="39"/>
      <c r="Z222" s="39"/>
      <c r="AA222" s="39"/>
      <c r="AB222" s="39"/>
      <c r="AC222" s="39"/>
      <c r="AD222" s="39"/>
      <c r="AE222" s="39"/>
      <c r="AR222" s="217" t="s">
        <v>137</v>
      </c>
      <c r="AT222" s="217" t="s">
        <v>124</v>
      </c>
      <c r="AU222" s="217" t="s">
        <v>81</v>
      </c>
      <c r="AY222" s="18" t="s">
        <v>121</v>
      </c>
      <c r="BE222" s="218">
        <f>IF(N222="základní",J222,0)</f>
        <v>0</v>
      </c>
      <c r="BF222" s="218">
        <f>IF(N222="snížená",J222,0)</f>
        <v>0</v>
      </c>
      <c r="BG222" s="218">
        <f>IF(N222="zákl. přenesená",J222,0)</f>
        <v>0</v>
      </c>
      <c r="BH222" s="218">
        <f>IF(N222="sníž. přenesená",J222,0)</f>
        <v>0</v>
      </c>
      <c r="BI222" s="218">
        <f>IF(N222="nulová",J222,0)</f>
        <v>0</v>
      </c>
      <c r="BJ222" s="18" t="s">
        <v>79</v>
      </c>
      <c r="BK222" s="218">
        <f>ROUND(I222*H222,2)</f>
        <v>0</v>
      </c>
      <c r="BL222" s="18" t="s">
        <v>137</v>
      </c>
      <c r="BM222" s="217" t="s">
        <v>661</v>
      </c>
    </row>
    <row r="223" spans="1:51" s="14" customFormat="1" ht="12">
      <c r="A223" s="14"/>
      <c r="B223" s="230"/>
      <c r="C223" s="231"/>
      <c r="D223" s="221" t="s">
        <v>131</v>
      </c>
      <c r="E223" s="232" t="s">
        <v>19</v>
      </c>
      <c r="F223" s="233" t="s">
        <v>662</v>
      </c>
      <c r="G223" s="231"/>
      <c r="H223" s="234">
        <v>0.075</v>
      </c>
      <c r="I223" s="235"/>
      <c r="J223" s="231"/>
      <c r="K223" s="231"/>
      <c r="L223" s="236"/>
      <c r="M223" s="237"/>
      <c r="N223" s="238"/>
      <c r="O223" s="238"/>
      <c r="P223" s="238"/>
      <c r="Q223" s="238"/>
      <c r="R223" s="238"/>
      <c r="S223" s="238"/>
      <c r="T223" s="239"/>
      <c r="U223" s="14"/>
      <c r="V223" s="14"/>
      <c r="W223" s="14"/>
      <c r="X223" s="14"/>
      <c r="Y223" s="14"/>
      <c r="Z223" s="14"/>
      <c r="AA223" s="14"/>
      <c r="AB223" s="14"/>
      <c r="AC223" s="14"/>
      <c r="AD223" s="14"/>
      <c r="AE223" s="14"/>
      <c r="AT223" s="240" t="s">
        <v>131</v>
      </c>
      <c r="AU223" s="240" t="s">
        <v>81</v>
      </c>
      <c r="AV223" s="14" t="s">
        <v>81</v>
      </c>
      <c r="AW223" s="14" t="s">
        <v>32</v>
      </c>
      <c r="AX223" s="14" t="s">
        <v>79</v>
      </c>
      <c r="AY223" s="240" t="s">
        <v>121</v>
      </c>
    </row>
    <row r="224" spans="1:65" s="2" customFormat="1" ht="90" customHeight="1">
      <c r="A224" s="39"/>
      <c r="B224" s="40"/>
      <c r="C224" s="205" t="s">
        <v>663</v>
      </c>
      <c r="D224" s="205" t="s">
        <v>124</v>
      </c>
      <c r="E224" s="207" t="s">
        <v>664</v>
      </c>
      <c r="F224" s="208" t="s">
        <v>665</v>
      </c>
      <c r="G224" s="209" t="s">
        <v>197</v>
      </c>
      <c r="H224" s="210">
        <v>17.128</v>
      </c>
      <c r="I224" s="211"/>
      <c r="J224" s="212">
        <f>ROUND(I224*H224,2)</f>
        <v>0</v>
      </c>
      <c r="K224" s="208" t="s">
        <v>128</v>
      </c>
      <c r="L224" s="45"/>
      <c r="M224" s="213" t="s">
        <v>19</v>
      </c>
      <c r="N224" s="214" t="s">
        <v>42</v>
      </c>
      <c r="O224" s="85"/>
      <c r="P224" s="215">
        <f>O224*H224</f>
        <v>0</v>
      </c>
      <c r="Q224" s="215">
        <v>0</v>
      </c>
      <c r="R224" s="215">
        <f>Q224*H224</f>
        <v>0</v>
      </c>
      <c r="S224" s="215">
        <v>0</v>
      </c>
      <c r="T224" s="216">
        <f>S224*H224</f>
        <v>0</v>
      </c>
      <c r="U224" s="39"/>
      <c r="V224" s="39"/>
      <c r="W224" s="39"/>
      <c r="X224" s="39"/>
      <c r="Y224" s="39"/>
      <c r="Z224" s="39"/>
      <c r="AA224" s="39"/>
      <c r="AB224" s="39"/>
      <c r="AC224" s="39"/>
      <c r="AD224" s="39"/>
      <c r="AE224" s="39"/>
      <c r="AR224" s="217" t="s">
        <v>137</v>
      </c>
      <c r="AT224" s="217" t="s">
        <v>124</v>
      </c>
      <c r="AU224" s="217" t="s">
        <v>81</v>
      </c>
      <c r="AY224" s="18" t="s">
        <v>121</v>
      </c>
      <c r="BE224" s="218">
        <f>IF(N224="základní",J224,0)</f>
        <v>0</v>
      </c>
      <c r="BF224" s="218">
        <f>IF(N224="snížená",J224,0)</f>
        <v>0</v>
      </c>
      <c r="BG224" s="218">
        <f>IF(N224="zákl. přenesená",J224,0)</f>
        <v>0</v>
      </c>
      <c r="BH224" s="218">
        <f>IF(N224="sníž. přenesená",J224,0)</f>
        <v>0</v>
      </c>
      <c r="BI224" s="218">
        <f>IF(N224="nulová",J224,0)</f>
        <v>0</v>
      </c>
      <c r="BJ224" s="18" t="s">
        <v>79</v>
      </c>
      <c r="BK224" s="218">
        <f>ROUND(I224*H224,2)</f>
        <v>0</v>
      </c>
      <c r="BL224" s="18" t="s">
        <v>137</v>
      </c>
      <c r="BM224" s="217" t="s">
        <v>666</v>
      </c>
    </row>
    <row r="225" spans="1:51" s="13" customFormat="1" ht="12">
      <c r="A225" s="13"/>
      <c r="B225" s="219"/>
      <c r="C225" s="220"/>
      <c r="D225" s="221" t="s">
        <v>131</v>
      </c>
      <c r="E225" s="222" t="s">
        <v>19</v>
      </c>
      <c r="F225" s="223" t="s">
        <v>667</v>
      </c>
      <c r="G225" s="220"/>
      <c r="H225" s="222" t="s">
        <v>19</v>
      </c>
      <c r="I225" s="224"/>
      <c r="J225" s="220"/>
      <c r="K225" s="220"/>
      <c r="L225" s="225"/>
      <c r="M225" s="226"/>
      <c r="N225" s="227"/>
      <c r="O225" s="227"/>
      <c r="P225" s="227"/>
      <c r="Q225" s="227"/>
      <c r="R225" s="227"/>
      <c r="S225" s="227"/>
      <c r="T225" s="228"/>
      <c r="U225" s="13"/>
      <c r="V225" s="13"/>
      <c r="W225" s="13"/>
      <c r="X225" s="13"/>
      <c r="Y225" s="13"/>
      <c r="Z225" s="13"/>
      <c r="AA225" s="13"/>
      <c r="AB225" s="13"/>
      <c r="AC225" s="13"/>
      <c r="AD225" s="13"/>
      <c r="AE225" s="13"/>
      <c r="AT225" s="229" t="s">
        <v>131</v>
      </c>
      <c r="AU225" s="229" t="s">
        <v>81</v>
      </c>
      <c r="AV225" s="13" t="s">
        <v>79</v>
      </c>
      <c r="AW225" s="13" t="s">
        <v>32</v>
      </c>
      <c r="AX225" s="13" t="s">
        <v>71</v>
      </c>
      <c r="AY225" s="229" t="s">
        <v>121</v>
      </c>
    </row>
    <row r="226" spans="1:51" s="14" customFormat="1" ht="12">
      <c r="A226" s="14"/>
      <c r="B226" s="230"/>
      <c r="C226" s="231"/>
      <c r="D226" s="221" t="s">
        <v>131</v>
      </c>
      <c r="E226" s="232" t="s">
        <v>19</v>
      </c>
      <c r="F226" s="233" t="s">
        <v>668</v>
      </c>
      <c r="G226" s="231"/>
      <c r="H226" s="234">
        <v>17.128</v>
      </c>
      <c r="I226" s="235"/>
      <c r="J226" s="231"/>
      <c r="K226" s="231"/>
      <c r="L226" s="236"/>
      <c r="M226" s="237"/>
      <c r="N226" s="238"/>
      <c r="O226" s="238"/>
      <c r="P226" s="238"/>
      <c r="Q226" s="238"/>
      <c r="R226" s="238"/>
      <c r="S226" s="238"/>
      <c r="T226" s="239"/>
      <c r="U226" s="14"/>
      <c r="V226" s="14"/>
      <c r="W226" s="14"/>
      <c r="X226" s="14"/>
      <c r="Y226" s="14"/>
      <c r="Z226" s="14"/>
      <c r="AA226" s="14"/>
      <c r="AB226" s="14"/>
      <c r="AC226" s="14"/>
      <c r="AD226" s="14"/>
      <c r="AE226" s="14"/>
      <c r="AT226" s="240" t="s">
        <v>131</v>
      </c>
      <c r="AU226" s="240" t="s">
        <v>81</v>
      </c>
      <c r="AV226" s="14" t="s">
        <v>81</v>
      </c>
      <c r="AW226" s="14" t="s">
        <v>32</v>
      </c>
      <c r="AX226" s="14" t="s">
        <v>79</v>
      </c>
      <c r="AY226" s="240" t="s">
        <v>121</v>
      </c>
    </row>
    <row r="227" spans="1:65" s="2" customFormat="1" ht="62.7" customHeight="1">
      <c r="A227" s="39"/>
      <c r="B227" s="40"/>
      <c r="C227" s="205" t="s">
        <v>669</v>
      </c>
      <c r="D227" s="205" t="s">
        <v>124</v>
      </c>
      <c r="E227" s="207" t="s">
        <v>327</v>
      </c>
      <c r="F227" s="208" t="s">
        <v>328</v>
      </c>
      <c r="G227" s="209" t="s">
        <v>197</v>
      </c>
      <c r="H227" s="210">
        <v>349.275</v>
      </c>
      <c r="I227" s="211"/>
      <c r="J227" s="212">
        <f>ROUND(I227*H227,2)</f>
        <v>0</v>
      </c>
      <c r="K227" s="208" t="s">
        <v>128</v>
      </c>
      <c r="L227" s="45"/>
      <c r="M227" s="213" t="s">
        <v>19</v>
      </c>
      <c r="N227" s="214" t="s">
        <v>42</v>
      </c>
      <c r="O227" s="85"/>
      <c r="P227" s="215">
        <f>O227*H227</f>
        <v>0</v>
      </c>
      <c r="Q227" s="215">
        <v>0</v>
      </c>
      <c r="R227" s="215">
        <f>Q227*H227</f>
        <v>0</v>
      </c>
      <c r="S227" s="215">
        <v>0</v>
      </c>
      <c r="T227" s="216">
        <f>S227*H227</f>
        <v>0</v>
      </c>
      <c r="U227" s="39"/>
      <c r="V227" s="39"/>
      <c r="W227" s="39"/>
      <c r="X227" s="39"/>
      <c r="Y227" s="39"/>
      <c r="Z227" s="39"/>
      <c r="AA227" s="39"/>
      <c r="AB227" s="39"/>
      <c r="AC227" s="39"/>
      <c r="AD227" s="39"/>
      <c r="AE227" s="39"/>
      <c r="AR227" s="217" t="s">
        <v>137</v>
      </c>
      <c r="AT227" s="217" t="s">
        <v>124</v>
      </c>
      <c r="AU227" s="217" t="s">
        <v>81</v>
      </c>
      <c r="AY227" s="18" t="s">
        <v>121</v>
      </c>
      <c r="BE227" s="218">
        <f>IF(N227="základní",J227,0)</f>
        <v>0</v>
      </c>
      <c r="BF227" s="218">
        <f>IF(N227="snížená",J227,0)</f>
        <v>0</v>
      </c>
      <c r="BG227" s="218">
        <f>IF(N227="zákl. přenesená",J227,0)</f>
        <v>0</v>
      </c>
      <c r="BH227" s="218">
        <f>IF(N227="sníž. přenesená",J227,0)</f>
        <v>0</v>
      </c>
      <c r="BI227" s="218">
        <f>IF(N227="nulová",J227,0)</f>
        <v>0</v>
      </c>
      <c r="BJ227" s="18" t="s">
        <v>79</v>
      </c>
      <c r="BK227" s="218">
        <f>ROUND(I227*H227,2)</f>
        <v>0</v>
      </c>
      <c r="BL227" s="18" t="s">
        <v>137</v>
      </c>
      <c r="BM227" s="217" t="s">
        <v>670</v>
      </c>
    </row>
    <row r="228" spans="1:51" s="14" customFormat="1" ht="12">
      <c r="A228" s="14"/>
      <c r="B228" s="230"/>
      <c r="C228" s="231"/>
      <c r="D228" s="221" t="s">
        <v>131</v>
      </c>
      <c r="E228" s="232" t="s">
        <v>19</v>
      </c>
      <c r="F228" s="233" t="s">
        <v>671</v>
      </c>
      <c r="G228" s="231"/>
      <c r="H228" s="234">
        <v>349.2</v>
      </c>
      <c r="I228" s="235"/>
      <c r="J228" s="231"/>
      <c r="K228" s="231"/>
      <c r="L228" s="236"/>
      <c r="M228" s="237"/>
      <c r="N228" s="238"/>
      <c r="O228" s="238"/>
      <c r="P228" s="238"/>
      <c r="Q228" s="238"/>
      <c r="R228" s="238"/>
      <c r="S228" s="238"/>
      <c r="T228" s="239"/>
      <c r="U228" s="14"/>
      <c r="V228" s="14"/>
      <c r="W228" s="14"/>
      <c r="X228" s="14"/>
      <c r="Y228" s="14"/>
      <c r="Z228" s="14"/>
      <c r="AA228" s="14"/>
      <c r="AB228" s="14"/>
      <c r="AC228" s="14"/>
      <c r="AD228" s="14"/>
      <c r="AE228" s="14"/>
      <c r="AT228" s="240" t="s">
        <v>131</v>
      </c>
      <c r="AU228" s="240" t="s">
        <v>81</v>
      </c>
      <c r="AV228" s="14" t="s">
        <v>81</v>
      </c>
      <c r="AW228" s="14" t="s">
        <v>32</v>
      </c>
      <c r="AX228" s="14" t="s">
        <v>71</v>
      </c>
      <c r="AY228" s="240" t="s">
        <v>121</v>
      </c>
    </row>
    <row r="229" spans="1:51" s="14" customFormat="1" ht="12">
      <c r="A229" s="14"/>
      <c r="B229" s="230"/>
      <c r="C229" s="231"/>
      <c r="D229" s="221" t="s">
        <v>131</v>
      </c>
      <c r="E229" s="232" t="s">
        <v>19</v>
      </c>
      <c r="F229" s="233" t="s">
        <v>672</v>
      </c>
      <c r="G229" s="231"/>
      <c r="H229" s="234">
        <v>0.075</v>
      </c>
      <c r="I229" s="235"/>
      <c r="J229" s="231"/>
      <c r="K229" s="231"/>
      <c r="L229" s="236"/>
      <c r="M229" s="237"/>
      <c r="N229" s="238"/>
      <c r="O229" s="238"/>
      <c r="P229" s="238"/>
      <c r="Q229" s="238"/>
      <c r="R229" s="238"/>
      <c r="S229" s="238"/>
      <c r="T229" s="239"/>
      <c r="U229" s="14"/>
      <c r="V229" s="14"/>
      <c r="W229" s="14"/>
      <c r="X229" s="14"/>
      <c r="Y229" s="14"/>
      <c r="Z229" s="14"/>
      <c r="AA229" s="14"/>
      <c r="AB229" s="14"/>
      <c r="AC229" s="14"/>
      <c r="AD229" s="14"/>
      <c r="AE229" s="14"/>
      <c r="AT229" s="240" t="s">
        <v>131</v>
      </c>
      <c r="AU229" s="240" t="s">
        <v>81</v>
      </c>
      <c r="AV229" s="14" t="s">
        <v>81</v>
      </c>
      <c r="AW229" s="14" t="s">
        <v>32</v>
      </c>
      <c r="AX229" s="14" t="s">
        <v>71</v>
      </c>
      <c r="AY229" s="240" t="s">
        <v>121</v>
      </c>
    </row>
    <row r="230" spans="1:51" s="15" customFormat="1" ht="12">
      <c r="A230" s="15"/>
      <c r="B230" s="255"/>
      <c r="C230" s="256"/>
      <c r="D230" s="221" t="s">
        <v>131</v>
      </c>
      <c r="E230" s="257" t="s">
        <v>19</v>
      </c>
      <c r="F230" s="258" t="s">
        <v>208</v>
      </c>
      <c r="G230" s="256"/>
      <c r="H230" s="259">
        <v>349.275</v>
      </c>
      <c r="I230" s="260"/>
      <c r="J230" s="256"/>
      <c r="K230" s="256"/>
      <c r="L230" s="261"/>
      <c r="M230" s="262"/>
      <c r="N230" s="263"/>
      <c r="O230" s="263"/>
      <c r="P230" s="263"/>
      <c r="Q230" s="263"/>
      <c r="R230" s="263"/>
      <c r="S230" s="263"/>
      <c r="T230" s="264"/>
      <c r="U230" s="15"/>
      <c r="V230" s="15"/>
      <c r="W230" s="15"/>
      <c r="X230" s="15"/>
      <c r="Y230" s="15"/>
      <c r="Z230" s="15"/>
      <c r="AA230" s="15"/>
      <c r="AB230" s="15"/>
      <c r="AC230" s="15"/>
      <c r="AD230" s="15"/>
      <c r="AE230" s="15"/>
      <c r="AT230" s="265" t="s">
        <v>131</v>
      </c>
      <c r="AU230" s="265" t="s">
        <v>81</v>
      </c>
      <c r="AV230" s="15" t="s">
        <v>137</v>
      </c>
      <c r="AW230" s="15" t="s">
        <v>32</v>
      </c>
      <c r="AX230" s="15" t="s">
        <v>79</v>
      </c>
      <c r="AY230" s="265" t="s">
        <v>121</v>
      </c>
    </row>
    <row r="231" spans="1:65" s="2" customFormat="1" ht="66.75" customHeight="1">
      <c r="A231" s="39"/>
      <c r="B231" s="40"/>
      <c r="C231" s="205" t="s">
        <v>673</v>
      </c>
      <c r="D231" s="205" t="s">
        <v>124</v>
      </c>
      <c r="E231" s="207" t="s">
        <v>333</v>
      </c>
      <c r="F231" s="208" t="s">
        <v>334</v>
      </c>
      <c r="G231" s="209" t="s">
        <v>197</v>
      </c>
      <c r="H231" s="210">
        <v>19.109</v>
      </c>
      <c r="I231" s="211"/>
      <c r="J231" s="212">
        <f>ROUND(I231*H231,2)</f>
        <v>0</v>
      </c>
      <c r="K231" s="208" t="s">
        <v>128</v>
      </c>
      <c r="L231" s="45"/>
      <c r="M231" s="213" t="s">
        <v>19</v>
      </c>
      <c r="N231" s="214" t="s">
        <v>42</v>
      </c>
      <c r="O231" s="85"/>
      <c r="P231" s="215">
        <f>O231*H231</f>
        <v>0</v>
      </c>
      <c r="Q231" s="215">
        <v>0</v>
      </c>
      <c r="R231" s="215">
        <f>Q231*H231</f>
        <v>0</v>
      </c>
      <c r="S231" s="215">
        <v>0</v>
      </c>
      <c r="T231" s="216">
        <f>S231*H231</f>
        <v>0</v>
      </c>
      <c r="U231" s="39"/>
      <c r="V231" s="39"/>
      <c r="W231" s="39"/>
      <c r="X231" s="39"/>
      <c r="Y231" s="39"/>
      <c r="Z231" s="39"/>
      <c r="AA231" s="39"/>
      <c r="AB231" s="39"/>
      <c r="AC231" s="39"/>
      <c r="AD231" s="39"/>
      <c r="AE231" s="39"/>
      <c r="AR231" s="217" t="s">
        <v>137</v>
      </c>
      <c r="AT231" s="217" t="s">
        <v>124</v>
      </c>
      <c r="AU231" s="217" t="s">
        <v>81</v>
      </c>
      <c r="AY231" s="18" t="s">
        <v>121</v>
      </c>
      <c r="BE231" s="218">
        <f>IF(N231="základní",J231,0)</f>
        <v>0</v>
      </c>
      <c r="BF231" s="218">
        <f>IF(N231="snížená",J231,0)</f>
        <v>0</v>
      </c>
      <c r="BG231" s="218">
        <f>IF(N231="zákl. přenesená",J231,0)</f>
        <v>0</v>
      </c>
      <c r="BH231" s="218">
        <f>IF(N231="sníž. přenesená",J231,0)</f>
        <v>0</v>
      </c>
      <c r="BI231" s="218">
        <f>IF(N231="nulová",J231,0)</f>
        <v>0</v>
      </c>
      <c r="BJ231" s="18" t="s">
        <v>79</v>
      </c>
      <c r="BK231" s="218">
        <f>ROUND(I231*H231,2)</f>
        <v>0</v>
      </c>
      <c r="BL231" s="18" t="s">
        <v>137</v>
      </c>
      <c r="BM231" s="217" t="s">
        <v>674</v>
      </c>
    </row>
    <row r="232" spans="1:51" s="14" customFormat="1" ht="12">
      <c r="A232" s="14"/>
      <c r="B232" s="230"/>
      <c r="C232" s="231"/>
      <c r="D232" s="221" t="s">
        <v>131</v>
      </c>
      <c r="E232" s="232" t="s">
        <v>19</v>
      </c>
      <c r="F232" s="233" t="s">
        <v>675</v>
      </c>
      <c r="G232" s="231"/>
      <c r="H232" s="234">
        <v>17.128</v>
      </c>
      <c r="I232" s="235"/>
      <c r="J232" s="231"/>
      <c r="K232" s="231"/>
      <c r="L232" s="236"/>
      <c r="M232" s="237"/>
      <c r="N232" s="238"/>
      <c r="O232" s="238"/>
      <c r="P232" s="238"/>
      <c r="Q232" s="238"/>
      <c r="R232" s="238"/>
      <c r="S232" s="238"/>
      <c r="T232" s="239"/>
      <c r="U232" s="14"/>
      <c r="V232" s="14"/>
      <c r="W232" s="14"/>
      <c r="X232" s="14"/>
      <c r="Y232" s="14"/>
      <c r="Z232" s="14"/>
      <c r="AA232" s="14"/>
      <c r="AB232" s="14"/>
      <c r="AC232" s="14"/>
      <c r="AD232" s="14"/>
      <c r="AE232" s="14"/>
      <c r="AT232" s="240" t="s">
        <v>131</v>
      </c>
      <c r="AU232" s="240" t="s">
        <v>81</v>
      </c>
      <c r="AV232" s="14" t="s">
        <v>81</v>
      </c>
      <c r="AW232" s="14" t="s">
        <v>32</v>
      </c>
      <c r="AX232" s="14" t="s">
        <v>71</v>
      </c>
      <c r="AY232" s="240" t="s">
        <v>121</v>
      </c>
    </row>
    <row r="233" spans="1:51" s="14" customFormat="1" ht="12">
      <c r="A233" s="14"/>
      <c r="B233" s="230"/>
      <c r="C233" s="231"/>
      <c r="D233" s="221" t="s">
        <v>131</v>
      </c>
      <c r="E233" s="232" t="s">
        <v>19</v>
      </c>
      <c r="F233" s="233" t="s">
        <v>676</v>
      </c>
      <c r="G233" s="231"/>
      <c r="H233" s="234">
        <v>1.981</v>
      </c>
      <c r="I233" s="235"/>
      <c r="J233" s="231"/>
      <c r="K233" s="231"/>
      <c r="L233" s="236"/>
      <c r="M233" s="237"/>
      <c r="N233" s="238"/>
      <c r="O233" s="238"/>
      <c r="P233" s="238"/>
      <c r="Q233" s="238"/>
      <c r="R233" s="238"/>
      <c r="S233" s="238"/>
      <c r="T233" s="239"/>
      <c r="U233" s="14"/>
      <c r="V233" s="14"/>
      <c r="W233" s="14"/>
      <c r="X233" s="14"/>
      <c r="Y233" s="14"/>
      <c r="Z233" s="14"/>
      <c r="AA233" s="14"/>
      <c r="AB233" s="14"/>
      <c r="AC233" s="14"/>
      <c r="AD233" s="14"/>
      <c r="AE233" s="14"/>
      <c r="AT233" s="240" t="s">
        <v>131</v>
      </c>
      <c r="AU233" s="240" t="s">
        <v>81</v>
      </c>
      <c r="AV233" s="14" t="s">
        <v>81</v>
      </c>
      <c r="AW233" s="14" t="s">
        <v>32</v>
      </c>
      <c r="AX233" s="14" t="s">
        <v>71</v>
      </c>
      <c r="AY233" s="240" t="s">
        <v>121</v>
      </c>
    </row>
    <row r="234" spans="1:51" s="15" customFormat="1" ht="12">
      <c r="A234" s="15"/>
      <c r="B234" s="255"/>
      <c r="C234" s="256"/>
      <c r="D234" s="221" t="s">
        <v>131</v>
      </c>
      <c r="E234" s="257" t="s">
        <v>19</v>
      </c>
      <c r="F234" s="258" t="s">
        <v>208</v>
      </c>
      <c r="G234" s="256"/>
      <c r="H234" s="259">
        <v>19.109</v>
      </c>
      <c r="I234" s="260"/>
      <c r="J234" s="256"/>
      <c r="K234" s="256"/>
      <c r="L234" s="261"/>
      <c r="M234" s="262"/>
      <c r="N234" s="263"/>
      <c r="O234" s="263"/>
      <c r="P234" s="263"/>
      <c r="Q234" s="263"/>
      <c r="R234" s="263"/>
      <c r="S234" s="263"/>
      <c r="T234" s="264"/>
      <c r="U234" s="15"/>
      <c r="V234" s="15"/>
      <c r="W234" s="15"/>
      <c r="X234" s="15"/>
      <c r="Y234" s="15"/>
      <c r="Z234" s="15"/>
      <c r="AA234" s="15"/>
      <c r="AB234" s="15"/>
      <c r="AC234" s="15"/>
      <c r="AD234" s="15"/>
      <c r="AE234" s="15"/>
      <c r="AT234" s="265" t="s">
        <v>131</v>
      </c>
      <c r="AU234" s="265" t="s">
        <v>81</v>
      </c>
      <c r="AV234" s="15" t="s">
        <v>137</v>
      </c>
      <c r="AW234" s="15" t="s">
        <v>32</v>
      </c>
      <c r="AX234" s="15" t="s">
        <v>79</v>
      </c>
      <c r="AY234" s="265" t="s">
        <v>121</v>
      </c>
    </row>
    <row r="235" spans="1:65" s="2" customFormat="1" ht="44.25" customHeight="1">
      <c r="A235" s="39"/>
      <c r="B235" s="40"/>
      <c r="C235" s="205" t="s">
        <v>595</v>
      </c>
      <c r="D235" s="241" t="s">
        <v>124</v>
      </c>
      <c r="E235" s="207" t="s">
        <v>305</v>
      </c>
      <c r="F235" s="208" t="s">
        <v>306</v>
      </c>
      <c r="G235" s="209" t="s">
        <v>197</v>
      </c>
      <c r="H235" s="210">
        <v>349.2</v>
      </c>
      <c r="I235" s="211"/>
      <c r="J235" s="212">
        <f>ROUND(I235*H235,2)</f>
        <v>0</v>
      </c>
      <c r="K235" s="208" t="s">
        <v>128</v>
      </c>
      <c r="L235" s="45"/>
      <c r="M235" s="213" t="s">
        <v>19</v>
      </c>
      <c r="N235" s="214" t="s">
        <v>42</v>
      </c>
      <c r="O235" s="85"/>
      <c r="P235" s="215">
        <f>O235*H235</f>
        <v>0</v>
      </c>
      <c r="Q235" s="215">
        <v>0</v>
      </c>
      <c r="R235" s="215">
        <f>Q235*H235</f>
        <v>0</v>
      </c>
      <c r="S235" s="215">
        <v>0</v>
      </c>
      <c r="T235" s="216">
        <f>S235*H235</f>
        <v>0</v>
      </c>
      <c r="U235" s="39"/>
      <c r="V235" s="39"/>
      <c r="W235" s="39"/>
      <c r="X235" s="39"/>
      <c r="Y235" s="39"/>
      <c r="Z235" s="39"/>
      <c r="AA235" s="39"/>
      <c r="AB235" s="39"/>
      <c r="AC235" s="39"/>
      <c r="AD235" s="39"/>
      <c r="AE235" s="39"/>
      <c r="AR235" s="217" t="s">
        <v>129</v>
      </c>
      <c r="AT235" s="217" t="s">
        <v>124</v>
      </c>
      <c r="AU235" s="217" t="s">
        <v>81</v>
      </c>
      <c r="AY235" s="18" t="s">
        <v>121</v>
      </c>
      <c r="BE235" s="218">
        <f>IF(N235="základní",J235,0)</f>
        <v>0</v>
      </c>
      <c r="BF235" s="218">
        <f>IF(N235="snížená",J235,0)</f>
        <v>0</v>
      </c>
      <c r="BG235" s="218">
        <f>IF(N235="zákl. přenesená",J235,0)</f>
        <v>0</v>
      </c>
      <c r="BH235" s="218">
        <f>IF(N235="sníž. přenesená",J235,0)</f>
        <v>0</v>
      </c>
      <c r="BI235" s="218">
        <f>IF(N235="nulová",J235,0)</f>
        <v>0</v>
      </c>
      <c r="BJ235" s="18" t="s">
        <v>79</v>
      </c>
      <c r="BK235" s="218">
        <f>ROUND(I235*H235,2)</f>
        <v>0</v>
      </c>
      <c r="BL235" s="18" t="s">
        <v>129</v>
      </c>
      <c r="BM235" s="217" t="s">
        <v>677</v>
      </c>
    </row>
    <row r="236" spans="1:51" s="13" customFormat="1" ht="12">
      <c r="A236" s="13"/>
      <c r="B236" s="219"/>
      <c r="C236" s="220"/>
      <c r="D236" s="221" t="s">
        <v>131</v>
      </c>
      <c r="E236" s="222" t="s">
        <v>19</v>
      </c>
      <c r="F236" s="223" t="s">
        <v>139</v>
      </c>
      <c r="G236" s="220"/>
      <c r="H236" s="222" t="s">
        <v>19</v>
      </c>
      <c r="I236" s="224"/>
      <c r="J236" s="220"/>
      <c r="K236" s="220"/>
      <c r="L236" s="225"/>
      <c r="M236" s="226"/>
      <c r="N236" s="227"/>
      <c r="O236" s="227"/>
      <c r="P236" s="227"/>
      <c r="Q236" s="227"/>
      <c r="R236" s="227"/>
      <c r="S236" s="227"/>
      <c r="T236" s="228"/>
      <c r="U236" s="13"/>
      <c r="V236" s="13"/>
      <c r="W236" s="13"/>
      <c r="X236" s="13"/>
      <c r="Y236" s="13"/>
      <c r="Z236" s="13"/>
      <c r="AA236" s="13"/>
      <c r="AB236" s="13"/>
      <c r="AC236" s="13"/>
      <c r="AD236" s="13"/>
      <c r="AE236" s="13"/>
      <c r="AT236" s="229" t="s">
        <v>131</v>
      </c>
      <c r="AU236" s="229" t="s">
        <v>81</v>
      </c>
      <c r="AV236" s="13" t="s">
        <v>79</v>
      </c>
      <c r="AW236" s="13" t="s">
        <v>32</v>
      </c>
      <c r="AX236" s="13" t="s">
        <v>71</v>
      </c>
      <c r="AY236" s="229" t="s">
        <v>121</v>
      </c>
    </row>
    <row r="237" spans="1:51" s="14" customFormat="1" ht="12">
      <c r="A237" s="14"/>
      <c r="B237" s="230"/>
      <c r="C237" s="231"/>
      <c r="D237" s="221" t="s">
        <v>131</v>
      </c>
      <c r="E237" s="232" t="s">
        <v>19</v>
      </c>
      <c r="F237" s="233" t="s">
        <v>678</v>
      </c>
      <c r="G237" s="231"/>
      <c r="H237" s="234">
        <v>349.2</v>
      </c>
      <c r="I237" s="235"/>
      <c r="J237" s="231"/>
      <c r="K237" s="231"/>
      <c r="L237" s="236"/>
      <c r="M237" s="237"/>
      <c r="N237" s="238"/>
      <c r="O237" s="238"/>
      <c r="P237" s="238"/>
      <c r="Q237" s="238"/>
      <c r="R237" s="238"/>
      <c r="S237" s="238"/>
      <c r="T237" s="239"/>
      <c r="U237" s="14"/>
      <c r="V237" s="14"/>
      <c r="W237" s="14"/>
      <c r="X237" s="14"/>
      <c r="Y237" s="14"/>
      <c r="Z237" s="14"/>
      <c r="AA237" s="14"/>
      <c r="AB237" s="14"/>
      <c r="AC237" s="14"/>
      <c r="AD237" s="14"/>
      <c r="AE237" s="14"/>
      <c r="AT237" s="240" t="s">
        <v>131</v>
      </c>
      <c r="AU237" s="240" t="s">
        <v>81</v>
      </c>
      <c r="AV237" s="14" t="s">
        <v>81</v>
      </c>
      <c r="AW237" s="14" t="s">
        <v>32</v>
      </c>
      <c r="AX237" s="14" t="s">
        <v>79</v>
      </c>
      <c r="AY237" s="240" t="s">
        <v>121</v>
      </c>
    </row>
    <row r="238" spans="1:65" s="2" customFormat="1" ht="24.15" customHeight="1">
      <c r="A238" s="39"/>
      <c r="B238" s="40"/>
      <c r="C238" s="205" t="s">
        <v>679</v>
      </c>
      <c r="D238" s="241" t="s">
        <v>124</v>
      </c>
      <c r="E238" s="207" t="s">
        <v>310</v>
      </c>
      <c r="F238" s="208" t="s">
        <v>311</v>
      </c>
      <c r="G238" s="209" t="s">
        <v>197</v>
      </c>
      <c r="H238" s="210">
        <v>349.2</v>
      </c>
      <c r="I238" s="211"/>
      <c r="J238" s="212">
        <f>ROUND(I238*H238,2)</f>
        <v>0</v>
      </c>
      <c r="K238" s="208" t="s">
        <v>128</v>
      </c>
      <c r="L238" s="45"/>
      <c r="M238" s="213" t="s">
        <v>19</v>
      </c>
      <c r="N238" s="214" t="s">
        <v>42</v>
      </c>
      <c r="O238" s="85"/>
      <c r="P238" s="215">
        <f>O238*H238</f>
        <v>0</v>
      </c>
      <c r="Q238" s="215">
        <v>0</v>
      </c>
      <c r="R238" s="215">
        <f>Q238*H238</f>
        <v>0</v>
      </c>
      <c r="S238" s="215">
        <v>0</v>
      </c>
      <c r="T238" s="216">
        <f>S238*H238</f>
        <v>0</v>
      </c>
      <c r="U238" s="39"/>
      <c r="V238" s="39"/>
      <c r="W238" s="39"/>
      <c r="X238" s="39"/>
      <c r="Y238" s="39"/>
      <c r="Z238" s="39"/>
      <c r="AA238" s="39"/>
      <c r="AB238" s="39"/>
      <c r="AC238" s="39"/>
      <c r="AD238" s="39"/>
      <c r="AE238" s="39"/>
      <c r="AR238" s="217" t="s">
        <v>129</v>
      </c>
      <c r="AT238" s="217" t="s">
        <v>124</v>
      </c>
      <c r="AU238" s="217" t="s">
        <v>81</v>
      </c>
      <c r="AY238" s="18" t="s">
        <v>121</v>
      </c>
      <c r="BE238" s="218">
        <f>IF(N238="základní",J238,0)</f>
        <v>0</v>
      </c>
      <c r="BF238" s="218">
        <f>IF(N238="snížená",J238,0)</f>
        <v>0</v>
      </c>
      <c r="BG238" s="218">
        <f>IF(N238="zákl. přenesená",J238,0)</f>
        <v>0</v>
      </c>
      <c r="BH238" s="218">
        <f>IF(N238="sníž. přenesená",J238,0)</f>
        <v>0</v>
      </c>
      <c r="BI238" s="218">
        <f>IF(N238="nulová",J238,0)</f>
        <v>0</v>
      </c>
      <c r="BJ238" s="18" t="s">
        <v>79</v>
      </c>
      <c r="BK238" s="218">
        <f>ROUND(I238*H238,2)</f>
        <v>0</v>
      </c>
      <c r="BL238" s="18" t="s">
        <v>129</v>
      </c>
      <c r="BM238" s="217" t="s">
        <v>680</v>
      </c>
    </row>
    <row r="239" spans="1:51" s="13" customFormat="1" ht="12">
      <c r="A239" s="13"/>
      <c r="B239" s="219"/>
      <c r="C239" s="220"/>
      <c r="D239" s="221" t="s">
        <v>131</v>
      </c>
      <c r="E239" s="222" t="s">
        <v>19</v>
      </c>
      <c r="F239" s="223" t="s">
        <v>139</v>
      </c>
      <c r="G239" s="220"/>
      <c r="H239" s="222" t="s">
        <v>19</v>
      </c>
      <c r="I239" s="224"/>
      <c r="J239" s="220"/>
      <c r="K239" s="220"/>
      <c r="L239" s="225"/>
      <c r="M239" s="226"/>
      <c r="N239" s="227"/>
      <c r="O239" s="227"/>
      <c r="P239" s="227"/>
      <c r="Q239" s="227"/>
      <c r="R239" s="227"/>
      <c r="S239" s="227"/>
      <c r="T239" s="228"/>
      <c r="U239" s="13"/>
      <c r="V239" s="13"/>
      <c r="W239" s="13"/>
      <c r="X239" s="13"/>
      <c r="Y239" s="13"/>
      <c r="Z239" s="13"/>
      <c r="AA239" s="13"/>
      <c r="AB239" s="13"/>
      <c r="AC239" s="13"/>
      <c r="AD239" s="13"/>
      <c r="AE239" s="13"/>
      <c r="AT239" s="229" t="s">
        <v>131</v>
      </c>
      <c r="AU239" s="229" t="s">
        <v>81</v>
      </c>
      <c r="AV239" s="13" t="s">
        <v>79</v>
      </c>
      <c r="AW239" s="13" t="s">
        <v>32</v>
      </c>
      <c r="AX239" s="13" t="s">
        <v>71</v>
      </c>
      <c r="AY239" s="229" t="s">
        <v>121</v>
      </c>
    </row>
    <row r="240" spans="1:51" s="14" customFormat="1" ht="12">
      <c r="A240" s="14"/>
      <c r="B240" s="230"/>
      <c r="C240" s="231"/>
      <c r="D240" s="221" t="s">
        <v>131</v>
      </c>
      <c r="E240" s="232" t="s">
        <v>19</v>
      </c>
      <c r="F240" s="233" t="s">
        <v>678</v>
      </c>
      <c r="G240" s="231"/>
      <c r="H240" s="234">
        <v>349.2</v>
      </c>
      <c r="I240" s="235"/>
      <c r="J240" s="231"/>
      <c r="K240" s="231"/>
      <c r="L240" s="236"/>
      <c r="M240" s="237"/>
      <c r="N240" s="238"/>
      <c r="O240" s="238"/>
      <c r="P240" s="238"/>
      <c r="Q240" s="238"/>
      <c r="R240" s="238"/>
      <c r="S240" s="238"/>
      <c r="T240" s="239"/>
      <c r="U240" s="14"/>
      <c r="V240" s="14"/>
      <c r="W240" s="14"/>
      <c r="X240" s="14"/>
      <c r="Y240" s="14"/>
      <c r="Z240" s="14"/>
      <c r="AA240" s="14"/>
      <c r="AB240" s="14"/>
      <c r="AC240" s="14"/>
      <c r="AD240" s="14"/>
      <c r="AE240" s="14"/>
      <c r="AT240" s="240" t="s">
        <v>131</v>
      </c>
      <c r="AU240" s="240" t="s">
        <v>81</v>
      </c>
      <c r="AV240" s="14" t="s">
        <v>81</v>
      </c>
      <c r="AW240" s="14" t="s">
        <v>32</v>
      </c>
      <c r="AX240" s="14" t="s">
        <v>79</v>
      </c>
      <c r="AY240" s="240" t="s">
        <v>121</v>
      </c>
    </row>
    <row r="241" spans="1:65" s="2" customFormat="1" ht="44.25" customHeight="1">
      <c r="A241" s="39"/>
      <c r="B241" s="40"/>
      <c r="C241" s="205" t="s">
        <v>681</v>
      </c>
      <c r="D241" s="205" t="s">
        <v>124</v>
      </c>
      <c r="E241" s="207" t="s">
        <v>359</v>
      </c>
      <c r="F241" s="208" t="s">
        <v>360</v>
      </c>
      <c r="G241" s="209" t="s">
        <v>197</v>
      </c>
      <c r="H241" s="210">
        <v>0.075</v>
      </c>
      <c r="I241" s="211"/>
      <c r="J241" s="212">
        <f>ROUND(I241*H241,2)</f>
        <v>0</v>
      </c>
      <c r="K241" s="208" t="s">
        <v>128</v>
      </c>
      <c r="L241" s="45"/>
      <c r="M241" s="213" t="s">
        <v>19</v>
      </c>
      <c r="N241" s="214" t="s">
        <v>42</v>
      </c>
      <c r="O241" s="85"/>
      <c r="P241" s="215">
        <f>O241*H241</f>
        <v>0</v>
      </c>
      <c r="Q241" s="215">
        <v>0</v>
      </c>
      <c r="R241" s="215">
        <f>Q241*H241</f>
        <v>0</v>
      </c>
      <c r="S241" s="215">
        <v>0</v>
      </c>
      <c r="T241" s="216">
        <f>S241*H241</f>
        <v>0</v>
      </c>
      <c r="U241" s="39"/>
      <c r="V241" s="39"/>
      <c r="W241" s="39"/>
      <c r="X241" s="39"/>
      <c r="Y241" s="39"/>
      <c r="Z241" s="39"/>
      <c r="AA241" s="39"/>
      <c r="AB241" s="39"/>
      <c r="AC241" s="39"/>
      <c r="AD241" s="39"/>
      <c r="AE241" s="39"/>
      <c r="AR241" s="217" t="s">
        <v>137</v>
      </c>
      <c r="AT241" s="217" t="s">
        <v>124</v>
      </c>
      <c r="AU241" s="217" t="s">
        <v>81</v>
      </c>
      <c r="AY241" s="18" t="s">
        <v>121</v>
      </c>
      <c r="BE241" s="218">
        <f>IF(N241="základní",J241,0)</f>
        <v>0</v>
      </c>
      <c r="BF241" s="218">
        <f>IF(N241="snížená",J241,0)</f>
        <v>0</v>
      </c>
      <c r="BG241" s="218">
        <f>IF(N241="zákl. přenesená",J241,0)</f>
        <v>0</v>
      </c>
      <c r="BH241" s="218">
        <f>IF(N241="sníž. přenesená",J241,0)</f>
        <v>0</v>
      </c>
      <c r="BI241" s="218">
        <f>IF(N241="nulová",J241,0)</f>
        <v>0</v>
      </c>
      <c r="BJ241" s="18" t="s">
        <v>79</v>
      </c>
      <c r="BK241" s="218">
        <f>ROUND(I241*H241,2)</f>
        <v>0</v>
      </c>
      <c r="BL241" s="18" t="s">
        <v>137</v>
      </c>
      <c r="BM241" s="217" t="s">
        <v>682</v>
      </c>
    </row>
    <row r="242" spans="1:51" s="14" customFormat="1" ht="12">
      <c r="A242" s="14"/>
      <c r="B242" s="230"/>
      <c r="C242" s="231"/>
      <c r="D242" s="221" t="s">
        <v>131</v>
      </c>
      <c r="E242" s="232" t="s">
        <v>19</v>
      </c>
      <c r="F242" s="233" t="s">
        <v>683</v>
      </c>
      <c r="G242" s="231"/>
      <c r="H242" s="234">
        <v>0.075</v>
      </c>
      <c r="I242" s="235"/>
      <c r="J242" s="231"/>
      <c r="K242" s="231"/>
      <c r="L242" s="236"/>
      <c r="M242" s="237"/>
      <c r="N242" s="238"/>
      <c r="O242" s="238"/>
      <c r="P242" s="238"/>
      <c r="Q242" s="238"/>
      <c r="R242" s="238"/>
      <c r="S242" s="238"/>
      <c r="T242" s="239"/>
      <c r="U242" s="14"/>
      <c r="V242" s="14"/>
      <c r="W242" s="14"/>
      <c r="X242" s="14"/>
      <c r="Y242" s="14"/>
      <c r="Z242" s="14"/>
      <c r="AA242" s="14"/>
      <c r="AB242" s="14"/>
      <c r="AC242" s="14"/>
      <c r="AD242" s="14"/>
      <c r="AE242" s="14"/>
      <c r="AT242" s="240" t="s">
        <v>131</v>
      </c>
      <c r="AU242" s="240" t="s">
        <v>81</v>
      </c>
      <c r="AV242" s="14" t="s">
        <v>81</v>
      </c>
      <c r="AW242" s="14" t="s">
        <v>32</v>
      </c>
      <c r="AX242" s="14" t="s">
        <v>79</v>
      </c>
      <c r="AY242" s="240" t="s">
        <v>121</v>
      </c>
    </row>
    <row r="243" spans="1:65" s="2" customFormat="1" ht="49.05" customHeight="1">
      <c r="A243" s="39"/>
      <c r="B243" s="40"/>
      <c r="C243" s="205" t="s">
        <v>684</v>
      </c>
      <c r="D243" s="266" t="s">
        <v>124</v>
      </c>
      <c r="E243" s="207" t="s">
        <v>354</v>
      </c>
      <c r="F243" s="208" t="s">
        <v>355</v>
      </c>
      <c r="G243" s="209" t="s">
        <v>197</v>
      </c>
      <c r="H243" s="210">
        <v>349.2</v>
      </c>
      <c r="I243" s="211"/>
      <c r="J243" s="212">
        <f>ROUND(I243*H243,2)</f>
        <v>0</v>
      </c>
      <c r="K243" s="208" t="s">
        <v>128</v>
      </c>
      <c r="L243" s="45"/>
      <c r="M243" s="213" t="s">
        <v>19</v>
      </c>
      <c r="N243" s="214" t="s">
        <v>42</v>
      </c>
      <c r="O243" s="85"/>
      <c r="P243" s="215">
        <f>O243*H243</f>
        <v>0</v>
      </c>
      <c r="Q243" s="215">
        <v>0</v>
      </c>
      <c r="R243" s="215">
        <f>Q243*H243</f>
        <v>0</v>
      </c>
      <c r="S243" s="215">
        <v>0</v>
      </c>
      <c r="T243" s="216">
        <f>S243*H243</f>
        <v>0</v>
      </c>
      <c r="U243" s="39"/>
      <c r="V243" s="39"/>
      <c r="W243" s="39"/>
      <c r="X243" s="39"/>
      <c r="Y243" s="39"/>
      <c r="Z243" s="39"/>
      <c r="AA243" s="39"/>
      <c r="AB243" s="39"/>
      <c r="AC243" s="39"/>
      <c r="AD243" s="39"/>
      <c r="AE243" s="39"/>
      <c r="AR243" s="217" t="s">
        <v>137</v>
      </c>
      <c r="AT243" s="217" t="s">
        <v>124</v>
      </c>
      <c r="AU243" s="217" t="s">
        <v>81</v>
      </c>
      <c r="AY243" s="18" t="s">
        <v>121</v>
      </c>
      <c r="BE243" s="218">
        <f>IF(N243="základní",J243,0)</f>
        <v>0</v>
      </c>
      <c r="BF243" s="218">
        <f>IF(N243="snížená",J243,0)</f>
        <v>0</v>
      </c>
      <c r="BG243" s="218">
        <f>IF(N243="zákl. přenesená",J243,0)</f>
        <v>0</v>
      </c>
      <c r="BH243" s="218">
        <f>IF(N243="sníž. přenesená",J243,0)</f>
        <v>0</v>
      </c>
      <c r="BI243" s="218">
        <f>IF(N243="nulová",J243,0)</f>
        <v>0</v>
      </c>
      <c r="BJ243" s="18" t="s">
        <v>79</v>
      </c>
      <c r="BK243" s="218">
        <f>ROUND(I243*H243,2)</f>
        <v>0</v>
      </c>
      <c r="BL243" s="18" t="s">
        <v>137</v>
      </c>
      <c r="BM243" s="217" t="s">
        <v>685</v>
      </c>
    </row>
    <row r="244" spans="1:51" s="13" customFormat="1" ht="12">
      <c r="A244" s="13"/>
      <c r="B244" s="219"/>
      <c r="C244" s="220"/>
      <c r="D244" s="221" t="s">
        <v>131</v>
      </c>
      <c r="E244" s="222" t="s">
        <v>19</v>
      </c>
      <c r="F244" s="223" t="s">
        <v>139</v>
      </c>
      <c r="G244" s="220"/>
      <c r="H244" s="222" t="s">
        <v>19</v>
      </c>
      <c r="I244" s="224"/>
      <c r="J244" s="220"/>
      <c r="K244" s="220"/>
      <c r="L244" s="225"/>
      <c r="M244" s="226"/>
      <c r="N244" s="227"/>
      <c r="O244" s="227"/>
      <c r="P244" s="227"/>
      <c r="Q244" s="227"/>
      <c r="R244" s="227"/>
      <c r="S244" s="227"/>
      <c r="T244" s="228"/>
      <c r="U244" s="13"/>
      <c r="V244" s="13"/>
      <c r="W244" s="13"/>
      <c r="X244" s="13"/>
      <c r="Y244" s="13"/>
      <c r="Z244" s="13"/>
      <c r="AA244" s="13"/>
      <c r="AB244" s="13"/>
      <c r="AC244" s="13"/>
      <c r="AD244" s="13"/>
      <c r="AE244" s="13"/>
      <c r="AT244" s="229" t="s">
        <v>131</v>
      </c>
      <c r="AU244" s="229" t="s">
        <v>81</v>
      </c>
      <c r="AV244" s="13" t="s">
        <v>79</v>
      </c>
      <c r="AW244" s="13" t="s">
        <v>32</v>
      </c>
      <c r="AX244" s="13" t="s">
        <v>71</v>
      </c>
      <c r="AY244" s="229" t="s">
        <v>121</v>
      </c>
    </row>
    <row r="245" spans="1:51" s="14" customFormat="1" ht="12">
      <c r="A245" s="14"/>
      <c r="B245" s="230"/>
      <c r="C245" s="231"/>
      <c r="D245" s="221" t="s">
        <v>131</v>
      </c>
      <c r="E245" s="232" t="s">
        <v>19</v>
      </c>
      <c r="F245" s="233" t="s">
        <v>686</v>
      </c>
      <c r="G245" s="231"/>
      <c r="H245" s="234">
        <v>349.2</v>
      </c>
      <c r="I245" s="235"/>
      <c r="J245" s="231"/>
      <c r="K245" s="231"/>
      <c r="L245" s="236"/>
      <c r="M245" s="237"/>
      <c r="N245" s="238"/>
      <c r="O245" s="238"/>
      <c r="P245" s="238"/>
      <c r="Q245" s="238"/>
      <c r="R245" s="238"/>
      <c r="S245" s="238"/>
      <c r="T245" s="239"/>
      <c r="U245" s="14"/>
      <c r="V245" s="14"/>
      <c r="W245" s="14"/>
      <c r="X245" s="14"/>
      <c r="Y245" s="14"/>
      <c r="Z245" s="14"/>
      <c r="AA245" s="14"/>
      <c r="AB245" s="14"/>
      <c r="AC245" s="14"/>
      <c r="AD245" s="14"/>
      <c r="AE245" s="14"/>
      <c r="AT245" s="240" t="s">
        <v>131</v>
      </c>
      <c r="AU245" s="240" t="s">
        <v>81</v>
      </c>
      <c r="AV245" s="14" t="s">
        <v>81</v>
      </c>
      <c r="AW245" s="14" t="s">
        <v>32</v>
      </c>
      <c r="AX245" s="14" t="s">
        <v>79</v>
      </c>
      <c r="AY245" s="240" t="s">
        <v>121</v>
      </c>
    </row>
    <row r="246" spans="1:65" s="2" customFormat="1" ht="44.25" customHeight="1">
      <c r="A246" s="39"/>
      <c r="B246" s="40"/>
      <c r="C246" s="205" t="s">
        <v>687</v>
      </c>
      <c r="D246" s="205" t="s">
        <v>124</v>
      </c>
      <c r="E246" s="207" t="s">
        <v>341</v>
      </c>
      <c r="F246" s="208" t="s">
        <v>342</v>
      </c>
      <c r="G246" s="209" t="s">
        <v>197</v>
      </c>
      <c r="H246" s="210">
        <v>1.981</v>
      </c>
      <c r="I246" s="211"/>
      <c r="J246" s="212">
        <f>ROUND(I246*H246,2)</f>
        <v>0</v>
      </c>
      <c r="K246" s="208" t="s">
        <v>128</v>
      </c>
      <c r="L246" s="45"/>
      <c r="M246" s="213" t="s">
        <v>19</v>
      </c>
      <c r="N246" s="214" t="s">
        <v>42</v>
      </c>
      <c r="O246" s="85"/>
      <c r="P246" s="215">
        <f>O246*H246</f>
        <v>0</v>
      </c>
      <c r="Q246" s="215">
        <v>0</v>
      </c>
      <c r="R246" s="215">
        <f>Q246*H246</f>
        <v>0</v>
      </c>
      <c r="S246" s="215">
        <v>0</v>
      </c>
      <c r="T246" s="216">
        <f>S246*H246</f>
        <v>0</v>
      </c>
      <c r="U246" s="39"/>
      <c r="V246" s="39"/>
      <c r="W246" s="39"/>
      <c r="X246" s="39"/>
      <c r="Y246" s="39"/>
      <c r="Z246" s="39"/>
      <c r="AA246" s="39"/>
      <c r="AB246" s="39"/>
      <c r="AC246" s="39"/>
      <c r="AD246" s="39"/>
      <c r="AE246" s="39"/>
      <c r="AR246" s="217" t="s">
        <v>137</v>
      </c>
      <c r="AT246" s="217" t="s">
        <v>124</v>
      </c>
      <c r="AU246" s="217" t="s">
        <v>81</v>
      </c>
      <c r="AY246" s="18" t="s">
        <v>121</v>
      </c>
      <c r="BE246" s="218">
        <f>IF(N246="základní",J246,0)</f>
        <v>0</v>
      </c>
      <c r="BF246" s="218">
        <f>IF(N246="snížená",J246,0)</f>
        <v>0</v>
      </c>
      <c r="BG246" s="218">
        <f>IF(N246="zákl. přenesená",J246,0)</f>
        <v>0</v>
      </c>
      <c r="BH246" s="218">
        <f>IF(N246="sníž. přenesená",J246,0)</f>
        <v>0</v>
      </c>
      <c r="BI246" s="218">
        <f>IF(N246="nulová",J246,0)</f>
        <v>0</v>
      </c>
      <c r="BJ246" s="18" t="s">
        <v>79</v>
      </c>
      <c r="BK246" s="218">
        <f>ROUND(I246*H246,2)</f>
        <v>0</v>
      </c>
      <c r="BL246" s="18" t="s">
        <v>137</v>
      </c>
      <c r="BM246" s="217" t="s">
        <v>688</v>
      </c>
    </row>
    <row r="247" spans="1:51" s="14" customFormat="1" ht="12">
      <c r="A247" s="14"/>
      <c r="B247" s="230"/>
      <c r="C247" s="231"/>
      <c r="D247" s="221" t="s">
        <v>131</v>
      </c>
      <c r="E247" s="232" t="s">
        <v>19</v>
      </c>
      <c r="F247" s="233" t="s">
        <v>676</v>
      </c>
      <c r="G247" s="231"/>
      <c r="H247" s="234">
        <v>1.981</v>
      </c>
      <c r="I247" s="235"/>
      <c r="J247" s="231"/>
      <c r="K247" s="231"/>
      <c r="L247" s="236"/>
      <c r="M247" s="237"/>
      <c r="N247" s="238"/>
      <c r="O247" s="238"/>
      <c r="P247" s="238"/>
      <c r="Q247" s="238"/>
      <c r="R247" s="238"/>
      <c r="S247" s="238"/>
      <c r="T247" s="239"/>
      <c r="U247" s="14"/>
      <c r="V247" s="14"/>
      <c r="W247" s="14"/>
      <c r="X247" s="14"/>
      <c r="Y247" s="14"/>
      <c r="Z247" s="14"/>
      <c r="AA247" s="14"/>
      <c r="AB247" s="14"/>
      <c r="AC247" s="14"/>
      <c r="AD247" s="14"/>
      <c r="AE247" s="14"/>
      <c r="AT247" s="240" t="s">
        <v>131</v>
      </c>
      <c r="AU247" s="240" t="s">
        <v>81</v>
      </c>
      <c r="AV247" s="14" t="s">
        <v>81</v>
      </c>
      <c r="AW247" s="14" t="s">
        <v>32</v>
      </c>
      <c r="AX247" s="14" t="s">
        <v>79</v>
      </c>
      <c r="AY247" s="240" t="s">
        <v>121</v>
      </c>
    </row>
    <row r="248" spans="1:65" s="2" customFormat="1" ht="24.15" customHeight="1">
      <c r="A248" s="39"/>
      <c r="B248" s="40"/>
      <c r="C248" s="205" t="s">
        <v>689</v>
      </c>
      <c r="D248" s="205" t="s">
        <v>124</v>
      </c>
      <c r="E248" s="207" t="s">
        <v>348</v>
      </c>
      <c r="F248" s="208" t="s">
        <v>349</v>
      </c>
      <c r="G248" s="209" t="s">
        <v>197</v>
      </c>
      <c r="H248" s="210">
        <v>19.109</v>
      </c>
      <c r="I248" s="211"/>
      <c r="J248" s="212">
        <f>ROUND(I248*H248,2)</f>
        <v>0</v>
      </c>
      <c r="K248" s="208" t="s">
        <v>128</v>
      </c>
      <c r="L248" s="45"/>
      <c r="M248" s="213" t="s">
        <v>19</v>
      </c>
      <c r="N248" s="214" t="s">
        <v>42</v>
      </c>
      <c r="O248" s="85"/>
      <c r="P248" s="215">
        <f>O248*H248</f>
        <v>0</v>
      </c>
      <c r="Q248" s="215">
        <v>0</v>
      </c>
      <c r="R248" s="215">
        <f>Q248*H248</f>
        <v>0</v>
      </c>
      <c r="S248" s="215">
        <v>0</v>
      </c>
      <c r="T248" s="216">
        <f>S248*H248</f>
        <v>0</v>
      </c>
      <c r="U248" s="39"/>
      <c r="V248" s="39"/>
      <c r="W248" s="39"/>
      <c r="X248" s="39"/>
      <c r="Y248" s="39"/>
      <c r="Z248" s="39"/>
      <c r="AA248" s="39"/>
      <c r="AB248" s="39"/>
      <c r="AC248" s="39"/>
      <c r="AD248" s="39"/>
      <c r="AE248" s="39"/>
      <c r="AR248" s="217" t="s">
        <v>137</v>
      </c>
      <c r="AT248" s="217" t="s">
        <v>124</v>
      </c>
      <c r="AU248" s="217" t="s">
        <v>81</v>
      </c>
      <c r="AY248" s="18" t="s">
        <v>121</v>
      </c>
      <c r="BE248" s="218">
        <f>IF(N248="základní",J248,0)</f>
        <v>0</v>
      </c>
      <c r="BF248" s="218">
        <f>IF(N248="snížená",J248,0)</f>
        <v>0</v>
      </c>
      <c r="BG248" s="218">
        <f>IF(N248="zákl. přenesená",J248,0)</f>
        <v>0</v>
      </c>
      <c r="BH248" s="218">
        <f>IF(N248="sníž. přenesená",J248,0)</f>
        <v>0</v>
      </c>
      <c r="BI248" s="218">
        <f>IF(N248="nulová",J248,0)</f>
        <v>0</v>
      </c>
      <c r="BJ248" s="18" t="s">
        <v>79</v>
      </c>
      <c r="BK248" s="218">
        <f>ROUND(I248*H248,2)</f>
        <v>0</v>
      </c>
      <c r="BL248" s="18" t="s">
        <v>137</v>
      </c>
      <c r="BM248" s="217" t="s">
        <v>690</v>
      </c>
    </row>
    <row r="249" spans="1:51" s="14" customFormat="1" ht="12">
      <c r="A249" s="14"/>
      <c r="B249" s="230"/>
      <c r="C249" s="231"/>
      <c r="D249" s="221" t="s">
        <v>131</v>
      </c>
      <c r="E249" s="232" t="s">
        <v>19</v>
      </c>
      <c r="F249" s="233" t="s">
        <v>691</v>
      </c>
      <c r="G249" s="231"/>
      <c r="H249" s="234">
        <v>17.128</v>
      </c>
      <c r="I249" s="235"/>
      <c r="J249" s="231"/>
      <c r="K249" s="231"/>
      <c r="L249" s="236"/>
      <c r="M249" s="237"/>
      <c r="N249" s="238"/>
      <c r="O249" s="238"/>
      <c r="P249" s="238"/>
      <c r="Q249" s="238"/>
      <c r="R249" s="238"/>
      <c r="S249" s="238"/>
      <c r="T249" s="239"/>
      <c r="U249" s="14"/>
      <c r="V249" s="14"/>
      <c r="W249" s="14"/>
      <c r="X249" s="14"/>
      <c r="Y249" s="14"/>
      <c r="Z249" s="14"/>
      <c r="AA249" s="14"/>
      <c r="AB249" s="14"/>
      <c r="AC249" s="14"/>
      <c r="AD249" s="14"/>
      <c r="AE249" s="14"/>
      <c r="AT249" s="240" t="s">
        <v>131</v>
      </c>
      <c r="AU249" s="240" t="s">
        <v>81</v>
      </c>
      <c r="AV249" s="14" t="s">
        <v>81</v>
      </c>
      <c r="AW249" s="14" t="s">
        <v>32</v>
      </c>
      <c r="AX249" s="14" t="s">
        <v>71</v>
      </c>
      <c r="AY249" s="240" t="s">
        <v>121</v>
      </c>
    </row>
    <row r="250" spans="1:51" s="14" customFormat="1" ht="12">
      <c r="A250" s="14"/>
      <c r="B250" s="230"/>
      <c r="C250" s="231"/>
      <c r="D250" s="221" t="s">
        <v>131</v>
      </c>
      <c r="E250" s="232" t="s">
        <v>19</v>
      </c>
      <c r="F250" s="233" t="s">
        <v>676</v>
      </c>
      <c r="G250" s="231"/>
      <c r="H250" s="234">
        <v>1.981</v>
      </c>
      <c r="I250" s="235"/>
      <c r="J250" s="231"/>
      <c r="K250" s="231"/>
      <c r="L250" s="236"/>
      <c r="M250" s="237"/>
      <c r="N250" s="238"/>
      <c r="O250" s="238"/>
      <c r="P250" s="238"/>
      <c r="Q250" s="238"/>
      <c r="R250" s="238"/>
      <c r="S250" s="238"/>
      <c r="T250" s="239"/>
      <c r="U250" s="14"/>
      <c r="V250" s="14"/>
      <c r="W250" s="14"/>
      <c r="X250" s="14"/>
      <c r="Y250" s="14"/>
      <c r="Z250" s="14"/>
      <c r="AA250" s="14"/>
      <c r="AB250" s="14"/>
      <c r="AC250" s="14"/>
      <c r="AD250" s="14"/>
      <c r="AE250" s="14"/>
      <c r="AT250" s="240" t="s">
        <v>131</v>
      </c>
      <c r="AU250" s="240" t="s">
        <v>81</v>
      </c>
      <c r="AV250" s="14" t="s">
        <v>81</v>
      </c>
      <c r="AW250" s="14" t="s">
        <v>32</v>
      </c>
      <c r="AX250" s="14" t="s">
        <v>71</v>
      </c>
      <c r="AY250" s="240" t="s">
        <v>121</v>
      </c>
    </row>
    <row r="251" spans="1:51" s="15" customFormat="1" ht="12">
      <c r="A251" s="15"/>
      <c r="B251" s="255"/>
      <c r="C251" s="256"/>
      <c r="D251" s="221" t="s">
        <v>131</v>
      </c>
      <c r="E251" s="257" t="s">
        <v>19</v>
      </c>
      <c r="F251" s="258" t="s">
        <v>208</v>
      </c>
      <c r="G251" s="256"/>
      <c r="H251" s="259">
        <v>19.109</v>
      </c>
      <c r="I251" s="260"/>
      <c r="J251" s="256"/>
      <c r="K251" s="256"/>
      <c r="L251" s="261"/>
      <c r="M251" s="271"/>
      <c r="N251" s="272"/>
      <c r="O251" s="272"/>
      <c r="P251" s="272"/>
      <c r="Q251" s="272"/>
      <c r="R251" s="272"/>
      <c r="S251" s="272"/>
      <c r="T251" s="273"/>
      <c r="U251" s="15"/>
      <c r="V251" s="15"/>
      <c r="W251" s="15"/>
      <c r="X251" s="15"/>
      <c r="Y251" s="15"/>
      <c r="Z251" s="15"/>
      <c r="AA251" s="15"/>
      <c r="AB251" s="15"/>
      <c r="AC251" s="15"/>
      <c r="AD251" s="15"/>
      <c r="AE251" s="15"/>
      <c r="AT251" s="265" t="s">
        <v>131</v>
      </c>
      <c r="AU251" s="265" t="s">
        <v>81</v>
      </c>
      <c r="AV251" s="15" t="s">
        <v>137</v>
      </c>
      <c r="AW251" s="15" t="s">
        <v>32</v>
      </c>
      <c r="AX251" s="15" t="s">
        <v>79</v>
      </c>
      <c r="AY251" s="265" t="s">
        <v>121</v>
      </c>
    </row>
    <row r="252" spans="1:31" s="2" customFormat="1" ht="6.95" customHeight="1">
      <c r="A252" s="39"/>
      <c r="B252" s="60"/>
      <c r="C252" s="61"/>
      <c r="D252" s="61"/>
      <c r="E252" s="61"/>
      <c r="F252" s="61"/>
      <c r="G252" s="61"/>
      <c r="H252" s="61"/>
      <c r="I252" s="61"/>
      <c r="J252" s="61"/>
      <c r="K252" s="61"/>
      <c r="L252" s="45"/>
      <c r="M252" s="39"/>
      <c r="O252" s="39"/>
      <c r="P252" s="39"/>
      <c r="Q252" s="39"/>
      <c r="R252" s="39"/>
      <c r="S252" s="39"/>
      <c r="T252" s="39"/>
      <c r="U252" s="39"/>
      <c r="V252" s="39"/>
      <c r="W252" s="39"/>
      <c r="X252" s="39"/>
      <c r="Y252" s="39"/>
      <c r="Z252" s="39"/>
      <c r="AA252" s="39"/>
      <c r="AB252" s="39"/>
      <c r="AC252" s="39"/>
      <c r="AD252" s="39"/>
      <c r="AE252" s="39"/>
    </row>
  </sheetData>
  <sheetProtection password="CC35" sheet="1" objects="1" scenarios="1" formatColumns="0" formatRows="0" autoFilter="0"/>
  <autoFilter ref="C80:K251"/>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0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90</v>
      </c>
    </row>
    <row r="3" spans="2:46" s="1" customFormat="1" ht="6.95" customHeight="1">
      <c r="B3" s="129"/>
      <c r="C3" s="130"/>
      <c r="D3" s="130"/>
      <c r="E3" s="130"/>
      <c r="F3" s="130"/>
      <c r="G3" s="130"/>
      <c r="H3" s="130"/>
      <c r="I3" s="130"/>
      <c r="J3" s="130"/>
      <c r="K3" s="130"/>
      <c r="L3" s="21"/>
      <c r="AT3" s="18" t="s">
        <v>81</v>
      </c>
    </row>
    <row r="4" spans="2:46" s="1" customFormat="1" ht="24.95" customHeight="1">
      <c r="B4" s="21"/>
      <c r="D4" s="131" t="s">
        <v>97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Oprava staniční koleje v žst. Ústí n.L západ 2, 2b.SK_OPRAVA Č. 2</v>
      </c>
      <c r="F7" s="133"/>
      <c r="G7" s="133"/>
      <c r="H7" s="133"/>
      <c r="L7" s="21"/>
    </row>
    <row r="8" spans="1:31" s="2" customFormat="1" ht="12" customHeight="1">
      <c r="A8" s="39"/>
      <c r="B8" s="45"/>
      <c r="C8" s="39"/>
      <c r="D8" s="133" t="s">
        <v>98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692</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26. 10. 2022</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22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33</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34</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35</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37</v>
      </c>
      <c r="E30" s="39"/>
      <c r="F30" s="39"/>
      <c r="G30" s="39"/>
      <c r="H30" s="39"/>
      <c r="I30" s="39"/>
      <c r="J30" s="145">
        <f>ROUND(J79,2)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39</v>
      </c>
      <c r="G32" s="39"/>
      <c r="H32" s="39"/>
      <c r="I32" s="146" t="s">
        <v>38</v>
      </c>
      <c r="J32" s="146" t="s">
        <v>40</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41</v>
      </c>
      <c r="E33" s="133" t="s">
        <v>42</v>
      </c>
      <c r="F33" s="148">
        <f>ROUND((SUM(BE79:BE104)),2)</f>
        <v>0</v>
      </c>
      <c r="G33" s="39"/>
      <c r="H33" s="39"/>
      <c r="I33" s="149">
        <v>0.21</v>
      </c>
      <c r="J33" s="148">
        <f>ROUND(((SUM(BE79:BE104))*I33),2)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43</v>
      </c>
      <c r="F34" s="148">
        <f>ROUND((SUM(BF79:BF104)),2)</f>
        <v>0</v>
      </c>
      <c r="G34" s="39"/>
      <c r="H34" s="39"/>
      <c r="I34" s="149">
        <v>0.15</v>
      </c>
      <c r="J34" s="148">
        <f>ROUND(((SUM(BF79:BF104))*I34),2)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44</v>
      </c>
      <c r="F35" s="148">
        <f>ROUND((SUM(BG79:BG104)),2)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45</v>
      </c>
      <c r="F36" s="148">
        <f>ROUND((SUM(BH79:BH104)),2)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46</v>
      </c>
      <c r="F37" s="148">
        <f>ROUND((SUM(BI79:BI104)),2)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47</v>
      </c>
      <c r="E39" s="152"/>
      <c r="F39" s="152"/>
      <c r="G39" s="153" t="s">
        <v>48</v>
      </c>
      <c r="H39" s="154" t="s">
        <v>49</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Oprava staniční koleje v žst. Ústí n.L západ 2, 2b.SK_OPRAVA Č. 2</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98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06 - Následné propracování</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26. 10. 2022</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OŘ Ústí nad Labem</v>
      </c>
      <c r="G54" s="41"/>
      <c r="H54" s="41"/>
      <c r="I54" s="33" t="s">
        <v>31</v>
      </c>
      <c r="J54" s="37" t="str">
        <f>E21</f>
        <v xml:space="preserve"> </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33</v>
      </c>
      <c r="J55" s="37" t="str">
        <f>E24</f>
        <v>Tomáš Šrédl</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101</v>
      </c>
      <c r="D57" s="163"/>
      <c r="E57" s="163"/>
      <c r="F57" s="163"/>
      <c r="G57" s="163"/>
      <c r="H57" s="163"/>
      <c r="I57" s="163"/>
      <c r="J57" s="164" t="s">
        <v>102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69</v>
      </c>
      <c r="D59" s="41"/>
      <c r="E59" s="41"/>
      <c r="F59" s="41"/>
      <c r="G59" s="41"/>
      <c r="H59" s="41"/>
      <c r="I59" s="41"/>
      <c r="J59" s="103">
        <f>J79</f>
        <v>0</v>
      </c>
      <c r="K59" s="41"/>
      <c r="L59" s="135"/>
      <c r="S59" s="39"/>
      <c r="T59" s="39"/>
      <c r="U59" s="39"/>
      <c r="V59" s="39"/>
      <c r="W59" s="39"/>
      <c r="X59" s="39"/>
      <c r="Y59" s="39"/>
      <c r="Z59" s="39"/>
      <c r="AA59" s="39"/>
      <c r="AB59" s="39"/>
      <c r="AC59" s="39"/>
      <c r="AD59" s="39"/>
      <c r="AE59" s="39"/>
      <c r="AU59" s="18" t="s">
        <v>103</v>
      </c>
    </row>
    <row r="60" spans="1:31" s="2" customFormat="1" ht="21.8" customHeight="1">
      <c r="A60" s="39"/>
      <c r="B60" s="40"/>
      <c r="C60" s="41"/>
      <c r="D60" s="41"/>
      <c r="E60" s="41"/>
      <c r="F60" s="41"/>
      <c r="G60" s="41"/>
      <c r="H60" s="41"/>
      <c r="I60" s="41"/>
      <c r="J60" s="41"/>
      <c r="K60" s="41"/>
      <c r="L60" s="135"/>
      <c r="S60" s="39"/>
      <c r="T60" s="39"/>
      <c r="U60" s="39"/>
      <c r="V60" s="39"/>
      <c r="W60" s="39"/>
      <c r="X60" s="39"/>
      <c r="Y60" s="39"/>
      <c r="Z60" s="39"/>
      <c r="AA60" s="39"/>
      <c r="AB60" s="39"/>
      <c r="AC60" s="39"/>
      <c r="AD60" s="39"/>
      <c r="AE60" s="39"/>
    </row>
    <row r="61" spans="1:31" s="2" customFormat="1" ht="6.95" customHeight="1">
      <c r="A61" s="39"/>
      <c r="B61" s="60"/>
      <c r="C61" s="61"/>
      <c r="D61" s="61"/>
      <c r="E61" s="61"/>
      <c r="F61" s="61"/>
      <c r="G61" s="61"/>
      <c r="H61" s="61"/>
      <c r="I61" s="61"/>
      <c r="J61" s="61"/>
      <c r="K61" s="61"/>
      <c r="L61" s="135"/>
      <c r="S61" s="39"/>
      <c r="T61" s="39"/>
      <c r="U61" s="39"/>
      <c r="V61" s="39"/>
      <c r="W61" s="39"/>
      <c r="X61" s="39"/>
      <c r="Y61" s="39"/>
      <c r="Z61" s="39"/>
      <c r="AA61" s="39"/>
      <c r="AB61" s="39"/>
      <c r="AC61" s="39"/>
      <c r="AD61" s="39"/>
      <c r="AE61" s="39"/>
    </row>
    <row r="65" spans="1:31" s="2" customFormat="1" ht="6.95" customHeight="1">
      <c r="A65" s="39"/>
      <c r="B65" s="62"/>
      <c r="C65" s="63"/>
      <c r="D65" s="63"/>
      <c r="E65" s="63"/>
      <c r="F65" s="63"/>
      <c r="G65" s="63"/>
      <c r="H65" s="63"/>
      <c r="I65" s="63"/>
      <c r="J65" s="63"/>
      <c r="K65" s="63"/>
      <c r="L65" s="135"/>
      <c r="S65" s="39"/>
      <c r="T65" s="39"/>
      <c r="U65" s="39"/>
      <c r="V65" s="39"/>
      <c r="W65" s="39"/>
      <c r="X65" s="39"/>
      <c r="Y65" s="39"/>
      <c r="Z65" s="39"/>
      <c r="AA65" s="39"/>
      <c r="AB65" s="39"/>
      <c r="AC65" s="39"/>
      <c r="AD65" s="39"/>
      <c r="AE65" s="39"/>
    </row>
    <row r="66" spans="1:31" s="2" customFormat="1" ht="24.95" customHeight="1">
      <c r="A66" s="39"/>
      <c r="B66" s="40"/>
      <c r="C66" s="24" t="s">
        <v>106</v>
      </c>
      <c r="D66" s="41"/>
      <c r="E66" s="41"/>
      <c r="F66" s="41"/>
      <c r="G66" s="41"/>
      <c r="H66" s="41"/>
      <c r="I66" s="41"/>
      <c r="J66" s="41"/>
      <c r="K66" s="41"/>
      <c r="L66" s="135"/>
      <c r="S66" s="39"/>
      <c r="T66" s="39"/>
      <c r="U66" s="39"/>
      <c r="V66" s="39"/>
      <c r="W66" s="39"/>
      <c r="X66" s="39"/>
      <c r="Y66" s="39"/>
      <c r="Z66" s="39"/>
      <c r="AA66" s="39"/>
      <c r="AB66" s="39"/>
      <c r="AC66" s="39"/>
      <c r="AD66" s="39"/>
      <c r="AE66" s="39"/>
    </row>
    <row r="67" spans="1:31" s="2" customFormat="1" ht="6.95" customHeight="1">
      <c r="A67" s="39"/>
      <c r="B67" s="40"/>
      <c r="C67" s="41"/>
      <c r="D67" s="41"/>
      <c r="E67" s="41"/>
      <c r="F67" s="41"/>
      <c r="G67" s="41"/>
      <c r="H67" s="41"/>
      <c r="I67" s="41"/>
      <c r="J67" s="41"/>
      <c r="K67" s="41"/>
      <c r="L67" s="135"/>
      <c r="S67" s="39"/>
      <c r="T67" s="39"/>
      <c r="U67" s="39"/>
      <c r="V67" s="39"/>
      <c r="W67" s="39"/>
      <c r="X67" s="39"/>
      <c r="Y67" s="39"/>
      <c r="Z67" s="39"/>
      <c r="AA67" s="39"/>
      <c r="AB67" s="39"/>
      <c r="AC67" s="39"/>
      <c r="AD67" s="39"/>
      <c r="AE67" s="39"/>
    </row>
    <row r="68" spans="1:31" s="2" customFormat="1" ht="12" customHeight="1">
      <c r="A68" s="39"/>
      <c r="B68" s="40"/>
      <c r="C68" s="33" t="s">
        <v>16</v>
      </c>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16.5" customHeight="1">
      <c r="A69" s="39"/>
      <c r="B69" s="40"/>
      <c r="C69" s="41"/>
      <c r="D69" s="41"/>
      <c r="E69" s="161" t="str">
        <f>E7</f>
        <v>Oprava staniční koleje v žst. Ústí n.L západ 2, 2b.SK_OPRAVA Č. 2</v>
      </c>
      <c r="F69" s="33"/>
      <c r="G69" s="33"/>
      <c r="H69" s="33"/>
      <c r="I69" s="41"/>
      <c r="J69" s="41"/>
      <c r="K69" s="41"/>
      <c r="L69" s="135"/>
      <c r="S69" s="39"/>
      <c r="T69" s="39"/>
      <c r="U69" s="39"/>
      <c r="V69" s="39"/>
      <c r="W69" s="39"/>
      <c r="X69" s="39"/>
      <c r="Y69" s="39"/>
      <c r="Z69" s="39"/>
      <c r="AA69" s="39"/>
      <c r="AB69" s="39"/>
      <c r="AC69" s="39"/>
      <c r="AD69" s="39"/>
      <c r="AE69" s="39"/>
    </row>
    <row r="70" spans="1:31" s="2" customFormat="1" ht="12" customHeight="1">
      <c r="A70" s="39"/>
      <c r="B70" s="40"/>
      <c r="C70" s="33" t="s">
        <v>98</v>
      </c>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16.5" customHeight="1">
      <c r="A71" s="39"/>
      <c r="B71" s="40"/>
      <c r="C71" s="41"/>
      <c r="D71" s="41"/>
      <c r="E71" s="70" t="str">
        <f>E9</f>
        <v>06 - Následné propracování</v>
      </c>
      <c r="F71" s="41"/>
      <c r="G71" s="41"/>
      <c r="H71" s="41"/>
      <c r="I71" s="41"/>
      <c r="J71" s="41"/>
      <c r="K71" s="41"/>
      <c r="L71" s="135"/>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21</v>
      </c>
      <c r="D73" s="41"/>
      <c r="E73" s="41"/>
      <c r="F73" s="28" t="str">
        <f>F12</f>
        <v xml:space="preserve"> </v>
      </c>
      <c r="G73" s="41"/>
      <c r="H73" s="41"/>
      <c r="I73" s="33" t="s">
        <v>23</v>
      </c>
      <c r="J73" s="73" t="str">
        <f>IF(J12="","",J12)</f>
        <v>26. 10. 2022</v>
      </c>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5.15" customHeight="1">
      <c r="A75" s="39"/>
      <c r="B75" s="40"/>
      <c r="C75" s="33" t="s">
        <v>25</v>
      </c>
      <c r="D75" s="41"/>
      <c r="E75" s="41"/>
      <c r="F75" s="28" t="str">
        <f>E15</f>
        <v>OŘ Ústí nad Labem</v>
      </c>
      <c r="G75" s="41"/>
      <c r="H75" s="41"/>
      <c r="I75" s="33" t="s">
        <v>31</v>
      </c>
      <c r="J75" s="37" t="str">
        <f>E21</f>
        <v xml:space="preserve"> </v>
      </c>
      <c r="K75" s="41"/>
      <c r="L75" s="135"/>
      <c r="S75" s="39"/>
      <c r="T75" s="39"/>
      <c r="U75" s="39"/>
      <c r="V75" s="39"/>
      <c r="W75" s="39"/>
      <c r="X75" s="39"/>
      <c r="Y75" s="39"/>
      <c r="Z75" s="39"/>
      <c r="AA75" s="39"/>
      <c r="AB75" s="39"/>
      <c r="AC75" s="39"/>
      <c r="AD75" s="39"/>
      <c r="AE75" s="39"/>
    </row>
    <row r="76" spans="1:31" s="2" customFormat="1" ht="15.15" customHeight="1">
      <c r="A76" s="39"/>
      <c r="B76" s="40"/>
      <c r="C76" s="33" t="s">
        <v>29</v>
      </c>
      <c r="D76" s="41"/>
      <c r="E76" s="41"/>
      <c r="F76" s="28" t="str">
        <f>IF(E18="","",E18)</f>
        <v>Vyplň údaj</v>
      </c>
      <c r="G76" s="41"/>
      <c r="H76" s="41"/>
      <c r="I76" s="33" t="s">
        <v>33</v>
      </c>
      <c r="J76" s="37" t="str">
        <f>E24</f>
        <v>Tomáš Šrédl</v>
      </c>
      <c r="K76" s="41"/>
      <c r="L76" s="135"/>
      <c r="S76" s="39"/>
      <c r="T76" s="39"/>
      <c r="U76" s="39"/>
      <c r="V76" s="39"/>
      <c r="W76" s="39"/>
      <c r="X76" s="39"/>
      <c r="Y76" s="39"/>
      <c r="Z76" s="39"/>
      <c r="AA76" s="39"/>
      <c r="AB76" s="39"/>
      <c r="AC76" s="39"/>
      <c r="AD76" s="39"/>
      <c r="AE76" s="39"/>
    </row>
    <row r="77" spans="1:31" s="2" customFormat="1" ht="10.3"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11" customFormat="1" ht="29.25" customHeight="1">
      <c r="A78" s="178"/>
      <c r="B78" s="179"/>
      <c r="C78" s="180" t="s">
        <v>107</v>
      </c>
      <c r="D78" s="181" t="s">
        <v>56</v>
      </c>
      <c r="E78" s="181" t="s">
        <v>52</v>
      </c>
      <c r="F78" s="181" t="s">
        <v>53</v>
      </c>
      <c r="G78" s="181" t="s">
        <v>108</v>
      </c>
      <c r="H78" s="181" t="s">
        <v>109</v>
      </c>
      <c r="I78" s="181" t="s">
        <v>110</v>
      </c>
      <c r="J78" s="181" t="s">
        <v>102</v>
      </c>
      <c r="K78" s="182" t="s">
        <v>111</v>
      </c>
      <c r="L78" s="183"/>
      <c r="M78" s="93" t="s">
        <v>19</v>
      </c>
      <c r="N78" s="94" t="s">
        <v>41</v>
      </c>
      <c r="O78" s="94" t="s">
        <v>112</v>
      </c>
      <c r="P78" s="94" t="s">
        <v>113</v>
      </c>
      <c r="Q78" s="94" t="s">
        <v>114</v>
      </c>
      <c r="R78" s="94" t="s">
        <v>115</v>
      </c>
      <c r="S78" s="94" t="s">
        <v>116</v>
      </c>
      <c r="T78" s="95" t="s">
        <v>117</v>
      </c>
      <c r="U78" s="178"/>
      <c r="V78" s="178"/>
      <c r="W78" s="178"/>
      <c r="X78" s="178"/>
      <c r="Y78" s="178"/>
      <c r="Z78" s="178"/>
      <c r="AA78" s="178"/>
      <c r="AB78" s="178"/>
      <c r="AC78" s="178"/>
      <c r="AD78" s="178"/>
      <c r="AE78" s="178"/>
    </row>
    <row r="79" spans="1:63" s="2" customFormat="1" ht="22.8" customHeight="1">
      <c r="A79" s="39"/>
      <c r="B79" s="40"/>
      <c r="C79" s="100" t="s">
        <v>118</v>
      </c>
      <c r="D79" s="41"/>
      <c r="E79" s="41"/>
      <c r="F79" s="41"/>
      <c r="G79" s="41"/>
      <c r="H79" s="41"/>
      <c r="I79" s="41"/>
      <c r="J79" s="184">
        <f>BK79</f>
        <v>0</v>
      </c>
      <c r="K79" s="41"/>
      <c r="L79" s="45"/>
      <c r="M79" s="96"/>
      <c r="N79" s="185"/>
      <c r="O79" s="97"/>
      <c r="P79" s="186">
        <f>SUM(P80:P104)</f>
        <v>0</v>
      </c>
      <c r="Q79" s="97"/>
      <c r="R79" s="186">
        <f>SUM(R80:R104)</f>
        <v>594</v>
      </c>
      <c r="S79" s="97"/>
      <c r="T79" s="187">
        <f>SUM(T80:T104)</f>
        <v>0</v>
      </c>
      <c r="U79" s="39"/>
      <c r="V79" s="39"/>
      <c r="W79" s="39"/>
      <c r="X79" s="39"/>
      <c r="Y79" s="39"/>
      <c r="Z79" s="39"/>
      <c r="AA79" s="39"/>
      <c r="AB79" s="39"/>
      <c r="AC79" s="39"/>
      <c r="AD79" s="39"/>
      <c r="AE79" s="39"/>
      <c r="AT79" s="18" t="s">
        <v>70</v>
      </c>
      <c r="AU79" s="18" t="s">
        <v>103</v>
      </c>
      <c r="BK79" s="188">
        <f>SUM(BK80:BK104)</f>
        <v>0</v>
      </c>
    </row>
    <row r="80" spans="1:65" s="2" customFormat="1" ht="66.75" customHeight="1">
      <c r="A80" s="39"/>
      <c r="B80" s="40"/>
      <c r="C80" s="205" t="s">
        <v>79</v>
      </c>
      <c r="D80" s="205" t="s">
        <v>124</v>
      </c>
      <c r="E80" s="207" t="s">
        <v>693</v>
      </c>
      <c r="F80" s="208" t="s">
        <v>694</v>
      </c>
      <c r="G80" s="209" t="s">
        <v>127</v>
      </c>
      <c r="H80" s="210">
        <v>1.056</v>
      </c>
      <c r="I80" s="211"/>
      <c r="J80" s="212">
        <f>ROUND(I80*H80,2)</f>
        <v>0</v>
      </c>
      <c r="K80" s="208" t="s">
        <v>128</v>
      </c>
      <c r="L80" s="45"/>
      <c r="M80" s="213" t="s">
        <v>19</v>
      </c>
      <c r="N80" s="214" t="s">
        <v>42</v>
      </c>
      <c r="O80" s="85"/>
      <c r="P80" s="215">
        <f>O80*H80</f>
        <v>0</v>
      </c>
      <c r="Q80" s="215">
        <v>0</v>
      </c>
      <c r="R80" s="215">
        <f>Q80*H80</f>
        <v>0</v>
      </c>
      <c r="S80" s="215">
        <v>0</v>
      </c>
      <c r="T80" s="216">
        <f>S80*H80</f>
        <v>0</v>
      </c>
      <c r="U80" s="39"/>
      <c r="V80" s="39"/>
      <c r="W80" s="39"/>
      <c r="X80" s="39"/>
      <c r="Y80" s="39"/>
      <c r="Z80" s="39"/>
      <c r="AA80" s="39"/>
      <c r="AB80" s="39"/>
      <c r="AC80" s="39"/>
      <c r="AD80" s="39"/>
      <c r="AE80" s="39"/>
      <c r="AR80" s="217" t="s">
        <v>137</v>
      </c>
      <c r="AT80" s="217" t="s">
        <v>124</v>
      </c>
      <c r="AU80" s="217" t="s">
        <v>71</v>
      </c>
      <c r="AY80" s="18" t="s">
        <v>121</v>
      </c>
      <c r="BE80" s="218">
        <f>IF(N80="základní",J80,0)</f>
        <v>0</v>
      </c>
      <c r="BF80" s="218">
        <f>IF(N80="snížená",J80,0)</f>
        <v>0</v>
      </c>
      <c r="BG80" s="218">
        <f>IF(N80="zákl. přenesená",J80,0)</f>
        <v>0</v>
      </c>
      <c r="BH80" s="218">
        <f>IF(N80="sníž. přenesená",J80,0)</f>
        <v>0</v>
      </c>
      <c r="BI80" s="218">
        <f>IF(N80="nulová",J80,0)</f>
        <v>0</v>
      </c>
      <c r="BJ80" s="18" t="s">
        <v>79</v>
      </c>
      <c r="BK80" s="218">
        <f>ROUND(I80*H80,2)</f>
        <v>0</v>
      </c>
      <c r="BL80" s="18" t="s">
        <v>137</v>
      </c>
      <c r="BM80" s="217" t="s">
        <v>695</v>
      </c>
    </row>
    <row r="81" spans="1:51" s="14" customFormat="1" ht="12">
      <c r="A81" s="14"/>
      <c r="B81" s="230"/>
      <c r="C81" s="231"/>
      <c r="D81" s="221" t="s">
        <v>131</v>
      </c>
      <c r="E81" s="232" t="s">
        <v>19</v>
      </c>
      <c r="F81" s="233" t="s">
        <v>696</v>
      </c>
      <c r="G81" s="231"/>
      <c r="H81" s="234">
        <v>0.695</v>
      </c>
      <c r="I81" s="235"/>
      <c r="J81" s="231"/>
      <c r="K81" s="231"/>
      <c r="L81" s="236"/>
      <c r="M81" s="237"/>
      <c r="N81" s="238"/>
      <c r="O81" s="238"/>
      <c r="P81" s="238"/>
      <c r="Q81" s="238"/>
      <c r="R81" s="238"/>
      <c r="S81" s="238"/>
      <c r="T81" s="239"/>
      <c r="U81" s="14"/>
      <c r="V81" s="14"/>
      <c r="W81" s="14"/>
      <c r="X81" s="14"/>
      <c r="Y81" s="14"/>
      <c r="Z81" s="14"/>
      <c r="AA81" s="14"/>
      <c r="AB81" s="14"/>
      <c r="AC81" s="14"/>
      <c r="AD81" s="14"/>
      <c r="AE81" s="14"/>
      <c r="AT81" s="240" t="s">
        <v>131</v>
      </c>
      <c r="AU81" s="240" t="s">
        <v>71</v>
      </c>
      <c r="AV81" s="14" t="s">
        <v>81</v>
      </c>
      <c r="AW81" s="14" t="s">
        <v>32</v>
      </c>
      <c r="AX81" s="14" t="s">
        <v>71</v>
      </c>
      <c r="AY81" s="240" t="s">
        <v>121</v>
      </c>
    </row>
    <row r="82" spans="1:51" s="14" customFormat="1" ht="12">
      <c r="A82" s="14"/>
      <c r="B82" s="230"/>
      <c r="C82" s="231"/>
      <c r="D82" s="221" t="s">
        <v>131</v>
      </c>
      <c r="E82" s="232" t="s">
        <v>19</v>
      </c>
      <c r="F82" s="233" t="s">
        <v>697</v>
      </c>
      <c r="G82" s="231"/>
      <c r="H82" s="234">
        <v>0.341</v>
      </c>
      <c r="I82" s="235"/>
      <c r="J82" s="231"/>
      <c r="K82" s="231"/>
      <c r="L82" s="236"/>
      <c r="M82" s="237"/>
      <c r="N82" s="238"/>
      <c r="O82" s="238"/>
      <c r="P82" s="238"/>
      <c r="Q82" s="238"/>
      <c r="R82" s="238"/>
      <c r="S82" s="238"/>
      <c r="T82" s="239"/>
      <c r="U82" s="14"/>
      <c r="V82" s="14"/>
      <c r="W82" s="14"/>
      <c r="X82" s="14"/>
      <c r="Y82" s="14"/>
      <c r="Z82" s="14"/>
      <c r="AA82" s="14"/>
      <c r="AB82" s="14"/>
      <c r="AC82" s="14"/>
      <c r="AD82" s="14"/>
      <c r="AE82" s="14"/>
      <c r="AT82" s="240" t="s">
        <v>131</v>
      </c>
      <c r="AU82" s="240" t="s">
        <v>71</v>
      </c>
      <c r="AV82" s="14" t="s">
        <v>81</v>
      </c>
      <c r="AW82" s="14" t="s">
        <v>32</v>
      </c>
      <c r="AX82" s="14" t="s">
        <v>71</v>
      </c>
      <c r="AY82" s="240" t="s">
        <v>121</v>
      </c>
    </row>
    <row r="83" spans="1:51" s="14" customFormat="1" ht="12">
      <c r="A83" s="14"/>
      <c r="B83" s="230"/>
      <c r="C83" s="231"/>
      <c r="D83" s="221" t="s">
        <v>131</v>
      </c>
      <c r="E83" s="232" t="s">
        <v>19</v>
      </c>
      <c r="F83" s="233" t="s">
        <v>698</v>
      </c>
      <c r="G83" s="231"/>
      <c r="H83" s="234">
        <v>0.02</v>
      </c>
      <c r="I83" s="235"/>
      <c r="J83" s="231"/>
      <c r="K83" s="231"/>
      <c r="L83" s="236"/>
      <c r="M83" s="237"/>
      <c r="N83" s="238"/>
      <c r="O83" s="238"/>
      <c r="P83" s="238"/>
      <c r="Q83" s="238"/>
      <c r="R83" s="238"/>
      <c r="S83" s="238"/>
      <c r="T83" s="239"/>
      <c r="U83" s="14"/>
      <c r="V83" s="14"/>
      <c r="W83" s="14"/>
      <c r="X83" s="14"/>
      <c r="Y83" s="14"/>
      <c r="Z83" s="14"/>
      <c r="AA83" s="14"/>
      <c r="AB83" s="14"/>
      <c r="AC83" s="14"/>
      <c r="AD83" s="14"/>
      <c r="AE83" s="14"/>
      <c r="AT83" s="240" t="s">
        <v>131</v>
      </c>
      <c r="AU83" s="240" t="s">
        <v>71</v>
      </c>
      <c r="AV83" s="14" t="s">
        <v>81</v>
      </c>
      <c r="AW83" s="14" t="s">
        <v>32</v>
      </c>
      <c r="AX83" s="14" t="s">
        <v>71</v>
      </c>
      <c r="AY83" s="240" t="s">
        <v>121</v>
      </c>
    </row>
    <row r="84" spans="1:51" s="15" customFormat="1" ht="12">
      <c r="A84" s="15"/>
      <c r="B84" s="255"/>
      <c r="C84" s="256"/>
      <c r="D84" s="221" t="s">
        <v>131</v>
      </c>
      <c r="E84" s="257" t="s">
        <v>19</v>
      </c>
      <c r="F84" s="258" t="s">
        <v>208</v>
      </c>
      <c r="G84" s="256"/>
      <c r="H84" s="259">
        <v>1.056</v>
      </c>
      <c r="I84" s="260"/>
      <c r="J84" s="256"/>
      <c r="K84" s="256"/>
      <c r="L84" s="261"/>
      <c r="M84" s="262"/>
      <c r="N84" s="263"/>
      <c r="O84" s="263"/>
      <c r="P84" s="263"/>
      <c r="Q84" s="263"/>
      <c r="R84" s="263"/>
      <c r="S84" s="263"/>
      <c r="T84" s="264"/>
      <c r="U84" s="15"/>
      <c r="V84" s="15"/>
      <c r="W84" s="15"/>
      <c r="X84" s="15"/>
      <c r="Y84" s="15"/>
      <c r="Z84" s="15"/>
      <c r="AA84" s="15"/>
      <c r="AB84" s="15"/>
      <c r="AC84" s="15"/>
      <c r="AD84" s="15"/>
      <c r="AE84" s="15"/>
      <c r="AT84" s="265" t="s">
        <v>131</v>
      </c>
      <c r="AU84" s="265" t="s">
        <v>71</v>
      </c>
      <c r="AV84" s="15" t="s">
        <v>137</v>
      </c>
      <c r="AW84" s="15" t="s">
        <v>32</v>
      </c>
      <c r="AX84" s="15" t="s">
        <v>79</v>
      </c>
      <c r="AY84" s="265" t="s">
        <v>121</v>
      </c>
    </row>
    <row r="85" spans="1:65" s="2" customFormat="1" ht="66.75" customHeight="1">
      <c r="A85" s="39"/>
      <c r="B85" s="40"/>
      <c r="C85" s="205" t="s">
        <v>81</v>
      </c>
      <c r="D85" s="266" t="s">
        <v>124</v>
      </c>
      <c r="E85" s="207" t="s">
        <v>699</v>
      </c>
      <c r="F85" s="208" t="s">
        <v>700</v>
      </c>
      <c r="G85" s="209" t="s">
        <v>227</v>
      </c>
      <c r="H85" s="210">
        <v>107.22</v>
      </c>
      <c r="I85" s="211"/>
      <c r="J85" s="212">
        <f>ROUND(I85*H85,2)</f>
        <v>0</v>
      </c>
      <c r="K85" s="208" t="s">
        <v>128</v>
      </c>
      <c r="L85" s="45"/>
      <c r="M85" s="213" t="s">
        <v>19</v>
      </c>
      <c r="N85" s="214" t="s">
        <v>42</v>
      </c>
      <c r="O85" s="85"/>
      <c r="P85" s="215">
        <f>O85*H85</f>
        <v>0</v>
      </c>
      <c r="Q85" s="215">
        <v>0</v>
      </c>
      <c r="R85" s="215">
        <f>Q85*H85</f>
        <v>0</v>
      </c>
      <c r="S85" s="215">
        <v>0</v>
      </c>
      <c r="T85" s="216">
        <f>S85*H85</f>
        <v>0</v>
      </c>
      <c r="U85" s="39"/>
      <c r="V85" s="39"/>
      <c r="W85" s="39"/>
      <c r="X85" s="39"/>
      <c r="Y85" s="39"/>
      <c r="Z85" s="39"/>
      <c r="AA85" s="39"/>
      <c r="AB85" s="39"/>
      <c r="AC85" s="39"/>
      <c r="AD85" s="39"/>
      <c r="AE85" s="39"/>
      <c r="AR85" s="217" t="s">
        <v>137</v>
      </c>
      <c r="AT85" s="217" t="s">
        <v>124</v>
      </c>
      <c r="AU85" s="217" t="s">
        <v>71</v>
      </c>
      <c r="AY85" s="18" t="s">
        <v>121</v>
      </c>
      <c r="BE85" s="218">
        <f>IF(N85="základní",J85,0)</f>
        <v>0</v>
      </c>
      <c r="BF85" s="218">
        <f>IF(N85="snížená",J85,0)</f>
        <v>0</v>
      </c>
      <c r="BG85" s="218">
        <f>IF(N85="zákl. přenesená",J85,0)</f>
        <v>0</v>
      </c>
      <c r="BH85" s="218">
        <f>IF(N85="sníž. přenesená",J85,0)</f>
        <v>0</v>
      </c>
      <c r="BI85" s="218">
        <f>IF(N85="nulová",J85,0)</f>
        <v>0</v>
      </c>
      <c r="BJ85" s="18" t="s">
        <v>79</v>
      </c>
      <c r="BK85" s="218">
        <f>ROUND(I85*H85,2)</f>
        <v>0</v>
      </c>
      <c r="BL85" s="18" t="s">
        <v>137</v>
      </c>
      <c r="BM85" s="217" t="s">
        <v>701</v>
      </c>
    </row>
    <row r="86" spans="1:51" s="13" customFormat="1" ht="12">
      <c r="A86" s="13"/>
      <c r="B86" s="219"/>
      <c r="C86" s="220"/>
      <c r="D86" s="221" t="s">
        <v>131</v>
      </c>
      <c r="E86" s="222" t="s">
        <v>19</v>
      </c>
      <c r="F86" s="223" t="s">
        <v>139</v>
      </c>
      <c r="G86" s="220"/>
      <c r="H86" s="222" t="s">
        <v>19</v>
      </c>
      <c r="I86" s="224"/>
      <c r="J86" s="220"/>
      <c r="K86" s="220"/>
      <c r="L86" s="225"/>
      <c r="M86" s="226"/>
      <c r="N86" s="227"/>
      <c r="O86" s="227"/>
      <c r="P86" s="227"/>
      <c r="Q86" s="227"/>
      <c r="R86" s="227"/>
      <c r="S86" s="227"/>
      <c r="T86" s="228"/>
      <c r="U86" s="13"/>
      <c r="V86" s="13"/>
      <c r="W86" s="13"/>
      <c r="X86" s="13"/>
      <c r="Y86" s="13"/>
      <c r="Z86" s="13"/>
      <c r="AA86" s="13"/>
      <c r="AB86" s="13"/>
      <c r="AC86" s="13"/>
      <c r="AD86" s="13"/>
      <c r="AE86" s="13"/>
      <c r="AT86" s="229" t="s">
        <v>131</v>
      </c>
      <c r="AU86" s="229" t="s">
        <v>71</v>
      </c>
      <c r="AV86" s="13" t="s">
        <v>79</v>
      </c>
      <c r="AW86" s="13" t="s">
        <v>32</v>
      </c>
      <c r="AX86" s="13" t="s">
        <v>71</v>
      </c>
      <c r="AY86" s="229" t="s">
        <v>121</v>
      </c>
    </row>
    <row r="87" spans="1:51" s="14" customFormat="1" ht="12">
      <c r="A87" s="14"/>
      <c r="B87" s="230"/>
      <c r="C87" s="231"/>
      <c r="D87" s="221" t="s">
        <v>131</v>
      </c>
      <c r="E87" s="232" t="s">
        <v>19</v>
      </c>
      <c r="F87" s="233" t="s">
        <v>702</v>
      </c>
      <c r="G87" s="231"/>
      <c r="H87" s="234">
        <v>53.61</v>
      </c>
      <c r="I87" s="235"/>
      <c r="J87" s="231"/>
      <c r="K87" s="231"/>
      <c r="L87" s="236"/>
      <c r="M87" s="237"/>
      <c r="N87" s="238"/>
      <c r="O87" s="238"/>
      <c r="P87" s="238"/>
      <c r="Q87" s="238"/>
      <c r="R87" s="238"/>
      <c r="S87" s="238"/>
      <c r="T87" s="239"/>
      <c r="U87" s="14"/>
      <c r="V87" s="14"/>
      <c r="W87" s="14"/>
      <c r="X87" s="14"/>
      <c r="Y87" s="14"/>
      <c r="Z87" s="14"/>
      <c r="AA87" s="14"/>
      <c r="AB87" s="14"/>
      <c r="AC87" s="14"/>
      <c r="AD87" s="14"/>
      <c r="AE87" s="14"/>
      <c r="AT87" s="240" t="s">
        <v>131</v>
      </c>
      <c r="AU87" s="240" t="s">
        <v>71</v>
      </c>
      <c r="AV87" s="14" t="s">
        <v>81</v>
      </c>
      <c r="AW87" s="14" t="s">
        <v>32</v>
      </c>
      <c r="AX87" s="14" t="s">
        <v>71</v>
      </c>
      <c r="AY87" s="240" t="s">
        <v>121</v>
      </c>
    </row>
    <row r="88" spans="1:51" s="14" customFormat="1" ht="12">
      <c r="A88" s="14"/>
      <c r="B88" s="230"/>
      <c r="C88" s="231"/>
      <c r="D88" s="221" t="s">
        <v>131</v>
      </c>
      <c r="E88" s="232" t="s">
        <v>19</v>
      </c>
      <c r="F88" s="233" t="s">
        <v>703</v>
      </c>
      <c r="G88" s="231"/>
      <c r="H88" s="234">
        <v>53.61</v>
      </c>
      <c r="I88" s="235"/>
      <c r="J88" s="231"/>
      <c r="K88" s="231"/>
      <c r="L88" s="236"/>
      <c r="M88" s="237"/>
      <c r="N88" s="238"/>
      <c r="O88" s="238"/>
      <c r="P88" s="238"/>
      <c r="Q88" s="238"/>
      <c r="R88" s="238"/>
      <c r="S88" s="238"/>
      <c r="T88" s="239"/>
      <c r="U88" s="14"/>
      <c r="V88" s="14"/>
      <c r="W88" s="14"/>
      <c r="X88" s="14"/>
      <c r="Y88" s="14"/>
      <c r="Z88" s="14"/>
      <c r="AA88" s="14"/>
      <c r="AB88" s="14"/>
      <c r="AC88" s="14"/>
      <c r="AD88" s="14"/>
      <c r="AE88" s="14"/>
      <c r="AT88" s="240" t="s">
        <v>131</v>
      </c>
      <c r="AU88" s="240" t="s">
        <v>71</v>
      </c>
      <c r="AV88" s="14" t="s">
        <v>81</v>
      </c>
      <c r="AW88" s="14" t="s">
        <v>32</v>
      </c>
      <c r="AX88" s="14" t="s">
        <v>71</v>
      </c>
      <c r="AY88" s="240" t="s">
        <v>121</v>
      </c>
    </row>
    <row r="89" spans="1:51" s="15" customFormat="1" ht="12">
      <c r="A89" s="15"/>
      <c r="B89" s="255"/>
      <c r="C89" s="256"/>
      <c r="D89" s="221" t="s">
        <v>131</v>
      </c>
      <c r="E89" s="257" t="s">
        <v>19</v>
      </c>
      <c r="F89" s="258" t="s">
        <v>208</v>
      </c>
      <c r="G89" s="256"/>
      <c r="H89" s="259">
        <v>107.22</v>
      </c>
      <c r="I89" s="260"/>
      <c r="J89" s="256"/>
      <c r="K89" s="256"/>
      <c r="L89" s="261"/>
      <c r="M89" s="262"/>
      <c r="N89" s="263"/>
      <c r="O89" s="263"/>
      <c r="P89" s="263"/>
      <c r="Q89" s="263"/>
      <c r="R89" s="263"/>
      <c r="S89" s="263"/>
      <c r="T89" s="264"/>
      <c r="U89" s="15"/>
      <c r="V89" s="15"/>
      <c r="W89" s="15"/>
      <c r="X89" s="15"/>
      <c r="Y89" s="15"/>
      <c r="Z89" s="15"/>
      <c r="AA89" s="15"/>
      <c r="AB89" s="15"/>
      <c r="AC89" s="15"/>
      <c r="AD89" s="15"/>
      <c r="AE89" s="15"/>
      <c r="AT89" s="265" t="s">
        <v>131</v>
      </c>
      <c r="AU89" s="265" t="s">
        <v>71</v>
      </c>
      <c r="AV89" s="15" t="s">
        <v>137</v>
      </c>
      <c r="AW89" s="15" t="s">
        <v>32</v>
      </c>
      <c r="AX89" s="15" t="s">
        <v>79</v>
      </c>
      <c r="AY89" s="265" t="s">
        <v>121</v>
      </c>
    </row>
    <row r="90" spans="1:65" s="2" customFormat="1" ht="37.8" customHeight="1">
      <c r="A90" s="39"/>
      <c r="B90" s="40"/>
      <c r="C90" s="205" t="s">
        <v>141</v>
      </c>
      <c r="D90" s="205" t="s">
        <v>124</v>
      </c>
      <c r="E90" s="207" t="s">
        <v>200</v>
      </c>
      <c r="F90" s="208" t="s">
        <v>201</v>
      </c>
      <c r="G90" s="209" t="s">
        <v>202</v>
      </c>
      <c r="H90" s="210">
        <v>396</v>
      </c>
      <c r="I90" s="211"/>
      <c r="J90" s="212">
        <f>ROUND(I90*H90,2)</f>
        <v>0</v>
      </c>
      <c r="K90" s="208" t="s">
        <v>128</v>
      </c>
      <c r="L90" s="45"/>
      <c r="M90" s="213" t="s">
        <v>19</v>
      </c>
      <c r="N90" s="214" t="s">
        <v>42</v>
      </c>
      <c r="O90" s="85"/>
      <c r="P90" s="215">
        <f>O90*H90</f>
        <v>0</v>
      </c>
      <c r="Q90" s="215">
        <v>0</v>
      </c>
      <c r="R90" s="215">
        <f>Q90*H90</f>
        <v>0</v>
      </c>
      <c r="S90" s="215">
        <v>0</v>
      </c>
      <c r="T90" s="216">
        <f>S90*H90</f>
        <v>0</v>
      </c>
      <c r="U90" s="39"/>
      <c r="V90" s="39"/>
      <c r="W90" s="39"/>
      <c r="X90" s="39"/>
      <c r="Y90" s="39"/>
      <c r="Z90" s="39"/>
      <c r="AA90" s="39"/>
      <c r="AB90" s="39"/>
      <c r="AC90" s="39"/>
      <c r="AD90" s="39"/>
      <c r="AE90" s="39"/>
      <c r="AR90" s="217" t="s">
        <v>137</v>
      </c>
      <c r="AT90" s="217" t="s">
        <v>124</v>
      </c>
      <c r="AU90" s="217" t="s">
        <v>71</v>
      </c>
      <c r="AY90" s="18" t="s">
        <v>121</v>
      </c>
      <c r="BE90" s="218">
        <f>IF(N90="základní",J90,0)</f>
        <v>0</v>
      </c>
      <c r="BF90" s="218">
        <f>IF(N90="snížená",J90,0)</f>
        <v>0</v>
      </c>
      <c r="BG90" s="218">
        <f>IF(N90="zákl. přenesená",J90,0)</f>
        <v>0</v>
      </c>
      <c r="BH90" s="218">
        <f>IF(N90="sníž. přenesená",J90,0)</f>
        <v>0</v>
      </c>
      <c r="BI90" s="218">
        <f>IF(N90="nulová",J90,0)</f>
        <v>0</v>
      </c>
      <c r="BJ90" s="18" t="s">
        <v>79</v>
      </c>
      <c r="BK90" s="218">
        <f>ROUND(I90*H90,2)</f>
        <v>0</v>
      </c>
      <c r="BL90" s="18" t="s">
        <v>137</v>
      </c>
      <c r="BM90" s="217" t="s">
        <v>704</v>
      </c>
    </row>
    <row r="91" spans="1:51" s="14" customFormat="1" ht="12">
      <c r="A91" s="14"/>
      <c r="B91" s="230"/>
      <c r="C91" s="231"/>
      <c r="D91" s="221" t="s">
        <v>131</v>
      </c>
      <c r="E91" s="232" t="s">
        <v>19</v>
      </c>
      <c r="F91" s="233" t="s">
        <v>705</v>
      </c>
      <c r="G91" s="231"/>
      <c r="H91" s="234">
        <v>396</v>
      </c>
      <c r="I91" s="235"/>
      <c r="J91" s="231"/>
      <c r="K91" s="231"/>
      <c r="L91" s="236"/>
      <c r="M91" s="237"/>
      <c r="N91" s="238"/>
      <c r="O91" s="238"/>
      <c r="P91" s="238"/>
      <c r="Q91" s="238"/>
      <c r="R91" s="238"/>
      <c r="S91" s="238"/>
      <c r="T91" s="239"/>
      <c r="U91" s="14"/>
      <c r="V91" s="14"/>
      <c r="W91" s="14"/>
      <c r="X91" s="14"/>
      <c r="Y91" s="14"/>
      <c r="Z91" s="14"/>
      <c r="AA91" s="14"/>
      <c r="AB91" s="14"/>
      <c r="AC91" s="14"/>
      <c r="AD91" s="14"/>
      <c r="AE91" s="14"/>
      <c r="AT91" s="240" t="s">
        <v>131</v>
      </c>
      <c r="AU91" s="240" t="s">
        <v>71</v>
      </c>
      <c r="AV91" s="14" t="s">
        <v>81</v>
      </c>
      <c r="AW91" s="14" t="s">
        <v>32</v>
      </c>
      <c r="AX91" s="14" t="s">
        <v>79</v>
      </c>
      <c r="AY91" s="240" t="s">
        <v>121</v>
      </c>
    </row>
    <row r="92" spans="1:65" s="2" customFormat="1" ht="16.5" customHeight="1">
      <c r="A92" s="39"/>
      <c r="B92" s="40"/>
      <c r="C92" s="242" t="s">
        <v>137</v>
      </c>
      <c r="D92" s="242" t="s">
        <v>158</v>
      </c>
      <c r="E92" s="243" t="s">
        <v>210</v>
      </c>
      <c r="F92" s="244" t="s">
        <v>211</v>
      </c>
      <c r="G92" s="245" t="s">
        <v>197</v>
      </c>
      <c r="H92" s="246">
        <v>594</v>
      </c>
      <c r="I92" s="247"/>
      <c r="J92" s="248">
        <f>ROUND(I92*H92,2)</f>
        <v>0</v>
      </c>
      <c r="K92" s="244" t="s">
        <v>128</v>
      </c>
      <c r="L92" s="249"/>
      <c r="M92" s="250" t="s">
        <v>19</v>
      </c>
      <c r="N92" s="251" t="s">
        <v>42</v>
      </c>
      <c r="O92" s="85"/>
      <c r="P92" s="215">
        <f>O92*H92</f>
        <v>0</v>
      </c>
      <c r="Q92" s="215">
        <v>1</v>
      </c>
      <c r="R92" s="215">
        <f>Q92*H92</f>
        <v>594</v>
      </c>
      <c r="S92" s="215">
        <v>0</v>
      </c>
      <c r="T92" s="216">
        <f>S92*H92</f>
        <v>0</v>
      </c>
      <c r="U92" s="39"/>
      <c r="V92" s="39"/>
      <c r="W92" s="39"/>
      <c r="X92" s="39"/>
      <c r="Y92" s="39"/>
      <c r="Z92" s="39"/>
      <c r="AA92" s="39"/>
      <c r="AB92" s="39"/>
      <c r="AC92" s="39"/>
      <c r="AD92" s="39"/>
      <c r="AE92" s="39"/>
      <c r="AR92" s="217" t="s">
        <v>161</v>
      </c>
      <c r="AT92" s="217" t="s">
        <v>158</v>
      </c>
      <c r="AU92" s="217" t="s">
        <v>71</v>
      </c>
      <c r="AY92" s="18" t="s">
        <v>121</v>
      </c>
      <c r="BE92" s="218">
        <f>IF(N92="základní",J92,0)</f>
        <v>0</v>
      </c>
      <c r="BF92" s="218">
        <f>IF(N92="snížená",J92,0)</f>
        <v>0</v>
      </c>
      <c r="BG92" s="218">
        <f>IF(N92="zákl. přenesená",J92,0)</f>
        <v>0</v>
      </c>
      <c r="BH92" s="218">
        <f>IF(N92="sníž. přenesená",J92,0)</f>
        <v>0</v>
      </c>
      <c r="BI92" s="218">
        <f>IF(N92="nulová",J92,0)</f>
        <v>0</v>
      </c>
      <c r="BJ92" s="18" t="s">
        <v>79</v>
      </c>
      <c r="BK92" s="218">
        <f>ROUND(I92*H92,2)</f>
        <v>0</v>
      </c>
      <c r="BL92" s="18" t="s">
        <v>137</v>
      </c>
      <c r="BM92" s="217" t="s">
        <v>706</v>
      </c>
    </row>
    <row r="93" spans="1:51" s="14" customFormat="1" ht="12">
      <c r="A93" s="14"/>
      <c r="B93" s="230"/>
      <c r="C93" s="231"/>
      <c r="D93" s="221" t="s">
        <v>131</v>
      </c>
      <c r="E93" s="232" t="s">
        <v>19</v>
      </c>
      <c r="F93" s="233" t="s">
        <v>707</v>
      </c>
      <c r="G93" s="231"/>
      <c r="H93" s="234">
        <v>594</v>
      </c>
      <c r="I93" s="235"/>
      <c r="J93" s="231"/>
      <c r="K93" s="231"/>
      <c r="L93" s="236"/>
      <c r="M93" s="237"/>
      <c r="N93" s="238"/>
      <c r="O93" s="238"/>
      <c r="P93" s="238"/>
      <c r="Q93" s="238"/>
      <c r="R93" s="238"/>
      <c r="S93" s="238"/>
      <c r="T93" s="239"/>
      <c r="U93" s="14"/>
      <c r="V93" s="14"/>
      <c r="W93" s="14"/>
      <c r="X93" s="14"/>
      <c r="Y93" s="14"/>
      <c r="Z93" s="14"/>
      <c r="AA93" s="14"/>
      <c r="AB93" s="14"/>
      <c r="AC93" s="14"/>
      <c r="AD93" s="14"/>
      <c r="AE93" s="14"/>
      <c r="AT93" s="240" t="s">
        <v>131</v>
      </c>
      <c r="AU93" s="240" t="s">
        <v>71</v>
      </c>
      <c r="AV93" s="14" t="s">
        <v>81</v>
      </c>
      <c r="AW93" s="14" t="s">
        <v>32</v>
      </c>
      <c r="AX93" s="14" t="s">
        <v>79</v>
      </c>
      <c r="AY93" s="240" t="s">
        <v>121</v>
      </c>
    </row>
    <row r="94" spans="1:65" s="2" customFormat="1" ht="78" customHeight="1">
      <c r="A94" s="39"/>
      <c r="B94" s="40"/>
      <c r="C94" s="205" t="s">
        <v>122</v>
      </c>
      <c r="D94" s="205" t="s">
        <v>124</v>
      </c>
      <c r="E94" s="207" t="s">
        <v>298</v>
      </c>
      <c r="F94" s="208" t="s">
        <v>299</v>
      </c>
      <c r="G94" s="209" t="s">
        <v>197</v>
      </c>
      <c r="H94" s="210">
        <v>594</v>
      </c>
      <c r="I94" s="211"/>
      <c r="J94" s="212">
        <f>ROUND(I94*H94,2)</f>
        <v>0</v>
      </c>
      <c r="K94" s="208" t="s">
        <v>128</v>
      </c>
      <c r="L94" s="45"/>
      <c r="M94" s="213" t="s">
        <v>19</v>
      </c>
      <c r="N94" s="214" t="s">
        <v>42</v>
      </c>
      <c r="O94" s="85"/>
      <c r="P94" s="215">
        <f>O94*H94</f>
        <v>0</v>
      </c>
      <c r="Q94" s="215">
        <v>0</v>
      </c>
      <c r="R94" s="215">
        <f>Q94*H94</f>
        <v>0</v>
      </c>
      <c r="S94" s="215">
        <v>0</v>
      </c>
      <c r="T94" s="216">
        <f>S94*H94</f>
        <v>0</v>
      </c>
      <c r="U94" s="39"/>
      <c r="V94" s="39"/>
      <c r="W94" s="39"/>
      <c r="X94" s="39"/>
      <c r="Y94" s="39"/>
      <c r="Z94" s="39"/>
      <c r="AA94" s="39"/>
      <c r="AB94" s="39"/>
      <c r="AC94" s="39"/>
      <c r="AD94" s="39"/>
      <c r="AE94" s="39"/>
      <c r="AR94" s="217" t="s">
        <v>137</v>
      </c>
      <c r="AT94" s="217" t="s">
        <v>124</v>
      </c>
      <c r="AU94" s="217" t="s">
        <v>71</v>
      </c>
      <c r="AY94" s="18" t="s">
        <v>121</v>
      </c>
      <c r="BE94" s="218">
        <f>IF(N94="základní",J94,0)</f>
        <v>0</v>
      </c>
      <c r="BF94" s="218">
        <f>IF(N94="snížená",J94,0)</f>
        <v>0</v>
      </c>
      <c r="BG94" s="218">
        <f>IF(N94="zákl. přenesená",J94,0)</f>
        <v>0</v>
      </c>
      <c r="BH94" s="218">
        <f>IF(N94="sníž. přenesená",J94,0)</f>
        <v>0</v>
      </c>
      <c r="BI94" s="218">
        <f>IF(N94="nulová",J94,0)</f>
        <v>0</v>
      </c>
      <c r="BJ94" s="18" t="s">
        <v>79</v>
      </c>
      <c r="BK94" s="218">
        <f>ROUND(I94*H94,2)</f>
        <v>0</v>
      </c>
      <c r="BL94" s="18" t="s">
        <v>137</v>
      </c>
      <c r="BM94" s="217" t="s">
        <v>708</v>
      </c>
    </row>
    <row r="95" spans="1:65" s="2" customFormat="1" ht="24.15" customHeight="1">
      <c r="A95" s="39"/>
      <c r="B95" s="40"/>
      <c r="C95" s="205" t="s">
        <v>152</v>
      </c>
      <c r="D95" s="205" t="s">
        <v>124</v>
      </c>
      <c r="E95" s="207" t="s">
        <v>283</v>
      </c>
      <c r="F95" s="208" t="s">
        <v>284</v>
      </c>
      <c r="G95" s="209" t="s">
        <v>136</v>
      </c>
      <c r="H95" s="210">
        <v>48</v>
      </c>
      <c r="I95" s="211"/>
      <c r="J95" s="212">
        <f>ROUND(I95*H95,2)</f>
        <v>0</v>
      </c>
      <c r="K95" s="208" t="s">
        <v>128</v>
      </c>
      <c r="L95" s="45"/>
      <c r="M95" s="213" t="s">
        <v>19</v>
      </c>
      <c r="N95" s="214" t="s">
        <v>42</v>
      </c>
      <c r="O95" s="85"/>
      <c r="P95" s="215">
        <f>O95*H95</f>
        <v>0</v>
      </c>
      <c r="Q95" s="215">
        <v>0</v>
      </c>
      <c r="R95" s="215">
        <f>Q95*H95</f>
        <v>0</v>
      </c>
      <c r="S95" s="215">
        <v>0</v>
      </c>
      <c r="T95" s="216">
        <f>S95*H95</f>
        <v>0</v>
      </c>
      <c r="U95" s="39"/>
      <c r="V95" s="39"/>
      <c r="W95" s="39"/>
      <c r="X95" s="39"/>
      <c r="Y95" s="39"/>
      <c r="Z95" s="39"/>
      <c r="AA95" s="39"/>
      <c r="AB95" s="39"/>
      <c r="AC95" s="39"/>
      <c r="AD95" s="39"/>
      <c r="AE95" s="39"/>
      <c r="AR95" s="217" t="s">
        <v>137</v>
      </c>
      <c r="AT95" s="217" t="s">
        <v>124</v>
      </c>
      <c r="AU95" s="217" t="s">
        <v>71</v>
      </c>
      <c r="AY95" s="18" t="s">
        <v>121</v>
      </c>
      <c r="BE95" s="218">
        <f>IF(N95="základní",J95,0)</f>
        <v>0</v>
      </c>
      <c r="BF95" s="218">
        <f>IF(N95="snížená",J95,0)</f>
        <v>0</v>
      </c>
      <c r="BG95" s="218">
        <f>IF(N95="zákl. přenesená",J95,0)</f>
        <v>0</v>
      </c>
      <c r="BH95" s="218">
        <f>IF(N95="sníž. přenesená",J95,0)</f>
        <v>0</v>
      </c>
      <c r="BI95" s="218">
        <f>IF(N95="nulová",J95,0)</f>
        <v>0</v>
      </c>
      <c r="BJ95" s="18" t="s">
        <v>79</v>
      </c>
      <c r="BK95" s="218">
        <f>ROUND(I95*H95,2)</f>
        <v>0</v>
      </c>
      <c r="BL95" s="18" t="s">
        <v>137</v>
      </c>
      <c r="BM95" s="217" t="s">
        <v>709</v>
      </c>
    </row>
    <row r="96" spans="1:51" s="14" customFormat="1" ht="12">
      <c r="A96" s="14"/>
      <c r="B96" s="230"/>
      <c r="C96" s="231"/>
      <c r="D96" s="221" t="s">
        <v>131</v>
      </c>
      <c r="E96" s="232" t="s">
        <v>19</v>
      </c>
      <c r="F96" s="233" t="s">
        <v>460</v>
      </c>
      <c r="G96" s="231"/>
      <c r="H96" s="234">
        <v>16</v>
      </c>
      <c r="I96" s="235"/>
      <c r="J96" s="231"/>
      <c r="K96" s="231"/>
      <c r="L96" s="236"/>
      <c r="M96" s="237"/>
      <c r="N96" s="238"/>
      <c r="O96" s="238"/>
      <c r="P96" s="238"/>
      <c r="Q96" s="238"/>
      <c r="R96" s="238"/>
      <c r="S96" s="238"/>
      <c r="T96" s="239"/>
      <c r="U96" s="14"/>
      <c r="V96" s="14"/>
      <c r="W96" s="14"/>
      <c r="X96" s="14"/>
      <c r="Y96" s="14"/>
      <c r="Z96" s="14"/>
      <c r="AA96" s="14"/>
      <c r="AB96" s="14"/>
      <c r="AC96" s="14"/>
      <c r="AD96" s="14"/>
      <c r="AE96" s="14"/>
      <c r="AT96" s="240" t="s">
        <v>131</v>
      </c>
      <c r="AU96" s="240" t="s">
        <v>71</v>
      </c>
      <c r="AV96" s="14" t="s">
        <v>81</v>
      </c>
      <c r="AW96" s="14" t="s">
        <v>32</v>
      </c>
      <c r="AX96" s="14" t="s">
        <v>71</v>
      </c>
      <c r="AY96" s="240" t="s">
        <v>121</v>
      </c>
    </row>
    <row r="97" spans="1:51" s="14" customFormat="1" ht="12">
      <c r="A97" s="14"/>
      <c r="B97" s="230"/>
      <c r="C97" s="231"/>
      <c r="D97" s="221" t="s">
        <v>131</v>
      </c>
      <c r="E97" s="232" t="s">
        <v>19</v>
      </c>
      <c r="F97" s="233" t="s">
        <v>710</v>
      </c>
      <c r="G97" s="231"/>
      <c r="H97" s="234">
        <v>24</v>
      </c>
      <c r="I97" s="235"/>
      <c r="J97" s="231"/>
      <c r="K97" s="231"/>
      <c r="L97" s="236"/>
      <c r="M97" s="237"/>
      <c r="N97" s="238"/>
      <c r="O97" s="238"/>
      <c r="P97" s="238"/>
      <c r="Q97" s="238"/>
      <c r="R97" s="238"/>
      <c r="S97" s="238"/>
      <c r="T97" s="239"/>
      <c r="U97" s="14"/>
      <c r="V97" s="14"/>
      <c r="W97" s="14"/>
      <c r="X97" s="14"/>
      <c r="Y97" s="14"/>
      <c r="Z97" s="14"/>
      <c r="AA97" s="14"/>
      <c r="AB97" s="14"/>
      <c r="AC97" s="14"/>
      <c r="AD97" s="14"/>
      <c r="AE97" s="14"/>
      <c r="AT97" s="240" t="s">
        <v>131</v>
      </c>
      <c r="AU97" s="240" t="s">
        <v>71</v>
      </c>
      <c r="AV97" s="14" t="s">
        <v>81</v>
      </c>
      <c r="AW97" s="14" t="s">
        <v>32</v>
      </c>
      <c r="AX97" s="14" t="s">
        <v>71</v>
      </c>
      <c r="AY97" s="240" t="s">
        <v>121</v>
      </c>
    </row>
    <row r="98" spans="1:51" s="14" customFormat="1" ht="12">
      <c r="A98" s="14"/>
      <c r="B98" s="230"/>
      <c r="C98" s="231"/>
      <c r="D98" s="221" t="s">
        <v>131</v>
      </c>
      <c r="E98" s="232" t="s">
        <v>19</v>
      </c>
      <c r="F98" s="233" t="s">
        <v>711</v>
      </c>
      <c r="G98" s="231"/>
      <c r="H98" s="234">
        <v>8</v>
      </c>
      <c r="I98" s="235"/>
      <c r="J98" s="231"/>
      <c r="K98" s="231"/>
      <c r="L98" s="236"/>
      <c r="M98" s="237"/>
      <c r="N98" s="238"/>
      <c r="O98" s="238"/>
      <c r="P98" s="238"/>
      <c r="Q98" s="238"/>
      <c r="R98" s="238"/>
      <c r="S98" s="238"/>
      <c r="T98" s="239"/>
      <c r="U98" s="14"/>
      <c r="V98" s="14"/>
      <c r="W98" s="14"/>
      <c r="X98" s="14"/>
      <c r="Y98" s="14"/>
      <c r="Z98" s="14"/>
      <c r="AA98" s="14"/>
      <c r="AB98" s="14"/>
      <c r="AC98" s="14"/>
      <c r="AD98" s="14"/>
      <c r="AE98" s="14"/>
      <c r="AT98" s="240" t="s">
        <v>131</v>
      </c>
      <c r="AU98" s="240" t="s">
        <v>71</v>
      </c>
      <c r="AV98" s="14" t="s">
        <v>81</v>
      </c>
      <c r="AW98" s="14" t="s">
        <v>32</v>
      </c>
      <c r="AX98" s="14" t="s">
        <v>71</v>
      </c>
      <c r="AY98" s="240" t="s">
        <v>121</v>
      </c>
    </row>
    <row r="99" spans="1:51" s="15" customFormat="1" ht="12">
      <c r="A99" s="15"/>
      <c r="B99" s="255"/>
      <c r="C99" s="256"/>
      <c r="D99" s="221" t="s">
        <v>131</v>
      </c>
      <c r="E99" s="257" t="s">
        <v>19</v>
      </c>
      <c r="F99" s="258" t="s">
        <v>208</v>
      </c>
      <c r="G99" s="256"/>
      <c r="H99" s="259">
        <v>48</v>
      </c>
      <c r="I99" s="260"/>
      <c r="J99" s="256"/>
      <c r="K99" s="256"/>
      <c r="L99" s="261"/>
      <c r="M99" s="262"/>
      <c r="N99" s="263"/>
      <c r="O99" s="263"/>
      <c r="P99" s="263"/>
      <c r="Q99" s="263"/>
      <c r="R99" s="263"/>
      <c r="S99" s="263"/>
      <c r="T99" s="264"/>
      <c r="U99" s="15"/>
      <c r="V99" s="15"/>
      <c r="W99" s="15"/>
      <c r="X99" s="15"/>
      <c r="Y99" s="15"/>
      <c r="Z99" s="15"/>
      <c r="AA99" s="15"/>
      <c r="AB99" s="15"/>
      <c r="AC99" s="15"/>
      <c r="AD99" s="15"/>
      <c r="AE99" s="15"/>
      <c r="AT99" s="265" t="s">
        <v>131</v>
      </c>
      <c r="AU99" s="265" t="s">
        <v>71</v>
      </c>
      <c r="AV99" s="15" t="s">
        <v>137</v>
      </c>
      <c r="AW99" s="15" t="s">
        <v>32</v>
      </c>
      <c r="AX99" s="15" t="s">
        <v>79</v>
      </c>
      <c r="AY99" s="265" t="s">
        <v>121</v>
      </c>
    </row>
    <row r="100" spans="1:65" s="2" customFormat="1" ht="33" customHeight="1">
      <c r="A100" s="39"/>
      <c r="B100" s="40"/>
      <c r="C100" s="205" t="s">
        <v>157</v>
      </c>
      <c r="D100" s="205" t="s">
        <v>124</v>
      </c>
      <c r="E100" s="207" t="s">
        <v>453</v>
      </c>
      <c r="F100" s="208" t="s">
        <v>454</v>
      </c>
      <c r="G100" s="209" t="s">
        <v>136</v>
      </c>
      <c r="H100" s="210">
        <v>10</v>
      </c>
      <c r="I100" s="211"/>
      <c r="J100" s="212">
        <f>ROUND(I100*H100,2)</f>
        <v>0</v>
      </c>
      <c r="K100" s="208" t="s">
        <v>128</v>
      </c>
      <c r="L100" s="45"/>
      <c r="M100" s="213" t="s">
        <v>19</v>
      </c>
      <c r="N100" s="214" t="s">
        <v>42</v>
      </c>
      <c r="O100" s="85"/>
      <c r="P100" s="215">
        <f>O100*H100</f>
        <v>0</v>
      </c>
      <c r="Q100" s="215">
        <v>0</v>
      </c>
      <c r="R100" s="215">
        <f>Q100*H100</f>
        <v>0</v>
      </c>
      <c r="S100" s="215">
        <v>0</v>
      </c>
      <c r="T100" s="216">
        <f>S100*H100</f>
        <v>0</v>
      </c>
      <c r="U100" s="39"/>
      <c r="V100" s="39"/>
      <c r="W100" s="39"/>
      <c r="X100" s="39"/>
      <c r="Y100" s="39"/>
      <c r="Z100" s="39"/>
      <c r="AA100" s="39"/>
      <c r="AB100" s="39"/>
      <c r="AC100" s="39"/>
      <c r="AD100" s="39"/>
      <c r="AE100" s="39"/>
      <c r="AR100" s="217" t="s">
        <v>137</v>
      </c>
      <c r="AT100" s="217" t="s">
        <v>124</v>
      </c>
      <c r="AU100" s="217" t="s">
        <v>71</v>
      </c>
      <c r="AY100" s="18" t="s">
        <v>121</v>
      </c>
      <c r="BE100" s="218">
        <f>IF(N100="základní",J100,0)</f>
        <v>0</v>
      </c>
      <c r="BF100" s="218">
        <f>IF(N100="snížená",J100,0)</f>
        <v>0</v>
      </c>
      <c r="BG100" s="218">
        <f>IF(N100="zákl. přenesená",J100,0)</f>
        <v>0</v>
      </c>
      <c r="BH100" s="218">
        <f>IF(N100="sníž. přenesená",J100,0)</f>
        <v>0</v>
      </c>
      <c r="BI100" s="218">
        <f>IF(N100="nulová",J100,0)</f>
        <v>0</v>
      </c>
      <c r="BJ100" s="18" t="s">
        <v>79</v>
      </c>
      <c r="BK100" s="218">
        <f>ROUND(I100*H100,2)</f>
        <v>0</v>
      </c>
      <c r="BL100" s="18" t="s">
        <v>137</v>
      </c>
      <c r="BM100" s="217" t="s">
        <v>712</v>
      </c>
    </row>
    <row r="101" spans="1:65" s="2" customFormat="1" ht="16.5" customHeight="1">
      <c r="A101" s="39"/>
      <c r="B101" s="40"/>
      <c r="C101" s="205" t="s">
        <v>161</v>
      </c>
      <c r="D101" s="205" t="s">
        <v>124</v>
      </c>
      <c r="E101" s="207" t="s">
        <v>456</v>
      </c>
      <c r="F101" s="208" t="s">
        <v>457</v>
      </c>
      <c r="G101" s="209" t="s">
        <v>136</v>
      </c>
      <c r="H101" s="210">
        <v>10</v>
      </c>
      <c r="I101" s="211"/>
      <c r="J101" s="212">
        <f>ROUND(I101*H101,2)</f>
        <v>0</v>
      </c>
      <c r="K101" s="208" t="s">
        <v>128</v>
      </c>
      <c r="L101" s="45"/>
      <c r="M101" s="213" t="s">
        <v>19</v>
      </c>
      <c r="N101" s="214" t="s">
        <v>42</v>
      </c>
      <c r="O101" s="85"/>
      <c r="P101" s="215">
        <f>O101*H101</f>
        <v>0</v>
      </c>
      <c r="Q101" s="215">
        <v>0</v>
      </c>
      <c r="R101" s="215">
        <f>Q101*H101</f>
        <v>0</v>
      </c>
      <c r="S101" s="215">
        <v>0</v>
      </c>
      <c r="T101" s="216">
        <f>S101*H101</f>
        <v>0</v>
      </c>
      <c r="U101" s="39"/>
      <c r="V101" s="39"/>
      <c r="W101" s="39"/>
      <c r="X101" s="39"/>
      <c r="Y101" s="39"/>
      <c r="Z101" s="39"/>
      <c r="AA101" s="39"/>
      <c r="AB101" s="39"/>
      <c r="AC101" s="39"/>
      <c r="AD101" s="39"/>
      <c r="AE101" s="39"/>
      <c r="AR101" s="217" t="s">
        <v>137</v>
      </c>
      <c r="AT101" s="217" t="s">
        <v>124</v>
      </c>
      <c r="AU101" s="217" t="s">
        <v>71</v>
      </c>
      <c r="AY101" s="18" t="s">
        <v>121</v>
      </c>
      <c r="BE101" s="218">
        <f>IF(N101="základní",J101,0)</f>
        <v>0</v>
      </c>
      <c r="BF101" s="218">
        <f>IF(N101="snížená",J101,0)</f>
        <v>0</v>
      </c>
      <c r="BG101" s="218">
        <f>IF(N101="zákl. přenesená",J101,0)</f>
        <v>0</v>
      </c>
      <c r="BH101" s="218">
        <f>IF(N101="sníž. přenesená",J101,0)</f>
        <v>0</v>
      </c>
      <c r="BI101" s="218">
        <f>IF(N101="nulová",J101,0)</f>
        <v>0</v>
      </c>
      <c r="BJ101" s="18" t="s">
        <v>79</v>
      </c>
      <c r="BK101" s="218">
        <f>ROUND(I101*H101,2)</f>
        <v>0</v>
      </c>
      <c r="BL101" s="18" t="s">
        <v>137</v>
      </c>
      <c r="BM101" s="217" t="s">
        <v>713</v>
      </c>
    </row>
    <row r="102" spans="1:65" s="2" customFormat="1" ht="44.25" customHeight="1">
      <c r="A102" s="39"/>
      <c r="B102" s="40"/>
      <c r="C102" s="205" t="s">
        <v>168</v>
      </c>
      <c r="D102" s="205" t="s">
        <v>124</v>
      </c>
      <c r="E102" s="207" t="s">
        <v>364</v>
      </c>
      <c r="F102" s="208" t="s">
        <v>365</v>
      </c>
      <c r="G102" s="209" t="s">
        <v>136</v>
      </c>
      <c r="H102" s="210">
        <v>2</v>
      </c>
      <c r="I102" s="211"/>
      <c r="J102" s="212">
        <f>ROUND(I102*H102,2)</f>
        <v>0</v>
      </c>
      <c r="K102" s="208" t="s">
        <v>128</v>
      </c>
      <c r="L102" s="45"/>
      <c r="M102" s="213" t="s">
        <v>19</v>
      </c>
      <c r="N102" s="214" t="s">
        <v>42</v>
      </c>
      <c r="O102" s="85"/>
      <c r="P102" s="215">
        <f>O102*H102</f>
        <v>0</v>
      </c>
      <c r="Q102" s="215">
        <v>0</v>
      </c>
      <c r="R102" s="215">
        <f>Q102*H102</f>
        <v>0</v>
      </c>
      <c r="S102" s="215">
        <v>0</v>
      </c>
      <c r="T102" s="216">
        <f>S102*H102</f>
        <v>0</v>
      </c>
      <c r="U102" s="39"/>
      <c r="V102" s="39"/>
      <c r="W102" s="39"/>
      <c r="X102" s="39"/>
      <c r="Y102" s="39"/>
      <c r="Z102" s="39"/>
      <c r="AA102" s="39"/>
      <c r="AB102" s="39"/>
      <c r="AC102" s="39"/>
      <c r="AD102" s="39"/>
      <c r="AE102" s="39"/>
      <c r="AR102" s="217" t="s">
        <v>137</v>
      </c>
      <c r="AT102" s="217" t="s">
        <v>124</v>
      </c>
      <c r="AU102" s="217" t="s">
        <v>71</v>
      </c>
      <c r="AY102" s="18" t="s">
        <v>121</v>
      </c>
      <c r="BE102" s="218">
        <f>IF(N102="základní",J102,0)</f>
        <v>0</v>
      </c>
      <c r="BF102" s="218">
        <f>IF(N102="snížená",J102,0)</f>
        <v>0</v>
      </c>
      <c r="BG102" s="218">
        <f>IF(N102="zákl. přenesená",J102,0)</f>
        <v>0</v>
      </c>
      <c r="BH102" s="218">
        <f>IF(N102="sníž. přenesená",J102,0)</f>
        <v>0</v>
      </c>
      <c r="BI102" s="218">
        <f>IF(N102="nulová",J102,0)</f>
        <v>0</v>
      </c>
      <c r="BJ102" s="18" t="s">
        <v>79</v>
      </c>
      <c r="BK102" s="218">
        <f>ROUND(I102*H102,2)</f>
        <v>0</v>
      </c>
      <c r="BL102" s="18" t="s">
        <v>137</v>
      </c>
      <c r="BM102" s="217" t="s">
        <v>714</v>
      </c>
    </row>
    <row r="103" spans="1:51" s="13" customFormat="1" ht="12">
      <c r="A103" s="13"/>
      <c r="B103" s="219"/>
      <c r="C103" s="220"/>
      <c r="D103" s="221" t="s">
        <v>131</v>
      </c>
      <c r="E103" s="222" t="s">
        <v>19</v>
      </c>
      <c r="F103" s="223" t="s">
        <v>715</v>
      </c>
      <c r="G103" s="220"/>
      <c r="H103" s="222" t="s">
        <v>19</v>
      </c>
      <c r="I103" s="224"/>
      <c r="J103" s="220"/>
      <c r="K103" s="220"/>
      <c r="L103" s="225"/>
      <c r="M103" s="226"/>
      <c r="N103" s="227"/>
      <c r="O103" s="227"/>
      <c r="P103" s="227"/>
      <c r="Q103" s="227"/>
      <c r="R103" s="227"/>
      <c r="S103" s="227"/>
      <c r="T103" s="228"/>
      <c r="U103" s="13"/>
      <c r="V103" s="13"/>
      <c r="W103" s="13"/>
      <c r="X103" s="13"/>
      <c r="Y103" s="13"/>
      <c r="Z103" s="13"/>
      <c r="AA103" s="13"/>
      <c r="AB103" s="13"/>
      <c r="AC103" s="13"/>
      <c r="AD103" s="13"/>
      <c r="AE103" s="13"/>
      <c r="AT103" s="229" t="s">
        <v>131</v>
      </c>
      <c r="AU103" s="229" t="s">
        <v>71</v>
      </c>
      <c r="AV103" s="13" t="s">
        <v>79</v>
      </c>
      <c r="AW103" s="13" t="s">
        <v>32</v>
      </c>
      <c r="AX103" s="13" t="s">
        <v>71</v>
      </c>
      <c r="AY103" s="229" t="s">
        <v>121</v>
      </c>
    </row>
    <row r="104" spans="1:51" s="14" customFormat="1" ht="12">
      <c r="A104" s="14"/>
      <c r="B104" s="230"/>
      <c r="C104" s="231"/>
      <c r="D104" s="221" t="s">
        <v>131</v>
      </c>
      <c r="E104" s="232" t="s">
        <v>19</v>
      </c>
      <c r="F104" s="233" t="s">
        <v>81</v>
      </c>
      <c r="G104" s="231"/>
      <c r="H104" s="234">
        <v>2</v>
      </c>
      <c r="I104" s="235"/>
      <c r="J104" s="231"/>
      <c r="K104" s="231"/>
      <c r="L104" s="236"/>
      <c r="M104" s="268"/>
      <c r="N104" s="269"/>
      <c r="O104" s="269"/>
      <c r="P104" s="269"/>
      <c r="Q104" s="269"/>
      <c r="R104" s="269"/>
      <c r="S104" s="269"/>
      <c r="T104" s="270"/>
      <c r="U104" s="14"/>
      <c r="V104" s="14"/>
      <c r="W104" s="14"/>
      <c r="X104" s="14"/>
      <c r="Y104" s="14"/>
      <c r="Z104" s="14"/>
      <c r="AA104" s="14"/>
      <c r="AB104" s="14"/>
      <c r="AC104" s="14"/>
      <c r="AD104" s="14"/>
      <c r="AE104" s="14"/>
      <c r="AT104" s="240" t="s">
        <v>131</v>
      </c>
      <c r="AU104" s="240" t="s">
        <v>71</v>
      </c>
      <c r="AV104" s="14" t="s">
        <v>81</v>
      </c>
      <c r="AW104" s="14" t="s">
        <v>32</v>
      </c>
      <c r="AX104" s="14" t="s">
        <v>79</v>
      </c>
      <c r="AY104" s="240" t="s">
        <v>121</v>
      </c>
    </row>
    <row r="105" spans="1:31" s="2" customFormat="1" ht="6.95" customHeight="1">
      <c r="A105" s="39"/>
      <c r="B105" s="60"/>
      <c r="C105" s="61"/>
      <c r="D105" s="61"/>
      <c r="E105" s="61"/>
      <c r="F105" s="61"/>
      <c r="G105" s="61"/>
      <c r="H105" s="61"/>
      <c r="I105" s="61"/>
      <c r="J105" s="61"/>
      <c r="K105" s="61"/>
      <c r="L105" s="45"/>
      <c r="M105" s="39"/>
      <c r="O105" s="39"/>
      <c r="P105" s="39"/>
      <c r="Q105" s="39"/>
      <c r="R105" s="39"/>
      <c r="S105" s="39"/>
      <c r="T105" s="39"/>
      <c r="U105" s="39"/>
      <c r="V105" s="39"/>
      <c r="W105" s="39"/>
      <c r="X105" s="39"/>
      <c r="Y105" s="39"/>
      <c r="Z105" s="39"/>
      <c r="AA105" s="39"/>
      <c r="AB105" s="39"/>
      <c r="AC105" s="39"/>
      <c r="AD105" s="39"/>
      <c r="AE105" s="39"/>
    </row>
  </sheetData>
  <sheetProtection password="CC35" sheet="1" objects="1" scenarios="1" formatColumns="0" formatRows="0" autoFilter="0"/>
  <autoFilter ref="C78:K104"/>
  <mergeCells count="9">
    <mergeCell ref="E7:H7"/>
    <mergeCell ref="E9:H9"/>
    <mergeCell ref="E18:H18"/>
    <mergeCell ref="E27:H27"/>
    <mergeCell ref="E48:H48"/>
    <mergeCell ref="E50:H50"/>
    <mergeCell ref="E69:H69"/>
    <mergeCell ref="E71:H7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8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93</v>
      </c>
    </row>
    <row r="3" spans="2:46" s="1" customFormat="1" ht="6.95" customHeight="1">
      <c r="B3" s="129"/>
      <c r="C3" s="130"/>
      <c r="D3" s="130"/>
      <c r="E3" s="130"/>
      <c r="F3" s="130"/>
      <c r="G3" s="130"/>
      <c r="H3" s="130"/>
      <c r="I3" s="130"/>
      <c r="J3" s="130"/>
      <c r="K3" s="130"/>
      <c r="L3" s="21"/>
      <c r="AT3" s="18" t="s">
        <v>81</v>
      </c>
    </row>
    <row r="4" spans="2:46" s="1" customFormat="1" ht="24.95" customHeight="1">
      <c r="B4" s="21"/>
      <c r="D4" s="131" t="s">
        <v>97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Oprava staniční koleje v žst. Ústí n.L západ 2, 2b.SK_OPRAVA Č. 2</v>
      </c>
      <c r="F7" s="133"/>
      <c r="G7" s="133"/>
      <c r="H7" s="133"/>
      <c r="L7" s="21"/>
    </row>
    <row r="8" spans="1:31" s="2" customFormat="1" ht="12" customHeight="1">
      <c r="A8" s="39"/>
      <c r="B8" s="45"/>
      <c r="C8" s="39"/>
      <c r="D8" s="133" t="s">
        <v>98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716</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26. 10. 2022</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22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33</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34</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35</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37</v>
      </c>
      <c r="E30" s="39"/>
      <c r="F30" s="39"/>
      <c r="G30" s="39"/>
      <c r="H30" s="39"/>
      <c r="I30" s="39"/>
      <c r="J30" s="145">
        <f>ROUND(J79,2)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39</v>
      </c>
      <c r="G32" s="39"/>
      <c r="H32" s="39"/>
      <c r="I32" s="146" t="s">
        <v>38</v>
      </c>
      <c r="J32" s="146" t="s">
        <v>40</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41</v>
      </c>
      <c r="E33" s="133" t="s">
        <v>42</v>
      </c>
      <c r="F33" s="148">
        <f>ROUND((SUM(BE79:BE86)),2)</f>
        <v>0</v>
      </c>
      <c r="G33" s="39"/>
      <c r="H33" s="39"/>
      <c r="I33" s="149">
        <v>0.21</v>
      </c>
      <c r="J33" s="148">
        <f>ROUND(((SUM(BE79:BE86))*I33),2)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43</v>
      </c>
      <c r="F34" s="148">
        <f>ROUND((SUM(BF79:BF86)),2)</f>
        <v>0</v>
      </c>
      <c r="G34" s="39"/>
      <c r="H34" s="39"/>
      <c r="I34" s="149">
        <v>0.15</v>
      </c>
      <c r="J34" s="148">
        <f>ROUND(((SUM(BF79:BF86))*I34),2)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44</v>
      </c>
      <c r="F35" s="148">
        <f>ROUND((SUM(BG79:BG86)),2)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45</v>
      </c>
      <c r="F36" s="148">
        <f>ROUND((SUM(BH79:BH86)),2)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46</v>
      </c>
      <c r="F37" s="148">
        <f>ROUND((SUM(BI79:BI86)),2)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47</v>
      </c>
      <c r="E39" s="152"/>
      <c r="F39" s="152"/>
      <c r="G39" s="153" t="s">
        <v>48</v>
      </c>
      <c r="H39" s="154" t="s">
        <v>49</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Oprava staniční koleje v žst. Ústí n.L západ 2, 2b.SK_OPRAVA Č. 2</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98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07 - Materiál dodávaný objednatelem NEOCEŇOVAT</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26. 10. 2022</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OŘ Ústí nad Labem</v>
      </c>
      <c r="G54" s="41"/>
      <c r="H54" s="41"/>
      <c r="I54" s="33" t="s">
        <v>31</v>
      </c>
      <c r="J54" s="37" t="str">
        <f>E21</f>
        <v xml:space="preserve"> </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33</v>
      </c>
      <c r="J55" s="37" t="str">
        <f>E24</f>
        <v>Tomáš Šrédl</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101</v>
      </c>
      <c r="D57" s="163"/>
      <c r="E57" s="163"/>
      <c r="F57" s="163"/>
      <c r="G57" s="163"/>
      <c r="H57" s="163"/>
      <c r="I57" s="163"/>
      <c r="J57" s="164" t="s">
        <v>102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69</v>
      </c>
      <c r="D59" s="41"/>
      <c r="E59" s="41"/>
      <c r="F59" s="41"/>
      <c r="G59" s="41"/>
      <c r="H59" s="41"/>
      <c r="I59" s="41"/>
      <c r="J59" s="103">
        <f>J79</f>
        <v>0</v>
      </c>
      <c r="K59" s="41"/>
      <c r="L59" s="135"/>
      <c r="S59" s="39"/>
      <c r="T59" s="39"/>
      <c r="U59" s="39"/>
      <c r="V59" s="39"/>
      <c r="W59" s="39"/>
      <c r="X59" s="39"/>
      <c r="Y59" s="39"/>
      <c r="Z59" s="39"/>
      <c r="AA59" s="39"/>
      <c r="AB59" s="39"/>
      <c r="AC59" s="39"/>
      <c r="AD59" s="39"/>
      <c r="AE59" s="39"/>
      <c r="AU59" s="18" t="s">
        <v>103</v>
      </c>
    </row>
    <row r="60" spans="1:31" s="2" customFormat="1" ht="21.8" customHeight="1">
      <c r="A60" s="39"/>
      <c r="B60" s="40"/>
      <c r="C60" s="41"/>
      <c r="D60" s="41"/>
      <c r="E60" s="41"/>
      <c r="F60" s="41"/>
      <c r="G60" s="41"/>
      <c r="H60" s="41"/>
      <c r="I60" s="41"/>
      <c r="J60" s="41"/>
      <c r="K60" s="41"/>
      <c r="L60" s="135"/>
      <c r="S60" s="39"/>
      <c r="T60" s="39"/>
      <c r="U60" s="39"/>
      <c r="V60" s="39"/>
      <c r="W60" s="39"/>
      <c r="X60" s="39"/>
      <c r="Y60" s="39"/>
      <c r="Z60" s="39"/>
      <c r="AA60" s="39"/>
      <c r="AB60" s="39"/>
      <c r="AC60" s="39"/>
      <c r="AD60" s="39"/>
      <c r="AE60" s="39"/>
    </row>
    <row r="61" spans="1:31" s="2" customFormat="1" ht="6.95" customHeight="1">
      <c r="A61" s="39"/>
      <c r="B61" s="60"/>
      <c r="C61" s="61"/>
      <c r="D61" s="61"/>
      <c r="E61" s="61"/>
      <c r="F61" s="61"/>
      <c r="G61" s="61"/>
      <c r="H61" s="61"/>
      <c r="I61" s="61"/>
      <c r="J61" s="61"/>
      <c r="K61" s="61"/>
      <c r="L61" s="135"/>
      <c r="S61" s="39"/>
      <c r="T61" s="39"/>
      <c r="U61" s="39"/>
      <c r="V61" s="39"/>
      <c r="W61" s="39"/>
      <c r="X61" s="39"/>
      <c r="Y61" s="39"/>
      <c r="Z61" s="39"/>
      <c r="AA61" s="39"/>
      <c r="AB61" s="39"/>
      <c r="AC61" s="39"/>
      <c r="AD61" s="39"/>
      <c r="AE61" s="39"/>
    </row>
    <row r="65" spans="1:31" s="2" customFormat="1" ht="6.95" customHeight="1">
      <c r="A65" s="39"/>
      <c r="B65" s="62"/>
      <c r="C65" s="63"/>
      <c r="D65" s="63"/>
      <c r="E65" s="63"/>
      <c r="F65" s="63"/>
      <c r="G65" s="63"/>
      <c r="H65" s="63"/>
      <c r="I65" s="63"/>
      <c r="J65" s="63"/>
      <c r="K65" s="63"/>
      <c r="L65" s="135"/>
      <c r="S65" s="39"/>
      <c r="T65" s="39"/>
      <c r="U65" s="39"/>
      <c r="V65" s="39"/>
      <c r="W65" s="39"/>
      <c r="X65" s="39"/>
      <c r="Y65" s="39"/>
      <c r="Z65" s="39"/>
      <c r="AA65" s="39"/>
      <c r="AB65" s="39"/>
      <c r="AC65" s="39"/>
      <c r="AD65" s="39"/>
      <c r="AE65" s="39"/>
    </row>
    <row r="66" spans="1:31" s="2" customFormat="1" ht="24.95" customHeight="1">
      <c r="A66" s="39"/>
      <c r="B66" s="40"/>
      <c r="C66" s="24" t="s">
        <v>106</v>
      </c>
      <c r="D66" s="41"/>
      <c r="E66" s="41"/>
      <c r="F66" s="41"/>
      <c r="G66" s="41"/>
      <c r="H66" s="41"/>
      <c r="I66" s="41"/>
      <c r="J66" s="41"/>
      <c r="K66" s="41"/>
      <c r="L66" s="135"/>
      <c r="S66" s="39"/>
      <c r="T66" s="39"/>
      <c r="U66" s="39"/>
      <c r="V66" s="39"/>
      <c r="W66" s="39"/>
      <c r="X66" s="39"/>
      <c r="Y66" s="39"/>
      <c r="Z66" s="39"/>
      <c r="AA66" s="39"/>
      <c r="AB66" s="39"/>
      <c r="AC66" s="39"/>
      <c r="AD66" s="39"/>
      <c r="AE66" s="39"/>
    </row>
    <row r="67" spans="1:31" s="2" customFormat="1" ht="6.95" customHeight="1">
      <c r="A67" s="39"/>
      <c r="B67" s="40"/>
      <c r="C67" s="41"/>
      <c r="D67" s="41"/>
      <c r="E67" s="41"/>
      <c r="F67" s="41"/>
      <c r="G67" s="41"/>
      <c r="H67" s="41"/>
      <c r="I67" s="41"/>
      <c r="J67" s="41"/>
      <c r="K67" s="41"/>
      <c r="L67" s="135"/>
      <c r="S67" s="39"/>
      <c r="T67" s="39"/>
      <c r="U67" s="39"/>
      <c r="V67" s="39"/>
      <c r="W67" s="39"/>
      <c r="X67" s="39"/>
      <c r="Y67" s="39"/>
      <c r="Z67" s="39"/>
      <c r="AA67" s="39"/>
      <c r="AB67" s="39"/>
      <c r="AC67" s="39"/>
      <c r="AD67" s="39"/>
      <c r="AE67" s="39"/>
    </row>
    <row r="68" spans="1:31" s="2" customFormat="1" ht="12" customHeight="1">
      <c r="A68" s="39"/>
      <c r="B68" s="40"/>
      <c r="C68" s="33" t="s">
        <v>16</v>
      </c>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16.5" customHeight="1">
      <c r="A69" s="39"/>
      <c r="B69" s="40"/>
      <c r="C69" s="41"/>
      <c r="D69" s="41"/>
      <c r="E69" s="161" t="str">
        <f>E7</f>
        <v>Oprava staniční koleje v žst. Ústí n.L západ 2, 2b.SK_OPRAVA Č. 2</v>
      </c>
      <c r="F69" s="33"/>
      <c r="G69" s="33"/>
      <c r="H69" s="33"/>
      <c r="I69" s="41"/>
      <c r="J69" s="41"/>
      <c r="K69" s="41"/>
      <c r="L69" s="135"/>
      <c r="S69" s="39"/>
      <c r="T69" s="39"/>
      <c r="U69" s="39"/>
      <c r="V69" s="39"/>
      <c r="W69" s="39"/>
      <c r="X69" s="39"/>
      <c r="Y69" s="39"/>
      <c r="Z69" s="39"/>
      <c r="AA69" s="39"/>
      <c r="AB69" s="39"/>
      <c r="AC69" s="39"/>
      <c r="AD69" s="39"/>
      <c r="AE69" s="39"/>
    </row>
    <row r="70" spans="1:31" s="2" customFormat="1" ht="12" customHeight="1">
      <c r="A70" s="39"/>
      <c r="B70" s="40"/>
      <c r="C70" s="33" t="s">
        <v>98</v>
      </c>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16.5" customHeight="1">
      <c r="A71" s="39"/>
      <c r="B71" s="40"/>
      <c r="C71" s="41"/>
      <c r="D71" s="41"/>
      <c r="E71" s="70" t="str">
        <f>E9</f>
        <v>07 - Materiál dodávaný objednatelem NEOCEŇOVAT</v>
      </c>
      <c r="F71" s="41"/>
      <c r="G71" s="41"/>
      <c r="H71" s="41"/>
      <c r="I71" s="41"/>
      <c r="J71" s="41"/>
      <c r="K71" s="41"/>
      <c r="L71" s="135"/>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21</v>
      </c>
      <c r="D73" s="41"/>
      <c r="E73" s="41"/>
      <c r="F73" s="28" t="str">
        <f>F12</f>
        <v xml:space="preserve"> </v>
      </c>
      <c r="G73" s="41"/>
      <c r="H73" s="41"/>
      <c r="I73" s="33" t="s">
        <v>23</v>
      </c>
      <c r="J73" s="73" t="str">
        <f>IF(J12="","",J12)</f>
        <v>26. 10. 2022</v>
      </c>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5.15" customHeight="1">
      <c r="A75" s="39"/>
      <c r="B75" s="40"/>
      <c r="C75" s="33" t="s">
        <v>25</v>
      </c>
      <c r="D75" s="41"/>
      <c r="E75" s="41"/>
      <c r="F75" s="28" t="str">
        <f>E15</f>
        <v>OŘ Ústí nad Labem</v>
      </c>
      <c r="G75" s="41"/>
      <c r="H75" s="41"/>
      <c r="I75" s="33" t="s">
        <v>31</v>
      </c>
      <c r="J75" s="37" t="str">
        <f>E21</f>
        <v xml:space="preserve"> </v>
      </c>
      <c r="K75" s="41"/>
      <c r="L75" s="135"/>
      <c r="S75" s="39"/>
      <c r="T75" s="39"/>
      <c r="U75" s="39"/>
      <c r="V75" s="39"/>
      <c r="W75" s="39"/>
      <c r="X75" s="39"/>
      <c r="Y75" s="39"/>
      <c r="Z75" s="39"/>
      <c r="AA75" s="39"/>
      <c r="AB75" s="39"/>
      <c r="AC75" s="39"/>
      <c r="AD75" s="39"/>
      <c r="AE75" s="39"/>
    </row>
    <row r="76" spans="1:31" s="2" customFormat="1" ht="15.15" customHeight="1">
      <c r="A76" s="39"/>
      <c r="B76" s="40"/>
      <c r="C76" s="33" t="s">
        <v>29</v>
      </c>
      <c r="D76" s="41"/>
      <c r="E76" s="41"/>
      <c r="F76" s="28" t="str">
        <f>IF(E18="","",E18)</f>
        <v>Vyplň údaj</v>
      </c>
      <c r="G76" s="41"/>
      <c r="H76" s="41"/>
      <c r="I76" s="33" t="s">
        <v>33</v>
      </c>
      <c r="J76" s="37" t="str">
        <f>E24</f>
        <v>Tomáš Šrédl</v>
      </c>
      <c r="K76" s="41"/>
      <c r="L76" s="135"/>
      <c r="S76" s="39"/>
      <c r="T76" s="39"/>
      <c r="U76" s="39"/>
      <c r="V76" s="39"/>
      <c r="W76" s="39"/>
      <c r="X76" s="39"/>
      <c r="Y76" s="39"/>
      <c r="Z76" s="39"/>
      <c r="AA76" s="39"/>
      <c r="AB76" s="39"/>
      <c r="AC76" s="39"/>
      <c r="AD76" s="39"/>
      <c r="AE76" s="39"/>
    </row>
    <row r="77" spans="1:31" s="2" customFormat="1" ht="10.3"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11" customFormat="1" ht="29.25" customHeight="1">
      <c r="A78" s="178"/>
      <c r="B78" s="179"/>
      <c r="C78" s="180" t="s">
        <v>107</v>
      </c>
      <c r="D78" s="181" t="s">
        <v>56</v>
      </c>
      <c r="E78" s="181" t="s">
        <v>52</v>
      </c>
      <c r="F78" s="181" t="s">
        <v>53</v>
      </c>
      <c r="G78" s="181" t="s">
        <v>108</v>
      </c>
      <c r="H78" s="181" t="s">
        <v>109</v>
      </c>
      <c r="I78" s="181" t="s">
        <v>110</v>
      </c>
      <c r="J78" s="181" t="s">
        <v>102</v>
      </c>
      <c r="K78" s="182" t="s">
        <v>111</v>
      </c>
      <c r="L78" s="183"/>
      <c r="M78" s="93" t="s">
        <v>19</v>
      </c>
      <c r="N78" s="94" t="s">
        <v>41</v>
      </c>
      <c r="O78" s="94" t="s">
        <v>112</v>
      </c>
      <c r="P78" s="94" t="s">
        <v>113</v>
      </c>
      <c r="Q78" s="94" t="s">
        <v>114</v>
      </c>
      <c r="R78" s="94" t="s">
        <v>115</v>
      </c>
      <c r="S78" s="94" t="s">
        <v>116</v>
      </c>
      <c r="T78" s="95" t="s">
        <v>117</v>
      </c>
      <c r="U78" s="178"/>
      <c r="V78" s="178"/>
      <c r="W78" s="178"/>
      <c r="X78" s="178"/>
      <c r="Y78" s="178"/>
      <c r="Z78" s="178"/>
      <c r="AA78" s="178"/>
      <c r="AB78" s="178"/>
      <c r="AC78" s="178"/>
      <c r="AD78" s="178"/>
      <c r="AE78" s="178"/>
    </row>
    <row r="79" spans="1:63" s="2" customFormat="1" ht="22.8" customHeight="1">
      <c r="A79" s="39"/>
      <c r="B79" s="40"/>
      <c r="C79" s="100" t="s">
        <v>118</v>
      </c>
      <c r="D79" s="41"/>
      <c r="E79" s="41"/>
      <c r="F79" s="41"/>
      <c r="G79" s="41"/>
      <c r="H79" s="41"/>
      <c r="I79" s="41"/>
      <c r="J79" s="184">
        <f>BK79</f>
        <v>0</v>
      </c>
      <c r="K79" s="41"/>
      <c r="L79" s="45"/>
      <c r="M79" s="96"/>
      <c r="N79" s="185"/>
      <c r="O79" s="97"/>
      <c r="P79" s="186">
        <f>SUM(P80:P86)</f>
        <v>0</v>
      </c>
      <c r="Q79" s="97"/>
      <c r="R79" s="186">
        <f>SUM(R80:R86)</f>
        <v>187.60000000000002</v>
      </c>
      <c r="S79" s="97"/>
      <c r="T79" s="187">
        <f>SUM(T80:T86)</f>
        <v>0</v>
      </c>
      <c r="U79" s="39"/>
      <c r="V79" s="39"/>
      <c r="W79" s="39"/>
      <c r="X79" s="39"/>
      <c r="Y79" s="39"/>
      <c r="Z79" s="39"/>
      <c r="AA79" s="39"/>
      <c r="AB79" s="39"/>
      <c r="AC79" s="39"/>
      <c r="AD79" s="39"/>
      <c r="AE79" s="39"/>
      <c r="AT79" s="18" t="s">
        <v>70</v>
      </c>
      <c r="AU79" s="18" t="s">
        <v>103</v>
      </c>
      <c r="BK79" s="188">
        <f>SUM(BK80:BK86)</f>
        <v>0</v>
      </c>
    </row>
    <row r="80" spans="1:65" s="2" customFormat="1" ht="16.5" customHeight="1">
      <c r="A80" s="39"/>
      <c r="B80" s="40"/>
      <c r="C80" s="242" t="s">
        <v>79</v>
      </c>
      <c r="D80" s="242" t="s">
        <v>158</v>
      </c>
      <c r="E80" s="243" t="s">
        <v>717</v>
      </c>
      <c r="F80" s="244" t="s">
        <v>718</v>
      </c>
      <c r="G80" s="245" t="s">
        <v>136</v>
      </c>
      <c r="H80" s="246">
        <v>556</v>
      </c>
      <c r="I80" s="247"/>
      <c r="J80" s="248">
        <f>ROUND(I80*H80,2)</f>
        <v>0</v>
      </c>
      <c r="K80" s="244" t="s">
        <v>128</v>
      </c>
      <c r="L80" s="249"/>
      <c r="M80" s="250" t="s">
        <v>19</v>
      </c>
      <c r="N80" s="251" t="s">
        <v>42</v>
      </c>
      <c r="O80" s="85"/>
      <c r="P80" s="215">
        <f>O80*H80</f>
        <v>0</v>
      </c>
      <c r="Q80" s="215">
        <v>0.33</v>
      </c>
      <c r="R80" s="215">
        <f>Q80*H80</f>
        <v>183.48000000000002</v>
      </c>
      <c r="S80" s="215">
        <v>0</v>
      </c>
      <c r="T80" s="216">
        <f>S80*H80</f>
        <v>0</v>
      </c>
      <c r="U80" s="39"/>
      <c r="V80" s="39"/>
      <c r="W80" s="39"/>
      <c r="X80" s="39"/>
      <c r="Y80" s="39"/>
      <c r="Z80" s="39"/>
      <c r="AA80" s="39"/>
      <c r="AB80" s="39"/>
      <c r="AC80" s="39"/>
      <c r="AD80" s="39"/>
      <c r="AE80" s="39"/>
      <c r="AR80" s="217" t="s">
        <v>161</v>
      </c>
      <c r="AT80" s="217" t="s">
        <v>158</v>
      </c>
      <c r="AU80" s="217" t="s">
        <v>71</v>
      </c>
      <c r="AY80" s="18" t="s">
        <v>121</v>
      </c>
      <c r="BE80" s="218">
        <f>IF(N80="základní",J80,0)</f>
        <v>0</v>
      </c>
      <c r="BF80" s="218">
        <f>IF(N80="snížená",J80,0)</f>
        <v>0</v>
      </c>
      <c r="BG80" s="218">
        <f>IF(N80="zákl. přenesená",J80,0)</f>
        <v>0</v>
      </c>
      <c r="BH80" s="218">
        <f>IF(N80="sníž. přenesená",J80,0)</f>
        <v>0</v>
      </c>
      <c r="BI80" s="218">
        <f>IF(N80="nulová",J80,0)</f>
        <v>0</v>
      </c>
      <c r="BJ80" s="18" t="s">
        <v>79</v>
      </c>
      <c r="BK80" s="218">
        <f>ROUND(I80*H80,2)</f>
        <v>0</v>
      </c>
      <c r="BL80" s="18" t="s">
        <v>137</v>
      </c>
      <c r="BM80" s="217" t="s">
        <v>719</v>
      </c>
    </row>
    <row r="81" spans="1:51" s="14" customFormat="1" ht="12">
      <c r="A81" s="14"/>
      <c r="B81" s="230"/>
      <c r="C81" s="231"/>
      <c r="D81" s="221" t="s">
        <v>131</v>
      </c>
      <c r="E81" s="232" t="s">
        <v>19</v>
      </c>
      <c r="F81" s="233" t="s">
        <v>720</v>
      </c>
      <c r="G81" s="231"/>
      <c r="H81" s="234">
        <v>556</v>
      </c>
      <c r="I81" s="235"/>
      <c r="J81" s="231"/>
      <c r="K81" s="231"/>
      <c r="L81" s="236"/>
      <c r="M81" s="237"/>
      <c r="N81" s="238"/>
      <c r="O81" s="238"/>
      <c r="P81" s="238"/>
      <c r="Q81" s="238"/>
      <c r="R81" s="238"/>
      <c r="S81" s="238"/>
      <c r="T81" s="239"/>
      <c r="U81" s="14"/>
      <c r="V81" s="14"/>
      <c r="W81" s="14"/>
      <c r="X81" s="14"/>
      <c r="Y81" s="14"/>
      <c r="Z81" s="14"/>
      <c r="AA81" s="14"/>
      <c r="AB81" s="14"/>
      <c r="AC81" s="14"/>
      <c r="AD81" s="14"/>
      <c r="AE81" s="14"/>
      <c r="AT81" s="240" t="s">
        <v>131</v>
      </c>
      <c r="AU81" s="240" t="s">
        <v>71</v>
      </c>
      <c r="AV81" s="14" t="s">
        <v>81</v>
      </c>
      <c r="AW81" s="14" t="s">
        <v>32</v>
      </c>
      <c r="AX81" s="14" t="s">
        <v>79</v>
      </c>
      <c r="AY81" s="240" t="s">
        <v>121</v>
      </c>
    </row>
    <row r="82" spans="1:65" s="2" customFormat="1" ht="16.5" customHeight="1">
      <c r="A82" s="39"/>
      <c r="B82" s="40"/>
      <c r="C82" s="242" t="s">
        <v>81</v>
      </c>
      <c r="D82" s="242" t="s">
        <v>158</v>
      </c>
      <c r="E82" s="243" t="s">
        <v>721</v>
      </c>
      <c r="F82" s="244" t="s">
        <v>722</v>
      </c>
      <c r="G82" s="245" t="s">
        <v>136</v>
      </c>
      <c r="H82" s="246">
        <v>40</v>
      </c>
      <c r="I82" s="247"/>
      <c r="J82" s="248">
        <f>ROUND(I82*H82,2)</f>
        <v>0</v>
      </c>
      <c r="K82" s="244" t="s">
        <v>128</v>
      </c>
      <c r="L82" s="249"/>
      <c r="M82" s="250" t="s">
        <v>19</v>
      </c>
      <c r="N82" s="251" t="s">
        <v>42</v>
      </c>
      <c r="O82" s="85"/>
      <c r="P82" s="215">
        <f>O82*H82</f>
        <v>0</v>
      </c>
      <c r="Q82" s="215">
        <v>0.103</v>
      </c>
      <c r="R82" s="215">
        <f>Q82*H82</f>
        <v>4.12</v>
      </c>
      <c r="S82" s="215">
        <v>0</v>
      </c>
      <c r="T82" s="216">
        <f>S82*H82</f>
        <v>0</v>
      </c>
      <c r="U82" s="39"/>
      <c r="V82" s="39"/>
      <c r="W82" s="39"/>
      <c r="X82" s="39"/>
      <c r="Y82" s="39"/>
      <c r="Z82" s="39"/>
      <c r="AA82" s="39"/>
      <c r="AB82" s="39"/>
      <c r="AC82" s="39"/>
      <c r="AD82" s="39"/>
      <c r="AE82" s="39"/>
      <c r="AR82" s="217" t="s">
        <v>161</v>
      </c>
      <c r="AT82" s="217" t="s">
        <v>158</v>
      </c>
      <c r="AU82" s="217" t="s">
        <v>71</v>
      </c>
      <c r="AY82" s="18" t="s">
        <v>121</v>
      </c>
      <c r="BE82" s="218">
        <f>IF(N82="základní",J82,0)</f>
        <v>0</v>
      </c>
      <c r="BF82" s="218">
        <f>IF(N82="snížená",J82,0)</f>
        <v>0</v>
      </c>
      <c r="BG82" s="218">
        <f>IF(N82="zákl. přenesená",J82,0)</f>
        <v>0</v>
      </c>
      <c r="BH82" s="218">
        <f>IF(N82="sníž. přenesená",J82,0)</f>
        <v>0</v>
      </c>
      <c r="BI82" s="218">
        <f>IF(N82="nulová",J82,0)</f>
        <v>0</v>
      </c>
      <c r="BJ82" s="18" t="s">
        <v>79</v>
      </c>
      <c r="BK82" s="218">
        <f>ROUND(I82*H82,2)</f>
        <v>0</v>
      </c>
      <c r="BL82" s="18" t="s">
        <v>137</v>
      </c>
      <c r="BM82" s="217" t="s">
        <v>723</v>
      </c>
    </row>
    <row r="83" spans="1:51" s="14" customFormat="1" ht="12">
      <c r="A83" s="14"/>
      <c r="B83" s="230"/>
      <c r="C83" s="231"/>
      <c r="D83" s="221" t="s">
        <v>131</v>
      </c>
      <c r="E83" s="232" t="s">
        <v>19</v>
      </c>
      <c r="F83" s="233" t="s">
        <v>724</v>
      </c>
      <c r="G83" s="231"/>
      <c r="H83" s="234">
        <v>23</v>
      </c>
      <c r="I83" s="235"/>
      <c r="J83" s="231"/>
      <c r="K83" s="231"/>
      <c r="L83" s="236"/>
      <c r="M83" s="237"/>
      <c r="N83" s="238"/>
      <c r="O83" s="238"/>
      <c r="P83" s="238"/>
      <c r="Q83" s="238"/>
      <c r="R83" s="238"/>
      <c r="S83" s="238"/>
      <c r="T83" s="239"/>
      <c r="U83" s="14"/>
      <c r="V83" s="14"/>
      <c r="W83" s="14"/>
      <c r="X83" s="14"/>
      <c r="Y83" s="14"/>
      <c r="Z83" s="14"/>
      <c r="AA83" s="14"/>
      <c r="AB83" s="14"/>
      <c r="AC83" s="14"/>
      <c r="AD83" s="14"/>
      <c r="AE83" s="14"/>
      <c r="AT83" s="240" t="s">
        <v>131</v>
      </c>
      <c r="AU83" s="240" t="s">
        <v>71</v>
      </c>
      <c r="AV83" s="14" t="s">
        <v>81</v>
      </c>
      <c r="AW83" s="14" t="s">
        <v>32</v>
      </c>
      <c r="AX83" s="14" t="s">
        <v>71</v>
      </c>
      <c r="AY83" s="240" t="s">
        <v>121</v>
      </c>
    </row>
    <row r="84" spans="1:51" s="14" customFormat="1" ht="12">
      <c r="A84" s="14"/>
      <c r="B84" s="230"/>
      <c r="C84" s="231"/>
      <c r="D84" s="221" t="s">
        <v>131</v>
      </c>
      <c r="E84" s="232" t="s">
        <v>19</v>
      </c>
      <c r="F84" s="233" t="s">
        <v>725</v>
      </c>
      <c r="G84" s="231"/>
      <c r="H84" s="234">
        <v>10</v>
      </c>
      <c r="I84" s="235"/>
      <c r="J84" s="231"/>
      <c r="K84" s="231"/>
      <c r="L84" s="236"/>
      <c r="M84" s="237"/>
      <c r="N84" s="238"/>
      <c r="O84" s="238"/>
      <c r="P84" s="238"/>
      <c r="Q84" s="238"/>
      <c r="R84" s="238"/>
      <c r="S84" s="238"/>
      <c r="T84" s="239"/>
      <c r="U84" s="14"/>
      <c r="V84" s="14"/>
      <c r="W84" s="14"/>
      <c r="X84" s="14"/>
      <c r="Y84" s="14"/>
      <c r="Z84" s="14"/>
      <c r="AA84" s="14"/>
      <c r="AB84" s="14"/>
      <c r="AC84" s="14"/>
      <c r="AD84" s="14"/>
      <c r="AE84" s="14"/>
      <c r="AT84" s="240" t="s">
        <v>131</v>
      </c>
      <c r="AU84" s="240" t="s">
        <v>71</v>
      </c>
      <c r="AV84" s="14" t="s">
        <v>81</v>
      </c>
      <c r="AW84" s="14" t="s">
        <v>32</v>
      </c>
      <c r="AX84" s="14" t="s">
        <v>71</v>
      </c>
      <c r="AY84" s="240" t="s">
        <v>121</v>
      </c>
    </row>
    <row r="85" spans="1:51" s="14" customFormat="1" ht="12">
      <c r="A85" s="14"/>
      <c r="B85" s="230"/>
      <c r="C85" s="231"/>
      <c r="D85" s="221" t="s">
        <v>131</v>
      </c>
      <c r="E85" s="232" t="s">
        <v>19</v>
      </c>
      <c r="F85" s="233" t="s">
        <v>726</v>
      </c>
      <c r="G85" s="231"/>
      <c r="H85" s="234">
        <v>7</v>
      </c>
      <c r="I85" s="235"/>
      <c r="J85" s="231"/>
      <c r="K85" s="231"/>
      <c r="L85" s="236"/>
      <c r="M85" s="237"/>
      <c r="N85" s="238"/>
      <c r="O85" s="238"/>
      <c r="P85" s="238"/>
      <c r="Q85" s="238"/>
      <c r="R85" s="238"/>
      <c r="S85" s="238"/>
      <c r="T85" s="239"/>
      <c r="U85" s="14"/>
      <c r="V85" s="14"/>
      <c r="W85" s="14"/>
      <c r="X85" s="14"/>
      <c r="Y85" s="14"/>
      <c r="Z85" s="14"/>
      <c r="AA85" s="14"/>
      <c r="AB85" s="14"/>
      <c r="AC85" s="14"/>
      <c r="AD85" s="14"/>
      <c r="AE85" s="14"/>
      <c r="AT85" s="240" t="s">
        <v>131</v>
      </c>
      <c r="AU85" s="240" t="s">
        <v>71</v>
      </c>
      <c r="AV85" s="14" t="s">
        <v>81</v>
      </c>
      <c r="AW85" s="14" t="s">
        <v>32</v>
      </c>
      <c r="AX85" s="14" t="s">
        <v>71</v>
      </c>
      <c r="AY85" s="240" t="s">
        <v>121</v>
      </c>
    </row>
    <row r="86" spans="1:51" s="15" customFormat="1" ht="12">
      <c r="A86" s="15"/>
      <c r="B86" s="255"/>
      <c r="C86" s="256"/>
      <c r="D86" s="221" t="s">
        <v>131</v>
      </c>
      <c r="E86" s="257" t="s">
        <v>19</v>
      </c>
      <c r="F86" s="258" t="s">
        <v>208</v>
      </c>
      <c r="G86" s="256"/>
      <c r="H86" s="259">
        <v>40</v>
      </c>
      <c r="I86" s="260"/>
      <c r="J86" s="256"/>
      <c r="K86" s="256"/>
      <c r="L86" s="261"/>
      <c r="M86" s="271"/>
      <c r="N86" s="272"/>
      <c r="O86" s="272"/>
      <c r="P86" s="272"/>
      <c r="Q86" s="272"/>
      <c r="R86" s="272"/>
      <c r="S86" s="272"/>
      <c r="T86" s="273"/>
      <c r="U86" s="15"/>
      <c r="V86" s="15"/>
      <c r="W86" s="15"/>
      <c r="X86" s="15"/>
      <c r="Y86" s="15"/>
      <c r="Z86" s="15"/>
      <c r="AA86" s="15"/>
      <c r="AB86" s="15"/>
      <c r="AC86" s="15"/>
      <c r="AD86" s="15"/>
      <c r="AE86" s="15"/>
      <c r="AT86" s="265" t="s">
        <v>131</v>
      </c>
      <c r="AU86" s="265" t="s">
        <v>71</v>
      </c>
      <c r="AV86" s="15" t="s">
        <v>137</v>
      </c>
      <c r="AW86" s="15" t="s">
        <v>32</v>
      </c>
      <c r="AX86" s="15" t="s">
        <v>79</v>
      </c>
      <c r="AY86" s="265" t="s">
        <v>121</v>
      </c>
    </row>
    <row r="87" spans="1:31" s="2" customFormat="1" ht="6.95" customHeight="1">
      <c r="A87" s="39"/>
      <c r="B87" s="60"/>
      <c r="C87" s="61"/>
      <c r="D87" s="61"/>
      <c r="E87" s="61"/>
      <c r="F87" s="61"/>
      <c r="G87" s="61"/>
      <c r="H87" s="61"/>
      <c r="I87" s="61"/>
      <c r="J87" s="61"/>
      <c r="K87" s="61"/>
      <c r="L87" s="45"/>
      <c r="M87" s="39"/>
      <c r="O87" s="39"/>
      <c r="P87" s="39"/>
      <c r="Q87" s="39"/>
      <c r="R87" s="39"/>
      <c r="S87" s="39"/>
      <c r="T87" s="39"/>
      <c r="U87" s="39"/>
      <c r="V87" s="39"/>
      <c r="W87" s="39"/>
      <c r="X87" s="39"/>
      <c r="Y87" s="39"/>
      <c r="Z87" s="39"/>
      <c r="AA87" s="39"/>
      <c r="AB87" s="39"/>
      <c r="AC87" s="39"/>
      <c r="AD87" s="39"/>
      <c r="AE87" s="39"/>
    </row>
  </sheetData>
  <sheetProtection password="CC35" sheet="1" objects="1" scenarios="1" formatColumns="0" formatRows="0" autoFilter="0"/>
  <autoFilter ref="C78:K86"/>
  <mergeCells count="9">
    <mergeCell ref="E7:H7"/>
    <mergeCell ref="E9:H9"/>
    <mergeCell ref="E18:H18"/>
    <mergeCell ref="E27:H27"/>
    <mergeCell ref="E48:H48"/>
    <mergeCell ref="E50:H50"/>
    <mergeCell ref="E69:H69"/>
    <mergeCell ref="E71:H7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96</v>
      </c>
    </row>
    <row r="3" spans="2:46" s="1" customFormat="1" ht="6.95" customHeight="1">
      <c r="B3" s="129"/>
      <c r="C3" s="130"/>
      <c r="D3" s="130"/>
      <c r="E3" s="130"/>
      <c r="F3" s="130"/>
      <c r="G3" s="130"/>
      <c r="H3" s="130"/>
      <c r="I3" s="130"/>
      <c r="J3" s="130"/>
      <c r="K3" s="130"/>
      <c r="L3" s="21"/>
      <c r="AT3" s="18" t="s">
        <v>81</v>
      </c>
    </row>
    <row r="4" spans="2:46" s="1" customFormat="1" ht="24.95" customHeight="1">
      <c r="B4" s="21"/>
      <c r="D4" s="131" t="s">
        <v>97</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Oprava staniční koleje v žst. Ústí n.L západ 2, 2b.SK_OPRAVA Č. 2</v>
      </c>
      <c r="F7" s="133"/>
      <c r="G7" s="133"/>
      <c r="H7" s="133"/>
      <c r="L7" s="21"/>
    </row>
    <row r="8" spans="1:31" s="2" customFormat="1" ht="12" customHeight="1">
      <c r="A8" s="39"/>
      <c r="B8" s="45"/>
      <c r="C8" s="39"/>
      <c r="D8" s="133" t="s">
        <v>98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727</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26. 10. 2022</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19</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27</v>
      </c>
      <c r="F15" s="39"/>
      <c r="G15" s="39"/>
      <c r="H15" s="39"/>
      <c r="I15" s="133" t="s">
        <v>28</v>
      </c>
      <c r="J15" s="137" t="s">
        <v>19</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29</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28</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31</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22</v>
      </c>
      <c r="F21" s="39"/>
      <c r="G21" s="39"/>
      <c r="H21" s="39"/>
      <c r="I21" s="133" t="s">
        <v>28</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33</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34</v>
      </c>
      <c r="F24" s="39"/>
      <c r="G24" s="39"/>
      <c r="H24" s="39"/>
      <c r="I24" s="133" t="s">
        <v>28</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35</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37</v>
      </c>
      <c r="E30" s="39"/>
      <c r="F30" s="39"/>
      <c r="G30" s="39"/>
      <c r="H30" s="39"/>
      <c r="I30" s="39"/>
      <c r="J30" s="145">
        <f>ROUND(J80,2)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39</v>
      </c>
      <c r="G32" s="39"/>
      <c r="H32" s="39"/>
      <c r="I32" s="146" t="s">
        <v>38</v>
      </c>
      <c r="J32" s="146" t="s">
        <v>40</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41</v>
      </c>
      <c r="E33" s="133" t="s">
        <v>42</v>
      </c>
      <c r="F33" s="148">
        <f>ROUND((SUM(BE80:BE91)),2)</f>
        <v>0</v>
      </c>
      <c r="G33" s="39"/>
      <c r="H33" s="39"/>
      <c r="I33" s="149">
        <v>0.21</v>
      </c>
      <c r="J33" s="148">
        <f>ROUND(((SUM(BE80:BE91))*I33),2)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43</v>
      </c>
      <c r="F34" s="148">
        <f>ROUND((SUM(BF80:BF91)),2)</f>
        <v>0</v>
      </c>
      <c r="G34" s="39"/>
      <c r="H34" s="39"/>
      <c r="I34" s="149">
        <v>0.15</v>
      </c>
      <c r="J34" s="148">
        <f>ROUND(((SUM(BF80:BF91))*I34),2)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44</v>
      </c>
      <c r="F35" s="148">
        <f>ROUND((SUM(BG80:BG91)),2)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45</v>
      </c>
      <c r="F36" s="148">
        <f>ROUND((SUM(BH80:BH91)),2)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46</v>
      </c>
      <c r="F37" s="148">
        <f>ROUND((SUM(BI80:BI91)),2)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47</v>
      </c>
      <c r="E39" s="152"/>
      <c r="F39" s="152"/>
      <c r="G39" s="153" t="s">
        <v>48</v>
      </c>
      <c r="H39" s="154" t="s">
        <v>49</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Oprava staniční koleje v žst. Ústí n.L západ 2, 2b.SK_OPRAVA Č. 2</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98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08 - VRN</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26. 10. 2022</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OŘ Ústí nad Labem</v>
      </c>
      <c r="G54" s="41"/>
      <c r="H54" s="41"/>
      <c r="I54" s="33" t="s">
        <v>31</v>
      </c>
      <c r="J54" s="37" t="str">
        <f>E21</f>
        <v xml:space="preserve"> </v>
      </c>
      <c r="K54" s="41"/>
      <c r="L54" s="13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33</v>
      </c>
      <c r="J55" s="37" t="str">
        <f>E24</f>
        <v>Tomáš Šrédl</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101</v>
      </c>
      <c r="D57" s="163"/>
      <c r="E57" s="163"/>
      <c r="F57" s="163"/>
      <c r="G57" s="163"/>
      <c r="H57" s="163"/>
      <c r="I57" s="163"/>
      <c r="J57" s="164" t="s">
        <v>102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69</v>
      </c>
      <c r="D59" s="41"/>
      <c r="E59" s="41"/>
      <c r="F59" s="41"/>
      <c r="G59" s="41"/>
      <c r="H59" s="41"/>
      <c r="I59" s="41"/>
      <c r="J59" s="103">
        <f>J80</f>
        <v>0</v>
      </c>
      <c r="K59" s="41"/>
      <c r="L59" s="135"/>
      <c r="S59" s="39"/>
      <c r="T59" s="39"/>
      <c r="U59" s="39"/>
      <c r="V59" s="39"/>
      <c r="W59" s="39"/>
      <c r="X59" s="39"/>
      <c r="Y59" s="39"/>
      <c r="Z59" s="39"/>
      <c r="AA59" s="39"/>
      <c r="AB59" s="39"/>
      <c r="AC59" s="39"/>
      <c r="AD59" s="39"/>
      <c r="AE59" s="39"/>
      <c r="AU59" s="18" t="s">
        <v>103</v>
      </c>
    </row>
    <row r="60" spans="1:31" s="9" customFormat="1" ht="24.95" customHeight="1">
      <c r="A60" s="9"/>
      <c r="B60" s="166"/>
      <c r="C60" s="167"/>
      <c r="D60" s="168" t="s">
        <v>728</v>
      </c>
      <c r="E60" s="169"/>
      <c r="F60" s="169"/>
      <c r="G60" s="169"/>
      <c r="H60" s="169"/>
      <c r="I60" s="169"/>
      <c r="J60" s="170">
        <f>J81</f>
        <v>0</v>
      </c>
      <c r="K60" s="167"/>
      <c r="L60" s="171"/>
      <c r="S60" s="9"/>
      <c r="T60" s="9"/>
      <c r="U60" s="9"/>
      <c r="V60" s="9"/>
      <c r="W60" s="9"/>
      <c r="X60" s="9"/>
      <c r="Y60" s="9"/>
      <c r="Z60" s="9"/>
      <c r="AA60" s="9"/>
      <c r="AB60" s="9"/>
      <c r="AC60" s="9"/>
      <c r="AD60" s="9"/>
      <c r="AE60" s="9"/>
    </row>
    <row r="61" spans="1:31" s="2" customFormat="1" ht="21.8" customHeight="1">
      <c r="A61" s="39"/>
      <c r="B61" s="40"/>
      <c r="C61" s="41"/>
      <c r="D61" s="41"/>
      <c r="E61" s="41"/>
      <c r="F61" s="41"/>
      <c r="G61" s="41"/>
      <c r="H61" s="41"/>
      <c r="I61" s="41"/>
      <c r="J61" s="41"/>
      <c r="K61" s="41"/>
      <c r="L61" s="135"/>
      <c r="S61" s="39"/>
      <c r="T61" s="39"/>
      <c r="U61" s="39"/>
      <c r="V61" s="39"/>
      <c r="W61" s="39"/>
      <c r="X61" s="39"/>
      <c r="Y61" s="39"/>
      <c r="Z61" s="39"/>
      <c r="AA61" s="39"/>
      <c r="AB61" s="39"/>
      <c r="AC61" s="39"/>
      <c r="AD61" s="39"/>
      <c r="AE61" s="39"/>
    </row>
    <row r="62" spans="1:31" s="2" customFormat="1" ht="6.95" customHeight="1">
      <c r="A62" s="39"/>
      <c r="B62" s="60"/>
      <c r="C62" s="61"/>
      <c r="D62" s="61"/>
      <c r="E62" s="61"/>
      <c r="F62" s="61"/>
      <c r="G62" s="61"/>
      <c r="H62" s="61"/>
      <c r="I62" s="61"/>
      <c r="J62" s="61"/>
      <c r="K62" s="61"/>
      <c r="L62" s="135"/>
      <c r="S62" s="39"/>
      <c r="T62" s="39"/>
      <c r="U62" s="39"/>
      <c r="V62" s="39"/>
      <c r="W62" s="39"/>
      <c r="X62" s="39"/>
      <c r="Y62" s="39"/>
      <c r="Z62" s="39"/>
      <c r="AA62" s="39"/>
      <c r="AB62" s="39"/>
      <c r="AC62" s="39"/>
      <c r="AD62" s="39"/>
      <c r="AE62" s="39"/>
    </row>
    <row r="66" spans="1:31" s="2" customFormat="1" ht="6.95" customHeight="1">
      <c r="A66" s="39"/>
      <c r="B66" s="62"/>
      <c r="C66" s="63"/>
      <c r="D66" s="63"/>
      <c r="E66" s="63"/>
      <c r="F66" s="63"/>
      <c r="G66" s="63"/>
      <c r="H66" s="63"/>
      <c r="I66" s="63"/>
      <c r="J66" s="63"/>
      <c r="K66" s="63"/>
      <c r="L66" s="135"/>
      <c r="S66" s="39"/>
      <c r="T66" s="39"/>
      <c r="U66" s="39"/>
      <c r="V66" s="39"/>
      <c r="W66" s="39"/>
      <c r="X66" s="39"/>
      <c r="Y66" s="39"/>
      <c r="Z66" s="39"/>
      <c r="AA66" s="39"/>
      <c r="AB66" s="39"/>
      <c r="AC66" s="39"/>
      <c r="AD66" s="39"/>
      <c r="AE66" s="39"/>
    </row>
    <row r="67" spans="1:31" s="2" customFormat="1" ht="24.95" customHeight="1">
      <c r="A67" s="39"/>
      <c r="B67" s="40"/>
      <c r="C67" s="24" t="s">
        <v>106</v>
      </c>
      <c r="D67" s="41"/>
      <c r="E67" s="41"/>
      <c r="F67" s="41"/>
      <c r="G67" s="41"/>
      <c r="H67" s="41"/>
      <c r="I67" s="41"/>
      <c r="J67" s="41"/>
      <c r="K67" s="41"/>
      <c r="L67" s="135"/>
      <c r="S67" s="39"/>
      <c r="T67" s="39"/>
      <c r="U67" s="39"/>
      <c r="V67" s="39"/>
      <c r="W67" s="39"/>
      <c r="X67" s="39"/>
      <c r="Y67" s="39"/>
      <c r="Z67" s="39"/>
      <c r="AA67" s="39"/>
      <c r="AB67" s="39"/>
      <c r="AC67" s="39"/>
      <c r="AD67" s="39"/>
      <c r="AE67" s="39"/>
    </row>
    <row r="68" spans="1:31" s="2" customFormat="1" ht="6.95" customHeight="1">
      <c r="A68" s="39"/>
      <c r="B68" s="40"/>
      <c r="C68" s="41"/>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12" customHeight="1">
      <c r="A69" s="39"/>
      <c r="B69" s="40"/>
      <c r="C69" s="33" t="s">
        <v>16</v>
      </c>
      <c r="D69" s="41"/>
      <c r="E69" s="41"/>
      <c r="F69" s="41"/>
      <c r="G69" s="41"/>
      <c r="H69" s="41"/>
      <c r="I69" s="41"/>
      <c r="J69" s="41"/>
      <c r="K69" s="41"/>
      <c r="L69" s="135"/>
      <c r="S69" s="39"/>
      <c r="T69" s="39"/>
      <c r="U69" s="39"/>
      <c r="V69" s="39"/>
      <c r="W69" s="39"/>
      <c r="X69" s="39"/>
      <c r="Y69" s="39"/>
      <c r="Z69" s="39"/>
      <c r="AA69" s="39"/>
      <c r="AB69" s="39"/>
      <c r="AC69" s="39"/>
      <c r="AD69" s="39"/>
      <c r="AE69" s="39"/>
    </row>
    <row r="70" spans="1:31" s="2" customFormat="1" ht="16.5" customHeight="1">
      <c r="A70" s="39"/>
      <c r="B70" s="40"/>
      <c r="C70" s="41"/>
      <c r="D70" s="41"/>
      <c r="E70" s="161" t="str">
        <f>E7</f>
        <v>Oprava staniční koleje v žst. Ústí n.L západ 2, 2b.SK_OPRAVA Č. 2</v>
      </c>
      <c r="F70" s="33"/>
      <c r="G70" s="33"/>
      <c r="H70" s="33"/>
      <c r="I70" s="41"/>
      <c r="J70" s="41"/>
      <c r="K70" s="41"/>
      <c r="L70" s="135"/>
      <c r="S70" s="39"/>
      <c r="T70" s="39"/>
      <c r="U70" s="39"/>
      <c r="V70" s="39"/>
      <c r="W70" s="39"/>
      <c r="X70" s="39"/>
      <c r="Y70" s="39"/>
      <c r="Z70" s="39"/>
      <c r="AA70" s="39"/>
      <c r="AB70" s="39"/>
      <c r="AC70" s="39"/>
      <c r="AD70" s="39"/>
      <c r="AE70" s="39"/>
    </row>
    <row r="71" spans="1:31" s="2" customFormat="1" ht="12" customHeight="1">
      <c r="A71" s="39"/>
      <c r="B71" s="40"/>
      <c r="C71" s="33" t="s">
        <v>98</v>
      </c>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16.5" customHeight="1">
      <c r="A72" s="39"/>
      <c r="B72" s="40"/>
      <c r="C72" s="41"/>
      <c r="D72" s="41"/>
      <c r="E72" s="70" t="str">
        <f>E9</f>
        <v>08 - VRN</v>
      </c>
      <c r="F72" s="41"/>
      <c r="G72" s="41"/>
      <c r="H72" s="41"/>
      <c r="I72" s="41"/>
      <c r="J72" s="41"/>
      <c r="K72" s="41"/>
      <c r="L72" s="135"/>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12" customHeight="1">
      <c r="A74" s="39"/>
      <c r="B74" s="40"/>
      <c r="C74" s="33" t="s">
        <v>21</v>
      </c>
      <c r="D74" s="41"/>
      <c r="E74" s="41"/>
      <c r="F74" s="28" t="str">
        <f>F12</f>
        <v xml:space="preserve"> </v>
      </c>
      <c r="G74" s="41"/>
      <c r="H74" s="41"/>
      <c r="I74" s="33" t="s">
        <v>23</v>
      </c>
      <c r="J74" s="73" t="str">
        <f>IF(J12="","",J12)</f>
        <v>26. 10. 2022</v>
      </c>
      <c r="K74" s="41"/>
      <c r="L74" s="13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5.15" customHeight="1">
      <c r="A76" s="39"/>
      <c r="B76" s="40"/>
      <c r="C76" s="33" t="s">
        <v>25</v>
      </c>
      <c r="D76" s="41"/>
      <c r="E76" s="41"/>
      <c r="F76" s="28" t="str">
        <f>E15</f>
        <v>OŘ Ústí nad Labem</v>
      </c>
      <c r="G76" s="41"/>
      <c r="H76" s="41"/>
      <c r="I76" s="33" t="s">
        <v>31</v>
      </c>
      <c r="J76" s="37" t="str">
        <f>E21</f>
        <v xml:space="preserve"> </v>
      </c>
      <c r="K76" s="41"/>
      <c r="L76" s="135"/>
      <c r="S76" s="39"/>
      <c r="T76" s="39"/>
      <c r="U76" s="39"/>
      <c r="V76" s="39"/>
      <c r="W76" s="39"/>
      <c r="X76" s="39"/>
      <c r="Y76" s="39"/>
      <c r="Z76" s="39"/>
      <c r="AA76" s="39"/>
      <c r="AB76" s="39"/>
      <c r="AC76" s="39"/>
      <c r="AD76" s="39"/>
      <c r="AE76" s="39"/>
    </row>
    <row r="77" spans="1:31" s="2" customFormat="1" ht="15.15" customHeight="1">
      <c r="A77" s="39"/>
      <c r="B77" s="40"/>
      <c r="C77" s="33" t="s">
        <v>29</v>
      </c>
      <c r="D77" s="41"/>
      <c r="E77" s="41"/>
      <c r="F77" s="28" t="str">
        <f>IF(E18="","",E18)</f>
        <v>Vyplň údaj</v>
      </c>
      <c r="G77" s="41"/>
      <c r="H77" s="41"/>
      <c r="I77" s="33" t="s">
        <v>33</v>
      </c>
      <c r="J77" s="37" t="str">
        <f>E24</f>
        <v>Tomáš Šrédl</v>
      </c>
      <c r="K77" s="41"/>
      <c r="L77" s="135"/>
      <c r="S77" s="39"/>
      <c r="T77" s="39"/>
      <c r="U77" s="39"/>
      <c r="V77" s="39"/>
      <c r="W77" s="39"/>
      <c r="X77" s="39"/>
      <c r="Y77" s="39"/>
      <c r="Z77" s="39"/>
      <c r="AA77" s="39"/>
      <c r="AB77" s="39"/>
      <c r="AC77" s="39"/>
      <c r="AD77" s="39"/>
      <c r="AE77" s="39"/>
    </row>
    <row r="78" spans="1:31" s="2" customFormat="1" ht="10.3"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pans="1:31" s="11" customFormat="1" ht="29.25" customHeight="1">
      <c r="A79" s="178"/>
      <c r="B79" s="179"/>
      <c r="C79" s="180" t="s">
        <v>107</v>
      </c>
      <c r="D79" s="181" t="s">
        <v>56</v>
      </c>
      <c r="E79" s="181" t="s">
        <v>52</v>
      </c>
      <c r="F79" s="181" t="s">
        <v>53</v>
      </c>
      <c r="G79" s="181" t="s">
        <v>108</v>
      </c>
      <c r="H79" s="181" t="s">
        <v>109</v>
      </c>
      <c r="I79" s="181" t="s">
        <v>110</v>
      </c>
      <c r="J79" s="181" t="s">
        <v>102</v>
      </c>
      <c r="K79" s="182" t="s">
        <v>111</v>
      </c>
      <c r="L79" s="183"/>
      <c r="M79" s="93" t="s">
        <v>19</v>
      </c>
      <c r="N79" s="94" t="s">
        <v>41</v>
      </c>
      <c r="O79" s="94" t="s">
        <v>112</v>
      </c>
      <c r="P79" s="94" t="s">
        <v>113</v>
      </c>
      <c r="Q79" s="94" t="s">
        <v>114</v>
      </c>
      <c r="R79" s="94" t="s">
        <v>115</v>
      </c>
      <c r="S79" s="94" t="s">
        <v>116</v>
      </c>
      <c r="T79" s="95" t="s">
        <v>117</v>
      </c>
      <c r="U79" s="178"/>
      <c r="V79" s="178"/>
      <c r="W79" s="178"/>
      <c r="X79" s="178"/>
      <c r="Y79" s="178"/>
      <c r="Z79" s="178"/>
      <c r="AA79" s="178"/>
      <c r="AB79" s="178"/>
      <c r="AC79" s="178"/>
      <c r="AD79" s="178"/>
      <c r="AE79" s="178"/>
    </row>
    <row r="80" spans="1:63" s="2" customFormat="1" ht="22.8" customHeight="1">
      <c r="A80" s="39"/>
      <c r="B80" s="40"/>
      <c r="C80" s="100" t="s">
        <v>118</v>
      </c>
      <c r="D80" s="41"/>
      <c r="E80" s="41"/>
      <c r="F80" s="41"/>
      <c r="G80" s="41"/>
      <c r="H80" s="41"/>
      <c r="I80" s="41"/>
      <c r="J80" s="184">
        <f>BK80</f>
        <v>0</v>
      </c>
      <c r="K80" s="41"/>
      <c r="L80" s="45"/>
      <c r="M80" s="96"/>
      <c r="N80" s="185"/>
      <c r="O80" s="97"/>
      <c r="P80" s="186">
        <f>P81</f>
        <v>0</v>
      </c>
      <c r="Q80" s="97"/>
      <c r="R80" s="186">
        <f>R81</f>
        <v>0</v>
      </c>
      <c r="S80" s="97"/>
      <c r="T80" s="187">
        <f>T81</f>
        <v>0</v>
      </c>
      <c r="U80" s="39"/>
      <c r="V80" s="39"/>
      <c r="W80" s="39"/>
      <c r="X80" s="39"/>
      <c r="Y80" s="39"/>
      <c r="Z80" s="39"/>
      <c r="AA80" s="39"/>
      <c r="AB80" s="39"/>
      <c r="AC80" s="39"/>
      <c r="AD80" s="39"/>
      <c r="AE80" s="39"/>
      <c r="AT80" s="18" t="s">
        <v>70</v>
      </c>
      <c r="AU80" s="18" t="s">
        <v>103</v>
      </c>
      <c r="BK80" s="188">
        <f>BK81</f>
        <v>0</v>
      </c>
    </row>
    <row r="81" spans="1:63" s="12" customFormat="1" ht="25.9" customHeight="1">
      <c r="A81" s="12"/>
      <c r="B81" s="189"/>
      <c r="C81" s="190"/>
      <c r="D81" s="191" t="s">
        <v>70</v>
      </c>
      <c r="E81" s="192" t="s">
        <v>95</v>
      </c>
      <c r="F81" s="192" t="s">
        <v>729</v>
      </c>
      <c r="G81" s="190"/>
      <c r="H81" s="190"/>
      <c r="I81" s="193"/>
      <c r="J81" s="194">
        <f>BK81</f>
        <v>0</v>
      </c>
      <c r="K81" s="190"/>
      <c r="L81" s="195"/>
      <c r="M81" s="196"/>
      <c r="N81" s="197"/>
      <c r="O81" s="197"/>
      <c r="P81" s="198">
        <f>SUM(P82:P91)</f>
        <v>0</v>
      </c>
      <c r="Q81" s="197"/>
      <c r="R81" s="198">
        <f>SUM(R82:R91)</f>
        <v>0</v>
      </c>
      <c r="S81" s="197"/>
      <c r="T81" s="199">
        <f>SUM(T82:T91)</f>
        <v>0</v>
      </c>
      <c r="U81" s="12"/>
      <c r="V81" s="12"/>
      <c r="W81" s="12"/>
      <c r="X81" s="12"/>
      <c r="Y81" s="12"/>
      <c r="Z81" s="12"/>
      <c r="AA81" s="12"/>
      <c r="AB81" s="12"/>
      <c r="AC81" s="12"/>
      <c r="AD81" s="12"/>
      <c r="AE81" s="12"/>
      <c r="AR81" s="200" t="s">
        <v>122</v>
      </c>
      <c r="AT81" s="201" t="s">
        <v>70</v>
      </c>
      <c r="AU81" s="201" t="s">
        <v>71</v>
      </c>
      <c r="AY81" s="200" t="s">
        <v>121</v>
      </c>
      <c r="BK81" s="202">
        <f>SUM(BK82:BK91)</f>
        <v>0</v>
      </c>
    </row>
    <row r="82" spans="1:65" s="2" customFormat="1" ht="16.5" customHeight="1">
      <c r="A82" s="39"/>
      <c r="B82" s="40"/>
      <c r="C82" s="205" t="s">
        <v>79</v>
      </c>
      <c r="D82" s="205" t="s">
        <v>124</v>
      </c>
      <c r="E82" s="207" t="s">
        <v>730</v>
      </c>
      <c r="F82" s="208" t="s">
        <v>731</v>
      </c>
      <c r="G82" s="209" t="s">
        <v>732</v>
      </c>
      <c r="H82" s="210">
        <v>1</v>
      </c>
      <c r="I82" s="211"/>
      <c r="J82" s="212">
        <f>ROUND(I82*H82,2)</f>
        <v>0</v>
      </c>
      <c r="K82" s="208" t="s">
        <v>128</v>
      </c>
      <c r="L82" s="45"/>
      <c r="M82" s="213" t="s">
        <v>19</v>
      </c>
      <c r="N82" s="214" t="s">
        <v>42</v>
      </c>
      <c r="O82" s="85"/>
      <c r="P82" s="215">
        <f>O82*H82</f>
        <v>0</v>
      </c>
      <c r="Q82" s="215">
        <v>0</v>
      </c>
      <c r="R82" s="215">
        <f>Q82*H82</f>
        <v>0</v>
      </c>
      <c r="S82" s="215">
        <v>0</v>
      </c>
      <c r="T82" s="216">
        <f>S82*H82</f>
        <v>0</v>
      </c>
      <c r="U82" s="39"/>
      <c r="V82" s="39"/>
      <c r="W82" s="39"/>
      <c r="X82" s="39"/>
      <c r="Y82" s="39"/>
      <c r="Z82" s="39"/>
      <c r="AA82" s="39"/>
      <c r="AB82" s="39"/>
      <c r="AC82" s="39"/>
      <c r="AD82" s="39"/>
      <c r="AE82" s="39"/>
      <c r="AR82" s="217" t="s">
        <v>137</v>
      </c>
      <c r="AT82" s="217" t="s">
        <v>124</v>
      </c>
      <c r="AU82" s="217" t="s">
        <v>79</v>
      </c>
      <c r="AY82" s="18" t="s">
        <v>121</v>
      </c>
      <c r="BE82" s="218">
        <f>IF(N82="základní",J82,0)</f>
        <v>0</v>
      </c>
      <c r="BF82" s="218">
        <f>IF(N82="snížená",J82,0)</f>
        <v>0</v>
      </c>
      <c r="BG82" s="218">
        <f>IF(N82="zákl. přenesená",J82,0)</f>
        <v>0</v>
      </c>
      <c r="BH82" s="218">
        <f>IF(N82="sníž. přenesená",J82,0)</f>
        <v>0</v>
      </c>
      <c r="BI82" s="218">
        <f>IF(N82="nulová",J82,0)</f>
        <v>0</v>
      </c>
      <c r="BJ82" s="18" t="s">
        <v>79</v>
      </c>
      <c r="BK82" s="218">
        <f>ROUND(I82*H82,2)</f>
        <v>0</v>
      </c>
      <c r="BL82" s="18" t="s">
        <v>137</v>
      </c>
      <c r="BM82" s="217" t="s">
        <v>733</v>
      </c>
    </row>
    <row r="83" spans="1:65" s="2" customFormat="1" ht="16.5" customHeight="1">
      <c r="A83" s="39"/>
      <c r="B83" s="40"/>
      <c r="C83" s="205" t="s">
        <v>81</v>
      </c>
      <c r="D83" s="241" t="s">
        <v>124</v>
      </c>
      <c r="E83" s="207" t="s">
        <v>734</v>
      </c>
      <c r="F83" s="208" t="s">
        <v>735</v>
      </c>
      <c r="G83" s="209" t="s">
        <v>732</v>
      </c>
      <c r="H83" s="210">
        <v>1</v>
      </c>
      <c r="I83" s="211"/>
      <c r="J83" s="212">
        <f>ROUND(I83*H83,2)</f>
        <v>0</v>
      </c>
      <c r="K83" s="208" t="s">
        <v>128</v>
      </c>
      <c r="L83" s="45"/>
      <c r="M83" s="213" t="s">
        <v>19</v>
      </c>
      <c r="N83" s="214" t="s">
        <v>42</v>
      </c>
      <c r="O83" s="85"/>
      <c r="P83" s="215">
        <f>O83*H83</f>
        <v>0</v>
      </c>
      <c r="Q83" s="215">
        <v>0</v>
      </c>
      <c r="R83" s="215">
        <f>Q83*H83</f>
        <v>0</v>
      </c>
      <c r="S83" s="215">
        <v>0</v>
      </c>
      <c r="T83" s="216">
        <f>S83*H83</f>
        <v>0</v>
      </c>
      <c r="U83" s="39"/>
      <c r="V83" s="39"/>
      <c r="W83" s="39"/>
      <c r="X83" s="39"/>
      <c r="Y83" s="39"/>
      <c r="Z83" s="39"/>
      <c r="AA83" s="39"/>
      <c r="AB83" s="39"/>
      <c r="AC83" s="39"/>
      <c r="AD83" s="39"/>
      <c r="AE83" s="39"/>
      <c r="AR83" s="217" t="s">
        <v>736</v>
      </c>
      <c r="AT83" s="217" t="s">
        <v>124</v>
      </c>
      <c r="AU83" s="217" t="s">
        <v>79</v>
      </c>
      <c r="AY83" s="18" t="s">
        <v>121</v>
      </c>
      <c r="BE83" s="218">
        <f>IF(N83="základní",J83,0)</f>
        <v>0</v>
      </c>
      <c r="BF83" s="218">
        <f>IF(N83="snížená",J83,0)</f>
        <v>0</v>
      </c>
      <c r="BG83" s="218">
        <f>IF(N83="zákl. přenesená",J83,0)</f>
        <v>0</v>
      </c>
      <c r="BH83" s="218">
        <f>IF(N83="sníž. přenesená",J83,0)</f>
        <v>0</v>
      </c>
      <c r="BI83" s="218">
        <f>IF(N83="nulová",J83,0)</f>
        <v>0</v>
      </c>
      <c r="BJ83" s="18" t="s">
        <v>79</v>
      </c>
      <c r="BK83" s="218">
        <f>ROUND(I83*H83,2)</f>
        <v>0</v>
      </c>
      <c r="BL83" s="18" t="s">
        <v>736</v>
      </c>
      <c r="BM83" s="217" t="s">
        <v>737</v>
      </c>
    </row>
    <row r="84" spans="1:51" s="13" customFormat="1" ht="12">
      <c r="A84" s="13"/>
      <c r="B84" s="219"/>
      <c r="C84" s="220"/>
      <c r="D84" s="221" t="s">
        <v>131</v>
      </c>
      <c r="E84" s="222" t="s">
        <v>19</v>
      </c>
      <c r="F84" s="223" t="s">
        <v>139</v>
      </c>
      <c r="G84" s="220"/>
      <c r="H84" s="222" t="s">
        <v>19</v>
      </c>
      <c r="I84" s="224"/>
      <c r="J84" s="220"/>
      <c r="K84" s="220"/>
      <c r="L84" s="225"/>
      <c r="M84" s="226"/>
      <c r="N84" s="227"/>
      <c r="O84" s="227"/>
      <c r="P84" s="227"/>
      <c r="Q84" s="227"/>
      <c r="R84" s="227"/>
      <c r="S84" s="227"/>
      <c r="T84" s="228"/>
      <c r="U84" s="13"/>
      <c r="V84" s="13"/>
      <c r="W84" s="13"/>
      <c r="X84" s="13"/>
      <c r="Y84" s="13"/>
      <c r="Z84" s="13"/>
      <c r="AA84" s="13"/>
      <c r="AB84" s="13"/>
      <c r="AC84" s="13"/>
      <c r="AD84" s="13"/>
      <c r="AE84" s="13"/>
      <c r="AT84" s="229" t="s">
        <v>131</v>
      </c>
      <c r="AU84" s="229" t="s">
        <v>79</v>
      </c>
      <c r="AV84" s="13" t="s">
        <v>79</v>
      </c>
      <c r="AW84" s="13" t="s">
        <v>32</v>
      </c>
      <c r="AX84" s="13" t="s">
        <v>71</v>
      </c>
      <c r="AY84" s="229" t="s">
        <v>121</v>
      </c>
    </row>
    <row r="85" spans="1:51" s="14" customFormat="1" ht="12">
      <c r="A85" s="14"/>
      <c r="B85" s="230"/>
      <c r="C85" s="231"/>
      <c r="D85" s="221" t="s">
        <v>131</v>
      </c>
      <c r="E85" s="232" t="s">
        <v>19</v>
      </c>
      <c r="F85" s="233" t="s">
        <v>79</v>
      </c>
      <c r="G85" s="231"/>
      <c r="H85" s="234">
        <v>1</v>
      </c>
      <c r="I85" s="235"/>
      <c r="J85" s="231"/>
      <c r="K85" s="231"/>
      <c r="L85" s="236"/>
      <c r="M85" s="237"/>
      <c r="N85" s="238"/>
      <c r="O85" s="238"/>
      <c r="P85" s="238"/>
      <c r="Q85" s="238"/>
      <c r="R85" s="238"/>
      <c r="S85" s="238"/>
      <c r="T85" s="239"/>
      <c r="U85" s="14"/>
      <c r="V85" s="14"/>
      <c r="W85" s="14"/>
      <c r="X85" s="14"/>
      <c r="Y85" s="14"/>
      <c r="Z85" s="14"/>
      <c r="AA85" s="14"/>
      <c r="AB85" s="14"/>
      <c r="AC85" s="14"/>
      <c r="AD85" s="14"/>
      <c r="AE85" s="14"/>
      <c r="AT85" s="240" t="s">
        <v>131</v>
      </c>
      <c r="AU85" s="240" t="s">
        <v>79</v>
      </c>
      <c r="AV85" s="14" t="s">
        <v>81</v>
      </c>
      <c r="AW85" s="14" t="s">
        <v>32</v>
      </c>
      <c r="AX85" s="14" t="s">
        <v>79</v>
      </c>
      <c r="AY85" s="240" t="s">
        <v>121</v>
      </c>
    </row>
    <row r="86" spans="1:65" s="2" customFormat="1" ht="16.5" customHeight="1">
      <c r="A86" s="39"/>
      <c r="B86" s="40"/>
      <c r="C86" s="205" t="s">
        <v>141</v>
      </c>
      <c r="D86" s="205" t="s">
        <v>124</v>
      </c>
      <c r="E86" s="207" t="s">
        <v>738</v>
      </c>
      <c r="F86" s="208" t="s">
        <v>739</v>
      </c>
      <c r="G86" s="209" t="s">
        <v>732</v>
      </c>
      <c r="H86" s="210">
        <v>1</v>
      </c>
      <c r="I86" s="211"/>
      <c r="J86" s="212">
        <f>ROUND(I86*H86,2)</f>
        <v>0</v>
      </c>
      <c r="K86" s="208" t="s">
        <v>128</v>
      </c>
      <c r="L86" s="45"/>
      <c r="M86" s="213" t="s">
        <v>19</v>
      </c>
      <c r="N86" s="214" t="s">
        <v>42</v>
      </c>
      <c r="O86" s="85"/>
      <c r="P86" s="215">
        <f>O86*H86</f>
        <v>0</v>
      </c>
      <c r="Q86" s="215">
        <v>0</v>
      </c>
      <c r="R86" s="215">
        <f>Q86*H86</f>
        <v>0</v>
      </c>
      <c r="S86" s="215">
        <v>0</v>
      </c>
      <c r="T86" s="216">
        <f>S86*H86</f>
        <v>0</v>
      </c>
      <c r="U86" s="39"/>
      <c r="V86" s="39"/>
      <c r="W86" s="39"/>
      <c r="X86" s="39"/>
      <c r="Y86" s="39"/>
      <c r="Z86" s="39"/>
      <c r="AA86" s="39"/>
      <c r="AB86" s="39"/>
      <c r="AC86" s="39"/>
      <c r="AD86" s="39"/>
      <c r="AE86" s="39"/>
      <c r="AR86" s="217" t="s">
        <v>137</v>
      </c>
      <c r="AT86" s="217" t="s">
        <v>124</v>
      </c>
      <c r="AU86" s="217" t="s">
        <v>79</v>
      </c>
      <c r="AY86" s="18" t="s">
        <v>121</v>
      </c>
      <c r="BE86" s="218">
        <f>IF(N86="základní",J86,0)</f>
        <v>0</v>
      </c>
      <c r="BF86" s="218">
        <f>IF(N86="snížená",J86,0)</f>
        <v>0</v>
      </c>
      <c r="BG86" s="218">
        <f>IF(N86="zákl. přenesená",J86,0)</f>
        <v>0</v>
      </c>
      <c r="BH86" s="218">
        <f>IF(N86="sníž. přenesená",J86,0)</f>
        <v>0</v>
      </c>
      <c r="BI86" s="218">
        <f>IF(N86="nulová",J86,0)</f>
        <v>0</v>
      </c>
      <c r="BJ86" s="18" t="s">
        <v>79</v>
      </c>
      <c r="BK86" s="218">
        <f>ROUND(I86*H86,2)</f>
        <v>0</v>
      </c>
      <c r="BL86" s="18" t="s">
        <v>137</v>
      </c>
      <c r="BM86" s="217" t="s">
        <v>740</v>
      </c>
    </row>
    <row r="87" spans="1:65" s="2" customFormat="1" ht="37.8" customHeight="1">
      <c r="A87" s="39"/>
      <c r="B87" s="40"/>
      <c r="C87" s="205" t="s">
        <v>137</v>
      </c>
      <c r="D87" s="241" t="s">
        <v>124</v>
      </c>
      <c r="E87" s="207" t="s">
        <v>741</v>
      </c>
      <c r="F87" s="208" t="s">
        <v>742</v>
      </c>
      <c r="G87" s="209" t="s">
        <v>732</v>
      </c>
      <c r="H87" s="210">
        <v>1</v>
      </c>
      <c r="I87" s="211"/>
      <c r="J87" s="212">
        <f>ROUND(I87*H87,2)</f>
        <v>0</v>
      </c>
      <c r="K87" s="208" t="s">
        <v>128</v>
      </c>
      <c r="L87" s="45"/>
      <c r="M87" s="213" t="s">
        <v>19</v>
      </c>
      <c r="N87" s="214" t="s">
        <v>42</v>
      </c>
      <c r="O87" s="85"/>
      <c r="P87" s="215">
        <f>O87*H87</f>
        <v>0</v>
      </c>
      <c r="Q87" s="215">
        <v>0</v>
      </c>
      <c r="R87" s="215">
        <f>Q87*H87</f>
        <v>0</v>
      </c>
      <c r="S87" s="215">
        <v>0</v>
      </c>
      <c r="T87" s="216">
        <f>S87*H87</f>
        <v>0</v>
      </c>
      <c r="U87" s="39"/>
      <c r="V87" s="39"/>
      <c r="W87" s="39"/>
      <c r="X87" s="39"/>
      <c r="Y87" s="39"/>
      <c r="Z87" s="39"/>
      <c r="AA87" s="39"/>
      <c r="AB87" s="39"/>
      <c r="AC87" s="39"/>
      <c r="AD87" s="39"/>
      <c r="AE87" s="39"/>
      <c r="AR87" s="217" t="s">
        <v>736</v>
      </c>
      <c r="AT87" s="217" t="s">
        <v>124</v>
      </c>
      <c r="AU87" s="217" t="s">
        <v>79</v>
      </c>
      <c r="AY87" s="18" t="s">
        <v>121</v>
      </c>
      <c r="BE87" s="218">
        <f>IF(N87="základní",J87,0)</f>
        <v>0</v>
      </c>
      <c r="BF87" s="218">
        <f>IF(N87="snížená",J87,0)</f>
        <v>0</v>
      </c>
      <c r="BG87" s="218">
        <f>IF(N87="zákl. přenesená",J87,0)</f>
        <v>0</v>
      </c>
      <c r="BH87" s="218">
        <f>IF(N87="sníž. přenesená",J87,0)</f>
        <v>0</v>
      </c>
      <c r="BI87" s="218">
        <f>IF(N87="nulová",J87,0)</f>
        <v>0</v>
      </c>
      <c r="BJ87" s="18" t="s">
        <v>79</v>
      </c>
      <c r="BK87" s="218">
        <f>ROUND(I87*H87,2)</f>
        <v>0</v>
      </c>
      <c r="BL87" s="18" t="s">
        <v>736</v>
      </c>
      <c r="BM87" s="217" t="s">
        <v>743</v>
      </c>
    </row>
    <row r="88" spans="1:51" s="13" customFormat="1" ht="12">
      <c r="A88" s="13"/>
      <c r="B88" s="219"/>
      <c r="C88" s="220"/>
      <c r="D88" s="221" t="s">
        <v>131</v>
      </c>
      <c r="E88" s="222" t="s">
        <v>19</v>
      </c>
      <c r="F88" s="223" t="s">
        <v>139</v>
      </c>
      <c r="G88" s="220"/>
      <c r="H88" s="222" t="s">
        <v>19</v>
      </c>
      <c r="I88" s="224"/>
      <c r="J88" s="220"/>
      <c r="K88" s="220"/>
      <c r="L88" s="225"/>
      <c r="M88" s="226"/>
      <c r="N88" s="227"/>
      <c r="O88" s="227"/>
      <c r="P88" s="227"/>
      <c r="Q88" s="227"/>
      <c r="R88" s="227"/>
      <c r="S88" s="227"/>
      <c r="T88" s="228"/>
      <c r="U88" s="13"/>
      <c r="V88" s="13"/>
      <c r="W88" s="13"/>
      <c r="X88" s="13"/>
      <c r="Y88" s="13"/>
      <c r="Z88" s="13"/>
      <c r="AA88" s="13"/>
      <c r="AB88" s="13"/>
      <c r="AC88" s="13"/>
      <c r="AD88" s="13"/>
      <c r="AE88" s="13"/>
      <c r="AT88" s="229" t="s">
        <v>131</v>
      </c>
      <c r="AU88" s="229" t="s">
        <v>79</v>
      </c>
      <c r="AV88" s="13" t="s">
        <v>79</v>
      </c>
      <c r="AW88" s="13" t="s">
        <v>32</v>
      </c>
      <c r="AX88" s="13" t="s">
        <v>71</v>
      </c>
      <c r="AY88" s="229" t="s">
        <v>121</v>
      </c>
    </row>
    <row r="89" spans="1:51" s="14" customFormat="1" ht="12">
      <c r="A89" s="14"/>
      <c r="B89" s="230"/>
      <c r="C89" s="231"/>
      <c r="D89" s="221" t="s">
        <v>131</v>
      </c>
      <c r="E89" s="232" t="s">
        <v>19</v>
      </c>
      <c r="F89" s="233" t="s">
        <v>79</v>
      </c>
      <c r="G89" s="231"/>
      <c r="H89" s="234">
        <v>1</v>
      </c>
      <c r="I89" s="235"/>
      <c r="J89" s="231"/>
      <c r="K89" s="231"/>
      <c r="L89" s="236"/>
      <c r="M89" s="237"/>
      <c r="N89" s="238"/>
      <c r="O89" s="238"/>
      <c r="P89" s="238"/>
      <c r="Q89" s="238"/>
      <c r="R89" s="238"/>
      <c r="S89" s="238"/>
      <c r="T89" s="239"/>
      <c r="U89" s="14"/>
      <c r="V89" s="14"/>
      <c r="W89" s="14"/>
      <c r="X89" s="14"/>
      <c r="Y89" s="14"/>
      <c r="Z89" s="14"/>
      <c r="AA89" s="14"/>
      <c r="AB89" s="14"/>
      <c r="AC89" s="14"/>
      <c r="AD89" s="14"/>
      <c r="AE89" s="14"/>
      <c r="AT89" s="240" t="s">
        <v>131</v>
      </c>
      <c r="AU89" s="240" t="s">
        <v>79</v>
      </c>
      <c r="AV89" s="14" t="s">
        <v>81</v>
      </c>
      <c r="AW89" s="14" t="s">
        <v>32</v>
      </c>
      <c r="AX89" s="14" t="s">
        <v>79</v>
      </c>
      <c r="AY89" s="240" t="s">
        <v>121</v>
      </c>
    </row>
    <row r="90" spans="1:65" s="2" customFormat="1" ht="49.05" customHeight="1">
      <c r="A90" s="39"/>
      <c r="B90" s="40"/>
      <c r="C90" s="205" t="s">
        <v>122</v>
      </c>
      <c r="D90" s="205" t="s">
        <v>124</v>
      </c>
      <c r="E90" s="207" t="s">
        <v>744</v>
      </c>
      <c r="F90" s="208" t="s">
        <v>745</v>
      </c>
      <c r="G90" s="209" t="s">
        <v>732</v>
      </c>
      <c r="H90" s="210">
        <v>1</v>
      </c>
      <c r="I90" s="211"/>
      <c r="J90" s="212">
        <f>ROUND(I90*H90,2)</f>
        <v>0</v>
      </c>
      <c r="K90" s="208" t="s">
        <v>128</v>
      </c>
      <c r="L90" s="45"/>
      <c r="M90" s="213" t="s">
        <v>19</v>
      </c>
      <c r="N90" s="214" t="s">
        <v>42</v>
      </c>
      <c r="O90" s="85"/>
      <c r="P90" s="215">
        <f>O90*H90</f>
        <v>0</v>
      </c>
      <c r="Q90" s="215">
        <v>0</v>
      </c>
      <c r="R90" s="215">
        <f>Q90*H90</f>
        <v>0</v>
      </c>
      <c r="S90" s="215">
        <v>0</v>
      </c>
      <c r="T90" s="216">
        <f>S90*H90</f>
        <v>0</v>
      </c>
      <c r="U90" s="39"/>
      <c r="V90" s="39"/>
      <c r="W90" s="39"/>
      <c r="X90" s="39"/>
      <c r="Y90" s="39"/>
      <c r="Z90" s="39"/>
      <c r="AA90" s="39"/>
      <c r="AB90" s="39"/>
      <c r="AC90" s="39"/>
      <c r="AD90" s="39"/>
      <c r="AE90" s="39"/>
      <c r="AR90" s="217" t="s">
        <v>137</v>
      </c>
      <c r="AT90" s="217" t="s">
        <v>124</v>
      </c>
      <c r="AU90" s="217" t="s">
        <v>79</v>
      </c>
      <c r="AY90" s="18" t="s">
        <v>121</v>
      </c>
      <c r="BE90" s="218">
        <f>IF(N90="základní",J90,0)</f>
        <v>0</v>
      </c>
      <c r="BF90" s="218">
        <f>IF(N90="snížená",J90,0)</f>
        <v>0</v>
      </c>
      <c r="BG90" s="218">
        <f>IF(N90="zákl. přenesená",J90,0)</f>
        <v>0</v>
      </c>
      <c r="BH90" s="218">
        <f>IF(N90="sníž. přenesená",J90,0)</f>
        <v>0</v>
      </c>
      <c r="BI90" s="218">
        <f>IF(N90="nulová",J90,0)</f>
        <v>0</v>
      </c>
      <c r="BJ90" s="18" t="s">
        <v>79</v>
      </c>
      <c r="BK90" s="218">
        <f>ROUND(I90*H90,2)</f>
        <v>0</v>
      </c>
      <c r="BL90" s="18" t="s">
        <v>137</v>
      </c>
      <c r="BM90" s="217" t="s">
        <v>746</v>
      </c>
    </row>
    <row r="91" spans="1:65" s="2" customFormat="1" ht="37.8" customHeight="1">
      <c r="A91" s="39"/>
      <c r="B91" s="40"/>
      <c r="C91" s="205" t="s">
        <v>152</v>
      </c>
      <c r="D91" s="205" t="s">
        <v>124</v>
      </c>
      <c r="E91" s="207" t="s">
        <v>747</v>
      </c>
      <c r="F91" s="208" t="s">
        <v>748</v>
      </c>
      <c r="G91" s="209" t="s">
        <v>732</v>
      </c>
      <c r="H91" s="210">
        <v>1</v>
      </c>
      <c r="I91" s="211"/>
      <c r="J91" s="212">
        <f>ROUND(I91*H91,2)</f>
        <v>0</v>
      </c>
      <c r="K91" s="208" t="s">
        <v>128</v>
      </c>
      <c r="L91" s="45"/>
      <c r="M91" s="274" t="s">
        <v>19</v>
      </c>
      <c r="N91" s="275" t="s">
        <v>42</v>
      </c>
      <c r="O91" s="276"/>
      <c r="P91" s="277">
        <f>O91*H91</f>
        <v>0</v>
      </c>
      <c r="Q91" s="277">
        <v>0</v>
      </c>
      <c r="R91" s="277">
        <f>Q91*H91</f>
        <v>0</v>
      </c>
      <c r="S91" s="277">
        <v>0</v>
      </c>
      <c r="T91" s="278">
        <f>S91*H91</f>
        <v>0</v>
      </c>
      <c r="U91" s="39"/>
      <c r="V91" s="39"/>
      <c r="W91" s="39"/>
      <c r="X91" s="39"/>
      <c r="Y91" s="39"/>
      <c r="Z91" s="39"/>
      <c r="AA91" s="39"/>
      <c r="AB91" s="39"/>
      <c r="AC91" s="39"/>
      <c r="AD91" s="39"/>
      <c r="AE91" s="39"/>
      <c r="AR91" s="217" t="s">
        <v>137</v>
      </c>
      <c r="AT91" s="217" t="s">
        <v>124</v>
      </c>
      <c r="AU91" s="217" t="s">
        <v>79</v>
      </c>
      <c r="AY91" s="18" t="s">
        <v>121</v>
      </c>
      <c r="BE91" s="218">
        <f>IF(N91="základní",J91,0)</f>
        <v>0</v>
      </c>
      <c r="BF91" s="218">
        <f>IF(N91="snížená",J91,0)</f>
        <v>0</v>
      </c>
      <c r="BG91" s="218">
        <f>IF(N91="zákl. přenesená",J91,0)</f>
        <v>0</v>
      </c>
      <c r="BH91" s="218">
        <f>IF(N91="sníž. přenesená",J91,0)</f>
        <v>0</v>
      </c>
      <c r="BI91" s="218">
        <f>IF(N91="nulová",J91,0)</f>
        <v>0</v>
      </c>
      <c r="BJ91" s="18" t="s">
        <v>79</v>
      </c>
      <c r="BK91" s="218">
        <f>ROUND(I91*H91,2)</f>
        <v>0</v>
      </c>
      <c r="BL91" s="18" t="s">
        <v>137</v>
      </c>
      <c r="BM91" s="217" t="s">
        <v>749</v>
      </c>
    </row>
    <row r="92" spans="1:31" s="2" customFormat="1" ht="6.95" customHeight="1">
      <c r="A92" s="39"/>
      <c r="B92" s="60"/>
      <c r="C92" s="61"/>
      <c r="D92" s="61"/>
      <c r="E92" s="61"/>
      <c r="F92" s="61"/>
      <c r="G92" s="61"/>
      <c r="H92" s="61"/>
      <c r="I92" s="61"/>
      <c r="J92" s="61"/>
      <c r="K92" s="61"/>
      <c r="L92" s="45"/>
      <c r="M92" s="39"/>
      <c r="O92" s="39"/>
      <c r="P92" s="39"/>
      <c r="Q92" s="39"/>
      <c r="R92" s="39"/>
      <c r="S92" s="39"/>
      <c r="T92" s="39"/>
      <c r="U92" s="39"/>
      <c r="V92" s="39"/>
      <c r="W92" s="39"/>
      <c r="X92" s="39"/>
      <c r="Y92" s="39"/>
      <c r="Z92" s="39"/>
      <c r="AA92" s="39"/>
      <c r="AB92" s="39"/>
      <c r="AC92" s="39"/>
      <c r="AD92" s="39"/>
      <c r="AE92" s="39"/>
    </row>
  </sheetData>
  <sheetProtection password="CC35" sheet="1" objects="1" scenarios="1" formatColumns="0" formatRows="0" autoFilter="0"/>
  <autoFilter ref="C79:K91"/>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9" customWidth="1"/>
    <col min="2" max="2" width="1.7109375" style="279" customWidth="1"/>
    <col min="3" max="4" width="5.00390625" style="279" customWidth="1"/>
    <col min="5" max="5" width="11.7109375" style="279" customWidth="1"/>
    <col min="6" max="6" width="9.140625" style="279" customWidth="1"/>
    <col min="7" max="7" width="5.00390625" style="279" customWidth="1"/>
    <col min="8" max="8" width="77.8515625" style="279" customWidth="1"/>
    <col min="9" max="10" width="20.00390625" style="279" customWidth="1"/>
    <col min="11" max="11" width="1.7109375" style="279" customWidth="1"/>
  </cols>
  <sheetData>
    <row r="1" s="1" customFormat="1" ht="37.5" customHeight="1"/>
    <row r="2" spans="2:11" s="1" customFormat="1" ht="7.5" customHeight="1">
      <c r="B2" s="280"/>
      <c r="C2" s="281"/>
      <c r="D2" s="281"/>
      <c r="E2" s="281"/>
      <c r="F2" s="281"/>
      <c r="G2" s="281"/>
      <c r="H2" s="281"/>
      <c r="I2" s="281"/>
      <c r="J2" s="281"/>
      <c r="K2" s="282"/>
    </row>
    <row r="3" spans="2:11" s="16" customFormat="1" ht="45" customHeight="1">
      <c r="B3" s="283"/>
      <c r="C3" s="284" t="s">
        <v>750</v>
      </c>
      <c r="D3" s="284"/>
      <c r="E3" s="284"/>
      <c r="F3" s="284"/>
      <c r="G3" s="284"/>
      <c r="H3" s="284"/>
      <c r="I3" s="284"/>
      <c r="J3" s="284"/>
      <c r="K3" s="285"/>
    </row>
    <row r="4" spans="2:11" s="1" customFormat="1" ht="25.5" customHeight="1">
      <c r="B4" s="286"/>
      <c r="C4" s="287" t="s">
        <v>751</v>
      </c>
      <c r="D4" s="287"/>
      <c r="E4" s="287"/>
      <c r="F4" s="287"/>
      <c r="G4" s="287"/>
      <c r="H4" s="287"/>
      <c r="I4" s="287"/>
      <c r="J4" s="287"/>
      <c r="K4" s="288"/>
    </row>
    <row r="5" spans="2:11" s="1" customFormat="1" ht="5.25" customHeight="1">
      <c r="B5" s="286"/>
      <c r="C5" s="289"/>
      <c r="D5" s="289"/>
      <c r="E5" s="289"/>
      <c r="F5" s="289"/>
      <c r="G5" s="289"/>
      <c r="H5" s="289"/>
      <c r="I5" s="289"/>
      <c r="J5" s="289"/>
      <c r="K5" s="288"/>
    </row>
    <row r="6" spans="2:11" s="1" customFormat="1" ht="15" customHeight="1">
      <c r="B6" s="286"/>
      <c r="C6" s="290" t="s">
        <v>752</v>
      </c>
      <c r="D6" s="290"/>
      <c r="E6" s="290"/>
      <c r="F6" s="290"/>
      <c r="G6" s="290"/>
      <c r="H6" s="290"/>
      <c r="I6" s="290"/>
      <c r="J6" s="290"/>
      <c r="K6" s="288"/>
    </row>
    <row r="7" spans="2:11" s="1" customFormat="1" ht="15" customHeight="1">
      <c r="B7" s="291"/>
      <c r="C7" s="290" t="s">
        <v>753</v>
      </c>
      <c r="D7" s="290"/>
      <c r="E7" s="290"/>
      <c r="F7" s="290"/>
      <c r="G7" s="290"/>
      <c r="H7" s="290"/>
      <c r="I7" s="290"/>
      <c r="J7" s="290"/>
      <c r="K7" s="288"/>
    </row>
    <row r="8" spans="2:11" s="1" customFormat="1" ht="12.75" customHeight="1">
      <c r="B8" s="291"/>
      <c r="C8" s="290"/>
      <c r="D8" s="290"/>
      <c r="E8" s="290"/>
      <c r="F8" s="290"/>
      <c r="G8" s="290"/>
      <c r="H8" s="290"/>
      <c r="I8" s="290"/>
      <c r="J8" s="290"/>
      <c r="K8" s="288"/>
    </row>
    <row r="9" spans="2:11" s="1" customFormat="1" ht="15" customHeight="1">
      <c r="B9" s="291"/>
      <c r="C9" s="290" t="s">
        <v>754</v>
      </c>
      <c r="D9" s="290"/>
      <c r="E9" s="290"/>
      <c r="F9" s="290"/>
      <c r="G9" s="290"/>
      <c r="H9" s="290"/>
      <c r="I9" s="290"/>
      <c r="J9" s="290"/>
      <c r="K9" s="288"/>
    </row>
    <row r="10" spans="2:11" s="1" customFormat="1" ht="15" customHeight="1">
      <c r="B10" s="291"/>
      <c r="C10" s="290"/>
      <c r="D10" s="290" t="s">
        <v>755</v>
      </c>
      <c r="E10" s="290"/>
      <c r="F10" s="290"/>
      <c r="G10" s="290"/>
      <c r="H10" s="290"/>
      <c r="I10" s="290"/>
      <c r="J10" s="290"/>
      <c r="K10" s="288"/>
    </row>
    <row r="11" spans="2:11" s="1" customFormat="1" ht="15" customHeight="1">
      <c r="B11" s="291"/>
      <c r="C11" s="292"/>
      <c r="D11" s="290" t="s">
        <v>756</v>
      </c>
      <c r="E11" s="290"/>
      <c r="F11" s="290"/>
      <c r="G11" s="290"/>
      <c r="H11" s="290"/>
      <c r="I11" s="290"/>
      <c r="J11" s="290"/>
      <c r="K11" s="288"/>
    </row>
    <row r="12" spans="2:11" s="1" customFormat="1" ht="15" customHeight="1">
      <c r="B12" s="291"/>
      <c r="C12" s="292"/>
      <c r="D12" s="290"/>
      <c r="E12" s="290"/>
      <c r="F12" s="290"/>
      <c r="G12" s="290"/>
      <c r="H12" s="290"/>
      <c r="I12" s="290"/>
      <c r="J12" s="290"/>
      <c r="K12" s="288"/>
    </row>
    <row r="13" spans="2:11" s="1" customFormat="1" ht="15" customHeight="1">
      <c r="B13" s="291"/>
      <c r="C13" s="292"/>
      <c r="D13" s="293" t="s">
        <v>757</v>
      </c>
      <c r="E13" s="290"/>
      <c r="F13" s="290"/>
      <c r="G13" s="290"/>
      <c r="H13" s="290"/>
      <c r="I13" s="290"/>
      <c r="J13" s="290"/>
      <c r="K13" s="288"/>
    </row>
    <row r="14" spans="2:11" s="1" customFormat="1" ht="12.75" customHeight="1">
      <c r="B14" s="291"/>
      <c r="C14" s="292"/>
      <c r="D14" s="292"/>
      <c r="E14" s="292"/>
      <c r="F14" s="292"/>
      <c r="G14" s="292"/>
      <c r="H14" s="292"/>
      <c r="I14" s="292"/>
      <c r="J14" s="292"/>
      <c r="K14" s="288"/>
    </row>
    <row r="15" spans="2:11" s="1" customFormat="1" ht="15" customHeight="1">
      <c r="B15" s="291"/>
      <c r="C15" s="292"/>
      <c r="D15" s="290" t="s">
        <v>758</v>
      </c>
      <c r="E15" s="290"/>
      <c r="F15" s="290"/>
      <c r="G15" s="290"/>
      <c r="H15" s="290"/>
      <c r="I15" s="290"/>
      <c r="J15" s="290"/>
      <c r="K15" s="288"/>
    </row>
    <row r="16" spans="2:11" s="1" customFormat="1" ht="15" customHeight="1">
      <c r="B16" s="291"/>
      <c r="C16" s="292"/>
      <c r="D16" s="290" t="s">
        <v>759</v>
      </c>
      <c r="E16" s="290"/>
      <c r="F16" s="290"/>
      <c r="G16" s="290"/>
      <c r="H16" s="290"/>
      <c r="I16" s="290"/>
      <c r="J16" s="290"/>
      <c r="K16" s="288"/>
    </row>
    <row r="17" spans="2:11" s="1" customFormat="1" ht="15" customHeight="1">
      <c r="B17" s="291"/>
      <c r="C17" s="292"/>
      <c r="D17" s="290" t="s">
        <v>760</v>
      </c>
      <c r="E17" s="290"/>
      <c r="F17" s="290"/>
      <c r="G17" s="290"/>
      <c r="H17" s="290"/>
      <c r="I17" s="290"/>
      <c r="J17" s="290"/>
      <c r="K17" s="288"/>
    </row>
    <row r="18" spans="2:11" s="1" customFormat="1" ht="15" customHeight="1">
      <c r="B18" s="291"/>
      <c r="C18" s="292"/>
      <c r="D18" s="292"/>
      <c r="E18" s="294" t="s">
        <v>78</v>
      </c>
      <c r="F18" s="290" t="s">
        <v>761</v>
      </c>
      <c r="G18" s="290"/>
      <c r="H18" s="290"/>
      <c r="I18" s="290"/>
      <c r="J18" s="290"/>
      <c r="K18" s="288"/>
    </row>
    <row r="19" spans="2:11" s="1" customFormat="1" ht="15" customHeight="1">
      <c r="B19" s="291"/>
      <c r="C19" s="292"/>
      <c r="D19" s="292"/>
      <c r="E19" s="294" t="s">
        <v>762</v>
      </c>
      <c r="F19" s="290" t="s">
        <v>763</v>
      </c>
      <c r="G19" s="290"/>
      <c r="H19" s="290"/>
      <c r="I19" s="290"/>
      <c r="J19" s="290"/>
      <c r="K19" s="288"/>
    </row>
    <row r="20" spans="2:11" s="1" customFormat="1" ht="15" customHeight="1">
      <c r="B20" s="291"/>
      <c r="C20" s="292"/>
      <c r="D20" s="292"/>
      <c r="E20" s="294" t="s">
        <v>764</v>
      </c>
      <c r="F20" s="290" t="s">
        <v>765</v>
      </c>
      <c r="G20" s="290"/>
      <c r="H20" s="290"/>
      <c r="I20" s="290"/>
      <c r="J20" s="290"/>
      <c r="K20" s="288"/>
    </row>
    <row r="21" spans="2:11" s="1" customFormat="1" ht="15" customHeight="1">
      <c r="B21" s="291"/>
      <c r="C21" s="292"/>
      <c r="D21" s="292"/>
      <c r="E21" s="294" t="s">
        <v>766</v>
      </c>
      <c r="F21" s="290" t="s">
        <v>767</v>
      </c>
      <c r="G21" s="290"/>
      <c r="H21" s="290"/>
      <c r="I21" s="290"/>
      <c r="J21" s="290"/>
      <c r="K21" s="288"/>
    </row>
    <row r="22" spans="2:11" s="1" customFormat="1" ht="15" customHeight="1">
      <c r="B22" s="291"/>
      <c r="C22" s="292"/>
      <c r="D22" s="292"/>
      <c r="E22" s="294" t="s">
        <v>768</v>
      </c>
      <c r="F22" s="290" t="s">
        <v>769</v>
      </c>
      <c r="G22" s="290"/>
      <c r="H22" s="290"/>
      <c r="I22" s="290"/>
      <c r="J22" s="290"/>
      <c r="K22" s="288"/>
    </row>
    <row r="23" spans="2:11" s="1" customFormat="1" ht="15" customHeight="1">
      <c r="B23" s="291"/>
      <c r="C23" s="292"/>
      <c r="D23" s="292"/>
      <c r="E23" s="294" t="s">
        <v>770</v>
      </c>
      <c r="F23" s="290" t="s">
        <v>771</v>
      </c>
      <c r="G23" s="290"/>
      <c r="H23" s="290"/>
      <c r="I23" s="290"/>
      <c r="J23" s="290"/>
      <c r="K23" s="288"/>
    </row>
    <row r="24" spans="2:11" s="1" customFormat="1" ht="12.75" customHeight="1">
      <c r="B24" s="291"/>
      <c r="C24" s="292"/>
      <c r="D24" s="292"/>
      <c r="E24" s="292"/>
      <c r="F24" s="292"/>
      <c r="G24" s="292"/>
      <c r="H24" s="292"/>
      <c r="I24" s="292"/>
      <c r="J24" s="292"/>
      <c r="K24" s="288"/>
    </row>
    <row r="25" spans="2:11" s="1" customFormat="1" ht="15" customHeight="1">
      <c r="B25" s="291"/>
      <c r="C25" s="290" t="s">
        <v>772</v>
      </c>
      <c r="D25" s="290"/>
      <c r="E25" s="290"/>
      <c r="F25" s="290"/>
      <c r="G25" s="290"/>
      <c r="H25" s="290"/>
      <c r="I25" s="290"/>
      <c r="J25" s="290"/>
      <c r="K25" s="288"/>
    </row>
    <row r="26" spans="2:11" s="1" customFormat="1" ht="15" customHeight="1">
      <c r="B26" s="291"/>
      <c r="C26" s="290" t="s">
        <v>773</v>
      </c>
      <c r="D26" s="290"/>
      <c r="E26" s="290"/>
      <c r="F26" s="290"/>
      <c r="G26" s="290"/>
      <c r="H26" s="290"/>
      <c r="I26" s="290"/>
      <c r="J26" s="290"/>
      <c r="K26" s="288"/>
    </row>
    <row r="27" spans="2:11" s="1" customFormat="1" ht="15" customHeight="1">
      <c r="B27" s="291"/>
      <c r="C27" s="290"/>
      <c r="D27" s="290" t="s">
        <v>774</v>
      </c>
      <c r="E27" s="290"/>
      <c r="F27" s="290"/>
      <c r="G27" s="290"/>
      <c r="H27" s="290"/>
      <c r="I27" s="290"/>
      <c r="J27" s="290"/>
      <c r="K27" s="288"/>
    </row>
    <row r="28" spans="2:11" s="1" customFormat="1" ht="15" customHeight="1">
      <c r="B28" s="291"/>
      <c r="C28" s="292"/>
      <c r="D28" s="290" t="s">
        <v>775</v>
      </c>
      <c r="E28" s="290"/>
      <c r="F28" s="290"/>
      <c r="G28" s="290"/>
      <c r="H28" s="290"/>
      <c r="I28" s="290"/>
      <c r="J28" s="290"/>
      <c r="K28" s="288"/>
    </row>
    <row r="29" spans="2:11" s="1" customFormat="1" ht="12.75" customHeight="1">
      <c r="B29" s="291"/>
      <c r="C29" s="292"/>
      <c r="D29" s="292"/>
      <c r="E29" s="292"/>
      <c r="F29" s="292"/>
      <c r="G29" s="292"/>
      <c r="H29" s="292"/>
      <c r="I29" s="292"/>
      <c r="J29" s="292"/>
      <c r="K29" s="288"/>
    </row>
    <row r="30" spans="2:11" s="1" customFormat="1" ht="15" customHeight="1">
      <c r="B30" s="291"/>
      <c r="C30" s="292"/>
      <c r="D30" s="290" t="s">
        <v>776</v>
      </c>
      <c r="E30" s="290"/>
      <c r="F30" s="290"/>
      <c r="G30" s="290"/>
      <c r="H30" s="290"/>
      <c r="I30" s="290"/>
      <c r="J30" s="290"/>
      <c r="K30" s="288"/>
    </row>
    <row r="31" spans="2:11" s="1" customFormat="1" ht="15" customHeight="1">
      <c r="B31" s="291"/>
      <c r="C31" s="292"/>
      <c r="D31" s="290" t="s">
        <v>777</v>
      </c>
      <c r="E31" s="290"/>
      <c r="F31" s="290"/>
      <c r="G31" s="290"/>
      <c r="H31" s="290"/>
      <c r="I31" s="290"/>
      <c r="J31" s="290"/>
      <c r="K31" s="288"/>
    </row>
    <row r="32" spans="2:11" s="1" customFormat="1" ht="12.75" customHeight="1">
      <c r="B32" s="291"/>
      <c r="C32" s="292"/>
      <c r="D32" s="292"/>
      <c r="E32" s="292"/>
      <c r="F32" s="292"/>
      <c r="G32" s="292"/>
      <c r="H32" s="292"/>
      <c r="I32" s="292"/>
      <c r="J32" s="292"/>
      <c r="K32" s="288"/>
    </row>
    <row r="33" spans="2:11" s="1" customFormat="1" ht="15" customHeight="1">
      <c r="B33" s="291"/>
      <c r="C33" s="292"/>
      <c r="D33" s="290" t="s">
        <v>778</v>
      </c>
      <c r="E33" s="290"/>
      <c r="F33" s="290"/>
      <c r="G33" s="290"/>
      <c r="H33" s="290"/>
      <c r="I33" s="290"/>
      <c r="J33" s="290"/>
      <c r="K33" s="288"/>
    </row>
    <row r="34" spans="2:11" s="1" customFormat="1" ht="15" customHeight="1">
      <c r="B34" s="291"/>
      <c r="C34" s="292"/>
      <c r="D34" s="290" t="s">
        <v>779</v>
      </c>
      <c r="E34" s="290"/>
      <c r="F34" s="290"/>
      <c r="G34" s="290"/>
      <c r="H34" s="290"/>
      <c r="I34" s="290"/>
      <c r="J34" s="290"/>
      <c r="K34" s="288"/>
    </row>
    <row r="35" spans="2:11" s="1" customFormat="1" ht="15" customHeight="1">
      <c r="B35" s="291"/>
      <c r="C35" s="292"/>
      <c r="D35" s="290" t="s">
        <v>780</v>
      </c>
      <c r="E35" s="290"/>
      <c r="F35" s="290"/>
      <c r="G35" s="290"/>
      <c r="H35" s="290"/>
      <c r="I35" s="290"/>
      <c r="J35" s="290"/>
      <c r="K35" s="288"/>
    </row>
    <row r="36" spans="2:11" s="1" customFormat="1" ht="15" customHeight="1">
      <c r="B36" s="291"/>
      <c r="C36" s="292"/>
      <c r="D36" s="290"/>
      <c r="E36" s="293" t="s">
        <v>107</v>
      </c>
      <c r="F36" s="290"/>
      <c r="G36" s="290" t="s">
        <v>781</v>
      </c>
      <c r="H36" s="290"/>
      <c r="I36" s="290"/>
      <c r="J36" s="290"/>
      <c r="K36" s="288"/>
    </row>
    <row r="37" spans="2:11" s="1" customFormat="1" ht="30.75" customHeight="1">
      <c r="B37" s="291"/>
      <c r="C37" s="292"/>
      <c r="D37" s="290"/>
      <c r="E37" s="293" t="s">
        <v>782</v>
      </c>
      <c r="F37" s="290"/>
      <c r="G37" s="290" t="s">
        <v>783</v>
      </c>
      <c r="H37" s="290"/>
      <c r="I37" s="290"/>
      <c r="J37" s="290"/>
      <c r="K37" s="288"/>
    </row>
    <row r="38" spans="2:11" s="1" customFormat="1" ht="15" customHeight="1">
      <c r="B38" s="291"/>
      <c r="C38" s="292"/>
      <c r="D38" s="290"/>
      <c r="E38" s="293" t="s">
        <v>52</v>
      </c>
      <c r="F38" s="290"/>
      <c r="G38" s="290" t="s">
        <v>784</v>
      </c>
      <c r="H38" s="290"/>
      <c r="I38" s="290"/>
      <c r="J38" s="290"/>
      <c r="K38" s="288"/>
    </row>
    <row r="39" spans="2:11" s="1" customFormat="1" ht="15" customHeight="1">
      <c r="B39" s="291"/>
      <c r="C39" s="292"/>
      <c r="D39" s="290"/>
      <c r="E39" s="293" t="s">
        <v>53</v>
      </c>
      <c r="F39" s="290"/>
      <c r="G39" s="290" t="s">
        <v>785</v>
      </c>
      <c r="H39" s="290"/>
      <c r="I39" s="290"/>
      <c r="J39" s="290"/>
      <c r="K39" s="288"/>
    </row>
    <row r="40" spans="2:11" s="1" customFormat="1" ht="15" customHeight="1">
      <c r="B40" s="291"/>
      <c r="C40" s="292"/>
      <c r="D40" s="290"/>
      <c r="E40" s="293" t="s">
        <v>108</v>
      </c>
      <c r="F40" s="290"/>
      <c r="G40" s="290" t="s">
        <v>786</v>
      </c>
      <c r="H40" s="290"/>
      <c r="I40" s="290"/>
      <c r="J40" s="290"/>
      <c r="K40" s="288"/>
    </row>
    <row r="41" spans="2:11" s="1" customFormat="1" ht="15" customHeight="1">
      <c r="B41" s="291"/>
      <c r="C41" s="292"/>
      <c r="D41" s="290"/>
      <c r="E41" s="293" t="s">
        <v>109</v>
      </c>
      <c r="F41" s="290"/>
      <c r="G41" s="290" t="s">
        <v>787</v>
      </c>
      <c r="H41" s="290"/>
      <c r="I41" s="290"/>
      <c r="J41" s="290"/>
      <c r="K41" s="288"/>
    </row>
    <row r="42" spans="2:11" s="1" customFormat="1" ht="15" customHeight="1">
      <c r="B42" s="291"/>
      <c r="C42" s="292"/>
      <c r="D42" s="290"/>
      <c r="E42" s="293" t="s">
        <v>788</v>
      </c>
      <c r="F42" s="290"/>
      <c r="G42" s="290" t="s">
        <v>789</v>
      </c>
      <c r="H42" s="290"/>
      <c r="I42" s="290"/>
      <c r="J42" s="290"/>
      <c r="K42" s="288"/>
    </row>
    <row r="43" spans="2:11" s="1" customFormat="1" ht="15" customHeight="1">
      <c r="B43" s="291"/>
      <c r="C43" s="292"/>
      <c r="D43" s="290"/>
      <c r="E43" s="293"/>
      <c r="F43" s="290"/>
      <c r="G43" s="290" t="s">
        <v>790</v>
      </c>
      <c r="H43" s="290"/>
      <c r="I43" s="290"/>
      <c r="J43" s="290"/>
      <c r="K43" s="288"/>
    </row>
    <row r="44" spans="2:11" s="1" customFormat="1" ht="15" customHeight="1">
      <c r="B44" s="291"/>
      <c r="C44" s="292"/>
      <c r="D44" s="290"/>
      <c r="E44" s="293" t="s">
        <v>791</v>
      </c>
      <c r="F44" s="290"/>
      <c r="G44" s="290" t="s">
        <v>792</v>
      </c>
      <c r="H44" s="290"/>
      <c r="I44" s="290"/>
      <c r="J44" s="290"/>
      <c r="K44" s="288"/>
    </row>
    <row r="45" spans="2:11" s="1" customFormat="1" ht="15" customHeight="1">
      <c r="B45" s="291"/>
      <c r="C45" s="292"/>
      <c r="D45" s="290"/>
      <c r="E45" s="293" t="s">
        <v>111</v>
      </c>
      <c r="F45" s="290"/>
      <c r="G45" s="290" t="s">
        <v>793</v>
      </c>
      <c r="H45" s="290"/>
      <c r="I45" s="290"/>
      <c r="J45" s="290"/>
      <c r="K45" s="288"/>
    </row>
    <row r="46" spans="2:11" s="1" customFormat="1" ht="12.75" customHeight="1">
      <c r="B46" s="291"/>
      <c r="C46" s="292"/>
      <c r="D46" s="290"/>
      <c r="E46" s="290"/>
      <c r="F46" s="290"/>
      <c r="G46" s="290"/>
      <c r="H46" s="290"/>
      <c r="I46" s="290"/>
      <c r="J46" s="290"/>
      <c r="K46" s="288"/>
    </row>
    <row r="47" spans="2:11" s="1" customFormat="1" ht="15" customHeight="1">
      <c r="B47" s="291"/>
      <c r="C47" s="292"/>
      <c r="D47" s="290" t="s">
        <v>794</v>
      </c>
      <c r="E47" s="290"/>
      <c r="F47" s="290"/>
      <c r="G47" s="290"/>
      <c r="H47" s="290"/>
      <c r="I47" s="290"/>
      <c r="J47" s="290"/>
      <c r="K47" s="288"/>
    </row>
    <row r="48" spans="2:11" s="1" customFormat="1" ht="15" customHeight="1">
      <c r="B48" s="291"/>
      <c r="C48" s="292"/>
      <c r="D48" s="292"/>
      <c r="E48" s="290" t="s">
        <v>795</v>
      </c>
      <c r="F48" s="290"/>
      <c r="G48" s="290"/>
      <c r="H48" s="290"/>
      <c r="I48" s="290"/>
      <c r="J48" s="290"/>
      <c r="K48" s="288"/>
    </row>
    <row r="49" spans="2:11" s="1" customFormat="1" ht="15" customHeight="1">
      <c r="B49" s="291"/>
      <c r="C49" s="292"/>
      <c r="D49" s="292"/>
      <c r="E49" s="290" t="s">
        <v>796</v>
      </c>
      <c r="F49" s="290"/>
      <c r="G49" s="290"/>
      <c r="H49" s="290"/>
      <c r="I49" s="290"/>
      <c r="J49" s="290"/>
      <c r="K49" s="288"/>
    </row>
    <row r="50" spans="2:11" s="1" customFormat="1" ht="15" customHeight="1">
      <c r="B50" s="291"/>
      <c r="C50" s="292"/>
      <c r="D50" s="292"/>
      <c r="E50" s="290" t="s">
        <v>797</v>
      </c>
      <c r="F50" s="290"/>
      <c r="G50" s="290"/>
      <c r="H50" s="290"/>
      <c r="I50" s="290"/>
      <c r="J50" s="290"/>
      <c r="K50" s="288"/>
    </row>
    <row r="51" spans="2:11" s="1" customFormat="1" ht="15" customHeight="1">
      <c r="B51" s="291"/>
      <c r="C51" s="292"/>
      <c r="D51" s="290" t="s">
        <v>798</v>
      </c>
      <c r="E51" s="290"/>
      <c r="F51" s="290"/>
      <c r="G51" s="290"/>
      <c r="H51" s="290"/>
      <c r="I51" s="290"/>
      <c r="J51" s="290"/>
      <c r="K51" s="288"/>
    </row>
    <row r="52" spans="2:11" s="1" customFormat="1" ht="25.5" customHeight="1">
      <c r="B52" s="286"/>
      <c r="C52" s="287" t="s">
        <v>799</v>
      </c>
      <c r="D52" s="287"/>
      <c r="E52" s="287"/>
      <c r="F52" s="287"/>
      <c r="G52" s="287"/>
      <c r="H52" s="287"/>
      <c r="I52" s="287"/>
      <c r="J52" s="287"/>
      <c r="K52" s="288"/>
    </row>
    <row r="53" spans="2:11" s="1" customFormat="1" ht="5.25" customHeight="1">
      <c r="B53" s="286"/>
      <c r="C53" s="289"/>
      <c r="D53" s="289"/>
      <c r="E53" s="289"/>
      <c r="F53" s="289"/>
      <c r="G53" s="289"/>
      <c r="H53" s="289"/>
      <c r="I53" s="289"/>
      <c r="J53" s="289"/>
      <c r="K53" s="288"/>
    </row>
    <row r="54" spans="2:11" s="1" customFormat="1" ht="15" customHeight="1">
      <c r="B54" s="286"/>
      <c r="C54" s="290" t="s">
        <v>800</v>
      </c>
      <c r="D54" s="290"/>
      <c r="E54" s="290"/>
      <c r="F54" s="290"/>
      <c r="G54" s="290"/>
      <c r="H54" s="290"/>
      <c r="I54" s="290"/>
      <c r="J54" s="290"/>
      <c r="K54" s="288"/>
    </row>
    <row r="55" spans="2:11" s="1" customFormat="1" ht="15" customHeight="1">
      <c r="B55" s="286"/>
      <c r="C55" s="290" t="s">
        <v>801</v>
      </c>
      <c r="D55" s="290"/>
      <c r="E55" s="290"/>
      <c r="F55" s="290"/>
      <c r="G55" s="290"/>
      <c r="H55" s="290"/>
      <c r="I55" s="290"/>
      <c r="J55" s="290"/>
      <c r="K55" s="288"/>
    </row>
    <row r="56" spans="2:11" s="1" customFormat="1" ht="12.75" customHeight="1">
      <c r="B56" s="286"/>
      <c r="C56" s="290"/>
      <c r="D56" s="290"/>
      <c r="E56" s="290"/>
      <c r="F56" s="290"/>
      <c r="G56" s="290"/>
      <c r="H56" s="290"/>
      <c r="I56" s="290"/>
      <c r="J56" s="290"/>
      <c r="K56" s="288"/>
    </row>
    <row r="57" spans="2:11" s="1" customFormat="1" ht="15" customHeight="1">
      <c r="B57" s="286"/>
      <c r="C57" s="290" t="s">
        <v>802</v>
      </c>
      <c r="D57" s="290"/>
      <c r="E57" s="290"/>
      <c r="F57" s="290"/>
      <c r="G57" s="290"/>
      <c r="H57" s="290"/>
      <c r="I57" s="290"/>
      <c r="J57" s="290"/>
      <c r="K57" s="288"/>
    </row>
    <row r="58" spans="2:11" s="1" customFormat="1" ht="15" customHeight="1">
      <c r="B58" s="286"/>
      <c r="C58" s="292"/>
      <c r="D58" s="290" t="s">
        <v>803</v>
      </c>
      <c r="E58" s="290"/>
      <c r="F58" s="290"/>
      <c r="G58" s="290"/>
      <c r="H58" s="290"/>
      <c r="I58" s="290"/>
      <c r="J58" s="290"/>
      <c r="K58" s="288"/>
    </row>
    <row r="59" spans="2:11" s="1" customFormat="1" ht="15" customHeight="1">
      <c r="B59" s="286"/>
      <c r="C59" s="292"/>
      <c r="D59" s="290" t="s">
        <v>804</v>
      </c>
      <c r="E59" s="290"/>
      <c r="F59" s="290"/>
      <c r="G59" s="290"/>
      <c r="H59" s="290"/>
      <c r="I59" s="290"/>
      <c r="J59" s="290"/>
      <c r="K59" s="288"/>
    </row>
    <row r="60" spans="2:11" s="1" customFormat="1" ht="15" customHeight="1">
      <c r="B60" s="286"/>
      <c r="C60" s="292"/>
      <c r="D60" s="290" t="s">
        <v>805</v>
      </c>
      <c r="E60" s="290"/>
      <c r="F60" s="290"/>
      <c r="G60" s="290"/>
      <c r="H60" s="290"/>
      <c r="I60" s="290"/>
      <c r="J60" s="290"/>
      <c r="K60" s="288"/>
    </row>
    <row r="61" spans="2:11" s="1" customFormat="1" ht="15" customHeight="1">
      <c r="B61" s="286"/>
      <c r="C61" s="292"/>
      <c r="D61" s="290" t="s">
        <v>806</v>
      </c>
      <c r="E61" s="290"/>
      <c r="F61" s="290"/>
      <c r="G61" s="290"/>
      <c r="H61" s="290"/>
      <c r="I61" s="290"/>
      <c r="J61" s="290"/>
      <c r="K61" s="288"/>
    </row>
    <row r="62" spans="2:11" s="1" customFormat="1" ht="15" customHeight="1">
      <c r="B62" s="286"/>
      <c r="C62" s="292"/>
      <c r="D62" s="295" t="s">
        <v>807</v>
      </c>
      <c r="E62" s="295"/>
      <c r="F62" s="295"/>
      <c r="G62" s="295"/>
      <c r="H62" s="295"/>
      <c r="I62" s="295"/>
      <c r="J62" s="295"/>
      <c r="K62" s="288"/>
    </row>
    <row r="63" spans="2:11" s="1" customFormat="1" ht="15" customHeight="1">
      <c r="B63" s="286"/>
      <c r="C63" s="292"/>
      <c r="D63" s="290" t="s">
        <v>808</v>
      </c>
      <c r="E63" s="290"/>
      <c r="F63" s="290"/>
      <c r="G63" s="290"/>
      <c r="H63" s="290"/>
      <c r="I63" s="290"/>
      <c r="J63" s="290"/>
      <c r="K63" s="288"/>
    </row>
    <row r="64" spans="2:11" s="1" customFormat="1" ht="12.75" customHeight="1">
      <c r="B64" s="286"/>
      <c r="C64" s="292"/>
      <c r="D64" s="292"/>
      <c r="E64" s="296"/>
      <c r="F64" s="292"/>
      <c r="G64" s="292"/>
      <c r="H64" s="292"/>
      <c r="I64" s="292"/>
      <c r="J64" s="292"/>
      <c r="K64" s="288"/>
    </row>
    <row r="65" spans="2:11" s="1" customFormat="1" ht="15" customHeight="1">
      <c r="B65" s="286"/>
      <c r="C65" s="292"/>
      <c r="D65" s="290" t="s">
        <v>809</v>
      </c>
      <c r="E65" s="290"/>
      <c r="F65" s="290"/>
      <c r="G65" s="290"/>
      <c r="H65" s="290"/>
      <c r="I65" s="290"/>
      <c r="J65" s="290"/>
      <c r="K65" s="288"/>
    </row>
    <row r="66" spans="2:11" s="1" customFormat="1" ht="15" customHeight="1">
      <c r="B66" s="286"/>
      <c r="C66" s="292"/>
      <c r="D66" s="295" t="s">
        <v>810</v>
      </c>
      <c r="E66" s="295"/>
      <c r="F66" s="295"/>
      <c r="G66" s="295"/>
      <c r="H66" s="295"/>
      <c r="I66" s="295"/>
      <c r="J66" s="295"/>
      <c r="K66" s="288"/>
    </row>
    <row r="67" spans="2:11" s="1" customFormat="1" ht="15" customHeight="1">
      <c r="B67" s="286"/>
      <c r="C67" s="292"/>
      <c r="D67" s="290" t="s">
        <v>811</v>
      </c>
      <c r="E67" s="290"/>
      <c r="F67" s="290"/>
      <c r="G67" s="290"/>
      <c r="H67" s="290"/>
      <c r="I67" s="290"/>
      <c r="J67" s="290"/>
      <c r="K67" s="288"/>
    </row>
    <row r="68" spans="2:11" s="1" customFormat="1" ht="15" customHeight="1">
      <c r="B68" s="286"/>
      <c r="C68" s="292"/>
      <c r="D68" s="290" t="s">
        <v>812</v>
      </c>
      <c r="E68" s="290"/>
      <c r="F68" s="290"/>
      <c r="G68" s="290"/>
      <c r="H68" s="290"/>
      <c r="I68" s="290"/>
      <c r="J68" s="290"/>
      <c r="K68" s="288"/>
    </row>
    <row r="69" spans="2:11" s="1" customFormat="1" ht="15" customHeight="1">
      <c r="B69" s="286"/>
      <c r="C69" s="292"/>
      <c r="D69" s="290" t="s">
        <v>813</v>
      </c>
      <c r="E69" s="290"/>
      <c r="F69" s="290"/>
      <c r="G69" s="290"/>
      <c r="H69" s="290"/>
      <c r="I69" s="290"/>
      <c r="J69" s="290"/>
      <c r="K69" s="288"/>
    </row>
    <row r="70" spans="2:11" s="1" customFormat="1" ht="15" customHeight="1">
      <c r="B70" s="286"/>
      <c r="C70" s="292"/>
      <c r="D70" s="290" t="s">
        <v>814</v>
      </c>
      <c r="E70" s="290"/>
      <c r="F70" s="290"/>
      <c r="G70" s="290"/>
      <c r="H70" s="290"/>
      <c r="I70" s="290"/>
      <c r="J70" s="290"/>
      <c r="K70" s="288"/>
    </row>
    <row r="71" spans="2:11" s="1" customFormat="1" ht="12.75" customHeight="1">
      <c r="B71" s="297"/>
      <c r="C71" s="298"/>
      <c r="D71" s="298"/>
      <c r="E71" s="298"/>
      <c r="F71" s="298"/>
      <c r="G71" s="298"/>
      <c r="H71" s="298"/>
      <c r="I71" s="298"/>
      <c r="J71" s="298"/>
      <c r="K71" s="299"/>
    </row>
    <row r="72" spans="2:11" s="1" customFormat="1" ht="18.75" customHeight="1">
      <c r="B72" s="300"/>
      <c r="C72" s="300"/>
      <c r="D72" s="300"/>
      <c r="E72" s="300"/>
      <c r="F72" s="300"/>
      <c r="G72" s="300"/>
      <c r="H72" s="300"/>
      <c r="I72" s="300"/>
      <c r="J72" s="300"/>
      <c r="K72" s="301"/>
    </row>
    <row r="73" spans="2:11" s="1" customFormat="1" ht="18.75" customHeight="1">
      <c r="B73" s="301"/>
      <c r="C73" s="301"/>
      <c r="D73" s="301"/>
      <c r="E73" s="301"/>
      <c r="F73" s="301"/>
      <c r="G73" s="301"/>
      <c r="H73" s="301"/>
      <c r="I73" s="301"/>
      <c r="J73" s="301"/>
      <c r="K73" s="301"/>
    </row>
    <row r="74" spans="2:11" s="1" customFormat="1" ht="7.5" customHeight="1">
      <c r="B74" s="302"/>
      <c r="C74" s="303"/>
      <c r="D74" s="303"/>
      <c r="E74" s="303"/>
      <c r="F74" s="303"/>
      <c r="G74" s="303"/>
      <c r="H74" s="303"/>
      <c r="I74" s="303"/>
      <c r="J74" s="303"/>
      <c r="K74" s="304"/>
    </row>
    <row r="75" spans="2:11" s="1" customFormat="1" ht="45" customHeight="1">
      <c r="B75" s="305"/>
      <c r="C75" s="306" t="s">
        <v>815</v>
      </c>
      <c r="D75" s="306"/>
      <c r="E75" s="306"/>
      <c r="F75" s="306"/>
      <c r="G75" s="306"/>
      <c r="H75" s="306"/>
      <c r="I75" s="306"/>
      <c r="J75" s="306"/>
      <c r="K75" s="307"/>
    </row>
    <row r="76" spans="2:11" s="1" customFormat="1" ht="17.25" customHeight="1">
      <c r="B76" s="305"/>
      <c r="C76" s="308" t="s">
        <v>816</v>
      </c>
      <c r="D76" s="308"/>
      <c r="E76" s="308"/>
      <c r="F76" s="308" t="s">
        <v>817</v>
      </c>
      <c r="G76" s="309"/>
      <c r="H76" s="308" t="s">
        <v>53</v>
      </c>
      <c r="I76" s="308" t="s">
        <v>56</v>
      </c>
      <c r="J76" s="308" t="s">
        <v>818</v>
      </c>
      <c r="K76" s="307"/>
    </row>
    <row r="77" spans="2:11" s="1" customFormat="1" ht="17.25" customHeight="1">
      <c r="B77" s="305"/>
      <c r="C77" s="310" t="s">
        <v>819</v>
      </c>
      <c r="D77" s="310"/>
      <c r="E77" s="310"/>
      <c r="F77" s="311" t="s">
        <v>820</v>
      </c>
      <c r="G77" s="312"/>
      <c r="H77" s="310"/>
      <c r="I77" s="310"/>
      <c r="J77" s="310" t="s">
        <v>821</v>
      </c>
      <c r="K77" s="307"/>
    </row>
    <row r="78" spans="2:11" s="1" customFormat="1" ht="5.25" customHeight="1">
      <c r="B78" s="305"/>
      <c r="C78" s="313"/>
      <c r="D78" s="313"/>
      <c r="E78" s="313"/>
      <c r="F78" s="313"/>
      <c r="G78" s="314"/>
      <c r="H78" s="313"/>
      <c r="I78" s="313"/>
      <c r="J78" s="313"/>
      <c r="K78" s="307"/>
    </row>
    <row r="79" spans="2:11" s="1" customFormat="1" ht="15" customHeight="1">
      <c r="B79" s="305"/>
      <c r="C79" s="293" t="s">
        <v>52</v>
      </c>
      <c r="D79" s="315"/>
      <c r="E79" s="315"/>
      <c r="F79" s="316" t="s">
        <v>822</v>
      </c>
      <c r="G79" s="317"/>
      <c r="H79" s="293" t="s">
        <v>823</v>
      </c>
      <c r="I79" s="293" t="s">
        <v>824</v>
      </c>
      <c r="J79" s="293">
        <v>20</v>
      </c>
      <c r="K79" s="307"/>
    </row>
    <row r="80" spans="2:11" s="1" customFormat="1" ht="15" customHeight="1">
      <c r="B80" s="305"/>
      <c r="C80" s="293" t="s">
        <v>825</v>
      </c>
      <c r="D80" s="293"/>
      <c r="E80" s="293"/>
      <c r="F80" s="316" t="s">
        <v>822</v>
      </c>
      <c r="G80" s="317"/>
      <c r="H80" s="293" t="s">
        <v>826</v>
      </c>
      <c r="I80" s="293" t="s">
        <v>824</v>
      </c>
      <c r="J80" s="293">
        <v>120</v>
      </c>
      <c r="K80" s="307"/>
    </row>
    <row r="81" spans="2:11" s="1" customFormat="1" ht="15" customHeight="1">
      <c r="B81" s="318"/>
      <c r="C81" s="293" t="s">
        <v>827</v>
      </c>
      <c r="D81" s="293"/>
      <c r="E81" s="293"/>
      <c r="F81" s="316" t="s">
        <v>828</v>
      </c>
      <c r="G81" s="317"/>
      <c r="H81" s="293" t="s">
        <v>829</v>
      </c>
      <c r="I81" s="293" t="s">
        <v>824</v>
      </c>
      <c r="J81" s="293">
        <v>50</v>
      </c>
      <c r="K81" s="307"/>
    </row>
    <row r="82" spans="2:11" s="1" customFormat="1" ht="15" customHeight="1">
      <c r="B82" s="318"/>
      <c r="C82" s="293" t="s">
        <v>830</v>
      </c>
      <c r="D82" s="293"/>
      <c r="E82" s="293"/>
      <c r="F82" s="316" t="s">
        <v>822</v>
      </c>
      <c r="G82" s="317"/>
      <c r="H82" s="293" t="s">
        <v>831</v>
      </c>
      <c r="I82" s="293" t="s">
        <v>832</v>
      </c>
      <c r="J82" s="293"/>
      <c r="K82" s="307"/>
    </row>
    <row r="83" spans="2:11" s="1" customFormat="1" ht="15" customHeight="1">
      <c r="B83" s="318"/>
      <c r="C83" s="319" t="s">
        <v>833</v>
      </c>
      <c r="D83" s="319"/>
      <c r="E83" s="319"/>
      <c r="F83" s="320" t="s">
        <v>828</v>
      </c>
      <c r="G83" s="319"/>
      <c r="H83" s="319" t="s">
        <v>834</v>
      </c>
      <c r="I83" s="319" t="s">
        <v>824</v>
      </c>
      <c r="J83" s="319">
        <v>15</v>
      </c>
      <c r="K83" s="307"/>
    </row>
    <row r="84" spans="2:11" s="1" customFormat="1" ht="15" customHeight="1">
      <c r="B84" s="318"/>
      <c r="C84" s="319" t="s">
        <v>835</v>
      </c>
      <c r="D84" s="319"/>
      <c r="E84" s="319"/>
      <c r="F84" s="320" t="s">
        <v>828</v>
      </c>
      <c r="G84" s="319"/>
      <c r="H84" s="319" t="s">
        <v>836</v>
      </c>
      <c r="I84" s="319" t="s">
        <v>824</v>
      </c>
      <c r="J84" s="319">
        <v>15</v>
      </c>
      <c r="K84" s="307"/>
    </row>
    <row r="85" spans="2:11" s="1" customFormat="1" ht="15" customHeight="1">
      <c r="B85" s="318"/>
      <c r="C85" s="319" t="s">
        <v>837</v>
      </c>
      <c r="D85" s="319"/>
      <c r="E85" s="319"/>
      <c r="F85" s="320" t="s">
        <v>828</v>
      </c>
      <c r="G85" s="319"/>
      <c r="H85" s="319" t="s">
        <v>838</v>
      </c>
      <c r="I85" s="319" t="s">
        <v>824</v>
      </c>
      <c r="J85" s="319">
        <v>20</v>
      </c>
      <c r="K85" s="307"/>
    </row>
    <row r="86" spans="2:11" s="1" customFormat="1" ht="15" customHeight="1">
      <c r="B86" s="318"/>
      <c r="C86" s="319" t="s">
        <v>839</v>
      </c>
      <c r="D86" s="319"/>
      <c r="E86" s="319"/>
      <c r="F86" s="320" t="s">
        <v>828</v>
      </c>
      <c r="G86" s="319"/>
      <c r="H86" s="319" t="s">
        <v>840</v>
      </c>
      <c r="I86" s="319" t="s">
        <v>824</v>
      </c>
      <c r="J86" s="319">
        <v>20</v>
      </c>
      <c r="K86" s="307"/>
    </row>
    <row r="87" spans="2:11" s="1" customFormat="1" ht="15" customHeight="1">
      <c r="B87" s="318"/>
      <c r="C87" s="293" t="s">
        <v>841</v>
      </c>
      <c r="D87" s="293"/>
      <c r="E87" s="293"/>
      <c r="F87" s="316" t="s">
        <v>828</v>
      </c>
      <c r="G87" s="317"/>
      <c r="H87" s="293" t="s">
        <v>842</v>
      </c>
      <c r="I87" s="293" t="s">
        <v>824</v>
      </c>
      <c r="J87" s="293">
        <v>50</v>
      </c>
      <c r="K87" s="307"/>
    </row>
    <row r="88" spans="2:11" s="1" customFormat="1" ht="15" customHeight="1">
      <c r="B88" s="318"/>
      <c r="C88" s="293" t="s">
        <v>843</v>
      </c>
      <c r="D88" s="293"/>
      <c r="E88" s="293"/>
      <c r="F88" s="316" t="s">
        <v>828</v>
      </c>
      <c r="G88" s="317"/>
      <c r="H88" s="293" t="s">
        <v>844</v>
      </c>
      <c r="I88" s="293" t="s">
        <v>824</v>
      </c>
      <c r="J88" s="293">
        <v>20</v>
      </c>
      <c r="K88" s="307"/>
    </row>
    <row r="89" spans="2:11" s="1" customFormat="1" ht="15" customHeight="1">
      <c r="B89" s="318"/>
      <c r="C89" s="293" t="s">
        <v>845</v>
      </c>
      <c r="D89" s="293"/>
      <c r="E89" s="293"/>
      <c r="F89" s="316" t="s">
        <v>828</v>
      </c>
      <c r="G89" s="317"/>
      <c r="H89" s="293" t="s">
        <v>846</v>
      </c>
      <c r="I89" s="293" t="s">
        <v>824</v>
      </c>
      <c r="J89" s="293">
        <v>20</v>
      </c>
      <c r="K89" s="307"/>
    </row>
    <row r="90" spans="2:11" s="1" customFormat="1" ht="15" customHeight="1">
      <c r="B90" s="318"/>
      <c r="C90" s="293" t="s">
        <v>847</v>
      </c>
      <c r="D90" s="293"/>
      <c r="E90" s="293"/>
      <c r="F90" s="316" t="s">
        <v>828</v>
      </c>
      <c r="G90" s="317"/>
      <c r="H90" s="293" t="s">
        <v>848</v>
      </c>
      <c r="I90" s="293" t="s">
        <v>824</v>
      </c>
      <c r="J90" s="293">
        <v>50</v>
      </c>
      <c r="K90" s="307"/>
    </row>
    <row r="91" spans="2:11" s="1" customFormat="1" ht="15" customHeight="1">
      <c r="B91" s="318"/>
      <c r="C91" s="293" t="s">
        <v>849</v>
      </c>
      <c r="D91" s="293"/>
      <c r="E91" s="293"/>
      <c r="F91" s="316" t="s">
        <v>828</v>
      </c>
      <c r="G91" s="317"/>
      <c r="H91" s="293" t="s">
        <v>849</v>
      </c>
      <c r="I91" s="293" t="s">
        <v>824</v>
      </c>
      <c r="J91" s="293">
        <v>50</v>
      </c>
      <c r="K91" s="307"/>
    </row>
    <row r="92" spans="2:11" s="1" customFormat="1" ht="15" customHeight="1">
      <c r="B92" s="318"/>
      <c r="C92" s="293" t="s">
        <v>850</v>
      </c>
      <c r="D92" s="293"/>
      <c r="E92" s="293"/>
      <c r="F92" s="316" t="s">
        <v>828</v>
      </c>
      <c r="G92" s="317"/>
      <c r="H92" s="293" t="s">
        <v>851</v>
      </c>
      <c r="I92" s="293" t="s">
        <v>824</v>
      </c>
      <c r="J92" s="293">
        <v>255</v>
      </c>
      <c r="K92" s="307"/>
    </row>
    <row r="93" spans="2:11" s="1" customFormat="1" ht="15" customHeight="1">
      <c r="B93" s="318"/>
      <c r="C93" s="293" t="s">
        <v>852</v>
      </c>
      <c r="D93" s="293"/>
      <c r="E93" s="293"/>
      <c r="F93" s="316" t="s">
        <v>822</v>
      </c>
      <c r="G93" s="317"/>
      <c r="H93" s="293" t="s">
        <v>853</v>
      </c>
      <c r="I93" s="293" t="s">
        <v>854</v>
      </c>
      <c r="J93" s="293"/>
      <c r="K93" s="307"/>
    </row>
    <row r="94" spans="2:11" s="1" customFormat="1" ht="15" customHeight="1">
      <c r="B94" s="318"/>
      <c r="C94" s="293" t="s">
        <v>855</v>
      </c>
      <c r="D94" s="293"/>
      <c r="E94" s="293"/>
      <c r="F94" s="316" t="s">
        <v>822</v>
      </c>
      <c r="G94" s="317"/>
      <c r="H94" s="293" t="s">
        <v>856</v>
      </c>
      <c r="I94" s="293" t="s">
        <v>857</v>
      </c>
      <c r="J94" s="293"/>
      <c r="K94" s="307"/>
    </row>
    <row r="95" spans="2:11" s="1" customFormat="1" ht="15" customHeight="1">
      <c r="B95" s="318"/>
      <c r="C95" s="293" t="s">
        <v>858</v>
      </c>
      <c r="D95" s="293"/>
      <c r="E95" s="293"/>
      <c r="F95" s="316" t="s">
        <v>822</v>
      </c>
      <c r="G95" s="317"/>
      <c r="H95" s="293" t="s">
        <v>858</v>
      </c>
      <c r="I95" s="293" t="s">
        <v>857</v>
      </c>
      <c r="J95" s="293"/>
      <c r="K95" s="307"/>
    </row>
    <row r="96" spans="2:11" s="1" customFormat="1" ht="15" customHeight="1">
      <c r="B96" s="318"/>
      <c r="C96" s="293" t="s">
        <v>37</v>
      </c>
      <c r="D96" s="293"/>
      <c r="E96" s="293"/>
      <c r="F96" s="316" t="s">
        <v>822</v>
      </c>
      <c r="G96" s="317"/>
      <c r="H96" s="293" t="s">
        <v>859</v>
      </c>
      <c r="I96" s="293" t="s">
        <v>857</v>
      </c>
      <c r="J96" s="293"/>
      <c r="K96" s="307"/>
    </row>
    <row r="97" spans="2:11" s="1" customFormat="1" ht="15" customHeight="1">
      <c r="B97" s="318"/>
      <c r="C97" s="293" t="s">
        <v>47</v>
      </c>
      <c r="D97" s="293"/>
      <c r="E97" s="293"/>
      <c r="F97" s="316" t="s">
        <v>822</v>
      </c>
      <c r="G97" s="317"/>
      <c r="H97" s="293" t="s">
        <v>860</v>
      </c>
      <c r="I97" s="293" t="s">
        <v>857</v>
      </c>
      <c r="J97" s="293"/>
      <c r="K97" s="307"/>
    </row>
    <row r="98" spans="2:11" s="1" customFormat="1" ht="15" customHeight="1">
      <c r="B98" s="321"/>
      <c r="C98" s="322"/>
      <c r="D98" s="322"/>
      <c r="E98" s="322"/>
      <c r="F98" s="322"/>
      <c r="G98" s="322"/>
      <c r="H98" s="322"/>
      <c r="I98" s="322"/>
      <c r="J98" s="322"/>
      <c r="K98" s="323"/>
    </row>
    <row r="99" spans="2:11" s="1" customFormat="1" ht="18.75" customHeight="1">
      <c r="B99" s="324"/>
      <c r="C99" s="325"/>
      <c r="D99" s="325"/>
      <c r="E99" s="325"/>
      <c r="F99" s="325"/>
      <c r="G99" s="325"/>
      <c r="H99" s="325"/>
      <c r="I99" s="325"/>
      <c r="J99" s="325"/>
      <c r="K99" s="324"/>
    </row>
    <row r="100" spans="2:11" s="1" customFormat="1" ht="18.75" customHeight="1">
      <c r="B100" s="301"/>
      <c r="C100" s="301"/>
      <c r="D100" s="301"/>
      <c r="E100" s="301"/>
      <c r="F100" s="301"/>
      <c r="G100" s="301"/>
      <c r="H100" s="301"/>
      <c r="I100" s="301"/>
      <c r="J100" s="301"/>
      <c r="K100" s="301"/>
    </row>
    <row r="101" spans="2:11" s="1" customFormat="1" ht="7.5" customHeight="1">
      <c r="B101" s="302"/>
      <c r="C101" s="303"/>
      <c r="D101" s="303"/>
      <c r="E101" s="303"/>
      <c r="F101" s="303"/>
      <c r="G101" s="303"/>
      <c r="H101" s="303"/>
      <c r="I101" s="303"/>
      <c r="J101" s="303"/>
      <c r="K101" s="304"/>
    </row>
    <row r="102" spans="2:11" s="1" customFormat="1" ht="45" customHeight="1">
      <c r="B102" s="305"/>
      <c r="C102" s="306" t="s">
        <v>861</v>
      </c>
      <c r="D102" s="306"/>
      <c r="E102" s="306"/>
      <c r="F102" s="306"/>
      <c r="G102" s="306"/>
      <c r="H102" s="306"/>
      <c r="I102" s="306"/>
      <c r="J102" s="306"/>
      <c r="K102" s="307"/>
    </row>
    <row r="103" spans="2:11" s="1" customFormat="1" ht="17.25" customHeight="1">
      <c r="B103" s="305"/>
      <c r="C103" s="308" t="s">
        <v>816</v>
      </c>
      <c r="D103" s="308"/>
      <c r="E103" s="308"/>
      <c r="F103" s="308" t="s">
        <v>817</v>
      </c>
      <c r="G103" s="309"/>
      <c r="H103" s="308" t="s">
        <v>53</v>
      </c>
      <c r="I103" s="308" t="s">
        <v>56</v>
      </c>
      <c r="J103" s="308" t="s">
        <v>818</v>
      </c>
      <c r="K103" s="307"/>
    </row>
    <row r="104" spans="2:11" s="1" customFormat="1" ht="17.25" customHeight="1">
      <c r="B104" s="305"/>
      <c r="C104" s="310" t="s">
        <v>819</v>
      </c>
      <c r="D104" s="310"/>
      <c r="E104" s="310"/>
      <c r="F104" s="311" t="s">
        <v>820</v>
      </c>
      <c r="G104" s="312"/>
      <c r="H104" s="310"/>
      <c r="I104" s="310"/>
      <c r="J104" s="310" t="s">
        <v>821</v>
      </c>
      <c r="K104" s="307"/>
    </row>
    <row r="105" spans="2:11" s="1" customFormat="1" ht="5.25" customHeight="1">
      <c r="B105" s="305"/>
      <c r="C105" s="308"/>
      <c r="D105" s="308"/>
      <c r="E105" s="308"/>
      <c r="F105" s="308"/>
      <c r="G105" s="326"/>
      <c r="H105" s="308"/>
      <c r="I105" s="308"/>
      <c r="J105" s="308"/>
      <c r="K105" s="307"/>
    </row>
    <row r="106" spans="2:11" s="1" customFormat="1" ht="15" customHeight="1">
      <c r="B106" s="305"/>
      <c r="C106" s="293" t="s">
        <v>52</v>
      </c>
      <c r="D106" s="315"/>
      <c r="E106" s="315"/>
      <c r="F106" s="316" t="s">
        <v>822</v>
      </c>
      <c r="G106" s="293"/>
      <c r="H106" s="293" t="s">
        <v>862</v>
      </c>
      <c r="I106" s="293" t="s">
        <v>824</v>
      </c>
      <c r="J106" s="293">
        <v>20</v>
      </c>
      <c r="K106" s="307"/>
    </row>
    <row r="107" spans="2:11" s="1" customFormat="1" ht="15" customHeight="1">
      <c r="B107" s="305"/>
      <c r="C107" s="293" t="s">
        <v>825</v>
      </c>
      <c r="D107" s="293"/>
      <c r="E107" s="293"/>
      <c r="F107" s="316" t="s">
        <v>822</v>
      </c>
      <c r="G107" s="293"/>
      <c r="H107" s="293" t="s">
        <v>862</v>
      </c>
      <c r="I107" s="293" t="s">
        <v>824</v>
      </c>
      <c r="J107" s="293">
        <v>120</v>
      </c>
      <c r="K107" s="307"/>
    </row>
    <row r="108" spans="2:11" s="1" customFormat="1" ht="15" customHeight="1">
      <c r="B108" s="318"/>
      <c r="C108" s="293" t="s">
        <v>827</v>
      </c>
      <c r="D108" s="293"/>
      <c r="E108" s="293"/>
      <c r="F108" s="316" t="s">
        <v>828</v>
      </c>
      <c r="G108" s="293"/>
      <c r="H108" s="293" t="s">
        <v>862</v>
      </c>
      <c r="I108" s="293" t="s">
        <v>824</v>
      </c>
      <c r="J108" s="293">
        <v>50</v>
      </c>
      <c r="K108" s="307"/>
    </row>
    <row r="109" spans="2:11" s="1" customFormat="1" ht="15" customHeight="1">
      <c r="B109" s="318"/>
      <c r="C109" s="293" t="s">
        <v>830</v>
      </c>
      <c r="D109" s="293"/>
      <c r="E109" s="293"/>
      <c r="F109" s="316" t="s">
        <v>822</v>
      </c>
      <c r="G109" s="293"/>
      <c r="H109" s="293" t="s">
        <v>862</v>
      </c>
      <c r="I109" s="293" t="s">
        <v>832</v>
      </c>
      <c r="J109" s="293"/>
      <c r="K109" s="307"/>
    </row>
    <row r="110" spans="2:11" s="1" customFormat="1" ht="15" customHeight="1">
      <c r="B110" s="318"/>
      <c r="C110" s="293" t="s">
        <v>841</v>
      </c>
      <c r="D110" s="293"/>
      <c r="E110" s="293"/>
      <c r="F110" s="316" t="s">
        <v>828</v>
      </c>
      <c r="G110" s="293"/>
      <c r="H110" s="293" t="s">
        <v>862</v>
      </c>
      <c r="I110" s="293" t="s">
        <v>824</v>
      </c>
      <c r="J110" s="293">
        <v>50</v>
      </c>
      <c r="K110" s="307"/>
    </row>
    <row r="111" spans="2:11" s="1" customFormat="1" ht="15" customHeight="1">
      <c r="B111" s="318"/>
      <c r="C111" s="293" t="s">
        <v>849</v>
      </c>
      <c r="D111" s="293"/>
      <c r="E111" s="293"/>
      <c r="F111" s="316" t="s">
        <v>828</v>
      </c>
      <c r="G111" s="293"/>
      <c r="H111" s="293" t="s">
        <v>862</v>
      </c>
      <c r="I111" s="293" t="s">
        <v>824</v>
      </c>
      <c r="J111" s="293">
        <v>50</v>
      </c>
      <c r="K111" s="307"/>
    </row>
    <row r="112" spans="2:11" s="1" customFormat="1" ht="15" customHeight="1">
      <c r="B112" s="318"/>
      <c r="C112" s="293" t="s">
        <v>847</v>
      </c>
      <c r="D112" s="293"/>
      <c r="E112" s="293"/>
      <c r="F112" s="316" t="s">
        <v>828</v>
      </c>
      <c r="G112" s="293"/>
      <c r="H112" s="293" t="s">
        <v>862</v>
      </c>
      <c r="I112" s="293" t="s">
        <v>824</v>
      </c>
      <c r="J112" s="293">
        <v>50</v>
      </c>
      <c r="K112" s="307"/>
    </row>
    <row r="113" spans="2:11" s="1" customFormat="1" ht="15" customHeight="1">
      <c r="B113" s="318"/>
      <c r="C113" s="293" t="s">
        <v>52</v>
      </c>
      <c r="D113" s="293"/>
      <c r="E113" s="293"/>
      <c r="F113" s="316" t="s">
        <v>822</v>
      </c>
      <c r="G113" s="293"/>
      <c r="H113" s="293" t="s">
        <v>863</v>
      </c>
      <c r="I113" s="293" t="s">
        <v>824</v>
      </c>
      <c r="J113" s="293">
        <v>20</v>
      </c>
      <c r="K113" s="307"/>
    </row>
    <row r="114" spans="2:11" s="1" customFormat="1" ht="15" customHeight="1">
      <c r="B114" s="318"/>
      <c r="C114" s="293" t="s">
        <v>864</v>
      </c>
      <c r="D114" s="293"/>
      <c r="E114" s="293"/>
      <c r="F114" s="316" t="s">
        <v>822</v>
      </c>
      <c r="G114" s="293"/>
      <c r="H114" s="293" t="s">
        <v>865</v>
      </c>
      <c r="I114" s="293" t="s">
        <v>824</v>
      </c>
      <c r="J114" s="293">
        <v>120</v>
      </c>
      <c r="K114" s="307"/>
    </row>
    <row r="115" spans="2:11" s="1" customFormat="1" ht="15" customHeight="1">
      <c r="B115" s="318"/>
      <c r="C115" s="293" t="s">
        <v>37</v>
      </c>
      <c r="D115" s="293"/>
      <c r="E115" s="293"/>
      <c r="F115" s="316" t="s">
        <v>822</v>
      </c>
      <c r="G115" s="293"/>
      <c r="H115" s="293" t="s">
        <v>866</v>
      </c>
      <c r="I115" s="293" t="s">
        <v>857</v>
      </c>
      <c r="J115" s="293"/>
      <c r="K115" s="307"/>
    </row>
    <row r="116" spans="2:11" s="1" customFormat="1" ht="15" customHeight="1">
      <c r="B116" s="318"/>
      <c r="C116" s="293" t="s">
        <v>47</v>
      </c>
      <c r="D116" s="293"/>
      <c r="E116" s="293"/>
      <c r="F116" s="316" t="s">
        <v>822</v>
      </c>
      <c r="G116" s="293"/>
      <c r="H116" s="293" t="s">
        <v>867</v>
      </c>
      <c r="I116" s="293" t="s">
        <v>857</v>
      </c>
      <c r="J116" s="293"/>
      <c r="K116" s="307"/>
    </row>
    <row r="117" spans="2:11" s="1" customFormat="1" ht="15" customHeight="1">
      <c r="B117" s="318"/>
      <c r="C117" s="293" t="s">
        <v>56</v>
      </c>
      <c r="D117" s="293"/>
      <c r="E117" s="293"/>
      <c r="F117" s="316" t="s">
        <v>822</v>
      </c>
      <c r="G117" s="293"/>
      <c r="H117" s="293" t="s">
        <v>868</v>
      </c>
      <c r="I117" s="293" t="s">
        <v>869</v>
      </c>
      <c r="J117" s="293"/>
      <c r="K117" s="307"/>
    </row>
    <row r="118" spans="2:11" s="1" customFormat="1" ht="15" customHeight="1">
      <c r="B118" s="321"/>
      <c r="C118" s="327"/>
      <c r="D118" s="327"/>
      <c r="E118" s="327"/>
      <c r="F118" s="327"/>
      <c r="G118" s="327"/>
      <c r="H118" s="327"/>
      <c r="I118" s="327"/>
      <c r="J118" s="327"/>
      <c r="K118" s="323"/>
    </row>
    <row r="119" spans="2:11" s="1" customFormat="1" ht="18.75" customHeight="1">
      <c r="B119" s="328"/>
      <c r="C119" s="329"/>
      <c r="D119" s="329"/>
      <c r="E119" s="329"/>
      <c r="F119" s="330"/>
      <c r="G119" s="329"/>
      <c r="H119" s="329"/>
      <c r="I119" s="329"/>
      <c r="J119" s="329"/>
      <c r="K119" s="328"/>
    </row>
    <row r="120" spans="2:11" s="1" customFormat="1" ht="18.75" customHeight="1">
      <c r="B120" s="301"/>
      <c r="C120" s="301"/>
      <c r="D120" s="301"/>
      <c r="E120" s="301"/>
      <c r="F120" s="301"/>
      <c r="G120" s="301"/>
      <c r="H120" s="301"/>
      <c r="I120" s="301"/>
      <c r="J120" s="301"/>
      <c r="K120" s="301"/>
    </row>
    <row r="121" spans="2:11" s="1" customFormat="1" ht="7.5" customHeight="1">
      <c r="B121" s="331"/>
      <c r="C121" s="332"/>
      <c r="D121" s="332"/>
      <c r="E121" s="332"/>
      <c r="F121" s="332"/>
      <c r="G121" s="332"/>
      <c r="H121" s="332"/>
      <c r="I121" s="332"/>
      <c r="J121" s="332"/>
      <c r="K121" s="333"/>
    </row>
    <row r="122" spans="2:11" s="1" customFormat="1" ht="45" customHeight="1">
      <c r="B122" s="334"/>
      <c r="C122" s="284" t="s">
        <v>870</v>
      </c>
      <c r="D122" s="284"/>
      <c r="E122" s="284"/>
      <c r="F122" s="284"/>
      <c r="G122" s="284"/>
      <c r="H122" s="284"/>
      <c r="I122" s="284"/>
      <c r="J122" s="284"/>
      <c r="K122" s="335"/>
    </row>
    <row r="123" spans="2:11" s="1" customFormat="1" ht="17.25" customHeight="1">
      <c r="B123" s="336"/>
      <c r="C123" s="308" t="s">
        <v>816</v>
      </c>
      <c r="D123" s="308"/>
      <c r="E123" s="308"/>
      <c r="F123" s="308" t="s">
        <v>817</v>
      </c>
      <c r="G123" s="309"/>
      <c r="H123" s="308" t="s">
        <v>53</v>
      </c>
      <c r="I123" s="308" t="s">
        <v>56</v>
      </c>
      <c r="J123" s="308" t="s">
        <v>818</v>
      </c>
      <c r="K123" s="337"/>
    </row>
    <row r="124" spans="2:11" s="1" customFormat="1" ht="17.25" customHeight="1">
      <c r="B124" s="336"/>
      <c r="C124" s="310" t="s">
        <v>819</v>
      </c>
      <c r="D124" s="310"/>
      <c r="E124" s="310"/>
      <c r="F124" s="311" t="s">
        <v>820</v>
      </c>
      <c r="G124" s="312"/>
      <c r="H124" s="310"/>
      <c r="I124" s="310"/>
      <c r="J124" s="310" t="s">
        <v>821</v>
      </c>
      <c r="K124" s="337"/>
    </row>
    <row r="125" spans="2:11" s="1" customFormat="1" ht="5.25" customHeight="1">
      <c r="B125" s="338"/>
      <c r="C125" s="313"/>
      <c r="D125" s="313"/>
      <c r="E125" s="313"/>
      <c r="F125" s="313"/>
      <c r="G125" s="339"/>
      <c r="H125" s="313"/>
      <c r="I125" s="313"/>
      <c r="J125" s="313"/>
      <c r="K125" s="340"/>
    </row>
    <row r="126" spans="2:11" s="1" customFormat="1" ht="15" customHeight="1">
      <c r="B126" s="338"/>
      <c r="C126" s="293" t="s">
        <v>825</v>
      </c>
      <c r="D126" s="315"/>
      <c r="E126" s="315"/>
      <c r="F126" s="316" t="s">
        <v>822</v>
      </c>
      <c r="G126" s="293"/>
      <c r="H126" s="293" t="s">
        <v>862</v>
      </c>
      <c r="I126" s="293" t="s">
        <v>824</v>
      </c>
      <c r="J126" s="293">
        <v>120</v>
      </c>
      <c r="K126" s="341"/>
    </row>
    <row r="127" spans="2:11" s="1" customFormat="1" ht="15" customHeight="1">
      <c r="B127" s="338"/>
      <c r="C127" s="293" t="s">
        <v>871</v>
      </c>
      <c r="D127" s="293"/>
      <c r="E127" s="293"/>
      <c r="F127" s="316" t="s">
        <v>822</v>
      </c>
      <c r="G127" s="293"/>
      <c r="H127" s="293" t="s">
        <v>872</v>
      </c>
      <c r="I127" s="293" t="s">
        <v>824</v>
      </c>
      <c r="J127" s="293" t="s">
        <v>873</v>
      </c>
      <c r="K127" s="341"/>
    </row>
    <row r="128" spans="2:11" s="1" customFormat="1" ht="15" customHeight="1">
      <c r="B128" s="338"/>
      <c r="C128" s="293" t="s">
        <v>770</v>
      </c>
      <c r="D128" s="293"/>
      <c r="E128" s="293"/>
      <c r="F128" s="316" t="s">
        <v>822</v>
      </c>
      <c r="G128" s="293"/>
      <c r="H128" s="293" t="s">
        <v>874</v>
      </c>
      <c r="I128" s="293" t="s">
        <v>824</v>
      </c>
      <c r="J128" s="293" t="s">
        <v>873</v>
      </c>
      <c r="K128" s="341"/>
    </row>
    <row r="129" spans="2:11" s="1" customFormat="1" ht="15" customHeight="1">
      <c r="B129" s="338"/>
      <c r="C129" s="293" t="s">
        <v>833</v>
      </c>
      <c r="D129" s="293"/>
      <c r="E129" s="293"/>
      <c r="F129" s="316" t="s">
        <v>828</v>
      </c>
      <c r="G129" s="293"/>
      <c r="H129" s="293" t="s">
        <v>834</v>
      </c>
      <c r="I129" s="293" t="s">
        <v>824</v>
      </c>
      <c r="J129" s="293">
        <v>15</v>
      </c>
      <c r="K129" s="341"/>
    </row>
    <row r="130" spans="2:11" s="1" customFormat="1" ht="15" customHeight="1">
      <c r="B130" s="338"/>
      <c r="C130" s="319" t="s">
        <v>835</v>
      </c>
      <c r="D130" s="319"/>
      <c r="E130" s="319"/>
      <c r="F130" s="320" t="s">
        <v>828</v>
      </c>
      <c r="G130" s="319"/>
      <c r="H130" s="319" t="s">
        <v>836</v>
      </c>
      <c r="I130" s="319" t="s">
        <v>824</v>
      </c>
      <c r="J130" s="319">
        <v>15</v>
      </c>
      <c r="K130" s="341"/>
    </row>
    <row r="131" spans="2:11" s="1" customFormat="1" ht="15" customHeight="1">
      <c r="B131" s="338"/>
      <c r="C131" s="319" t="s">
        <v>837</v>
      </c>
      <c r="D131" s="319"/>
      <c r="E131" s="319"/>
      <c r="F131" s="320" t="s">
        <v>828</v>
      </c>
      <c r="G131" s="319"/>
      <c r="H131" s="319" t="s">
        <v>838</v>
      </c>
      <c r="I131" s="319" t="s">
        <v>824</v>
      </c>
      <c r="J131" s="319">
        <v>20</v>
      </c>
      <c r="K131" s="341"/>
    </row>
    <row r="132" spans="2:11" s="1" customFormat="1" ht="15" customHeight="1">
      <c r="B132" s="338"/>
      <c r="C132" s="319" t="s">
        <v>839</v>
      </c>
      <c r="D132" s="319"/>
      <c r="E132" s="319"/>
      <c r="F132" s="320" t="s">
        <v>828</v>
      </c>
      <c r="G132" s="319"/>
      <c r="H132" s="319" t="s">
        <v>840</v>
      </c>
      <c r="I132" s="319" t="s">
        <v>824</v>
      </c>
      <c r="J132" s="319">
        <v>20</v>
      </c>
      <c r="K132" s="341"/>
    </row>
    <row r="133" spans="2:11" s="1" customFormat="1" ht="15" customHeight="1">
      <c r="B133" s="338"/>
      <c r="C133" s="293" t="s">
        <v>827</v>
      </c>
      <c r="D133" s="293"/>
      <c r="E133" s="293"/>
      <c r="F133" s="316" t="s">
        <v>828</v>
      </c>
      <c r="G133" s="293"/>
      <c r="H133" s="293" t="s">
        <v>862</v>
      </c>
      <c r="I133" s="293" t="s">
        <v>824</v>
      </c>
      <c r="J133" s="293">
        <v>50</v>
      </c>
      <c r="K133" s="341"/>
    </row>
    <row r="134" spans="2:11" s="1" customFormat="1" ht="15" customHeight="1">
      <c r="B134" s="338"/>
      <c r="C134" s="293" t="s">
        <v>841</v>
      </c>
      <c r="D134" s="293"/>
      <c r="E134" s="293"/>
      <c r="F134" s="316" t="s">
        <v>828</v>
      </c>
      <c r="G134" s="293"/>
      <c r="H134" s="293" t="s">
        <v>862</v>
      </c>
      <c r="I134" s="293" t="s">
        <v>824</v>
      </c>
      <c r="J134" s="293">
        <v>50</v>
      </c>
      <c r="K134" s="341"/>
    </row>
    <row r="135" spans="2:11" s="1" customFormat="1" ht="15" customHeight="1">
      <c r="B135" s="338"/>
      <c r="C135" s="293" t="s">
        <v>847</v>
      </c>
      <c r="D135" s="293"/>
      <c r="E135" s="293"/>
      <c r="F135" s="316" t="s">
        <v>828</v>
      </c>
      <c r="G135" s="293"/>
      <c r="H135" s="293" t="s">
        <v>862</v>
      </c>
      <c r="I135" s="293" t="s">
        <v>824</v>
      </c>
      <c r="J135" s="293">
        <v>50</v>
      </c>
      <c r="K135" s="341"/>
    </row>
    <row r="136" spans="2:11" s="1" customFormat="1" ht="15" customHeight="1">
      <c r="B136" s="338"/>
      <c r="C136" s="293" t="s">
        <v>849</v>
      </c>
      <c r="D136" s="293"/>
      <c r="E136" s="293"/>
      <c r="F136" s="316" t="s">
        <v>828</v>
      </c>
      <c r="G136" s="293"/>
      <c r="H136" s="293" t="s">
        <v>862</v>
      </c>
      <c r="I136" s="293" t="s">
        <v>824</v>
      </c>
      <c r="J136" s="293">
        <v>50</v>
      </c>
      <c r="K136" s="341"/>
    </row>
    <row r="137" spans="2:11" s="1" customFormat="1" ht="15" customHeight="1">
      <c r="B137" s="338"/>
      <c r="C137" s="293" t="s">
        <v>850</v>
      </c>
      <c r="D137" s="293"/>
      <c r="E137" s="293"/>
      <c r="F137" s="316" t="s">
        <v>828</v>
      </c>
      <c r="G137" s="293"/>
      <c r="H137" s="293" t="s">
        <v>875</v>
      </c>
      <c r="I137" s="293" t="s">
        <v>824</v>
      </c>
      <c r="J137" s="293">
        <v>255</v>
      </c>
      <c r="K137" s="341"/>
    </row>
    <row r="138" spans="2:11" s="1" customFormat="1" ht="15" customHeight="1">
      <c r="B138" s="338"/>
      <c r="C138" s="293" t="s">
        <v>852</v>
      </c>
      <c r="D138" s="293"/>
      <c r="E138" s="293"/>
      <c r="F138" s="316" t="s">
        <v>822</v>
      </c>
      <c r="G138" s="293"/>
      <c r="H138" s="293" t="s">
        <v>876</v>
      </c>
      <c r="I138" s="293" t="s">
        <v>854</v>
      </c>
      <c r="J138" s="293"/>
      <c r="K138" s="341"/>
    </row>
    <row r="139" spans="2:11" s="1" customFormat="1" ht="15" customHeight="1">
      <c r="B139" s="338"/>
      <c r="C139" s="293" t="s">
        <v>855</v>
      </c>
      <c r="D139" s="293"/>
      <c r="E139" s="293"/>
      <c r="F139" s="316" t="s">
        <v>822</v>
      </c>
      <c r="G139" s="293"/>
      <c r="H139" s="293" t="s">
        <v>877</v>
      </c>
      <c r="I139" s="293" t="s">
        <v>857</v>
      </c>
      <c r="J139" s="293"/>
      <c r="K139" s="341"/>
    </row>
    <row r="140" spans="2:11" s="1" customFormat="1" ht="15" customHeight="1">
      <c r="B140" s="338"/>
      <c r="C140" s="293" t="s">
        <v>858</v>
      </c>
      <c r="D140" s="293"/>
      <c r="E140" s="293"/>
      <c r="F140" s="316" t="s">
        <v>822</v>
      </c>
      <c r="G140" s="293"/>
      <c r="H140" s="293" t="s">
        <v>858</v>
      </c>
      <c r="I140" s="293" t="s">
        <v>857</v>
      </c>
      <c r="J140" s="293"/>
      <c r="K140" s="341"/>
    </row>
    <row r="141" spans="2:11" s="1" customFormat="1" ht="15" customHeight="1">
      <c r="B141" s="338"/>
      <c r="C141" s="293" t="s">
        <v>37</v>
      </c>
      <c r="D141" s="293"/>
      <c r="E141" s="293"/>
      <c r="F141" s="316" t="s">
        <v>822</v>
      </c>
      <c r="G141" s="293"/>
      <c r="H141" s="293" t="s">
        <v>878</v>
      </c>
      <c r="I141" s="293" t="s">
        <v>857</v>
      </c>
      <c r="J141" s="293"/>
      <c r="K141" s="341"/>
    </row>
    <row r="142" spans="2:11" s="1" customFormat="1" ht="15" customHeight="1">
      <c r="B142" s="338"/>
      <c r="C142" s="293" t="s">
        <v>879</v>
      </c>
      <c r="D142" s="293"/>
      <c r="E142" s="293"/>
      <c r="F142" s="316" t="s">
        <v>822</v>
      </c>
      <c r="G142" s="293"/>
      <c r="H142" s="293" t="s">
        <v>880</v>
      </c>
      <c r="I142" s="293" t="s">
        <v>857</v>
      </c>
      <c r="J142" s="293"/>
      <c r="K142" s="341"/>
    </row>
    <row r="143" spans="2:11" s="1" customFormat="1" ht="15" customHeight="1">
      <c r="B143" s="342"/>
      <c r="C143" s="343"/>
      <c r="D143" s="343"/>
      <c r="E143" s="343"/>
      <c r="F143" s="343"/>
      <c r="G143" s="343"/>
      <c r="H143" s="343"/>
      <c r="I143" s="343"/>
      <c r="J143" s="343"/>
      <c r="K143" s="344"/>
    </row>
    <row r="144" spans="2:11" s="1" customFormat="1" ht="18.75" customHeight="1">
      <c r="B144" s="329"/>
      <c r="C144" s="329"/>
      <c r="D144" s="329"/>
      <c r="E144" s="329"/>
      <c r="F144" s="330"/>
      <c r="G144" s="329"/>
      <c r="H144" s="329"/>
      <c r="I144" s="329"/>
      <c r="J144" s="329"/>
      <c r="K144" s="329"/>
    </row>
    <row r="145" spans="2:11" s="1" customFormat="1" ht="18.75" customHeight="1">
      <c r="B145" s="301"/>
      <c r="C145" s="301"/>
      <c r="D145" s="301"/>
      <c r="E145" s="301"/>
      <c r="F145" s="301"/>
      <c r="G145" s="301"/>
      <c r="H145" s="301"/>
      <c r="I145" s="301"/>
      <c r="J145" s="301"/>
      <c r="K145" s="301"/>
    </row>
    <row r="146" spans="2:11" s="1" customFormat="1" ht="7.5" customHeight="1">
      <c r="B146" s="302"/>
      <c r="C146" s="303"/>
      <c r="D146" s="303"/>
      <c r="E146" s="303"/>
      <c r="F146" s="303"/>
      <c r="G146" s="303"/>
      <c r="H146" s="303"/>
      <c r="I146" s="303"/>
      <c r="J146" s="303"/>
      <c r="K146" s="304"/>
    </row>
    <row r="147" spans="2:11" s="1" customFormat="1" ht="45" customHeight="1">
      <c r="B147" s="305"/>
      <c r="C147" s="306" t="s">
        <v>881</v>
      </c>
      <c r="D147" s="306"/>
      <c r="E147" s="306"/>
      <c r="F147" s="306"/>
      <c r="G147" s="306"/>
      <c r="H147" s="306"/>
      <c r="I147" s="306"/>
      <c r="J147" s="306"/>
      <c r="K147" s="307"/>
    </row>
    <row r="148" spans="2:11" s="1" customFormat="1" ht="17.25" customHeight="1">
      <c r="B148" s="305"/>
      <c r="C148" s="308" t="s">
        <v>816</v>
      </c>
      <c r="D148" s="308"/>
      <c r="E148" s="308"/>
      <c r="F148" s="308" t="s">
        <v>817</v>
      </c>
      <c r="G148" s="309"/>
      <c r="H148" s="308" t="s">
        <v>53</v>
      </c>
      <c r="I148" s="308" t="s">
        <v>56</v>
      </c>
      <c r="J148" s="308" t="s">
        <v>818</v>
      </c>
      <c r="K148" s="307"/>
    </row>
    <row r="149" spans="2:11" s="1" customFormat="1" ht="17.25" customHeight="1">
      <c r="B149" s="305"/>
      <c r="C149" s="310" t="s">
        <v>819</v>
      </c>
      <c r="D149" s="310"/>
      <c r="E149" s="310"/>
      <c r="F149" s="311" t="s">
        <v>820</v>
      </c>
      <c r="G149" s="312"/>
      <c r="H149" s="310"/>
      <c r="I149" s="310"/>
      <c r="J149" s="310" t="s">
        <v>821</v>
      </c>
      <c r="K149" s="307"/>
    </row>
    <row r="150" spans="2:11" s="1" customFormat="1" ht="5.25" customHeight="1">
      <c r="B150" s="318"/>
      <c r="C150" s="313"/>
      <c r="D150" s="313"/>
      <c r="E150" s="313"/>
      <c r="F150" s="313"/>
      <c r="G150" s="314"/>
      <c r="H150" s="313"/>
      <c r="I150" s="313"/>
      <c r="J150" s="313"/>
      <c r="K150" s="341"/>
    </row>
    <row r="151" spans="2:11" s="1" customFormat="1" ht="15" customHeight="1">
      <c r="B151" s="318"/>
      <c r="C151" s="345" t="s">
        <v>825</v>
      </c>
      <c r="D151" s="293"/>
      <c r="E151" s="293"/>
      <c r="F151" s="346" t="s">
        <v>822</v>
      </c>
      <c r="G151" s="293"/>
      <c r="H151" s="345" t="s">
        <v>862</v>
      </c>
      <c r="I151" s="345" t="s">
        <v>824</v>
      </c>
      <c r="J151" s="345">
        <v>120</v>
      </c>
      <c r="K151" s="341"/>
    </row>
    <row r="152" spans="2:11" s="1" customFormat="1" ht="15" customHeight="1">
      <c r="B152" s="318"/>
      <c r="C152" s="345" t="s">
        <v>871</v>
      </c>
      <c r="D152" s="293"/>
      <c r="E152" s="293"/>
      <c r="F152" s="346" t="s">
        <v>822</v>
      </c>
      <c r="G152" s="293"/>
      <c r="H152" s="345" t="s">
        <v>882</v>
      </c>
      <c r="I152" s="345" t="s">
        <v>824</v>
      </c>
      <c r="J152" s="345" t="s">
        <v>873</v>
      </c>
      <c r="K152" s="341"/>
    </row>
    <row r="153" spans="2:11" s="1" customFormat="1" ht="15" customHeight="1">
      <c r="B153" s="318"/>
      <c r="C153" s="345" t="s">
        <v>770</v>
      </c>
      <c r="D153" s="293"/>
      <c r="E153" s="293"/>
      <c r="F153" s="346" t="s">
        <v>822</v>
      </c>
      <c r="G153" s="293"/>
      <c r="H153" s="345" t="s">
        <v>883</v>
      </c>
      <c r="I153" s="345" t="s">
        <v>824</v>
      </c>
      <c r="J153" s="345" t="s">
        <v>873</v>
      </c>
      <c r="K153" s="341"/>
    </row>
    <row r="154" spans="2:11" s="1" customFormat="1" ht="15" customHeight="1">
      <c r="B154" s="318"/>
      <c r="C154" s="345" t="s">
        <v>827</v>
      </c>
      <c r="D154" s="293"/>
      <c r="E154" s="293"/>
      <c r="F154" s="346" t="s">
        <v>828</v>
      </c>
      <c r="G154" s="293"/>
      <c r="H154" s="345" t="s">
        <v>862</v>
      </c>
      <c r="I154" s="345" t="s">
        <v>824</v>
      </c>
      <c r="J154" s="345">
        <v>50</v>
      </c>
      <c r="K154" s="341"/>
    </row>
    <row r="155" spans="2:11" s="1" customFormat="1" ht="15" customHeight="1">
      <c r="B155" s="318"/>
      <c r="C155" s="345" t="s">
        <v>830</v>
      </c>
      <c r="D155" s="293"/>
      <c r="E155" s="293"/>
      <c r="F155" s="346" t="s">
        <v>822</v>
      </c>
      <c r="G155" s="293"/>
      <c r="H155" s="345" t="s">
        <v>862</v>
      </c>
      <c r="I155" s="345" t="s">
        <v>832</v>
      </c>
      <c r="J155" s="345"/>
      <c r="K155" s="341"/>
    </row>
    <row r="156" spans="2:11" s="1" customFormat="1" ht="15" customHeight="1">
      <c r="B156" s="318"/>
      <c r="C156" s="345" t="s">
        <v>841</v>
      </c>
      <c r="D156" s="293"/>
      <c r="E156" s="293"/>
      <c r="F156" s="346" t="s">
        <v>828</v>
      </c>
      <c r="G156" s="293"/>
      <c r="H156" s="345" t="s">
        <v>862</v>
      </c>
      <c r="I156" s="345" t="s">
        <v>824</v>
      </c>
      <c r="J156" s="345">
        <v>50</v>
      </c>
      <c r="K156" s="341"/>
    </row>
    <row r="157" spans="2:11" s="1" customFormat="1" ht="15" customHeight="1">
      <c r="B157" s="318"/>
      <c r="C157" s="345" t="s">
        <v>849</v>
      </c>
      <c r="D157" s="293"/>
      <c r="E157" s="293"/>
      <c r="F157" s="346" t="s">
        <v>828</v>
      </c>
      <c r="G157" s="293"/>
      <c r="H157" s="345" t="s">
        <v>862</v>
      </c>
      <c r="I157" s="345" t="s">
        <v>824</v>
      </c>
      <c r="J157" s="345">
        <v>50</v>
      </c>
      <c r="K157" s="341"/>
    </row>
    <row r="158" spans="2:11" s="1" customFormat="1" ht="15" customHeight="1">
      <c r="B158" s="318"/>
      <c r="C158" s="345" t="s">
        <v>847</v>
      </c>
      <c r="D158" s="293"/>
      <c r="E158" s="293"/>
      <c r="F158" s="346" t="s">
        <v>828</v>
      </c>
      <c r="G158" s="293"/>
      <c r="H158" s="345" t="s">
        <v>862</v>
      </c>
      <c r="I158" s="345" t="s">
        <v>824</v>
      </c>
      <c r="J158" s="345">
        <v>50</v>
      </c>
      <c r="K158" s="341"/>
    </row>
    <row r="159" spans="2:11" s="1" customFormat="1" ht="15" customHeight="1">
      <c r="B159" s="318"/>
      <c r="C159" s="345" t="s">
        <v>101</v>
      </c>
      <c r="D159" s="293"/>
      <c r="E159" s="293"/>
      <c r="F159" s="346" t="s">
        <v>822</v>
      </c>
      <c r="G159" s="293"/>
      <c r="H159" s="345" t="s">
        <v>884</v>
      </c>
      <c r="I159" s="345" t="s">
        <v>824</v>
      </c>
      <c r="J159" s="345" t="s">
        <v>885</v>
      </c>
      <c r="K159" s="341"/>
    </row>
    <row r="160" spans="2:11" s="1" customFormat="1" ht="15" customHeight="1">
      <c r="B160" s="318"/>
      <c r="C160" s="345" t="s">
        <v>886</v>
      </c>
      <c r="D160" s="293"/>
      <c r="E160" s="293"/>
      <c r="F160" s="346" t="s">
        <v>822</v>
      </c>
      <c r="G160" s="293"/>
      <c r="H160" s="345" t="s">
        <v>887</v>
      </c>
      <c r="I160" s="345" t="s">
        <v>857</v>
      </c>
      <c r="J160" s="345"/>
      <c r="K160" s="341"/>
    </row>
    <row r="161" spans="2:11" s="1" customFormat="1" ht="15" customHeight="1">
      <c r="B161" s="347"/>
      <c r="C161" s="327"/>
      <c r="D161" s="327"/>
      <c r="E161" s="327"/>
      <c r="F161" s="327"/>
      <c r="G161" s="327"/>
      <c r="H161" s="327"/>
      <c r="I161" s="327"/>
      <c r="J161" s="327"/>
      <c r="K161" s="348"/>
    </row>
    <row r="162" spans="2:11" s="1" customFormat="1" ht="18.75" customHeight="1">
      <c r="B162" s="329"/>
      <c r="C162" s="339"/>
      <c r="D162" s="339"/>
      <c r="E162" s="339"/>
      <c r="F162" s="349"/>
      <c r="G162" s="339"/>
      <c r="H162" s="339"/>
      <c r="I162" s="339"/>
      <c r="J162" s="339"/>
      <c r="K162" s="329"/>
    </row>
    <row r="163" spans="2:11" s="1" customFormat="1" ht="18.75" customHeight="1">
      <c r="B163" s="301"/>
      <c r="C163" s="301"/>
      <c r="D163" s="301"/>
      <c r="E163" s="301"/>
      <c r="F163" s="301"/>
      <c r="G163" s="301"/>
      <c r="H163" s="301"/>
      <c r="I163" s="301"/>
      <c r="J163" s="301"/>
      <c r="K163" s="301"/>
    </row>
    <row r="164" spans="2:11" s="1" customFormat="1" ht="7.5" customHeight="1">
      <c r="B164" s="280"/>
      <c r="C164" s="281"/>
      <c r="D164" s="281"/>
      <c r="E164" s="281"/>
      <c r="F164" s="281"/>
      <c r="G164" s="281"/>
      <c r="H164" s="281"/>
      <c r="I164" s="281"/>
      <c r="J164" s="281"/>
      <c r="K164" s="282"/>
    </row>
    <row r="165" spans="2:11" s="1" customFormat="1" ht="45" customHeight="1">
      <c r="B165" s="283"/>
      <c r="C165" s="284" t="s">
        <v>888</v>
      </c>
      <c r="D165" s="284"/>
      <c r="E165" s="284"/>
      <c r="F165" s="284"/>
      <c r="G165" s="284"/>
      <c r="H165" s="284"/>
      <c r="I165" s="284"/>
      <c r="J165" s="284"/>
      <c r="K165" s="285"/>
    </row>
    <row r="166" spans="2:11" s="1" customFormat="1" ht="17.25" customHeight="1">
      <c r="B166" s="283"/>
      <c r="C166" s="308" t="s">
        <v>816</v>
      </c>
      <c r="D166" s="308"/>
      <c r="E166" s="308"/>
      <c r="F166" s="308" t="s">
        <v>817</v>
      </c>
      <c r="G166" s="350"/>
      <c r="H166" s="351" t="s">
        <v>53</v>
      </c>
      <c r="I166" s="351" t="s">
        <v>56</v>
      </c>
      <c r="J166" s="308" t="s">
        <v>818</v>
      </c>
      <c r="K166" s="285"/>
    </row>
    <row r="167" spans="2:11" s="1" customFormat="1" ht="17.25" customHeight="1">
      <c r="B167" s="286"/>
      <c r="C167" s="310" t="s">
        <v>819</v>
      </c>
      <c r="D167" s="310"/>
      <c r="E167" s="310"/>
      <c r="F167" s="311" t="s">
        <v>820</v>
      </c>
      <c r="G167" s="352"/>
      <c r="H167" s="353"/>
      <c r="I167" s="353"/>
      <c r="J167" s="310" t="s">
        <v>821</v>
      </c>
      <c r="K167" s="288"/>
    </row>
    <row r="168" spans="2:11" s="1" customFormat="1" ht="5.25" customHeight="1">
      <c r="B168" s="318"/>
      <c r="C168" s="313"/>
      <c r="D168" s="313"/>
      <c r="E168" s="313"/>
      <c r="F168" s="313"/>
      <c r="G168" s="314"/>
      <c r="H168" s="313"/>
      <c r="I168" s="313"/>
      <c r="J168" s="313"/>
      <c r="K168" s="341"/>
    </row>
    <row r="169" spans="2:11" s="1" customFormat="1" ht="15" customHeight="1">
      <c r="B169" s="318"/>
      <c r="C169" s="293" t="s">
        <v>825</v>
      </c>
      <c r="D169" s="293"/>
      <c r="E169" s="293"/>
      <c r="F169" s="316" t="s">
        <v>822</v>
      </c>
      <c r="G169" s="293"/>
      <c r="H169" s="293" t="s">
        <v>862</v>
      </c>
      <c r="I169" s="293" t="s">
        <v>824</v>
      </c>
      <c r="J169" s="293">
        <v>120</v>
      </c>
      <c r="K169" s="341"/>
    </row>
    <row r="170" spans="2:11" s="1" customFormat="1" ht="15" customHeight="1">
      <c r="B170" s="318"/>
      <c r="C170" s="293" t="s">
        <v>871</v>
      </c>
      <c r="D170" s="293"/>
      <c r="E170" s="293"/>
      <c r="F170" s="316" t="s">
        <v>822</v>
      </c>
      <c r="G170" s="293"/>
      <c r="H170" s="293" t="s">
        <v>872</v>
      </c>
      <c r="I170" s="293" t="s">
        <v>824</v>
      </c>
      <c r="J170" s="293" t="s">
        <v>873</v>
      </c>
      <c r="K170" s="341"/>
    </row>
    <row r="171" spans="2:11" s="1" customFormat="1" ht="15" customHeight="1">
      <c r="B171" s="318"/>
      <c r="C171" s="293" t="s">
        <v>770</v>
      </c>
      <c r="D171" s="293"/>
      <c r="E171" s="293"/>
      <c r="F171" s="316" t="s">
        <v>822</v>
      </c>
      <c r="G171" s="293"/>
      <c r="H171" s="293" t="s">
        <v>889</v>
      </c>
      <c r="I171" s="293" t="s">
        <v>824</v>
      </c>
      <c r="J171" s="293" t="s">
        <v>873</v>
      </c>
      <c r="K171" s="341"/>
    </row>
    <row r="172" spans="2:11" s="1" customFormat="1" ht="15" customHeight="1">
      <c r="B172" s="318"/>
      <c r="C172" s="293" t="s">
        <v>827</v>
      </c>
      <c r="D172" s="293"/>
      <c r="E172" s="293"/>
      <c r="F172" s="316" t="s">
        <v>828</v>
      </c>
      <c r="G172" s="293"/>
      <c r="H172" s="293" t="s">
        <v>889</v>
      </c>
      <c r="I172" s="293" t="s">
        <v>824</v>
      </c>
      <c r="J172" s="293">
        <v>50</v>
      </c>
      <c r="K172" s="341"/>
    </row>
    <row r="173" spans="2:11" s="1" customFormat="1" ht="15" customHeight="1">
      <c r="B173" s="318"/>
      <c r="C173" s="293" t="s">
        <v>830</v>
      </c>
      <c r="D173" s="293"/>
      <c r="E173" s="293"/>
      <c r="F173" s="316" t="s">
        <v>822</v>
      </c>
      <c r="G173" s="293"/>
      <c r="H173" s="293" t="s">
        <v>889</v>
      </c>
      <c r="I173" s="293" t="s">
        <v>832</v>
      </c>
      <c r="J173" s="293"/>
      <c r="K173" s="341"/>
    </row>
    <row r="174" spans="2:11" s="1" customFormat="1" ht="15" customHeight="1">
      <c r="B174" s="318"/>
      <c r="C174" s="293" t="s">
        <v>841</v>
      </c>
      <c r="D174" s="293"/>
      <c r="E174" s="293"/>
      <c r="F174" s="316" t="s">
        <v>828</v>
      </c>
      <c r="G174" s="293"/>
      <c r="H174" s="293" t="s">
        <v>889</v>
      </c>
      <c r="I174" s="293" t="s">
        <v>824</v>
      </c>
      <c r="J174" s="293">
        <v>50</v>
      </c>
      <c r="K174" s="341"/>
    </row>
    <row r="175" spans="2:11" s="1" customFormat="1" ht="15" customHeight="1">
      <c r="B175" s="318"/>
      <c r="C175" s="293" t="s">
        <v>849</v>
      </c>
      <c r="D175" s="293"/>
      <c r="E175" s="293"/>
      <c r="F175" s="316" t="s">
        <v>828</v>
      </c>
      <c r="G175" s="293"/>
      <c r="H175" s="293" t="s">
        <v>889</v>
      </c>
      <c r="I175" s="293" t="s">
        <v>824</v>
      </c>
      <c r="J175" s="293">
        <v>50</v>
      </c>
      <c r="K175" s="341"/>
    </row>
    <row r="176" spans="2:11" s="1" customFormat="1" ht="15" customHeight="1">
      <c r="B176" s="318"/>
      <c r="C176" s="293" t="s">
        <v>847</v>
      </c>
      <c r="D176" s="293"/>
      <c r="E176" s="293"/>
      <c r="F176" s="316" t="s">
        <v>828</v>
      </c>
      <c r="G176" s="293"/>
      <c r="H176" s="293" t="s">
        <v>889</v>
      </c>
      <c r="I176" s="293" t="s">
        <v>824</v>
      </c>
      <c r="J176" s="293">
        <v>50</v>
      </c>
      <c r="K176" s="341"/>
    </row>
    <row r="177" spans="2:11" s="1" customFormat="1" ht="15" customHeight="1">
      <c r="B177" s="318"/>
      <c r="C177" s="293" t="s">
        <v>107</v>
      </c>
      <c r="D177" s="293"/>
      <c r="E177" s="293"/>
      <c r="F177" s="316" t="s">
        <v>822</v>
      </c>
      <c r="G177" s="293"/>
      <c r="H177" s="293" t="s">
        <v>890</v>
      </c>
      <c r="I177" s="293" t="s">
        <v>891</v>
      </c>
      <c r="J177" s="293"/>
      <c r="K177" s="341"/>
    </row>
    <row r="178" spans="2:11" s="1" customFormat="1" ht="15" customHeight="1">
      <c r="B178" s="318"/>
      <c r="C178" s="293" t="s">
        <v>56</v>
      </c>
      <c r="D178" s="293"/>
      <c r="E178" s="293"/>
      <c r="F178" s="316" t="s">
        <v>822</v>
      </c>
      <c r="G178" s="293"/>
      <c r="H178" s="293" t="s">
        <v>892</v>
      </c>
      <c r="I178" s="293" t="s">
        <v>893</v>
      </c>
      <c r="J178" s="293">
        <v>1</v>
      </c>
      <c r="K178" s="341"/>
    </row>
    <row r="179" spans="2:11" s="1" customFormat="1" ht="15" customHeight="1">
      <c r="B179" s="318"/>
      <c r="C179" s="293" t="s">
        <v>52</v>
      </c>
      <c r="D179" s="293"/>
      <c r="E179" s="293"/>
      <c r="F179" s="316" t="s">
        <v>822</v>
      </c>
      <c r="G179" s="293"/>
      <c r="H179" s="293" t="s">
        <v>894</v>
      </c>
      <c r="I179" s="293" t="s">
        <v>824</v>
      </c>
      <c r="J179" s="293">
        <v>20</v>
      </c>
      <c r="K179" s="341"/>
    </row>
    <row r="180" spans="2:11" s="1" customFormat="1" ht="15" customHeight="1">
      <c r="B180" s="318"/>
      <c r="C180" s="293" t="s">
        <v>53</v>
      </c>
      <c r="D180" s="293"/>
      <c r="E180" s="293"/>
      <c r="F180" s="316" t="s">
        <v>822</v>
      </c>
      <c r="G180" s="293"/>
      <c r="H180" s="293" t="s">
        <v>895</v>
      </c>
      <c r="I180" s="293" t="s">
        <v>824</v>
      </c>
      <c r="J180" s="293">
        <v>255</v>
      </c>
      <c r="K180" s="341"/>
    </row>
    <row r="181" spans="2:11" s="1" customFormat="1" ht="15" customHeight="1">
      <c r="B181" s="318"/>
      <c r="C181" s="293" t="s">
        <v>108</v>
      </c>
      <c r="D181" s="293"/>
      <c r="E181" s="293"/>
      <c r="F181" s="316" t="s">
        <v>822</v>
      </c>
      <c r="G181" s="293"/>
      <c r="H181" s="293" t="s">
        <v>786</v>
      </c>
      <c r="I181" s="293" t="s">
        <v>824</v>
      </c>
      <c r="J181" s="293">
        <v>10</v>
      </c>
      <c r="K181" s="341"/>
    </row>
    <row r="182" spans="2:11" s="1" customFormat="1" ht="15" customHeight="1">
      <c r="B182" s="318"/>
      <c r="C182" s="293" t="s">
        <v>109</v>
      </c>
      <c r="D182" s="293"/>
      <c r="E182" s="293"/>
      <c r="F182" s="316" t="s">
        <v>822</v>
      </c>
      <c r="G182" s="293"/>
      <c r="H182" s="293" t="s">
        <v>896</v>
      </c>
      <c r="I182" s="293" t="s">
        <v>857</v>
      </c>
      <c r="J182" s="293"/>
      <c r="K182" s="341"/>
    </row>
    <row r="183" spans="2:11" s="1" customFormat="1" ht="15" customHeight="1">
      <c r="B183" s="318"/>
      <c r="C183" s="293" t="s">
        <v>897</v>
      </c>
      <c r="D183" s="293"/>
      <c r="E183" s="293"/>
      <c r="F183" s="316" t="s">
        <v>822</v>
      </c>
      <c r="G183" s="293"/>
      <c r="H183" s="293" t="s">
        <v>898</v>
      </c>
      <c r="I183" s="293" t="s">
        <v>857</v>
      </c>
      <c r="J183" s="293"/>
      <c r="K183" s="341"/>
    </row>
    <row r="184" spans="2:11" s="1" customFormat="1" ht="15" customHeight="1">
      <c r="B184" s="318"/>
      <c r="C184" s="293" t="s">
        <v>886</v>
      </c>
      <c r="D184" s="293"/>
      <c r="E184" s="293"/>
      <c r="F184" s="316" t="s">
        <v>822</v>
      </c>
      <c r="G184" s="293"/>
      <c r="H184" s="293" t="s">
        <v>899</v>
      </c>
      <c r="I184" s="293" t="s">
        <v>857</v>
      </c>
      <c r="J184" s="293"/>
      <c r="K184" s="341"/>
    </row>
    <row r="185" spans="2:11" s="1" customFormat="1" ht="15" customHeight="1">
      <c r="B185" s="318"/>
      <c r="C185" s="293" t="s">
        <v>111</v>
      </c>
      <c r="D185" s="293"/>
      <c r="E185" s="293"/>
      <c r="F185" s="316" t="s">
        <v>828</v>
      </c>
      <c r="G185" s="293"/>
      <c r="H185" s="293" t="s">
        <v>900</v>
      </c>
      <c r="I185" s="293" t="s">
        <v>824</v>
      </c>
      <c r="J185" s="293">
        <v>50</v>
      </c>
      <c r="K185" s="341"/>
    </row>
    <row r="186" spans="2:11" s="1" customFormat="1" ht="15" customHeight="1">
      <c r="B186" s="318"/>
      <c r="C186" s="293" t="s">
        <v>901</v>
      </c>
      <c r="D186" s="293"/>
      <c r="E186" s="293"/>
      <c r="F186" s="316" t="s">
        <v>828</v>
      </c>
      <c r="G186" s="293"/>
      <c r="H186" s="293" t="s">
        <v>902</v>
      </c>
      <c r="I186" s="293" t="s">
        <v>903</v>
      </c>
      <c r="J186" s="293"/>
      <c r="K186" s="341"/>
    </row>
    <row r="187" spans="2:11" s="1" customFormat="1" ht="15" customHeight="1">
      <c r="B187" s="318"/>
      <c r="C187" s="293" t="s">
        <v>904</v>
      </c>
      <c r="D187" s="293"/>
      <c r="E187" s="293"/>
      <c r="F187" s="316" t="s">
        <v>828</v>
      </c>
      <c r="G187" s="293"/>
      <c r="H187" s="293" t="s">
        <v>905</v>
      </c>
      <c r="I187" s="293" t="s">
        <v>903</v>
      </c>
      <c r="J187" s="293"/>
      <c r="K187" s="341"/>
    </row>
    <row r="188" spans="2:11" s="1" customFormat="1" ht="15" customHeight="1">
      <c r="B188" s="318"/>
      <c r="C188" s="293" t="s">
        <v>906</v>
      </c>
      <c r="D188" s="293"/>
      <c r="E188" s="293"/>
      <c r="F188" s="316" t="s">
        <v>828</v>
      </c>
      <c r="G188" s="293"/>
      <c r="H188" s="293" t="s">
        <v>907</v>
      </c>
      <c r="I188" s="293" t="s">
        <v>903</v>
      </c>
      <c r="J188" s="293"/>
      <c r="K188" s="341"/>
    </row>
    <row r="189" spans="2:11" s="1" customFormat="1" ht="15" customHeight="1">
      <c r="B189" s="318"/>
      <c r="C189" s="354" t="s">
        <v>908</v>
      </c>
      <c r="D189" s="293"/>
      <c r="E189" s="293"/>
      <c r="F189" s="316" t="s">
        <v>828</v>
      </c>
      <c r="G189" s="293"/>
      <c r="H189" s="293" t="s">
        <v>909</v>
      </c>
      <c r="I189" s="293" t="s">
        <v>910</v>
      </c>
      <c r="J189" s="355" t="s">
        <v>911</v>
      </c>
      <c r="K189" s="341"/>
    </row>
    <row r="190" spans="2:11" s="1" customFormat="1" ht="15" customHeight="1">
      <c r="B190" s="318"/>
      <c r="C190" s="354" t="s">
        <v>41</v>
      </c>
      <c r="D190" s="293"/>
      <c r="E190" s="293"/>
      <c r="F190" s="316" t="s">
        <v>822</v>
      </c>
      <c r="G190" s="293"/>
      <c r="H190" s="290" t="s">
        <v>912</v>
      </c>
      <c r="I190" s="293" t="s">
        <v>913</v>
      </c>
      <c r="J190" s="293"/>
      <c r="K190" s="341"/>
    </row>
    <row r="191" spans="2:11" s="1" customFormat="1" ht="15" customHeight="1">
      <c r="B191" s="318"/>
      <c r="C191" s="354" t="s">
        <v>914</v>
      </c>
      <c r="D191" s="293"/>
      <c r="E191" s="293"/>
      <c r="F191" s="316" t="s">
        <v>822</v>
      </c>
      <c r="G191" s="293"/>
      <c r="H191" s="293" t="s">
        <v>915</v>
      </c>
      <c r="I191" s="293" t="s">
        <v>857</v>
      </c>
      <c r="J191" s="293"/>
      <c r="K191" s="341"/>
    </row>
    <row r="192" spans="2:11" s="1" customFormat="1" ht="15" customHeight="1">
      <c r="B192" s="318"/>
      <c r="C192" s="354" t="s">
        <v>916</v>
      </c>
      <c r="D192" s="293"/>
      <c r="E192" s="293"/>
      <c r="F192" s="316" t="s">
        <v>822</v>
      </c>
      <c r="G192" s="293"/>
      <c r="H192" s="293" t="s">
        <v>917</v>
      </c>
      <c r="I192" s="293" t="s">
        <v>857</v>
      </c>
      <c r="J192" s="293"/>
      <c r="K192" s="341"/>
    </row>
    <row r="193" spans="2:11" s="1" customFormat="1" ht="15" customHeight="1">
      <c r="B193" s="318"/>
      <c r="C193" s="354" t="s">
        <v>918</v>
      </c>
      <c r="D193" s="293"/>
      <c r="E193" s="293"/>
      <c r="F193" s="316" t="s">
        <v>828</v>
      </c>
      <c r="G193" s="293"/>
      <c r="H193" s="293" t="s">
        <v>919</v>
      </c>
      <c r="I193" s="293" t="s">
        <v>857</v>
      </c>
      <c r="J193" s="293"/>
      <c r="K193" s="341"/>
    </row>
    <row r="194" spans="2:11" s="1" customFormat="1" ht="15" customHeight="1">
      <c r="B194" s="347"/>
      <c r="C194" s="356"/>
      <c r="D194" s="327"/>
      <c r="E194" s="327"/>
      <c r="F194" s="327"/>
      <c r="G194" s="327"/>
      <c r="H194" s="327"/>
      <c r="I194" s="327"/>
      <c r="J194" s="327"/>
      <c r="K194" s="348"/>
    </row>
    <row r="195" spans="2:11" s="1" customFormat="1" ht="18.75" customHeight="1">
      <c r="B195" s="329"/>
      <c r="C195" s="339"/>
      <c r="D195" s="339"/>
      <c r="E195" s="339"/>
      <c r="F195" s="349"/>
      <c r="G195" s="339"/>
      <c r="H195" s="339"/>
      <c r="I195" s="339"/>
      <c r="J195" s="339"/>
      <c r="K195" s="329"/>
    </row>
    <row r="196" spans="2:11" s="1" customFormat="1" ht="18.75" customHeight="1">
      <c r="B196" s="329"/>
      <c r="C196" s="339"/>
      <c r="D196" s="339"/>
      <c r="E196" s="339"/>
      <c r="F196" s="349"/>
      <c r="G196" s="339"/>
      <c r="H196" s="339"/>
      <c r="I196" s="339"/>
      <c r="J196" s="339"/>
      <c r="K196" s="329"/>
    </row>
    <row r="197" spans="2:11" s="1" customFormat="1" ht="18.75" customHeight="1">
      <c r="B197" s="301"/>
      <c r="C197" s="301"/>
      <c r="D197" s="301"/>
      <c r="E197" s="301"/>
      <c r="F197" s="301"/>
      <c r="G197" s="301"/>
      <c r="H197" s="301"/>
      <c r="I197" s="301"/>
      <c r="J197" s="301"/>
      <c r="K197" s="301"/>
    </row>
    <row r="198" spans="2:11" s="1" customFormat="1" ht="13.5">
      <c r="B198" s="280"/>
      <c r="C198" s="281"/>
      <c r="D198" s="281"/>
      <c r="E198" s="281"/>
      <c r="F198" s="281"/>
      <c r="G198" s="281"/>
      <c r="H198" s="281"/>
      <c r="I198" s="281"/>
      <c r="J198" s="281"/>
      <c r="K198" s="282"/>
    </row>
    <row r="199" spans="2:11" s="1" customFormat="1" ht="21">
      <c r="B199" s="283"/>
      <c r="C199" s="284" t="s">
        <v>920</v>
      </c>
      <c r="D199" s="284"/>
      <c r="E199" s="284"/>
      <c r="F199" s="284"/>
      <c r="G199" s="284"/>
      <c r="H199" s="284"/>
      <c r="I199" s="284"/>
      <c r="J199" s="284"/>
      <c r="K199" s="285"/>
    </row>
    <row r="200" spans="2:11" s="1" customFormat="1" ht="25.5" customHeight="1">
      <c r="B200" s="283"/>
      <c r="C200" s="357" t="s">
        <v>921</v>
      </c>
      <c r="D200" s="357"/>
      <c r="E200" s="357"/>
      <c r="F200" s="357" t="s">
        <v>922</v>
      </c>
      <c r="G200" s="358"/>
      <c r="H200" s="357" t="s">
        <v>923</v>
      </c>
      <c r="I200" s="357"/>
      <c r="J200" s="357"/>
      <c r="K200" s="285"/>
    </row>
    <row r="201" spans="2:11" s="1" customFormat="1" ht="5.25" customHeight="1">
      <c r="B201" s="318"/>
      <c r="C201" s="313"/>
      <c r="D201" s="313"/>
      <c r="E201" s="313"/>
      <c r="F201" s="313"/>
      <c r="G201" s="339"/>
      <c r="H201" s="313"/>
      <c r="I201" s="313"/>
      <c r="J201" s="313"/>
      <c r="K201" s="341"/>
    </row>
    <row r="202" spans="2:11" s="1" customFormat="1" ht="15" customHeight="1">
      <c r="B202" s="318"/>
      <c r="C202" s="293" t="s">
        <v>913</v>
      </c>
      <c r="D202" s="293"/>
      <c r="E202" s="293"/>
      <c r="F202" s="316" t="s">
        <v>42</v>
      </c>
      <c r="G202" s="293"/>
      <c r="H202" s="293" t="s">
        <v>924</v>
      </c>
      <c r="I202" s="293"/>
      <c r="J202" s="293"/>
      <c r="K202" s="341"/>
    </row>
    <row r="203" spans="2:11" s="1" customFormat="1" ht="15" customHeight="1">
      <c r="B203" s="318"/>
      <c r="C203" s="293"/>
      <c r="D203" s="293"/>
      <c r="E203" s="293"/>
      <c r="F203" s="316" t="s">
        <v>43</v>
      </c>
      <c r="G203" s="293"/>
      <c r="H203" s="293" t="s">
        <v>925</v>
      </c>
      <c r="I203" s="293"/>
      <c r="J203" s="293"/>
      <c r="K203" s="341"/>
    </row>
    <row r="204" spans="2:11" s="1" customFormat="1" ht="15" customHeight="1">
      <c r="B204" s="318"/>
      <c r="C204" s="293"/>
      <c r="D204" s="293"/>
      <c r="E204" s="293"/>
      <c r="F204" s="316" t="s">
        <v>46</v>
      </c>
      <c r="G204" s="293"/>
      <c r="H204" s="293" t="s">
        <v>926</v>
      </c>
      <c r="I204" s="293"/>
      <c r="J204" s="293"/>
      <c r="K204" s="341"/>
    </row>
    <row r="205" spans="2:11" s="1" customFormat="1" ht="15" customHeight="1">
      <c r="B205" s="318"/>
      <c r="C205" s="293"/>
      <c r="D205" s="293"/>
      <c r="E205" s="293"/>
      <c r="F205" s="316" t="s">
        <v>44</v>
      </c>
      <c r="G205" s="293"/>
      <c r="H205" s="293" t="s">
        <v>927</v>
      </c>
      <c r="I205" s="293"/>
      <c r="J205" s="293"/>
      <c r="K205" s="341"/>
    </row>
    <row r="206" spans="2:11" s="1" customFormat="1" ht="15" customHeight="1">
      <c r="B206" s="318"/>
      <c r="C206" s="293"/>
      <c r="D206" s="293"/>
      <c r="E206" s="293"/>
      <c r="F206" s="316" t="s">
        <v>45</v>
      </c>
      <c r="G206" s="293"/>
      <c r="H206" s="293" t="s">
        <v>928</v>
      </c>
      <c r="I206" s="293"/>
      <c r="J206" s="293"/>
      <c r="K206" s="341"/>
    </row>
    <row r="207" spans="2:11" s="1" customFormat="1" ht="15" customHeight="1">
      <c r="B207" s="318"/>
      <c r="C207" s="293"/>
      <c r="D207" s="293"/>
      <c r="E207" s="293"/>
      <c r="F207" s="316"/>
      <c r="G207" s="293"/>
      <c r="H207" s="293"/>
      <c r="I207" s="293"/>
      <c r="J207" s="293"/>
      <c r="K207" s="341"/>
    </row>
    <row r="208" spans="2:11" s="1" customFormat="1" ht="15" customHeight="1">
      <c r="B208" s="318"/>
      <c r="C208" s="293" t="s">
        <v>869</v>
      </c>
      <c r="D208" s="293"/>
      <c r="E208" s="293"/>
      <c r="F208" s="316" t="s">
        <v>78</v>
      </c>
      <c r="G208" s="293"/>
      <c r="H208" s="293" t="s">
        <v>929</v>
      </c>
      <c r="I208" s="293"/>
      <c r="J208" s="293"/>
      <c r="K208" s="341"/>
    </row>
    <row r="209" spans="2:11" s="1" customFormat="1" ht="15" customHeight="1">
      <c r="B209" s="318"/>
      <c r="C209" s="293"/>
      <c r="D209" s="293"/>
      <c r="E209" s="293"/>
      <c r="F209" s="316" t="s">
        <v>764</v>
      </c>
      <c r="G209" s="293"/>
      <c r="H209" s="293" t="s">
        <v>765</v>
      </c>
      <c r="I209" s="293"/>
      <c r="J209" s="293"/>
      <c r="K209" s="341"/>
    </row>
    <row r="210" spans="2:11" s="1" customFormat="1" ht="15" customHeight="1">
      <c r="B210" s="318"/>
      <c r="C210" s="293"/>
      <c r="D210" s="293"/>
      <c r="E210" s="293"/>
      <c r="F210" s="316" t="s">
        <v>762</v>
      </c>
      <c r="G210" s="293"/>
      <c r="H210" s="293" t="s">
        <v>930</v>
      </c>
      <c r="I210" s="293"/>
      <c r="J210" s="293"/>
      <c r="K210" s="341"/>
    </row>
    <row r="211" spans="2:11" s="1" customFormat="1" ht="15" customHeight="1">
      <c r="B211" s="359"/>
      <c r="C211" s="293"/>
      <c r="D211" s="293"/>
      <c r="E211" s="293"/>
      <c r="F211" s="316" t="s">
        <v>766</v>
      </c>
      <c r="G211" s="354"/>
      <c r="H211" s="345" t="s">
        <v>767</v>
      </c>
      <c r="I211" s="345"/>
      <c r="J211" s="345"/>
      <c r="K211" s="360"/>
    </row>
    <row r="212" spans="2:11" s="1" customFormat="1" ht="15" customHeight="1">
      <c r="B212" s="359"/>
      <c r="C212" s="293"/>
      <c r="D212" s="293"/>
      <c r="E212" s="293"/>
      <c r="F212" s="316" t="s">
        <v>768</v>
      </c>
      <c r="G212" s="354"/>
      <c r="H212" s="345" t="s">
        <v>931</v>
      </c>
      <c r="I212" s="345"/>
      <c r="J212" s="345"/>
      <c r="K212" s="360"/>
    </row>
    <row r="213" spans="2:11" s="1" customFormat="1" ht="15" customHeight="1">
      <c r="B213" s="359"/>
      <c r="C213" s="293"/>
      <c r="D213" s="293"/>
      <c r="E213" s="293"/>
      <c r="F213" s="316"/>
      <c r="G213" s="354"/>
      <c r="H213" s="345"/>
      <c r="I213" s="345"/>
      <c r="J213" s="345"/>
      <c r="K213" s="360"/>
    </row>
    <row r="214" spans="2:11" s="1" customFormat="1" ht="15" customHeight="1">
      <c r="B214" s="359"/>
      <c r="C214" s="293" t="s">
        <v>893</v>
      </c>
      <c r="D214" s="293"/>
      <c r="E214" s="293"/>
      <c r="F214" s="316">
        <v>1</v>
      </c>
      <c r="G214" s="354"/>
      <c r="H214" s="345" t="s">
        <v>932</v>
      </c>
      <c r="I214" s="345"/>
      <c r="J214" s="345"/>
      <c r="K214" s="360"/>
    </row>
    <row r="215" spans="2:11" s="1" customFormat="1" ht="15" customHeight="1">
      <c r="B215" s="359"/>
      <c r="C215" s="293"/>
      <c r="D215" s="293"/>
      <c r="E215" s="293"/>
      <c r="F215" s="316">
        <v>2</v>
      </c>
      <c r="G215" s="354"/>
      <c r="H215" s="345" t="s">
        <v>933</v>
      </c>
      <c r="I215" s="345"/>
      <c r="J215" s="345"/>
      <c r="K215" s="360"/>
    </row>
    <row r="216" spans="2:11" s="1" customFormat="1" ht="15" customHeight="1">
      <c r="B216" s="359"/>
      <c r="C216" s="293"/>
      <c r="D216" s="293"/>
      <c r="E216" s="293"/>
      <c r="F216" s="316">
        <v>3</v>
      </c>
      <c r="G216" s="354"/>
      <c r="H216" s="345" t="s">
        <v>934</v>
      </c>
      <c r="I216" s="345"/>
      <c r="J216" s="345"/>
      <c r="K216" s="360"/>
    </row>
    <row r="217" spans="2:11" s="1" customFormat="1" ht="15" customHeight="1">
      <c r="B217" s="359"/>
      <c r="C217" s="293"/>
      <c r="D217" s="293"/>
      <c r="E217" s="293"/>
      <c r="F217" s="316">
        <v>4</v>
      </c>
      <c r="G217" s="354"/>
      <c r="H217" s="345" t="s">
        <v>935</v>
      </c>
      <c r="I217" s="345"/>
      <c r="J217" s="345"/>
      <c r="K217" s="360"/>
    </row>
    <row r="218" spans="2:11" s="1" customFormat="1" ht="12.75" customHeight="1">
      <c r="B218" s="361"/>
      <c r="C218" s="362"/>
      <c r="D218" s="362"/>
      <c r="E218" s="362"/>
      <c r="F218" s="362"/>
      <c r="G218" s="362"/>
      <c r="H218" s="362"/>
      <c r="I218" s="362"/>
      <c r="J218" s="362"/>
      <c r="K218" s="363"/>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Seemann Jan, DiS.</dc:creator>
  <cp:keywords/>
  <dc:description/>
  <cp:lastModifiedBy>Seemann Jan, DiS.</cp:lastModifiedBy>
  <dcterms:created xsi:type="dcterms:W3CDTF">2023-01-31T07:22:29Z</dcterms:created>
  <dcterms:modified xsi:type="dcterms:W3CDTF">2023-01-31T07:22:38Z</dcterms:modified>
  <cp:category/>
  <cp:version/>
  <cp:contentType/>
  <cp:contentStatus/>
</cp:coreProperties>
</file>