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O 01.1 - km 386,7..." sheetId="2" r:id="rId2"/>
    <sheet name="01.2 - SO 01.2 - km 386,9..." sheetId="3" r:id="rId3"/>
    <sheet name="01.3 - SO 01. 3 - km 391,..." sheetId="4" r:id="rId4"/>
    <sheet name="01.4 - SO 01.4 - km 393,6..." sheetId="5" r:id="rId5"/>
    <sheet name="01.5 - SO 01.5 - km 401,6..." sheetId="6" r:id="rId6"/>
    <sheet name="01.6 - SO 01.6 - km 401,6..." sheetId="7" r:id="rId7"/>
    <sheet name="01.7 - SO 01.7 - km 404,2..." sheetId="8" r:id="rId8"/>
    <sheet name="01.8 - SO 01.8 - km 404,6..." sheetId="9" r:id="rId9"/>
    <sheet name="01.9 - SO 01.9 - km 407,3..." sheetId="10" r:id="rId10"/>
    <sheet name="01.10 - SO 01.10 - km 409..." sheetId="11" r:id="rId11"/>
    <sheet name="01.11 - SO 01.11 - km 407..." sheetId="12" r:id="rId12"/>
    <sheet name="01.12 - SO 01.12 - km 413..." sheetId="13" r:id="rId13"/>
    <sheet name="01.13 - SO 01.13 - km 415..." sheetId="14" r:id="rId14"/>
    <sheet name="01.14 - SO 01.14 - km 415..." sheetId="15" r:id="rId15"/>
    <sheet name="01.15 - SO 01.15 - km 416..." sheetId="16" r:id="rId16"/>
    <sheet name="01.16 - SO 01.16 - km 417..." sheetId="17" r:id="rId17"/>
    <sheet name="01.17 - SO 01.17 - km 421..." sheetId="18" r:id="rId18"/>
    <sheet name="01.18 - SO 01.18 - km 422..." sheetId="19" r:id="rId19"/>
    <sheet name="02.1 - SO 02.1 - km 426,8..." sheetId="20" r:id="rId20"/>
    <sheet name="02.2 - SO 02.2 - km 427,5..." sheetId="21" r:id="rId21"/>
    <sheet name="02.3 - SO 02.3 - km 424,3..." sheetId="22" r:id="rId22"/>
    <sheet name="02.4 - SO 02.4 - km 425,3..." sheetId="23" r:id="rId23"/>
    <sheet name="02.5 - SO 02.5 - km 0,360..." sheetId="24" r:id="rId24"/>
    <sheet name="02.6 - SO 02.6 - km 1,770..." sheetId="25" r:id="rId25"/>
    <sheet name="03.1 - SO 03.1 - SVK na 1..." sheetId="26" r:id="rId26"/>
    <sheet name="03.2 - SO 03.2 - SVK na 1..." sheetId="27" r:id="rId27"/>
    <sheet name="03.3 - SO 03.3 - úprava G..." sheetId="28" r:id="rId28"/>
    <sheet name="03.4 - SO 03.4 - svěrky n..." sheetId="29" r:id="rId29"/>
    <sheet name="03.5 - SO 03.5 - svěrky n..." sheetId="30" r:id="rId30"/>
    <sheet name="03.6 - SO 03.6 - svěrky n..." sheetId="31" r:id="rId31"/>
    <sheet name="04.1 - SO 04.1 - 2. TK v ..." sheetId="32" r:id="rId32"/>
    <sheet name="05.1 - SO 05.1 - SVK na T..." sheetId="33" r:id="rId33"/>
    <sheet name="06.1 - SO 06.1 - UL západ..." sheetId="34" r:id="rId34"/>
    <sheet name="06.2 - SO 06.2 - UL západ..." sheetId="35" r:id="rId35"/>
    <sheet name="06.3 - SO 06.3 - UL západ..." sheetId="36" r:id="rId36"/>
    <sheet name="06.4 - SO 06.4 - UL západ..." sheetId="37" r:id="rId37"/>
    <sheet name="07.1 - SO 07.1 - Františk..." sheetId="38" r:id="rId38"/>
    <sheet name="07.2 - SO 07.2 - Rybniště..." sheetId="39" r:id="rId39"/>
    <sheet name="08.1 - SO 08.1 - Mikulášo..." sheetId="40" r:id="rId40"/>
    <sheet name="09 - Materiál dodávaný ob..." sheetId="41" r:id="rId41"/>
    <sheet name="10 - VRN" sheetId="42" r:id="rId42"/>
    <sheet name="Pokyny pro vyplnění" sheetId="43" r:id="rId43"/>
  </sheets>
  <definedNames>
    <definedName name="_xlnm.Print_Area" localSheetId="0">'Rekapitulace stavby'!$D$4:$AO$36,'Rekapitulace stavby'!$C$42:$AQ$104</definedName>
    <definedName name="_xlnm.Print_Titles" localSheetId="0">'Rekapitulace stavby'!$52:$52</definedName>
    <definedName name="_xlnm._FilterDatabase" localSheetId="1" hidden="1">'01.1 - SO 01.1 - km 386,7...'!$C$86:$K$137</definedName>
    <definedName name="_xlnm.Print_Area" localSheetId="1">'01.1 - SO 01.1 - km 386,7...'!$C$4:$J$41,'01.1 - SO 01.1 - km 386,7...'!$C$47:$J$66,'01.1 - SO 01.1 - km 386,7...'!$C$72:$K$137</definedName>
    <definedName name="_xlnm.Print_Titles" localSheetId="1">'01.1 - SO 01.1 - km 386,7...'!$86:$86</definedName>
    <definedName name="_xlnm._FilterDatabase" localSheetId="2" hidden="1">'01.2 - SO 01.2 - km 386,9...'!$C$86:$K$132</definedName>
    <definedName name="_xlnm.Print_Area" localSheetId="2">'01.2 - SO 01.2 - km 386,9...'!$C$4:$J$41,'01.2 - SO 01.2 - km 386,9...'!$C$47:$J$66,'01.2 - SO 01.2 - km 386,9...'!$C$72:$K$132</definedName>
    <definedName name="_xlnm.Print_Titles" localSheetId="2">'01.2 - SO 01.2 - km 386,9...'!$86:$86</definedName>
    <definedName name="_xlnm._FilterDatabase" localSheetId="3" hidden="1">'01.3 - SO 01. 3 - km 391,...'!$C$86:$K$175</definedName>
    <definedName name="_xlnm.Print_Area" localSheetId="3">'01.3 - SO 01. 3 - km 391,...'!$C$4:$J$41,'01.3 - SO 01. 3 - km 391,...'!$C$47:$J$66,'01.3 - SO 01. 3 - km 391,...'!$C$72:$K$175</definedName>
    <definedName name="_xlnm.Print_Titles" localSheetId="3">'01.3 - SO 01. 3 - km 391,...'!$86:$86</definedName>
    <definedName name="_xlnm._FilterDatabase" localSheetId="4" hidden="1">'01.4 - SO 01.4 - km 393,6...'!$C$84:$K$160</definedName>
    <definedName name="_xlnm.Print_Area" localSheetId="4">'01.4 - SO 01.4 - km 393,6...'!$C$4:$J$41,'01.4 - SO 01.4 - km 393,6...'!$C$47:$J$64,'01.4 - SO 01.4 - km 393,6...'!$C$70:$K$160</definedName>
    <definedName name="_xlnm.Print_Titles" localSheetId="4">'01.4 - SO 01.4 - km 393,6...'!$84:$84</definedName>
    <definedName name="_xlnm._FilterDatabase" localSheetId="5" hidden="1">'01.5 - SO 01.5 - km 401,6...'!$C$84:$K$143</definedName>
    <definedName name="_xlnm.Print_Area" localSheetId="5">'01.5 - SO 01.5 - km 401,6...'!$C$4:$J$41,'01.5 - SO 01.5 - km 401,6...'!$C$47:$J$64,'01.5 - SO 01.5 - km 401,6...'!$C$70:$K$143</definedName>
    <definedName name="_xlnm.Print_Titles" localSheetId="5">'01.5 - SO 01.5 - km 401,6...'!$84:$84</definedName>
    <definedName name="_xlnm._FilterDatabase" localSheetId="6" hidden="1">'01.6 - SO 01.6 - km 401,6...'!$C$84:$K$110</definedName>
    <definedName name="_xlnm.Print_Area" localSheetId="6">'01.6 - SO 01.6 - km 401,6...'!$C$4:$J$41,'01.6 - SO 01.6 - km 401,6...'!$C$47:$J$64,'01.6 - SO 01.6 - km 401,6...'!$C$70:$K$110</definedName>
    <definedName name="_xlnm.Print_Titles" localSheetId="6">'01.6 - SO 01.6 - km 401,6...'!$84:$84</definedName>
    <definedName name="_xlnm._FilterDatabase" localSheetId="7" hidden="1">'01.7 - SO 01.7 - km 404,2...'!$C$84:$K$135</definedName>
    <definedName name="_xlnm.Print_Area" localSheetId="7">'01.7 - SO 01.7 - km 404,2...'!$C$4:$J$41,'01.7 - SO 01.7 - km 404,2...'!$C$47:$J$64,'01.7 - SO 01.7 - km 404,2...'!$C$70:$K$135</definedName>
    <definedName name="_xlnm.Print_Titles" localSheetId="7">'01.7 - SO 01.7 - km 404,2...'!$84:$84</definedName>
    <definedName name="_xlnm._FilterDatabase" localSheetId="8" hidden="1">'01.8 - SO 01.8 - km 404,6...'!$C$84:$K$134</definedName>
    <definedName name="_xlnm.Print_Area" localSheetId="8">'01.8 - SO 01.8 - km 404,6...'!$C$4:$J$41,'01.8 - SO 01.8 - km 404,6...'!$C$47:$J$64,'01.8 - SO 01.8 - km 404,6...'!$C$70:$K$134</definedName>
    <definedName name="_xlnm.Print_Titles" localSheetId="8">'01.8 - SO 01.8 - km 404,6...'!$84:$84</definedName>
    <definedName name="_xlnm._FilterDatabase" localSheetId="9" hidden="1">'01.9 - SO 01.9 - km 407,3...'!$C$84:$K$137</definedName>
    <definedName name="_xlnm.Print_Area" localSheetId="9">'01.9 - SO 01.9 - km 407,3...'!$C$4:$J$41,'01.9 - SO 01.9 - km 407,3...'!$C$47:$J$64,'01.9 - SO 01.9 - km 407,3...'!$C$70:$K$137</definedName>
    <definedName name="_xlnm.Print_Titles" localSheetId="9">'01.9 - SO 01.9 - km 407,3...'!$84:$84</definedName>
    <definedName name="_xlnm._FilterDatabase" localSheetId="10" hidden="1">'01.10 - SO 01.10 - km 409...'!$C$84:$K$124</definedName>
    <definedName name="_xlnm.Print_Area" localSheetId="10">'01.10 - SO 01.10 - km 409...'!$C$4:$J$41,'01.10 - SO 01.10 - km 409...'!$C$47:$J$64,'01.10 - SO 01.10 - km 409...'!$C$70:$K$124</definedName>
    <definedName name="_xlnm.Print_Titles" localSheetId="10">'01.10 - SO 01.10 - km 409...'!$84:$84</definedName>
    <definedName name="_xlnm._FilterDatabase" localSheetId="11" hidden="1">'01.11 - SO 01.11 - km 407...'!$C$84:$K$133</definedName>
    <definedName name="_xlnm.Print_Area" localSheetId="11">'01.11 - SO 01.11 - km 407...'!$C$4:$J$41,'01.11 - SO 01.11 - km 407...'!$C$47:$J$64,'01.11 - SO 01.11 - km 407...'!$C$70:$K$133</definedName>
    <definedName name="_xlnm.Print_Titles" localSheetId="11">'01.11 - SO 01.11 - km 407...'!$84:$84</definedName>
    <definedName name="_xlnm._FilterDatabase" localSheetId="12" hidden="1">'01.12 - SO 01.12 - km 413...'!$C$84:$K$127</definedName>
    <definedName name="_xlnm.Print_Area" localSheetId="12">'01.12 - SO 01.12 - km 413...'!$C$4:$J$41,'01.12 - SO 01.12 - km 413...'!$C$47:$J$64,'01.12 - SO 01.12 - km 413...'!$C$70:$K$127</definedName>
    <definedName name="_xlnm.Print_Titles" localSheetId="12">'01.12 - SO 01.12 - km 413...'!$84:$84</definedName>
    <definedName name="_xlnm._FilterDatabase" localSheetId="13" hidden="1">'01.13 - SO 01.13 - km 415...'!$C$84:$K$129</definedName>
    <definedName name="_xlnm.Print_Area" localSheetId="13">'01.13 - SO 01.13 - km 415...'!$C$4:$J$41,'01.13 - SO 01.13 - km 415...'!$C$47:$J$64,'01.13 - SO 01.13 - km 415...'!$C$70:$K$129</definedName>
    <definedName name="_xlnm.Print_Titles" localSheetId="13">'01.13 - SO 01.13 - km 415...'!$84:$84</definedName>
    <definedName name="_xlnm._FilterDatabase" localSheetId="14" hidden="1">'01.14 - SO 01.14 - km 415...'!$C$84:$K$129</definedName>
    <definedName name="_xlnm.Print_Area" localSheetId="14">'01.14 - SO 01.14 - km 415...'!$C$4:$J$41,'01.14 - SO 01.14 - km 415...'!$C$47:$J$64,'01.14 - SO 01.14 - km 415...'!$C$70:$K$129</definedName>
    <definedName name="_xlnm.Print_Titles" localSheetId="14">'01.14 - SO 01.14 - km 415...'!$84:$84</definedName>
    <definedName name="_xlnm._FilterDatabase" localSheetId="15" hidden="1">'01.15 - SO 01.15 - km 416...'!$C$84:$K$126</definedName>
    <definedName name="_xlnm.Print_Area" localSheetId="15">'01.15 - SO 01.15 - km 416...'!$C$4:$J$41,'01.15 - SO 01.15 - km 416...'!$C$47:$J$64,'01.15 - SO 01.15 - km 416...'!$C$70:$K$126</definedName>
    <definedName name="_xlnm.Print_Titles" localSheetId="15">'01.15 - SO 01.15 - km 416...'!$84:$84</definedName>
    <definedName name="_xlnm._FilterDatabase" localSheetId="16" hidden="1">'01.16 - SO 01.16 - km 417...'!$C$84:$K$136</definedName>
    <definedName name="_xlnm.Print_Area" localSheetId="16">'01.16 - SO 01.16 - km 417...'!$C$4:$J$41,'01.16 - SO 01.16 - km 417...'!$C$47:$J$64,'01.16 - SO 01.16 - km 417...'!$C$70:$K$136</definedName>
    <definedName name="_xlnm.Print_Titles" localSheetId="16">'01.16 - SO 01.16 - km 417...'!$84:$84</definedName>
    <definedName name="_xlnm._FilterDatabase" localSheetId="17" hidden="1">'01.17 - SO 01.17 - km 421...'!$C$84:$K$144</definedName>
    <definedName name="_xlnm.Print_Area" localSheetId="17">'01.17 - SO 01.17 - km 421...'!$C$4:$J$41,'01.17 - SO 01.17 - km 421...'!$C$47:$J$64,'01.17 - SO 01.17 - km 421...'!$C$70:$K$144</definedName>
    <definedName name="_xlnm.Print_Titles" localSheetId="17">'01.17 - SO 01.17 - km 421...'!$84:$84</definedName>
    <definedName name="_xlnm._FilterDatabase" localSheetId="18" hidden="1">'01.18 - SO 01.18 - km 422...'!$C$84:$K$148</definedName>
    <definedName name="_xlnm.Print_Area" localSheetId="18">'01.18 - SO 01.18 - km 422...'!$C$4:$J$41,'01.18 - SO 01.18 - km 422...'!$C$47:$J$64,'01.18 - SO 01.18 - km 422...'!$C$70:$K$148</definedName>
    <definedName name="_xlnm.Print_Titles" localSheetId="18">'01.18 - SO 01.18 - km 422...'!$84:$84</definedName>
    <definedName name="_xlnm._FilterDatabase" localSheetId="19" hidden="1">'02.1 - SO 02.1 - km 426,8...'!$C$84:$K$159</definedName>
    <definedName name="_xlnm.Print_Area" localSheetId="19">'02.1 - SO 02.1 - km 426,8...'!$C$4:$J$41,'02.1 - SO 02.1 - km 426,8...'!$C$47:$J$64,'02.1 - SO 02.1 - km 426,8...'!$C$70:$K$159</definedName>
    <definedName name="_xlnm.Print_Titles" localSheetId="19">'02.1 - SO 02.1 - km 426,8...'!$84:$84</definedName>
    <definedName name="_xlnm._FilterDatabase" localSheetId="20" hidden="1">'02.2 - SO 02.2 - km 427,5...'!$C$84:$K$137</definedName>
    <definedName name="_xlnm.Print_Area" localSheetId="20">'02.2 - SO 02.2 - km 427,5...'!$C$4:$J$41,'02.2 - SO 02.2 - km 427,5...'!$C$47:$J$64,'02.2 - SO 02.2 - km 427,5...'!$C$70:$K$137</definedName>
    <definedName name="_xlnm.Print_Titles" localSheetId="20">'02.2 - SO 02.2 - km 427,5...'!$84:$84</definedName>
    <definedName name="_xlnm._FilterDatabase" localSheetId="21" hidden="1">'02.3 - SO 02.3 - km 424,3...'!$C$84:$K$133</definedName>
    <definedName name="_xlnm.Print_Area" localSheetId="21">'02.3 - SO 02.3 - km 424,3...'!$C$4:$J$41,'02.3 - SO 02.3 - km 424,3...'!$C$47:$J$64,'02.3 - SO 02.3 - km 424,3...'!$C$70:$K$133</definedName>
    <definedName name="_xlnm.Print_Titles" localSheetId="21">'02.3 - SO 02.3 - km 424,3...'!$84:$84</definedName>
    <definedName name="_xlnm._FilterDatabase" localSheetId="22" hidden="1">'02.4 - SO 02.4 - km 425,3...'!$C$84:$K$151</definedName>
    <definedName name="_xlnm.Print_Area" localSheetId="22">'02.4 - SO 02.4 - km 425,3...'!$C$4:$J$41,'02.4 - SO 02.4 - km 425,3...'!$C$47:$J$64,'02.4 - SO 02.4 - km 425,3...'!$C$70:$K$151</definedName>
    <definedName name="_xlnm.Print_Titles" localSheetId="22">'02.4 - SO 02.4 - km 425,3...'!$84:$84</definedName>
    <definedName name="_xlnm._FilterDatabase" localSheetId="23" hidden="1">'02.5 - SO 02.5 - km 0,360...'!$C$84:$K$146</definedName>
    <definedName name="_xlnm.Print_Area" localSheetId="23">'02.5 - SO 02.5 - km 0,360...'!$C$4:$J$41,'02.5 - SO 02.5 - km 0,360...'!$C$47:$J$64,'02.5 - SO 02.5 - km 0,360...'!$C$70:$K$146</definedName>
    <definedName name="_xlnm.Print_Titles" localSheetId="23">'02.5 - SO 02.5 - km 0,360...'!$84:$84</definedName>
    <definedName name="_xlnm._FilterDatabase" localSheetId="24" hidden="1">'02.6 - SO 02.6 - km 1,770...'!$C$84:$K$147</definedName>
    <definedName name="_xlnm.Print_Area" localSheetId="24">'02.6 - SO 02.6 - km 1,770...'!$C$4:$J$41,'02.6 - SO 02.6 - km 1,770...'!$C$47:$J$64,'02.6 - SO 02.6 - km 1,770...'!$C$70:$K$147</definedName>
    <definedName name="_xlnm.Print_Titles" localSheetId="24">'02.6 - SO 02.6 - km 1,770...'!$84:$84</definedName>
    <definedName name="_xlnm._FilterDatabase" localSheetId="25" hidden="1">'03.1 - SO 03.1 - SVK na 1...'!$C$84:$K$132</definedName>
    <definedName name="_xlnm.Print_Area" localSheetId="25">'03.1 - SO 03.1 - SVK na 1...'!$C$4:$J$41,'03.1 - SO 03.1 - SVK na 1...'!$C$47:$J$64,'03.1 - SO 03.1 - SVK na 1...'!$C$70:$K$132</definedName>
    <definedName name="_xlnm.Print_Titles" localSheetId="25">'03.1 - SO 03.1 - SVK na 1...'!$84:$84</definedName>
    <definedName name="_xlnm._FilterDatabase" localSheetId="26" hidden="1">'03.2 - SO 03.2 - SVK na 1...'!$C$84:$K$129</definedName>
    <definedName name="_xlnm.Print_Area" localSheetId="26">'03.2 - SO 03.2 - SVK na 1...'!$C$4:$J$41,'03.2 - SO 03.2 - SVK na 1...'!$C$47:$J$64,'03.2 - SO 03.2 - SVK na 1...'!$C$70:$K$129</definedName>
    <definedName name="_xlnm.Print_Titles" localSheetId="26">'03.2 - SO 03.2 - SVK na 1...'!$84:$84</definedName>
    <definedName name="_xlnm._FilterDatabase" localSheetId="27" hidden="1">'03.3 - SO 03.3 - úprava G...'!$C$84:$K$96</definedName>
    <definedName name="_xlnm.Print_Area" localSheetId="27">'03.3 - SO 03.3 - úprava G...'!$C$4:$J$41,'03.3 - SO 03.3 - úprava G...'!$C$47:$J$64,'03.3 - SO 03.3 - úprava G...'!$C$70:$K$96</definedName>
    <definedName name="_xlnm.Print_Titles" localSheetId="27">'03.3 - SO 03.3 - úprava G...'!$84:$84</definedName>
    <definedName name="_xlnm._FilterDatabase" localSheetId="28" hidden="1">'03.4 - SO 03.4 - svěrky n...'!$C$84:$K$91</definedName>
    <definedName name="_xlnm.Print_Area" localSheetId="28">'03.4 - SO 03.4 - svěrky n...'!$C$4:$J$41,'03.4 - SO 03.4 - svěrky n...'!$C$47:$J$64,'03.4 - SO 03.4 - svěrky n...'!$C$70:$K$91</definedName>
    <definedName name="_xlnm.Print_Titles" localSheetId="28">'03.4 - SO 03.4 - svěrky n...'!$84:$84</definedName>
    <definedName name="_xlnm._FilterDatabase" localSheetId="29" hidden="1">'03.5 - SO 03.5 - svěrky n...'!$C$84:$K$91</definedName>
    <definedName name="_xlnm.Print_Area" localSheetId="29">'03.5 - SO 03.5 - svěrky n...'!$C$4:$J$41,'03.5 - SO 03.5 - svěrky n...'!$C$47:$J$64,'03.5 - SO 03.5 - svěrky n...'!$C$70:$K$91</definedName>
    <definedName name="_xlnm.Print_Titles" localSheetId="29">'03.5 - SO 03.5 - svěrky n...'!$84:$84</definedName>
    <definedName name="_xlnm._FilterDatabase" localSheetId="30" hidden="1">'03.6 - SO 03.6 - svěrky n...'!$C$84:$K$91</definedName>
    <definedName name="_xlnm.Print_Area" localSheetId="30">'03.6 - SO 03.6 - svěrky n...'!$C$4:$J$41,'03.6 - SO 03.6 - svěrky n...'!$C$47:$J$64,'03.6 - SO 03.6 - svěrky n...'!$C$70:$K$91</definedName>
    <definedName name="_xlnm.Print_Titles" localSheetId="30">'03.6 - SO 03.6 - svěrky n...'!$84:$84</definedName>
    <definedName name="_xlnm._FilterDatabase" localSheetId="31" hidden="1">'04.1 - SO 04.1 - 2. TK v ...'!$C$84:$K$112</definedName>
    <definedName name="_xlnm.Print_Area" localSheetId="31">'04.1 - SO 04.1 - 2. TK v ...'!$C$4:$J$41,'04.1 - SO 04.1 - 2. TK v ...'!$C$47:$J$64,'04.1 - SO 04.1 - 2. TK v ...'!$C$70:$K$112</definedName>
    <definedName name="_xlnm.Print_Titles" localSheetId="31">'04.1 - SO 04.1 - 2. TK v ...'!$84:$84</definedName>
    <definedName name="_xlnm._FilterDatabase" localSheetId="32" hidden="1">'05.1 - SO 05.1 - SVK na T...'!$C$84:$K$124</definedName>
    <definedName name="_xlnm.Print_Area" localSheetId="32">'05.1 - SO 05.1 - SVK na T...'!$C$4:$J$41,'05.1 - SO 05.1 - SVK na T...'!$C$47:$J$64,'05.1 - SO 05.1 - SVK na T...'!$C$70:$K$124</definedName>
    <definedName name="_xlnm.Print_Titles" localSheetId="32">'05.1 - SO 05.1 - SVK na T...'!$84:$84</definedName>
    <definedName name="_xlnm._FilterDatabase" localSheetId="33" hidden="1">'06.1 - SO 06.1 - UL západ...'!$C$84:$K$147</definedName>
    <definedName name="_xlnm.Print_Area" localSheetId="33">'06.1 - SO 06.1 - UL západ...'!$C$4:$J$41,'06.1 - SO 06.1 - UL západ...'!$C$47:$J$64,'06.1 - SO 06.1 - UL západ...'!$C$70:$K$147</definedName>
    <definedName name="_xlnm.Print_Titles" localSheetId="33">'06.1 - SO 06.1 - UL západ...'!$84:$84</definedName>
    <definedName name="_xlnm._FilterDatabase" localSheetId="34" hidden="1">'06.2 - SO 06.2 - UL západ...'!$C$84:$K$140</definedName>
    <definedName name="_xlnm.Print_Area" localSheetId="34">'06.2 - SO 06.2 - UL západ...'!$C$4:$J$41,'06.2 - SO 06.2 - UL západ...'!$C$47:$J$64,'06.2 - SO 06.2 - UL západ...'!$C$70:$K$140</definedName>
    <definedName name="_xlnm.Print_Titles" localSheetId="34">'06.2 - SO 06.2 - UL západ...'!$84:$84</definedName>
    <definedName name="_xlnm._FilterDatabase" localSheetId="35" hidden="1">'06.3 - SO 06.3 - UL západ...'!$C$84:$K$148</definedName>
    <definedName name="_xlnm.Print_Area" localSheetId="35">'06.3 - SO 06.3 - UL západ...'!$C$4:$J$41,'06.3 - SO 06.3 - UL západ...'!$C$47:$J$64,'06.3 - SO 06.3 - UL západ...'!$C$70:$K$148</definedName>
    <definedName name="_xlnm.Print_Titles" localSheetId="35">'06.3 - SO 06.3 - UL západ...'!$84:$84</definedName>
    <definedName name="_xlnm._FilterDatabase" localSheetId="36" hidden="1">'06.4 - SO 06.4 - UL západ...'!$C$84:$K$136</definedName>
    <definedName name="_xlnm.Print_Area" localSheetId="36">'06.4 - SO 06.4 - UL západ...'!$C$4:$J$41,'06.4 - SO 06.4 - UL západ...'!$C$47:$J$64,'06.4 - SO 06.4 - UL západ...'!$C$70:$K$136</definedName>
    <definedName name="_xlnm.Print_Titles" localSheetId="36">'06.4 - SO 06.4 - UL západ...'!$84:$84</definedName>
    <definedName name="_xlnm._FilterDatabase" localSheetId="37" hidden="1">'07.1 - SO 07.1 - Františk...'!$C$84:$K$129</definedName>
    <definedName name="_xlnm.Print_Area" localSheetId="37">'07.1 - SO 07.1 - Františk...'!$C$4:$J$41,'07.1 - SO 07.1 - Františk...'!$C$47:$J$64,'07.1 - SO 07.1 - Františk...'!$C$70:$K$129</definedName>
    <definedName name="_xlnm.Print_Titles" localSheetId="37">'07.1 - SO 07.1 - Františk...'!$84:$84</definedName>
    <definedName name="_xlnm._FilterDatabase" localSheetId="38" hidden="1">'07.2 - SO 07.2 - Rybniště...'!$C$84:$K$139</definedName>
    <definedName name="_xlnm.Print_Area" localSheetId="38">'07.2 - SO 07.2 - Rybniště...'!$C$4:$J$41,'07.2 - SO 07.2 - Rybniště...'!$C$47:$J$64,'07.2 - SO 07.2 - Rybniště...'!$C$70:$K$139</definedName>
    <definedName name="_xlnm.Print_Titles" localSheetId="38">'07.2 - SO 07.2 - Rybniště...'!$84:$84</definedName>
    <definedName name="_xlnm._FilterDatabase" localSheetId="39" hidden="1">'08.1 - SO 08.1 - Mikulášo...'!$C$84:$K$116</definedName>
    <definedName name="_xlnm.Print_Area" localSheetId="39">'08.1 - SO 08.1 - Mikulášo...'!$C$4:$J$41,'08.1 - SO 08.1 - Mikulášo...'!$C$47:$J$64,'08.1 - SO 08.1 - Mikulášo...'!$C$70:$K$116</definedName>
    <definedName name="_xlnm.Print_Titles" localSheetId="39">'08.1 - SO 08.1 - Mikulášo...'!$84:$84</definedName>
    <definedName name="_xlnm._FilterDatabase" localSheetId="40" hidden="1">'09 - Materiál dodávaný ob...'!$C$78:$K$123</definedName>
    <definedName name="_xlnm.Print_Area" localSheetId="40">'09 - Materiál dodávaný ob...'!$C$4:$J$39,'09 - Materiál dodávaný ob...'!$C$45:$J$60,'09 - Materiál dodávaný ob...'!$C$66:$K$123</definedName>
    <definedName name="_xlnm.Print_Titles" localSheetId="40">'09 - Materiál dodávaný ob...'!$78:$78</definedName>
    <definedName name="_xlnm._FilterDatabase" localSheetId="41" hidden="1">'10 - VRN'!$C$78:$K$89</definedName>
    <definedName name="_xlnm.Print_Area" localSheetId="41">'10 - VRN'!$C$4:$J$39,'10 - VRN'!$C$45:$J$60,'10 - VRN'!$C$66:$K$89</definedName>
    <definedName name="_xlnm.Print_Titles" localSheetId="41">'10 - VRN'!$78:$78</definedName>
    <definedName name="_xlnm.Print_Area" localSheetId="4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2" l="1" r="J37"/>
  <c r="J36"/>
  <c i="1" r="AY103"/>
  <c i="42" r="J35"/>
  <c i="1" r="AX103"/>
  <c i="42" r="BI88"/>
  <c r="BH88"/>
  <c r="BG88"/>
  <c r="BF88"/>
  <c r="T88"/>
  <c r="R88"/>
  <c r="P88"/>
  <c r="BI87"/>
  <c r="BH87"/>
  <c r="BG87"/>
  <c r="BF87"/>
  <c r="T87"/>
  <c r="R87"/>
  <c r="P87"/>
  <c r="BI83"/>
  <c r="BH83"/>
  <c r="BG83"/>
  <c r="BF83"/>
  <c r="T83"/>
  <c r="R83"/>
  <c r="P83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41" r="R79"/>
  <c r="J37"/>
  <c r="J36"/>
  <c i="1" r="AY102"/>
  <c i="41" r="J35"/>
  <c i="1" r="AX102"/>
  <c i="41"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55"/>
  <c r="J17"/>
  <c r="J12"/>
  <c r="J73"/>
  <c r="E7"/>
  <c r="E48"/>
  <c i="40" r="J39"/>
  <c r="J38"/>
  <c i="1" r="AY101"/>
  <c i="40" r="J37"/>
  <c i="1" r="AX101"/>
  <c i="40"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39" r="J39"/>
  <c r="J38"/>
  <c i="1" r="AY99"/>
  <c i="39" r="J37"/>
  <c i="1" r="AX99"/>
  <c i="39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38" r="J39"/>
  <c r="J38"/>
  <c i="1" r="AY98"/>
  <c i="38" r="J37"/>
  <c i="1" r="AX98"/>
  <c i="38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37" r="J39"/>
  <c r="J38"/>
  <c i="1" r="AY96"/>
  <c i="37" r="J37"/>
  <c i="1" r="AX96"/>
  <c i="3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36" r="J39"/>
  <c r="J38"/>
  <c i="1" r="AY95"/>
  <c i="36" r="J37"/>
  <c i="1" r="AX95"/>
  <c i="36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35" r="J39"/>
  <c r="J38"/>
  <c i="1" r="AY94"/>
  <c i="35" r="J37"/>
  <c i="1" r="AX94"/>
  <c i="35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34" r="J39"/>
  <c r="J38"/>
  <c i="1" r="AY93"/>
  <c i="34" r="J37"/>
  <c i="1" r="AX93"/>
  <c i="34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33" r="J39"/>
  <c r="J38"/>
  <c i="1" r="AY91"/>
  <c i="33" r="J37"/>
  <c i="1" r="AX91"/>
  <c i="33"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32" r="J39"/>
  <c r="J38"/>
  <c i="1" r="AY89"/>
  <c i="32" r="J37"/>
  <c i="1" r="AX89"/>
  <c i="32"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31" r="J39"/>
  <c r="J38"/>
  <c i="1" r="AY87"/>
  <c i="31" r="J37"/>
  <c i="1" r="AX87"/>
  <c i="31"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30" r="J39"/>
  <c r="J38"/>
  <c i="1" r="AY86"/>
  <c i="30" r="J37"/>
  <c i="1" r="AX86"/>
  <c i="30"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29" r="J39"/>
  <c r="J38"/>
  <c i="1" r="AY85"/>
  <c i="29" r="J37"/>
  <c i="1" r="AX85"/>
  <c i="29"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50"/>
  <c i="28" r="J39"/>
  <c r="J38"/>
  <c i="1" r="AY84"/>
  <c i="28" r="J37"/>
  <c i="1" r="AX84"/>
  <c i="28"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50"/>
  <c i="27" r="J39"/>
  <c r="J38"/>
  <c i="1" r="AY83"/>
  <c i="27" r="J37"/>
  <c i="1" r="AX83"/>
  <c i="27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26" r="J39"/>
  <c r="J38"/>
  <c i="1" r="AY82"/>
  <c i="26" r="J37"/>
  <c i="1" r="AX82"/>
  <c i="26"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25" r="J39"/>
  <c r="J38"/>
  <c i="1" r="AY80"/>
  <c i="25" r="J37"/>
  <c i="1" r="AX80"/>
  <c i="25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24" r="J39"/>
  <c r="J38"/>
  <c i="1" r="AY79"/>
  <c i="24" r="J37"/>
  <c i="1" r="AX79"/>
  <c i="24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23" r="J39"/>
  <c r="J38"/>
  <c i="1" r="AY78"/>
  <c i="23" r="J37"/>
  <c i="1" r="AX78"/>
  <c i="23"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22" r="J39"/>
  <c r="J38"/>
  <c i="1" r="AY77"/>
  <c i="22" r="J37"/>
  <c i="1" r="AX77"/>
  <c i="22"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21" r="J39"/>
  <c r="J38"/>
  <c i="1" r="AY76"/>
  <c i="21" r="J37"/>
  <c i="1" r="AX76"/>
  <c i="21"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20" r="J39"/>
  <c r="J38"/>
  <c i="1" r="AY75"/>
  <c i="20" r="J37"/>
  <c i="1" r="AX75"/>
  <c i="20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19" r="J39"/>
  <c r="J38"/>
  <c i="1" r="AY73"/>
  <c i="19" r="J37"/>
  <c i="1" r="AX73"/>
  <c i="19"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18" r="J39"/>
  <c r="J38"/>
  <c i="1" r="AY72"/>
  <c i="18" r="J37"/>
  <c i="1" r="AX72"/>
  <c i="18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17" r="J39"/>
  <c r="J38"/>
  <c i="1" r="AY71"/>
  <c i="17" r="J37"/>
  <c i="1" r="AX71"/>
  <c i="1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16" r="J39"/>
  <c r="J38"/>
  <c i="1" r="AY70"/>
  <c i="16" r="J37"/>
  <c i="1" r="AX70"/>
  <c i="16"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15" r="J39"/>
  <c r="J38"/>
  <c r="J37"/>
  <c i="1" r="AX69"/>
  <c i="15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50"/>
  <c i="14" r="J39"/>
  <c r="J38"/>
  <c i="1" r="AY68"/>
  <c i="14" r="J37"/>
  <c i="1" r="AX68"/>
  <c i="14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13" r="J39"/>
  <c r="J38"/>
  <c i="1" r="AY67"/>
  <c i="13" r="J37"/>
  <c i="1" r="AX67"/>
  <c i="13"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12" r="J39"/>
  <c r="J38"/>
  <c i="1" r="AY66"/>
  <c i="12" r="J37"/>
  <c i="1" r="AX66"/>
  <c i="12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11" r="J39"/>
  <c r="J38"/>
  <c i="1" r="AY65"/>
  <c i="11" r="J37"/>
  <c i="1" r="AX65"/>
  <c i="11"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10" r="J39"/>
  <c r="J38"/>
  <c i="1" r="AY64"/>
  <c i="10" r="J37"/>
  <c i="1" r="AX64"/>
  <c i="10"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9" r="J39"/>
  <c r="J38"/>
  <c i="1" r="AY63"/>
  <c i="9" r="J37"/>
  <c i="1" r="AX63"/>
  <c i="9"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8" r="J39"/>
  <c r="J38"/>
  <c i="1" r="AY62"/>
  <c i="8" r="J37"/>
  <c i="1" r="AX62"/>
  <c i="8"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7" r="J39"/>
  <c r="J38"/>
  <c i="1" r="AY61"/>
  <c i="7" r="J37"/>
  <c i="1" r="AX61"/>
  <c i="7"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50"/>
  <c i="6" r="J39"/>
  <c r="J38"/>
  <c i="1" r="AY60"/>
  <c i="6" r="J37"/>
  <c i="1" r="AX60"/>
  <c i="6"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5" r="J39"/>
  <c r="J38"/>
  <c i="1" r="AY59"/>
  <c i="5" r="J37"/>
  <c i="1" r="AX59"/>
  <c i="5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4" r="J39"/>
  <c r="J38"/>
  <c i="1" r="AY58"/>
  <c i="4" r="J37"/>
  <c i="1" r="AX58"/>
  <c i="4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3" r="J39"/>
  <c r="J38"/>
  <c i="1" r="AY57"/>
  <c i="3" r="J37"/>
  <c i="1" r="AX57"/>
  <c i="3"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2" r="J39"/>
  <c r="J38"/>
  <c i="1" r="AY56"/>
  <c i="2" r="J37"/>
  <c i="1" r="AX56"/>
  <c i="2"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" r="L50"/>
  <c r="AM50"/>
  <c r="AM49"/>
  <c r="L49"/>
  <c r="AM47"/>
  <c r="L47"/>
  <c r="L45"/>
  <c r="L44"/>
  <c r="AS100"/>
  <c i="7" r="BK100"/>
  <c i="9" r="J98"/>
  <c i="20" r="BK121"/>
  <c i="25" r="BK102"/>
  <c i="32" r="J88"/>
  <c i="36" r="BK131"/>
  <c i="39" r="J94"/>
  <c i="3" r="BK104"/>
  <c i="5" r="BK105"/>
  <c i="6" r="J131"/>
  <c i="10" r="J114"/>
  <c i="15" r="J96"/>
  <c i="20" r="J150"/>
  <c i="21" r="BK97"/>
  <c i="24" r="BK106"/>
  <c i="25" r="J96"/>
  <c i="4" r="J157"/>
  <c i="5" r="J90"/>
  <c i="9" r="BK92"/>
  <c i="13" r="J122"/>
  <c i="17" r="BK97"/>
  <c i="18" r="J92"/>
  <c i="19" r="J97"/>
  <c i="20" r="J155"/>
  <c i="21" r="BK103"/>
  <c i="22" r="J117"/>
  <c i="23" r="BK138"/>
  <c i="24" r="BK122"/>
  <c i="25" r="BK136"/>
  <c i="26" r="BK90"/>
  <c i="27" r="BK92"/>
  <c i="32" r="BK95"/>
  <c i="35" r="J109"/>
  <c i="36" r="J110"/>
  <c i="38" r="BK110"/>
  <c i="39" r="J119"/>
  <c i="2" r="J95"/>
  <c i="3" r="J99"/>
  <c i="4" r="BK122"/>
  <c i="5" r="BK158"/>
  <c i="7" r="BK97"/>
  <c i="8" r="BK96"/>
  <c i="10" r="BK134"/>
  <c i="11" r="J96"/>
  <c i="12" r="BK109"/>
  <c r="BK92"/>
  <c r="J90"/>
  <c i="16" r="J105"/>
  <c i="18" r="BK110"/>
  <c i="19" r="BK114"/>
  <c i="20" r="BK142"/>
  <c r="J148"/>
  <c i="21" r="J94"/>
  <c i="23" r="J90"/>
  <c i="24" r="J117"/>
  <c i="25" r="J115"/>
  <c i="27" r="J96"/>
  <c i="32" r="BK101"/>
  <c i="33" r="BK92"/>
  <c i="35" r="J103"/>
  <c i="2" r="J98"/>
  <c i="4" r="J164"/>
  <c i="5" r="BK131"/>
  <c i="7" r="BK95"/>
  <c i="10" r="BK125"/>
  <c i="12" r="J93"/>
  <c i="16" r="BK94"/>
  <c i="18" r="J96"/>
  <c i="19" r="J129"/>
  <c i="21" r="BK135"/>
  <c i="22" r="BK114"/>
  <c i="24" r="J115"/>
  <c r="J104"/>
  <c i="25" r="J95"/>
  <c i="27" r="BK97"/>
  <c i="32" r="J105"/>
  <c i="41" r="J111"/>
  <c i="3" r="J104"/>
  <c i="4" r="BK168"/>
  <c r="BK94"/>
  <c i="5" r="BK100"/>
  <c i="7" r="J108"/>
  <c i="9" r="J96"/>
  <c i="11" r="J115"/>
  <c i="15" r="BK103"/>
  <c i="18" r="BK114"/>
  <c i="22" r="J108"/>
  <c i="23" r="J143"/>
  <c i="3" r="J90"/>
  <c i="4" r="J124"/>
  <c i="6" r="BK126"/>
  <c i="9" r="BK112"/>
  <c i="10" r="BK94"/>
  <c i="15" r="J118"/>
  <c i="18" r="BK109"/>
  <c i="20" r="BK110"/>
  <c i="25" r="BK86"/>
  <c i="28" r="J91"/>
  <c i="33" r="J105"/>
  <c i="34" r="J121"/>
  <c i="35" r="BK90"/>
  <c i="37" r="J103"/>
  <c i="38" r="BK87"/>
  <c i="40" r="J89"/>
  <c i="3" r="BK105"/>
  <c r="BK123"/>
  <c i="11" r="BK105"/>
  <c i="12" r="BK88"/>
  <c i="13" r="J90"/>
  <c i="14" r="BK89"/>
  <c i="15" r="J103"/>
  <c i="17" r="J108"/>
  <c i="18" r="BK139"/>
  <c i="20" r="J142"/>
  <c r="J102"/>
  <c i="22" r="J92"/>
  <c r="BK131"/>
  <c i="23" r="J100"/>
  <c i="24" r="BK117"/>
  <c i="26" r="BK105"/>
  <c i="27" r="BK123"/>
  <c i="32" r="BK88"/>
  <c i="33" r="J86"/>
  <c i="34" r="BK126"/>
  <c i="36" r="BK111"/>
  <c i="37" r="J108"/>
  <c i="38" r="J97"/>
  <c i="39" r="BK116"/>
  <c i="4" r="J127"/>
  <c r="BK133"/>
  <c i="6" r="J99"/>
  <c i="7" r="BK102"/>
  <c i="9" r="J129"/>
  <c i="13" r="J96"/>
  <c i="16" r="BK124"/>
  <c i="18" r="BK142"/>
  <c i="19" r="J127"/>
  <c i="20" r="J134"/>
  <c i="22" r="J99"/>
  <c i="24" r="BK102"/>
  <c i="25" r="BK144"/>
  <c i="27" r="BK108"/>
  <c i="33" r="J115"/>
  <c i="35" r="BK133"/>
  <c r="BK92"/>
  <c i="37" r="J86"/>
  <c i="39" r="BK113"/>
  <c i="41" r="BK116"/>
  <c i="4" r="J113"/>
  <c i="9" r="J104"/>
  <c i="10" r="J92"/>
  <c i="13" r="BK101"/>
  <c i="15" r="J98"/>
  <c i="18" r="J139"/>
  <c i="23" r="J119"/>
  <c i="25" r="BK114"/>
  <c i="27" r="BK88"/>
  <c i="33" r="BK115"/>
  <c i="34" r="BK104"/>
  <c i="35" r="BK104"/>
  <c r="J94"/>
  <c i="36" r="BK121"/>
  <c i="37" r="BK87"/>
  <c r="J131"/>
  <c i="38" r="BK107"/>
  <c i="39" r="J99"/>
  <c i="41" r="BK111"/>
  <c i="2" r="J101"/>
  <c r="BK121"/>
  <c r="F38"/>
  <c i="12" r="BK93"/>
  <c i="18" r="BK108"/>
  <c i="25" r="J104"/>
  <c i="27" r="J127"/>
  <c i="32" r="BK111"/>
  <c i="33" r="BK108"/>
  <c i="34" r="J134"/>
  <c i="35" r="J110"/>
  <c i="36" r="J106"/>
  <c i="37" r="J116"/>
  <c i="38" r="BK92"/>
  <c i="39" r="BK87"/>
  <c i="2" r="F36"/>
  <c r="J106"/>
  <c i="7" r="BK86"/>
  <c r="BK88"/>
  <c i="9" r="J110"/>
  <c i="10" r="J105"/>
  <c i="11" r="J92"/>
  <c i="14" r="BK96"/>
  <c i="15" r="F37"/>
  <c i="36" r="BK113"/>
  <c i="38" r="J98"/>
  <c i="39" r="BK130"/>
  <c i="2" r="J105"/>
  <c i="4" r="J173"/>
  <c i="5" r="BK86"/>
  <c i="6" r="J134"/>
  <c i="7" r="BK103"/>
  <c i="8" r="BK129"/>
  <c i="10" r="BK111"/>
  <c i="13" r="J92"/>
  <c i="15" r="BK124"/>
  <c i="16" r="J89"/>
  <c i="18" r="J131"/>
  <c i="19" r="BK86"/>
  <c i="20" r="J103"/>
  <c r="BK107"/>
  <c i="22" r="J114"/>
  <c i="23" r="BK109"/>
  <c i="24" r="J100"/>
  <c i="25" r="BK122"/>
  <c i="36" r="BK94"/>
  <c i="41" r="J116"/>
  <c i="4" r="BK102"/>
  <c i="5" r="J149"/>
  <c i="6" r="BK115"/>
  <c i="7" r="J88"/>
  <c i="8" r="J101"/>
  <c i="10" r="J125"/>
  <c i="13" r="BK94"/>
  <c i="15" r="J121"/>
  <c i="16" r="J92"/>
  <c i="18" r="J128"/>
  <c i="19" r="J107"/>
  <c i="20" r="BK99"/>
  <c i="21" r="J103"/>
  <c i="23" r="BK143"/>
  <c i="24" r="BK113"/>
  <c i="25" r="J142"/>
  <c i="26" r="BK89"/>
  <c i="31" r="BK88"/>
  <c i="34" r="BK94"/>
  <c i="36" r="J115"/>
  <c i="37" r="BK99"/>
  <c i="39" r="BK86"/>
  <c i="2" r="BK92"/>
  <c i="3" r="J129"/>
  <c i="4" r="J168"/>
  <c i="6" r="J106"/>
  <c i="10" r="J97"/>
  <c i="11" r="J86"/>
  <c r="BK109"/>
  <c i="12" r="J131"/>
  <c r="J103"/>
  <c i="13" r="BK122"/>
  <c i="15" r="J114"/>
  <c i="16" r="J115"/>
  <c i="17" r="BK108"/>
  <c i="18" r="J141"/>
  <c i="20" r="J112"/>
  <c r="J124"/>
  <c i="22" r="BK97"/>
  <c i="23" r="BK115"/>
  <c i="24" r="J96"/>
  <c i="25" r="BK94"/>
  <c i="26" r="J93"/>
  <c i="19" r="BK102"/>
  <c i="20" r="BK114"/>
  <c i="21" r="J132"/>
  <c i="23" r="J101"/>
  <c i="24" r="J122"/>
  <c i="25" r="J122"/>
  <c i="26" r="J124"/>
  <c i="27" r="J105"/>
  <c i="32" r="BK94"/>
  <c i="2" r="J125"/>
  <c i="4" r="BK160"/>
  <c r="BK149"/>
  <c i="5" r="J131"/>
  <c i="6" r="BK120"/>
  <c i="7" r="J95"/>
  <c i="9" r="BK118"/>
  <c i="13" r="J119"/>
  <c i="17" r="J100"/>
  <c i="20" r="BK124"/>
  <c i="23" r="J97"/>
  <c i="3" r="BK97"/>
  <c i="4" r="BK126"/>
  <c i="5" r="BK155"/>
  <c i="8" r="BK111"/>
  <c i="14" r="J92"/>
  <c i="17" r="BK105"/>
  <c i="19" r="BK105"/>
  <c i="21" r="J99"/>
  <c i="26" r="BK126"/>
  <c i="29" r="J88"/>
  <c i="33" r="BK101"/>
  <c i="34" r="J131"/>
  <c i="35" r="J138"/>
  <c i="36" r="J117"/>
  <c i="38" r="J100"/>
  <c i="40" r="BK99"/>
  <c i="17" r="J106"/>
  <c i="18" r="BK102"/>
  <c i="19" r="J94"/>
  <c i="20" r="BK95"/>
  <c i="22" r="J124"/>
  <c r="BK105"/>
  <c i="24" r="BK138"/>
  <c i="25" r="BK118"/>
  <c i="26" r="J128"/>
  <c i="29" r="BK86"/>
  <c i="33" r="J94"/>
  <c i="34" r="BK87"/>
  <c i="35" r="BK96"/>
  <c i="37" r="J121"/>
  <c i="38" r="J90"/>
  <c i="40" r="J115"/>
  <c i="4" r="J120"/>
  <c i="5" r="J113"/>
  <c r="BK90"/>
  <c i="6" r="J88"/>
  <c i="8" r="BK133"/>
  <c i="10" r="BK106"/>
  <c i="14" r="BK106"/>
  <c i="17" r="J115"/>
  <c i="18" r="BK100"/>
  <c i="19" r="J102"/>
  <c i="20" r="J137"/>
  <c i="21" r="J105"/>
  <c i="22" r="BK86"/>
  <c i="24" r="BK86"/>
  <c i="25" r="BK115"/>
  <c i="27" r="J123"/>
  <c i="32" r="J100"/>
  <c i="34" r="J96"/>
  <c i="36" r="BK143"/>
  <c i="37" r="J134"/>
  <c i="39" r="BK90"/>
  <c i="2" r="BK107"/>
  <c i="3" r="J100"/>
  <c i="6" r="BK98"/>
  <c i="10" r="BK93"/>
  <c i="14" r="J98"/>
  <c i="15" r="BK96"/>
  <c i="18" r="BK97"/>
  <c i="20" r="BK86"/>
  <c i="23" r="BK100"/>
  <c i="25" r="BK96"/>
  <c i="28" r="BK90"/>
  <c i="33" r="BK97"/>
  <c i="34" r="J92"/>
  <c i="39" r="BK96"/>
  <c i="2" r="J134"/>
  <c i="5" r="BK116"/>
  <c i="6" r="BK140"/>
  <c i="8" r="BK90"/>
  <c i="11" r="J109"/>
  <c i="16" r="J93"/>
  <c i="27" r="J114"/>
  <c i="33" r="J123"/>
  <c i="35" r="BK98"/>
  <c i="37" r="J87"/>
  <c i="39" r="BK102"/>
  <c i="8" r="J94"/>
  <c i="10" r="J86"/>
  <c i="13" r="BK98"/>
  <c i="15" r="J127"/>
  <c i="21" r="BK107"/>
  <c i="23" r="BK119"/>
  <c i="26" r="BK122"/>
  <c i="29" r="J87"/>
  <c i="34" r="J114"/>
  <c i="35" r="BK100"/>
  <c i="37" r="BK92"/>
  <c i="39" r="J112"/>
  <c i="40" r="J94"/>
  <c i="2" r="J90"/>
  <c i="4" r="BK114"/>
  <c i="5" r="J111"/>
  <c i="6" r="J140"/>
  <c i="7" r="J98"/>
  <c i="9" r="J128"/>
  <c i="10" r="J95"/>
  <c i="13" r="BK99"/>
  <c i="15" r="BK98"/>
  <c i="16" r="J96"/>
  <c i="18" r="BK113"/>
  <c r="BK96"/>
  <c i="19" r="BK89"/>
  <c i="20" r="BK98"/>
  <c i="21" r="J98"/>
  <c i="22" r="BK109"/>
  <c i="23" r="BK113"/>
  <c i="24" r="BK99"/>
  <c i="25" r="BK95"/>
  <c i="40" r="J96"/>
  <c i="4" r="J118"/>
  <c r="J117"/>
  <c r="BK98"/>
  <c i="5" r="J105"/>
  <c i="7" r="J99"/>
  <c i="8" r="J132"/>
  <c i="9" r="J97"/>
  <c i="13" r="BK116"/>
  <c i="14" r="BK108"/>
  <c i="15" r="BK101"/>
  <c i="17" r="BK95"/>
  <c i="18" r="BK90"/>
  <c i="19" r="J101"/>
  <c i="27" r="J93"/>
  <c i="34" r="BK108"/>
  <c i="35" r="BK112"/>
  <c i="37" r="BK125"/>
  <c i="39" r="J98"/>
  <c i="1" r="AS88"/>
  <c i="4" r="J104"/>
  <c i="5" r="J98"/>
  <c i="6" r="J86"/>
  <c i="8" r="J126"/>
  <c i="9" r="BK104"/>
  <c i="11" r="BK107"/>
  <c r="BK91"/>
  <c i="12" r="J112"/>
  <c r="BK95"/>
  <c i="13" r="J116"/>
  <c i="16" r="BK98"/>
  <c i="17" r="J88"/>
  <c i="19" r="J99"/>
  <c i="20" r="BK144"/>
  <c i="21" r="BK88"/>
  <c i="22" r="BK92"/>
  <c i="23" r="BK95"/>
  <c i="24" r="J98"/>
  <c i="25" r="J100"/>
  <c i="27" r="BK104"/>
  <c i="31" r="J90"/>
  <c i="34" r="J112"/>
  <c i="35" r="J86"/>
  <c i="3" r="BK126"/>
  <c i="4" r="J108"/>
  <c i="5" r="BK128"/>
  <c i="8" r="J90"/>
  <c i="12" r="J86"/>
  <c i="17" r="J99"/>
  <c i="18" r="J95"/>
  <c i="20" r="BK155"/>
  <c i="21" r="BK129"/>
  <c i="23" r="BK97"/>
  <c i="24" r="BK141"/>
  <c i="25" r="BK110"/>
  <c i="26" r="J108"/>
  <c i="28" r="J95"/>
  <c i="33" r="J120"/>
  <c i="2" r="BK106"/>
  <c i="4" r="BK127"/>
  <c r="BK101"/>
  <c r="BK139"/>
  <c i="6" r="BK114"/>
  <c i="8" r="J133"/>
  <c i="9" r="J102"/>
  <c i="10" r="J90"/>
  <c i="15" r="J105"/>
  <c i="16" r="J118"/>
  <c i="19" r="BK144"/>
  <c i="22" r="BK101"/>
  <c i="1" r="AS97"/>
  <c i="6" r="J95"/>
  <c i="10" r="BK90"/>
  <c i="15" r="BK127"/>
  <c i="16" r="BK92"/>
  <c i="19" r="BK116"/>
  <c i="25" r="J102"/>
  <c i="26" r="J86"/>
  <c i="32" r="J94"/>
  <c i="33" r="J91"/>
  <c i="34" r="BK145"/>
  <c i="37" r="BK103"/>
  <c i="38" r="BK98"/>
  <c i="39" r="J137"/>
  <c i="42" r="J88"/>
  <c i="11" r="BK86"/>
  <c r="J107"/>
  <c i="12" r="BK100"/>
  <c r="BK101"/>
  <c i="13" r="BK96"/>
  <c i="15" r="J99"/>
  <c i="17" r="J133"/>
  <c i="18" r="J86"/>
  <c i="20" r="BK108"/>
  <c i="21" r="BK111"/>
  <c i="22" r="J102"/>
  <c i="24" r="BK92"/>
  <c i="25" r="J120"/>
  <c i="27" r="BK99"/>
  <c i="32" r="J101"/>
  <c i="34" r="BK107"/>
  <c i="35" r="BK116"/>
  <c i="36" r="J107"/>
  <c i="38" r="BK95"/>
  <c i="39" r="BK136"/>
  <c i="40" r="J110"/>
  <c i="4" r="J94"/>
  <c r="J106"/>
  <c i="5" r="J118"/>
  <c i="6" r="J110"/>
  <c i="8" r="BK89"/>
  <c i="9" r="J86"/>
  <c i="13" r="BK102"/>
  <c i="14" r="BK104"/>
  <c i="17" r="J105"/>
  <c i="19" r="BK91"/>
  <c i="20" r="J93"/>
  <c i="22" r="J86"/>
  <c i="23" r="J109"/>
  <c i="24" r="J133"/>
  <c i="25" r="BK139"/>
  <c i="26" r="BK102"/>
  <c i="33" r="BK104"/>
  <c i="35" r="BK86"/>
  <c i="36" r="J100"/>
  <c i="38" r="J124"/>
  <c i="39" r="J102"/>
  <c i="2" r="BK134"/>
  <c i="4" r="BK169"/>
  <c i="6" r="J108"/>
  <c i="9" r="J99"/>
  <c i="14" r="BK98"/>
  <c i="15" r="J92"/>
  <c i="19" r="J103"/>
  <c i="22" r="J96"/>
  <c i="25" r="BK112"/>
  <c i="26" r="BK103"/>
  <c i="30" r="J87"/>
  <c i="33" r="J96"/>
  <c i="34" r="BK116"/>
  <c i="39" r="BK99"/>
  <c i="2" r="J103"/>
  <c i="4" r="BK109"/>
  <c i="5" r="J139"/>
  <c i="6" r="J138"/>
  <c i="8" r="BK105"/>
  <c i="9" r="J88"/>
  <c i="12" r="J94"/>
  <c i="15" r="BK86"/>
  <c i="18" r="J89"/>
  <c i="31" r="BK87"/>
  <c i="34" r="BK110"/>
  <c i="35" r="J92"/>
  <c i="38" r="J87"/>
  <c i="40" r="J99"/>
  <c i="5" r="J117"/>
  <c i="9" r="BK114"/>
  <c i="19" r="BK95"/>
  <c i="22" r="J127"/>
  <c i="25" r="J101"/>
  <c i="27" r="BK93"/>
  <c i="35" r="J112"/>
  <c i="38" r="BK90"/>
  <c i="3" r="J130"/>
  <c i="4" r="BK103"/>
  <c i="6" r="BK131"/>
  <c i="10" r="J98"/>
  <c i="15" r="BK108"/>
  <c i="18" r="BK128"/>
  <c i="20" r="BK152"/>
  <c i="23" r="BK145"/>
  <c i="25" r="BK145"/>
  <c i="42" r="BK87"/>
  <c i="5" r="J94"/>
  <c i="10" r="BK86"/>
  <c i="14" r="BK86"/>
  <c i="17" r="J125"/>
  <c i="18" r="J98"/>
  <c r="J142"/>
  <c i="19" r="BK119"/>
  <c i="21" r="J96"/>
  <c i="22" r="BK126"/>
  <c i="23" r="J93"/>
  <c i="24" r="J93"/>
  <c i="25" r="J86"/>
  <c i="26" r="BK94"/>
  <c i="29" r="J86"/>
  <c i="34" r="J98"/>
  <c i="35" r="J116"/>
  <c i="37" r="J92"/>
  <c i="39" r="J100"/>
  <c i="42" r="BK83"/>
  <c i="2" r="BK128"/>
  <c i="4" r="J101"/>
  <c i="5" r="BK118"/>
  <c i="7" r="BK94"/>
  <c i="8" r="BK103"/>
  <c i="9" r="BK100"/>
  <c i="11" r="BK94"/>
  <c r="J90"/>
  <c r="J94"/>
  <c i="12" r="BK89"/>
  <c r="J107"/>
  <c i="15" r="J100"/>
  <c i="16" r="J95"/>
  <c i="18" r="J97"/>
  <c i="19" r="J146"/>
  <c i="20" r="J96"/>
  <c i="21" r="J129"/>
  <c i="22" r="J107"/>
  <c i="23" r="J107"/>
  <c i="24" r="J141"/>
  <c r="J144"/>
  <c i="25" r="J131"/>
  <c i="26" r="J117"/>
  <c i="32" r="J103"/>
  <c i="33" r="BK91"/>
  <c i="35" r="BK106"/>
  <c i="2" r="BK111"/>
  <c i="20" r="J116"/>
  <c i="22" r="BK96"/>
  <c i="23" r="J130"/>
  <c i="25" r="J116"/>
  <c i="26" r="J122"/>
  <c i="30" r="J90"/>
  <c i="33" r="J89"/>
  <c i="2" r="BK135"/>
  <c i="4" r="J149"/>
  <c r="J98"/>
  <c i="5" r="J110"/>
  <c i="6" r="J93"/>
  <c i="8" r="J114"/>
  <c i="10" r="BK96"/>
  <c i="13" r="BK113"/>
  <c i="16" r="BK86"/>
  <c i="18" r="BK99"/>
  <c i="20" r="J132"/>
  <c i="23" r="J113"/>
  <c i="2" r="J97"/>
  <c i="4" r="BK97"/>
  <c i="5" r="BK98"/>
  <c i="7" r="BK107"/>
  <c i="10" r="J106"/>
  <c i="15" r="J97"/>
  <c i="17" r="BK134"/>
  <c i="19" r="BK143"/>
  <c i="22" r="J100"/>
  <c i="31" r="J88"/>
  <c i="33" r="J110"/>
  <c i="34" r="BK89"/>
  <c i="35" r="BK87"/>
  <c i="37" r="BK133"/>
  <c i="38" r="BK117"/>
  <c i="40" r="J98"/>
  <c i="2" r="BK96"/>
  <c i="11" r="BK95"/>
  <c r="J113"/>
  <c i="12" r="BK130"/>
  <c r="BK103"/>
  <c i="13" r="J100"/>
  <c i="15" r="BK99"/>
  <c i="16" r="J94"/>
  <c i="17" r="J103"/>
  <c i="19" r="J119"/>
  <c i="27" r="J119"/>
  <c i="33" r="BK105"/>
  <c i="34" r="BK120"/>
  <c i="35" r="BK93"/>
  <c i="36" r="BK106"/>
  <c i="38" r="BK127"/>
  <c i="39" r="BK137"/>
  <c i="4" r="J171"/>
  <c r="J121"/>
  <c i="6" r="J96"/>
  <c i="8" r="BK101"/>
  <c i="10" r="J131"/>
  <c i="16" r="J101"/>
  <c i="31" r="J87"/>
  <c i="34" r="J106"/>
  <c i="35" r="J93"/>
  <c i="36" r="BK115"/>
  <c r="BK86"/>
  <c i="37" r="BK114"/>
  <c r="BK108"/>
  <c i="38" r="BK97"/>
  <c i="39" r="BK104"/>
  <c i="40" r="J97"/>
  <c i="41" r="J106"/>
  <c i="2" r="BK105"/>
  <c i="9" r="BK98"/>
  <c i="12" r="J101"/>
  <c r="J128"/>
  <c i="34" r="BK90"/>
  <c i="35" r="J137"/>
  <c i="36" r="J143"/>
  <c i="38" r="BK126"/>
  <c i="39" r="BK94"/>
  <c i="40" r="BK87"/>
  <c i="2" r="J109"/>
  <c i="7" r="J90"/>
  <c i="8" r="J111"/>
  <c i="10" r="BK135"/>
  <c i="13" r="J113"/>
  <c i="15" r="BK104"/>
  <c i="20" r="BK94"/>
  <c i="22" r="J109"/>
  <c i="24" r="J130"/>
  <c i="26" r="J107"/>
  <c i="27" r="J95"/>
  <c i="30" r="BK86"/>
  <c i="34" r="BK103"/>
  <c r="BK144"/>
  <c i="36" r="BK117"/>
  <c i="37" r="BK88"/>
  <c i="38" r="J86"/>
  <c i="39" r="J96"/>
  <c i="2" r="F39"/>
  <c i="10" r="J100"/>
  <c i="14" r="BK114"/>
  <c i="15" r="J106"/>
  <c i="16" r="J121"/>
  <c i="18" r="J94"/>
  <c i="20" r="J107"/>
  <c r="J100"/>
  <c i="22" r="J111"/>
  <c r="J97"/>
  <c i="24" r="J108"/>
  <c r="BK133"/>
  <c i="25" r="BK104"/>
  <c r="BK92"/>
  <c i="40" r="J93"/>
  <c i="4" r="BK120"/>
  <c r="BK118"/>
  <c r="BK121"/>
  <c i="5" r="J107"/>
  <c i="6" r="BK88"/>
  <c i="8" r="BK92"/>
  <c i="9" r="BK123"/>
  <c i="10" r="BK100"/>
  <c i="13" r="J102"/>
  <c i="14" r="J124"/>
  <c i="15" r="J124"/>
  <c i="16" r="BK115"/>
  <c i="2" r="BK97"/>
  <c i="3" r="J111"/>
  <c i="4" r="BK171"/>
  <c i="6" r="BK134"/>
  <c i="8" r="BK93"/>
  <c i="10" r="BK128"/>
  <c i="11" r="J119"/>
  <c r="BK98"/>
  <c i="6" r="J141"/>
  <c i="9" r="J123"/>
  <c i="13" r="BK91"/>
  <c i="17" r="J104"/>
  <c i="19" r="BK94"/>
  <c i="20" r="J110"/>
  <c i="21" r="BK92"/>
  <c i="23" r="BK96"/>
  <c i="24" r="J107"/>
  <c i="26" r="BK104"/>
  <c i="30" r="J86"/>
  <c i="33" r="BK94"/>
  <c i="3" r="BK102"/>
  <c i="4" r="BK106"/>
  <c i="5" r="J92"/>
  <c i="6" r="J115"/>
  <c i="8" r="J96"/>
  <c i="10" r="BK92"/>
  <c i="16" r="BK100"/>
  <c i="17" r="BK118"/>
  <c i="20" r="J99"/>
  <c i="22" r="J106"/>
  <c i="1" r="AS92"/>
  <c i="9" r="J90"/>
  <c i="11" r="BK99"/>
  <c i="15" r="J104"/>
  <c i="18" r="BK136"/>
  <c i="20" r="J152"/>
  <c i="22" r="J103"/>
  <c i="27" r="BK96"/>
  <c i="33" r="BK119"/>
  <c i="34" r="BK118"/>
  <c i="35" r="BK103"/>
  <c i="36" r="J126"/>
  <c i="38" r="BK124"/>
  <c i="39" r="J106"/>
  <c i="2" r="BK101"/>
  <c i="11" r="J102"/>
  <c i="12" r="BK107"/>
  <c r="BK97"/>
  <c r="BK90"/>
  <c i="14" r="J86"/>
  <c i="16" r="BK88"/>
  <c i="18" r="BK94"/>
  <c i="19" r="J86"/>
  <c i="20" r="BK157"/>
  <c i="21" r="BK105"/>
  <c i="22" r="BK106"/>
  <c i="23" r="J115"/>
  <c i="24" r="J102"/>
  <c i="25" r="J118"/>
  <c i="26" r="BK120"/>
  <c i="31" r="J86"/>
  <c i="4" r="J137"/>
  <c i="5" r="J109"/>
  <c i="6" r="BK104"/>
  <c i="8" r="J86"/>
  <c i="10" r="BK91"/>
  <c i="13" r="J104"/>
  <c i="16" r="J103"/>
  <c i="17" r="J128"/>
  <c i="19" r="BK107"/>
  <c i="20" r="J121"/>
  <c i="21" r="J102"/>
  <c i="22" r="BK107"/>
  <c i="25" r="BK131"/>
  <c i="26" r="J102"/>
  <c i="31" r="BK90"/>
  <c i="33" r="J117"/>
  <c i="34" r="BK138"/>
  <c i="36" r="J86"/>
  <c i="37" r="J125"/>
  <c i="42" r="BK80"/>
  <c i="4" r="J152"/>
  <c i="7" r="BK89"/>
  <c i="10" r="BK107"/>
  <c i="15" r="BK111"/>
  <c i="16" r="BK96"/>
  <c i="20" r="J153"/>
  <c i="23" r="BK93"/>
  <c i="26" r="J105"/>
  <c i="27" r="J103"/>
  <c i="33" r="BK117"/>
  <c i="34" r="J113"/>
  <c i="35" r="J90"/>
  <c r="J87"/>
  <c i="36" r="J87"/>
  <c i="37" r="BK131"/>
  <c i="38" r="BK102"/>
  <c r="J92"/>
  <c i="39" r="BK134"/>
  <c i="42" r="J81"/>
  <c i="2" r="BK95"/>
  <c i="4" r="BK100"/>
  <c i="5" r="BK126"/>
  <c r="J104"/>
  <c i="6" r="BK108"/>
  <c i="7" r="J100"/>
  <c i="8" r="J105"/>
  <c i="9" r="J118"/>
  <c i="10" r="BK109"/>
  <c i="11" r="J88"/>
  <c i="12" r="J109"/>
  <c i="15" r="J111"/>
  <c i="17" r="BK121"/>
  <c i="26" r="J100"/>
  <c i="27" r="J86"/>
  <c i="30" r="BK88"/>
  <c i="32" r="J92"/>
  <c i="33" r="J101"/>
  <c i="34" r="BK96"/>
  <c r="J86"/>
  <c i="36" r="J119"/>
  <c i="37" r="BK101"/>
  <c i="39" r="J134"/>
  <c i="40" r="J102"/>
  <c i="41" r="BK102"/>
  <c i="5" r="J158"/>
  <c i="8" r="BK114"/>
  <c i="9" r="BK102"/>
  <c i="11" r="BK102"/>
  <c i="14" r="BK92"/>
  <c i="20" r="J97"/>
  <c i="22" r="J98"/>
  <c i="24" r="J90"/>
  <c i="26" r="BK107"/>
  <c i="27" r="J88"/>
  <c i="32" r="BK102"/>
  <c i="34" r="J145"/>
  <c i="35" r="BK126"/>
  <c i="36" r="BK126"/>
  <c i="37" r="J112"/>
  <c i="38" r="BK103"/>
  <c i="39" r="BK110"/>
  <c i="40" r="BK98"/>
  <c i="3" r="BK100"/>
  <c r="BK98"/>
  <c i="4" r="J109"/>
  <c r="J100"/>
  <c i="6" r="J114"/>
  <c r="BK95"/>
  <c i="8" r="J88"/>
  <c i="9" r="BK107"/>
  <c i="11" r="J93"/>
  <c i="13" r="J91"/>
  <c i="15" r="J95"/>
  <c i="18" r="BK141"/>
  <c i="19" r="J89"/>
  <c i="20" r="BK137"/>
  <c i="21" r="J125"/>
  <c i="22" r="BK111"/>
  <c i="23" r="BK133"/>
  <c i="25" r="J136"/>
  <c r="J88"/>
  <c i="27" r="BK86"/>
  <c i="34" r="J120"/>
  <c i="36" r="BK105"/>
  <c i="38" r="BK100"/>
  <c i="39" r="BK112"/>
  <c i="2" r="J107"/>
  <c i="3" r="J108"/>
  <c i="5" r="BK122"/>
  <c i="7" r="J92"/>
  <c i="12" r="J97"/>
  <c r="BK124"/>
  <c i="14" r="J105"/>
  <c i="17" r="J121"/>
  <c i="18" r="BK91"/>
  <c i="19" r="J114"/>
  <c i="20" r="BK100"/>
  <c i="22" r="J105"/>
  <c i="23" r="BK130"/>
  <c i="24" r="BK104"/>
  <c i="25" r="J111"/>
  <c i="26" r="BK131"/>
  <c i="28" r="J90"/>
  <c i="33" r="J104"/>
  <c i="35" r="BK109"/>
  <c i="3" r="BK111"/>
  <c i="4" r="J97"/>
  <c i="5" r="BK96"/>
  <c i="6" r="BK106"/>
  <c i="8" r="J120"/>
  <c i="10" r="J91"/>
  <c i="15" r="BK126"/>
  <c i="18" r="BK98"/>
  <c r="BK131"/>
  <c i="19" r="BK99"/>
  <c i="20" r="BK153"/>
  <c i="22" r="J94"/>
  <c i="23" r="J122"/>
  <c i="24" r="J138"/>
  <c i="25" r="J144"/>
  <c i="38" r="J99"/>
  <c i="41" r="BK80"/>
  <c i="3" r="J126"/>
  <c i="11" r="J98"/>
  <c r="BK96"/>
  <c i="12" r="J98"/>
  <c r="J130"/>
  <c i="13" r="BK124"/>
  <c i="14" r="J114"/>
  <c i="15" r="BK106"/>
  <c i="17" r="BK103"/>
  <c i="19" r="BK96"/>
  <c i="30" r="J88"/>
  <c i="34" r="J90"/>
  <c i="35" r="BK110"/>
  <c i="36" r="J108"/>
  <c i="37" r="BK116"/>
  <c i="38" r="BK93"/>
  <c i="39" r="BK95"/>
  <c i="40" r="BK104"/>
  <c i="4" r="J90"/>
  <c i="5" r="J156"/>
  <c i="6" r="J104"/>
  <c i="9" r="BK95"/>
  <c i="10" r="J135"/>
  <c i="13" r="BK95"/>
  <c i="16" r="BK121"/>
  <c i="17" r="J134"/>
  <c i="18" r="J107"/>
  <c i="19" r="J116"/>
  <c i="21" r="BK125"/>
  <c i="23" r="J99"/>
  <c i="24" r="J95"/>
  <c i="26" r="J131"/>
  <c i="32" r="BK103"/>
  <c i="34" r="J105"/>
  <c i="37" r="BK104"/>
  <c i="40" r="BK110"/>
  <c i="3" r="J105"/>
  <c i="8" r="BK88"/>
  <c i="10" r="J88"/>
  <c i="3" r="J101"/>
  <c i="8" r="J97"/>
  <c r="BK95"/>
  <c i="9" r="BK130"/>
  <c i="10" r="BK88"/>
  <c i="13" r="BK100"/>
  <c i="14" r="J118"/>
  <c i="21" r="BK122"/>
  <c i="23" r="BK142"/>
  <c i="24" r="BK107"/>
  <c i="26" r="J96"/>
  <c i="27" r="BK102"/>
  <c i="32" r="BK96"/>
  <c i="34" r="J144"/>
  <c i="35" r="J100"/>
  <c i="36" r="J109"/>
  <c i="38" r="J103"/>
  <c i="39" r="BK106"/>
  <c i="42" r="J83"/>
  <c i="4" r="J129"/>
  <c i="5" r="BK88"/>
  <c r="J120"/>
  <c i="6" r="J105"/>
  <c i="7" r="J89"/>
  <c i="11" r="BK90"/>
  <c i="14" r="J101"/>
  <c i="16" r="BK123"/>
  <c i="17" r="BK92"/>
  <c i="18" r="J105"/>
  <c i="20" r="J91"/>
  <c i="21" r="BK90"/>
  <c i="22" r="BK98"/>
  <c i="23" r="J133"/>
  <c r="J94"/>
  <c i="24" r="BK88"/>
  <c i="25" r="BK120"/>
  <c i="39" r="J130"/>
  <c i="4" r="J133"/>
  <c i="5" r="J122"/>
  <c i="6" r="J102"/>
  <c i="7" r="J86"/>
  <c i="9" r="J108"/>
  <c i="10" r="J107"/>
  <c i="13" r="BK88"/>
  <c i="14" r="BK105"/>
  <c i="15" r="BK100"/>
  <c i="16" r="J108"/>
  <c i="19" r="J143"/>
  <c i="20" r="BK116"/>
  <c i="21" r="BK98"/>
  <c i="23" r="BK86"/>
  <c i="24" r="J101"/>
  <c i="26" r="BK86"/>
  <c i="28" r="BK95"/>
  <c i="34" r="J126"/>
  <c i="35" r="BK101"/>
  <c i="36" r="BK100"/>
  <c i="38" r="BK119"/>
  <c i="41" r="J100"/>
  <c i="2" r="J114"/>
  <c i="4" r="J103"/>
  <c i="6" r="BK102"/>
  <c i="7" r="BK98"/>
  <c i="9" r="BK90"/>
  <c i="11" r="BK103"/>
  <c r="BK121"/>
  <c i="12" r="BK131"/>
  <c i="13" r="J98"/>
  <c i="17" r="J95"/>
  <c i="18" r="J109"/>
  <c i="19" r="J96"/>
  <c i="29" r="BK88"/>
  <c i="33" r="J102"/>
  <c i="34" r="J108"/>
  <c i="36" r="BK138"/>
  <c i="3" r="BK130"/>
  <c i="5" r="J126"/>
  <c i="6" r="BK101"/>
  <c r="J100"/>
  <c i="9" r="J100"/>
  <c i="15" r="BK95"/>
  <c i="17" r="J97"/>
  <c i="18" r="BK134"/>
  <c i="19" r="BK127"/>
  <c i="20" r="BK134"/>
  <c i="23" r="BK104"/>
  <c r="J86"/>
  <c i="25" r="BK101"/>
  <c i="27" r="BK117"/>
  <c i="32" r="BK108"/>
  <c i="2" r="BK98"/>
  <c i="4" r="BK117"/>
  <c r="J160"/>
  <c i="5" r="BK94"/>
  <c i="8" r="J103"/>
  <c i="10" r="BK121"/>
  <c i="13" r="J99"/>
  <c i="15" r="BK92"/>
  <c i="18" r="BK119"/>
  <c i="21" r="BK132"/>
  <c i="23" r="BK122"/>
  <c i="2" r="BK103"/>
  <c i="4" r="J96"/>
  <c i="5" r="J103"/>
  <c i="6" r="BK90"/>
  <c i="8" r="BK91"/>
  <c i="10" r="J109"/>
  <c i="15" r="J88"/>
  <c i="21" r="BK86"/>
  <c i="25" r="J117"/>
  <c i="28" r="J96"/>
  <c i="32" r="BK92"/>
  <c i="34" r="BK100"/>
  <c i="35" r="J129"/>
  <c i="36" r="BK119"/>
  <c i="37" r="J94"/>
  <c i="39" r="BK108"/>
  <c i="40" r="BK94"/>
  <c i="3" r="BK117"/>
  <c i="11" r="J95"/>
  <c i="12" r="J102"/>
  <c r="J88"/>
  <c i="13" r="BK86"/>
  <c i="15" r="J86"/>
  <c i="17" r="BK128"/>
  <c i="18" r="BK105"/>
  <c i="19" r="BK146"/>
  <c i="20" r="J109"/>
  <c i="22" r="BK102"/>
  <c i="23" r="J102"/>
  <c i="24" r="BK105"/>
  <c i="25" r="BK125"/>
  <c i="27" r="BK114"/>
  <c r="BK91"/>
  <c i="33" r="J119"/>
  <c i="34" r="J142"/>
  <c i="36" r="J145"/>
  <c i="37" r="J101"/>
  <c i="39" r="BK103"/>
  <c i="40" r="J86"/>
  <c i="4" r="BK142"/>
  <c r="J102"/>
  <c i="5" r="J153"/>
  <c i="8" r="BK104"/>
  <c i="9" r="J112"/>
  <c i="11" r="J105"/>
  <c i="14" r="BK103"/>
  <c i="18" r="J99"/>
  <c r="J117"/>
  <c i="20" r="BK103"/>
  <c i="21" r="J95"/>
  <c i="23" r="BK106"/>
  <c r="BK112"/>
  <c i="25" r="BK111"/>
  <c i="26" r="BK128"/>
  <c i="27" r="J102"/>
  <c i="34" r="BK105"/>
  <c i="36" r="BK120"/>
  <c i="38" r="J107"/>
  <c i="40" r="BK100"/>
  <c i="3" r="J96"/>
  <c i="6" r="J117"/>
  <c i="9" r="BK105"/>
  <c i="13" r="J95"/>
  <c i="16" r="J102"/>
  <c i="18" r="BK95"/>
  <c i="20" r="J144"/>
  <c i="24" r="J128"/>
  <c i="26" r="J94"/>
  <c i="28" r="J93"/>
  <c i="33" r="J108"/>
  <c i="35" r="BK138"/>
  <c i="39" r="J104"/>
  <c i="5" r="J155"/>
  <c i="6" r="BK93"/>
  <c i="9" r="BK86"/>
  <c i="11" r="J91"/>
  <c i="13" r="J101"/>
  <c i="18" r="J113"/>
  <c i="28" r="J86"/>
  <c i="33" r="BK86"/>
  <c i="36" r="J94"/>
  <c i="39" r="J110"/>
  <c i="2" r="BK99"/>
  <c i="5" r="J88"/>
  <c i="14" r="J104"/>
  <c i="15" r="BK97"/>
  <c i="17" r="J86"/>
  <c i="18" r="J115"/>
  <c i="19" r="BK98"/>
  <c i="20" r="J86"/>
  <c r="J94"/>
  <c i="22" r="BK99"/>
  <c r="J90"/>
  <c i="23" r="BK103"/>
  <c i="24" r="J105"/>
  <c r="BK110"/>
  <c i="25" r="BK103"/>
  <c i="39" r="J103"/>
  <c i="4" r="BK143"/>
  <c r="BK124"/>
  <c r="BK137"/>
  <c i="5" r="BK92"/>
  <c i="6" r="J98"/>
  <c i="8" r="J123"/>
  <c i="9" r="BK96"/>
  <c i="10" r="BK105"/>
  <c i="14" r="BK111"/>
  <c i="15" r="BK88"/>
  <c i="16" r="J100"/>
  <c i="18" r="BK117"/>
  <c i="19" r="BK135"/>
  <c i="20" r="J108"/>
  <c i="21" r="J97"/>
  <c i="22" r="BK94"/>
  <c i="24" r="J99"/>
  <c i="25" r="BK116"/>
  <c i="26" r="BK124"/>
  <c i="20" r="J90"/>
  <c i="21" r="J90"/>
  <c i="23" r="BK94"/>
  <c i="25" r="J133"/>
  <c i="26" r="BK88"/>
  <c i="27" r="BK105"/>
  <c i="33" r="BK96"/>
  <c i="35" r="J121"/>
  <c i="2" r="J131"/>
  <c i="4" r="BK157"/>
  <c i="5" r="BK142"/>
  <c r="BK109"/>
  <c i="6" r="BK113"/>
  <c i="5" r="J116"/>
  <c i="7" r="J105"/>
  <c i="8" r="BK107"/>
  <c i="10" r="J93"/>
  <c i="16" r="BK95"/>
  <c i="19" r="BK93"/>
  <c i="22" r="J126"/>
  <c i="2" r="J128"/>
  <c i="3" r="BK90"/>
  <c i="4" r="BK90"/>
  <c i="6" r="BK117"/>
  <c i="9" r="J105"/>
  <c i="13" r="J124"/>
  <c i="16" r="BK108"/>
  <c i="18" r="J91"/>
  <c i="20" r="BK91"/>
  <c i="24" r="J113"/>
  <c i="26" r="BK101"/>
  <c i="24" r="BK96"/>
  <c i="26" r="BK96"/>
  <c i="27" r="BK103"/>
  <c i="32" r="J90"/>
  <c i="34" r="J94"/>
  <c i="35" r="J99"/>
  <c i="37" r="J95"/>
  <c i="39" r="J90"/>
  <c i="41" r="J122"/>
  <c i="3" r="BK96"/>
  <c i="9" r="BK94"/>
  <c i="10" r="J134"/>
  <c i="13" r="BK125"/>
  <c i="15" r="J89"/>
  <c i="17" r="J131"/>
  <c i="19" r="BK101"/>
  <c i="24" r="J92"/>
  <c i="27" r="J125"/>
  <c i="32" r="BK93"/>
  <c i="34" r="J87"/>
  <c i="36" r="BK146"/>
  <c i="38" r="J95"/>
  <c i="39" r="J136"/>
  <c i="40" r="J104"/>
  <c i="2" r="BK94"/>
  <c r="BK114"/>
  <c i="4" r="BK173"/>
  <c r="BK108"/>
  <c i="5" r="BK156"/>
  <c i="7" r="J102"/>
  <c i="8" r="J93"/>
  <c i="9" r="J121"/>
  <c i="10" r="J99"/>
  <c i="12" r="BK94"/>
  <c i="15" r="J126"/>
  <c i="18" r="J90"/>
  <c i="26" r="J101"/>
  <c i="29" r="BK90"/>
  <c i="33" r="J99"/>
  <c i="34" r="BK112"/>
  <c i="35" r="J98"/>
  <c i="37" r="BK106"/>
  <c i="38" r="BK121"/>
  <c i="39" r="J108"/>
  <c i="42" r="BK88"/>
  <c i="1" r="AS90"/>
  <c i="5" r="BK145"/>
  <c i="14" r="J96"/>
  <c i="23" r="J96"/>
  <c i="27" r="BK121"/>
  <c i="35" r="J102"/>
  <c i="37" r="BK134"/>
  <c i="39" r="BK128"/>
  <c i="3" r="J123"/>
  <c i="5" r="J100"/>
  <c i="9" r="J94"/>
  <c i="13" r="BK119"/>
  <c i="16" r="BK93"/>
  <c i="18" r="J88"/>
  <c i="21" r="J122"/>
  <c i="23" r="J145"/>
  <c i="16" r="BK97"/>
  <c i="19" r="J98"/>
  <c i="20" r="BK109"/>
  <c i="22" r="BK95"/>
  <c i="23" r="J111"/>
  <c i="24" r="J97"/>
  <c i="27" r="BK119"/>
  <c i="32" r="BK98"/>
  <c i="35" r="J96"/>
  <c i="36" r="J105"/>
  <c i="38" r="BK96"/>
  <c i="41" r="BK100"/>
  <c i="3" r="J117"/>
  <c i="5" r="J115"/>
  <c i="6" r="J112"/>
  <c i="8" r="J91"/>
  <c i="9" r="BK99"/>
  <c i="11" r="J122"/>
  <c i="12" r="J105"/>
  <c r="BK86"/>
  <c i="14" r="BK97"/>
  <c i="15" r="BK121"/>
  <c i="17" r="BK101"/>
  <c i="19" r="J91"/>
  <c i="20" r="BK102"/>
  <c i="21" r="BK99"/>
  <c i="22" r="J95"/>
  <c i="24" r="BK144"/>
  <c i="25" r="J109"/>
  <c i="26" r="BK117"/>
  <c i="32" r="BK86"/>
  <c i="34" r="J138"/>
  <c i="35" r="BK108"/>
  <c i="2" r="J111"/>
  <c i="3" r="J102"/>
  <c i="5" r="J137"/>
  <c i="6" r="J113"/>
  <c r="J97"/>
  <c i="11" r="J101"/>
  <c i="13" r="J88"/>
  <c i="17" r="J89"/>
  <c i="18" r="BK89"/>
  <c i="21" r="J107"/>
  <c i="22" r="BK93"/>
  <c i="24" r="BK97"/>
  <c i="25" r="BK133"/>
  <c i="27" r="J90"/>
  <c i="32" r="J96"/>
  <c i="42" r="J80"/>
  <c i="2" r="BK104"/>
  <c i="4" r="J105"/>
  <c r="BK129"/>
  <c i="6" r="J126"/>
  <c i="8" r="BK94"/>
  <c i="2" r="J135"/>
  <c i="3" r="BK106"/>
  <c i="5" r="J142"/>
  <c i="7" r="BK90"/>
  <c i="9" r="J116"/>
  <c i="14" r="J106"/>
  <c i="16" r="BK101"/>
  <c i="20" r="J98"/>
  <c i="22" r="BK88"/>
  <c i="27" r="J92"/>
  <c i="32" r="J108"/>
  <c i="33" r="BK95"/>
  <c i="34" r="BK134"/>
  <c i="36" r="J90"/>
  <c i="37" r="J88"/>
  <c i="39" r="BK100"/>
  <c i="41" r="BK122"/>
  <c i="3" r="J95"/>
  <c i="11" r="J97"/>
  <c i="12" r="J92"/>
  <c r="BK91"/>
  <c i="13" r="BK90"/>
  <c i="14" r="J97"/>
  <c i="17" r="BK131"/>
  <c i="18" r="BK88"/>
  <c i="19" r="J139"/>
  <c i="20" r="BK92"/>
  <c i="21" r="J101"/>
  <c i="23" r="J149"/>
  <c i="24" r="BK130"/>
  <c i="25" r="J110"/>
  <c i="26" r="BK92"/>
  <c i="27" r="BK125"/>
  <c i="33" r="BK99"/>
  <c i="35" r="BK114"/>
  <c i="36" r="J104"/>
  <c i="37" r="BK121"/>
  <c i="39" r="J87"/>
  <c i="41" r="BK120"/>
  <c i="4" r="BK92"/>
  <c i="5" r="BK106"/>
  <c i="7" r="BK105"/>
  <c i="9" r="BK128"/>
  <c r="J95"/>
  <c i="13" r="J125"/>
  <c i="14" r="BK99"/>
  <c i="17" r="J98"/>
  <c i="18" r="J108"/>
  <c i="19" r="J144"/>
  <c i="21" r="BK93"/>
  <c i="23" r="BK99"/>
  <c i="24" r="J88"/>
  <c i="25" r="J119"/>
  <c i="27" r="J97"/>
  <c i="32" r="J93"/>
  <c i="33" r="J97"/>
  <c i="36" r="BK109"/>
  <c i="38" r="BK86"/>
  <c i="1" r="AS81"/>
  <c i="10" r="BK104"/>
  <c i="14" r="BK121"/>
  <c i="17" r="BK98"/>
  <c i="19" r="BK139"/>
  <c i="24" r="BK101"/>
  <c i="26" r="BK108"/>
  <c i="32" r="J107"/>
  <c i="34" r="J118"/>
  <c r="BK114"/>
  <c i="38" r="J110"/>
  <c i="2" r="BK125"/>
  <c i="3" r="BK95"/>
  <c i="5" r="J101"/>
  <c i="7" r="BK99"/>
  <c i="9" r="BK132"/>
  <c i="12" r="J95"/>
  <c i="17" r="BK99"/>
  <c i="26" r="J88"/>
  <c i="32" r="J95"/>
  <c i="35" r="BK137"/>
  <c i="38" r="BK99"/>
  <c i="40" r="BK93"/>
  <c i="5" r="BK139"/>
  <c i="8" r="BK126"/>
  <c i="9" r="BK88"/>
  <c i="10" r="BK98"/>
  <c i="13" r="J107"/>
  <c i="17" r="BK100"/>
  <c i="20" r="BK93"/>
  <c i="22" r="J88"/>
  <c i="24" r="J143"/>
  <c i="25" r="J114"/>
  <c i="28" r="BK86"/>
  <c i="32" r="J86"/>
  <c i="34" r="J110"/>
  <c i="35" r="BK99"/>
  <c i="36" r="BK108"/>
  <c i="37" r="BK94"/>
  <c i="38" r="J117"/>
  <c i="39" r="J113"/>
  <c i="2" r="J96"/>
  <c i="3" r="BK120"/>
  <c i="4" r="BK166"/>
  <c r="BK152"/>
  <c i="5" r="J128"/>
  <c i="6" r="BK100"/>
  <c i="7" r="J107"/>
  <c i="9" r="BK110"/>
  <c i="13" r="BK104"/>
  <c i="14" r="BK127"/>
  <c i="17" r="BK115"/>
  <c i="18" r="J100"/>
  <c i="19" r="J105"/>
  <c i="20" r="BK150"/>
  <c i="21" r="J114"/>
  <c i="22" r="J131"/>
  <c i="23" r="BK102"/>
  <c i="24" r="J110"/>
  <c i="25" r="BK117"/>
  <c i="36" r="J102"/>
  <c i="41" r="BK106"/>
  <c i="4" r="BK111"/>
  <c r="J143"/>
  <c i="5" r="BK149"/>
  <c i="7" r="J91"/>
  <c i="8" r="J89"/>
  <c i="9" r="BK121"/>
  <c i="10" r="J128"/>
  <c i="18" r="BK111"/>
  <c i="20" r="J95"/>
  <c i="22" r="J101"/>
  <c i="23" r="BK111"/>
  <c i="24" r="BK111"/>
  <c i="25" r="BK100"/>
  <c i="26" r="BK106"/>
  <c i="30" r="BK90"/>
  <c i="35" r="BK129"/>
  <c i="36" r="J120"/>
  <c i="38" r="J126"/>
  <c i="40" r="BK96"/>
  <c i="2" r="J92"/>
  <c i="3" r="BK99"/>
  <c i="5" r="BK113"/>
  <c i="6" r="BK99"/>
  <c i="8" r="J107"/>
  <c i="10" r="BK131"/>
  <c i="11" r="J106"/>
  <c i="12" r="BK121"/>
  <c r="BK128"/>
  <c i="14" r="BK101"/>
  <c i="16" r="BK89"/>
  <c i="18" r="BK107"/>
  <c i="19" r="BK97"/>
  <c i="20" r="J114"/>
  <c i="21" r="J88"/>
  <c i="22" r="J121"/>
  <c i="23" r="J95"/>
  <c i="24" r="BK100"/>
  <c i="25" r="BK109"/>
  <c i="27" r="J121"/>
  <c i="32" r="BK90"/>
  <c i="34" r="J103"/>
  <c i="36" r="J113"/>
  <c i="3" r="J98"/>
  <c i="4" r="J126"/>
  <c i="5" r="BK103"/>
  <c i="7" r="BK91"/>
  <c i="9" r="J107"/>
  <c i="12" r="BK112"/>
  <c i="14" r="J127"/>
  <c i="16" r="BK111"/>
  <c i="18" r="BK122"/>
  <c i="19" r="J88"/>
  <c i="21" r="BK94"/>
  <c i="22" r="BK108"/>
  <c i="23" r="BK98"/>
  <c i="25" r="BK142"/>
  <c r="J92"/>
  <c i="27" r="J99"/>
  <c i="33" r="BK114"/>
  <c i="36" r="BK104"/>
  <c i="3" r="BK94"/>
  <c i="4" r="J122"/>
  <c r="BK96"/>
  <c i="5" r="J145"/>
  <c i="6" r="BK86"/>
  <c i="9" r="J106"/>
  <c i="11" r="BK93"/>
  <c i="15" r="J101"/>
  <c i="18" r="J110"/>
  <c i="21" r="BK114"/>
  <c i="37" r="BK95"/>
  <c i="3" r="J97"/>
  <c i="5" r="BK110"/>
  <c i="6" r="BK97"/>
  <c i="8" r="BK123"/>
  <c i="9" r="J114"/>
  <c i="14" r="J100"/>
  <c i="17" r="J101"/>
  <c i="19" r="J93"/>
  <c i="21" r="BK95"/>
  <c i="37" r="J104"/>
  <c i="39" r="BK92"/>
  <c i="41" r="J120"/>
  <c i="3" r="J106"/>
  <c i="11" r="BK92"/>
  <c r="BK122"/>
  <c i="12" r="J118"/>
  <c r="BK118"/>
  <c r="J121"/>
  <c i="14" r="BK88"/>
  <c i="16" r="J111"/>
  <c i="18" r="BK103"/>
  <c i="19" r="BK90"/>
  <c i="20" r="BK132"/>
  <c i="21" r="BK134"/>
  <c i="23" r="BK149"/>
  <c i="24" r="BK108"/>
  <c i="26" r="BK93"/>
  <c i="28" r="BK96"/>
  <c i="33" r="BK89"/>
  <c i="34" r="J100"/>
  <c i="36" r="BK145"/>
  <c i="38" r="J113"/>
  <c i="42" r="J87"/>
  <c i="4" r="BK164"/>
  <c i="5" r="BK117"/>
  <c i="6" r="BK112"/>
  <c i="7" r="J94"/>
  <c i="9" r="BK106"/>
  <c i="10" r="J111"/>
  <c i="14" r="BK100"/>
  <c i="16" r="BK102"/>
  <c i="18" r="BK115"/>
  <c i="20" r="J92"/>
  <c i="21" r="BK102"/>
  <c i="23" r="J112"/>
  <c r="BK92"/>
  <c i="25" r="BK105"/>
  <c i="26" r="J126"/>
  <c i="29" r="BK87"/>
  <c i="34" r="BK92"/>
  <c i="35" r="J114"/>
  <c i="38" r="J121"/>
  <c i="40" r="BK102"/>
  <c i="2" r="J99"/>
  <c i="7" r="J103"/>
  <c i="9" r="J92"/>
  <c i="11" r="J99"/>
  <c i="14" r="J111"/>
  <c i="16" r="J124"/>
  <c i="20" r="J105"/>
  <c i="23" r="J142"/>
  <c i="25" r="J103"/>
  <c i="27" r="J101"/>
  <c i="33" r="BK110"/>
  <c i="34" r="J104"/>
  <c i="35" r="BK121"/>
  <c i="36" r="BK110"/>
  <c i="37" r="J114"/>
  <c r="J99"/>
  <c i="38" r="BK105"/>
  <c i="39" r="BK119"/>
  <c i="40" r="J87"/>
  <c i="2" r="J100"/>
  <c i="3" r="BK108"/>
  <c i="4" r="BK104"/>
  <c i="5" r="BK137"/>
  <c r="BK115"/>
  <c i="6" r="J101"/>
  <c i="8" r="BK97"/>
  <c r="J92"/>
  <c i="9" r="BK97"/>
  <c i="11" r="BK115"/>
  <c i="12" r="J124"/>
  <c i="14" r="J95"/>
  <c i="17" r="BK96"/>
  <c i="26" r="J120"/>
  <c i="27" r="J104"/>
  <c i="32" r="J102"/>
  <c i="34" r="J116"/>
  <c i="35" r="J106"/>
  <c i="37" r="BK112"/>
  <c i="38" r="J105"/>
  <c i="40" r="BK115"/>
  <c i="42" r="BK81"/>
  <c i="13" r="BK92"/>
  <c i="19" r="BK103"/>
  <c i="21" r="J134"/>
  <c i="23" r="J98"/>
  <c i="26" r="BK100"/>
  <c i="31" r="BK86"/>
  <c i="34" r="BK131"/>
  <c r="BK113"/>
  <c i="36" r="J131"/>
  <c i="37" r="J133"/>
  <c i="38" r="BK113"/>
  <c i="39" r="J128"/>
  <c i="2" r="BK131"/>
  <c i="3" r="J94"/>
  <c i="4" r="J116"/>
  <c i="5" r="J106"/>
  <c i="6" r="BK110"/>
  <c i="8" r="BK120"/>
  <c i="10" r="J121"/>
  <c i="13" r="BK93"/>
  <c i="15" r="BK118"/>
  <c i="16" r="BK103"/>
  <c i="17" r="BK125"/>
  <c i="19" r="J95"/>
  <c r="BK132"/>
  <c i="20" r="BK97"/>
  <c i="17" r="BK106"/>
  <c i="21" r="BK104"/>
  <c i="22" r="BK121"/>
  <c i="23" r="BK107"/>
  <c i="24" r="BK93"/>
  <c i="25" r="J112"/>
  <c i="27" r="BK127"/>
  <c i="32" r="BK107"/>
  <c i="34" r="BK98"/>
  <c i="36" r="J121"/>
  <c i="37" r="J120"/>
  <c i="38" r="J93"/>
  <c i="2" r="J104"/>
  <c i="3" r="J120"/>
  <c i="4" r="J92"/>
  <c i="5" r="J96"/>
  <c i="6" r="BK141"/>
  <c i="9" r="J132"/>
  <c i="10" r="BK99"/>
  <c i="11" r="BK119"/>
  <c r="BK106"/>
  <c i="12" r="BK102"/>
  <c i="13" r="J94"/>
  <c i="14" r="J126"/>
  <c i="16" r="BK105"/>
  <c i="18" r="J134"/>
  <c i="26" r="J103"/>
  <c i="33" r="J114"/>
  <c i="34" r="BK142"/>
  <c i="36" r="J146"/>
  <c i="4" r="J169"/>
  <c i="5" r="BK104"/>
  <c i="6" r="J90"/>
  <c i="8" r="BK86"/>
  <c i="10" r="BK95"/>
  <c i="14" r="J103"/>
  <c i="17" r="BK89"/>
  <c i="18" r="J119"/>
  <c i="19" r="J135"/>
  <c i="20" r="BK105"/>
  <c i="21" r="J92"/>
  <c i="23" r="J92"/>
  <c i="24" r="J112"/>
  <c i="26" r="BK111"/>
  <c i="29" r="J90"/>
  <c i="33" r="BK120"/>
  <c i="41" r="J80"/>
  <c i="1" r="AS74"/>
  <c i="10" r="BK102"/>
  <c i="14" r="J99"/>
  <c i="17" r="J92"/>
  <c i="19" r="J132"/>
  <c i="23" r="J104"/>
  <c i="3" r="BK129"/>
  <c i="4" r="J125"/>
  <c i="5" r="BK120"/>
  <c i="6" r="J120"/>
  <c i="9" r="BK108"/>
  <c i="10" r="J96"/>
  <c i="15" r="BK89"/>
  <c i="17" r="BK104"/>
  <c i="21" r="J135"/>
  <c i="25" r="BK88"/>
  <c i="32" r="J98"/>
  <c i="33" r="BK103"/>
  <c i="34" r="J89"/>
  <c i="36" r="BK90"/>
  <c i="37" r="J106"/>
  <c i="39" r="BK126"/>
  <c r="J86"/>
  <c i="2" r="BK90"/>
  <c i="11" r="J121"/>
  <c r="BK88"/>
  <c i="12" r="BK105"/>
  <c r="J89"/>
  <c i="14" r="BK95"/>
  <c i="16" r="J97"/>
  <c i="17" r="BK133"/>
  <c i="20" r="J157"/>
  <c i="21" r="J104"/>
  <c i="22" r="BK90"/>
  <c i="23" r="J106"/>
  <c i="25" r="J139"/>
  <c i="26" r="J92"/>
  <c i="27" r="J108"/>
  <c i="32" r="J111"/>
  <c i="35" r="BK94"/>
  <c i="36" r="J111"/>
  <c i="39" r="BK98"/>
  <c i="4" r="J111"/>
  <c i="5" r="BK111"/>
  <c i="6" r="J128"/>
  <c i="8" r="J95"/>
  <c i="10" r="J102"/>
  <c i="14" r="J121"/>
  <c i="17" r="J118"/>
  <c i="18" r="J136"/>
  <c i="20" r="J88"/>
  <c i="22" r="J93"/>
  <c i="23" r="BK90"/>
  <c i="24" r="J106"/>
  <c i="26" r="J106"/>
  <c i="32" r="BK100"/>
  <c i="33" r="J95"/>
  <c i="35" r="BK135"/>
  <c i="36" r="BK102"/>
  <c i="38" r="J102"/>
  <c i="39" r="J92"/>
  <c i="3" r="BK101"/>
  <c i="4" r="BK113"/>
  <c i="9" r="J130"/>
  <c i="13" r="BK107"/>
  <c i="14" r="BK118"/>
  <c i="16" r="J88"/>
  <c i="18" r="J122"/>
  <c i="25" r="BK119"/>
  <c i="27" r="BK90"/>
  <c i="32" r="BK105"/>
  <c i="35" r="J101"/>
  <c i="37" r="J127"/>
  <c i="2" r="J94"/>
  <c i="4" r="BK105"/>
  <c i="6" r="BK138"/>
  <c i="8" r="J104"/>
  <c i="11" r="J103"/>
  <c i="16" r="J86"/>
  <c i="26" r="J89"/>
  <c i="33" r="J100"/>
  <c i="35" r="J133"/>
  <c i="38" r="J96"/>
  <c i="14" r="J89"/>
  <c i="24" r="BK95"/>
  <c i="27" r="J91"/>
  <c i="35" r="BK102"/>
  <c i="37" r="BK127"/>
  <c i="40" r="BK97"/>
  <c i="4" r="J114"/>
  <c i="6" r="BK128"/>
  <c i="8" r="J129"/>
  <c i="14" r="BK126"/>
  <c i="17" r="BK86"/>
  <c i="19" r="J90"/>
  <c i="21" r="J111"/>
  <c i="23" r="J103"/>
  <c i="24" r="BK128"/>
  <c i="40" r="J100"/>
  <c i="4" r="J142"/>
  <c i="5" r="J86"/>
  <c i="7" r="BK92"/>
  <c i="9" r="BK129"/>
  <c i="11" r="BK113"/>
  <c i="16" r="J98"/>
  <c i="18" r="J111"/>
  <c i="20" r="BK112"/>
  <c i="21" r="BK101"/>
  <c i="22" r="BK124"/>
  <c i="24" r="BK112"/>
  <c r="J111"/>
  <c i="26" r="J104"/>
  <c i="27" r="J117"/>
  <c i="34" r="BK121"/>
  <c i="35" r="J135"/>
  <c i="36" r="BK107"/>
  <c i="38" r="J119"/>
  <c i="40" r="BK86"/>
  <c i="2" r="BK100"/>
  <c i="4" r="J139"/>
  <c i="5" r="BK107"/>
  <c i="7" r="J97"/>
  <c i="9" r="BK116"/>
  <c i="10" r="BK114"/>
  <c i="11" r="BK97"/>
  <c r="BK101"/>
  <c i="12" r="J100"/>
  <c r="J91"/>
  <c i="13" r="J86"/>
  <c i="15" r="BK114"/>
  <c i="17" r="J96"/>
  <c i="18" r="J103"/>
  <c i="20" r="BK90"/>
  <c i="21" r="J93"/>
  <c i="22" r="BK127"/>
  <c i="24" r="BK115"/>
  <c r="J86"/>
  <c i="26" r="J111"/>
  <c i="30" r="BK87"/>
  <c i="33" r="BK123"/>
  <c i="34" r="BK106"/>
  <c i="12" r="BK98"/>
  <c i="15" r="BK105"/>
  <c i="18" r="J102"/>
  <c i="19" r="BK88"/>
  <c i="20" r="BK148"/>
  <c i="22" r="BK117"/>
  <c i="24" r="BK98"/>
  <c i="25" r="J94"/>
  <c i="27" r="BK95"/>
  <c i="33" r="J92"/>
  <c i="2" r="J121"/>
  <c i="4" r="BK125"/>
  <c i="5" r="BK101"/>
  <c i="6" r="BK105"/>
  <c i="10" r="BK97"/>
  <c i="15" r="J108"/>
  <c i="18" r="J112"/>
  <c i="21" r="BK96"/>
  <c i="33" r="J103"/>
  <c i="2" r="BK109"/>
  <c i="4" r="J166"/>
  <c i="5" r="BK153"/>
  <c i="6" r="BK96"/>
  <c i="7" r="BK108"/>
  <c i="10" r="J94"/>
  <c i="16" r="BK118"/>
  <c i="18" r="BK86"/>
  <c i="35" r="J104"/>
  <c r="J108"/>
  <c i="36" r="BK134"/>
  <c i="37" r="BK86"/>
  <c i="39" r="J126"/>
  <c i="1" r="AS55"/>
  <c i="14" r="J88"/>
  <c i="17" r="BK88"/>
  <c i="18" r="BK112"/>
  <c i="19" r="BK129"/>
  <c i="20" r="BK88"/>
  <c i="21" r="J86"/>
  <c i="23" r="BK101"/>
  <c i="25" r="J145"/>
  <c r="J125"/>
  <c i="28" r="BK93"/>
  <c i="33" r="BK102"/>
  <c i="34" r="J107"/>
  <c i="35" r="J126"/>
  <c i="37" r="BK120"/>
  <c i="39" r="J116"/>
  <c i="41" r="J102"/>
  <c i="13" r="J93"/>
  <c i="18" r="J114"/>
  <c r="BK92"/>
  <c i="20" r="BK96"/>
  <c i="22" r="BK103"/>
  <c i="23" r="J138"/>
  <c i="24" r="BK143"/>
  <c i="25" r="J105"/>
  <c i="28" r="BK91"/>
  <c i="33" r="BK100"/>
  <c i="36" r="J138"/>
  <c r="BK87"/>
  <c i="38" r="J127"/>
  <c i="40" r="BK89"/>
  <c i="4" r="BK116"/>
  <c i="8" r="BK132"/>
  <c i="10" r="J104"/>
  <c i="14" r="J108"/>
  <c i="16" r="J123"/>
  <c i="22" r="BK100"/>
  <c i="24" r="BK90"/>
  <c i="26" r="J90"/>
  <c i="14" r="BK124"/>
  <c i="27" r="BK101"/>
  <c i="34" r="BK86"/>
  <c i="36" r="J134"/>
  <c i="39" r="J95"/>
  <c i="2" r="F37"/>
  <c i="1" l="1" r="AY69"/>
  <c i="3" r="T89"/>
  <c r="T88"/>
  <c r="T87"/>
  <c i="5" r="P85"/>
  <c i="1" r="AU59"/>
  <c i="17" r="P85"/>
  <c i="1" r="AU71"/>
  <c i="18" r="BK85"/>
  <c r="J85"/>
  <c r="J63"/>
  <c i="20" r="P85"/>
  <c i="1" r="AU75"/>
  <c i="23" r="P85"/>
  <c i="1" r="AU78"/>
  <c i="25" r="R85"/>
  <c i="26" r="BK85"/>
  <c r="J85"/>
  <c i="27" r="BK85"/>
  <c r="J85"/>
  <c r="J63"/>
  <c i="31" r="R85"/>
  <c i="34" r="T85"/>
  <c i="39" r="T85"/>
  <c i="40" r="BK85"/>
  <c r="J85"/>
  <c r="J63"/>
  <c i="4" r="T89"/>
  <c r="T88"/>
  <c r="T87"/>
  <c i="5" r="BK85"/>
  <c r="J85"/>
  <c i="7" r="R85"/>
  <c i="8" r="BK85"/>
  <c r="J85"/>
  <c r="J63"/>
  <c i="9" r="BK85"/>
  <c r="J85"/>
  <c r="J63"/>
  <c i="13" r="R85"/>
  <c i="18" r="P85"/>
  <c i="1" r="AU72"/>
  <c i="19" r="P85"/>
  <c i="1" r="AU73"/>
  <c i="22" r="R85"/>
  <c i="25" r="BK85"/>
  <c r="J85"/>
  <c r="J63"/>
  <c i="30" r="R85"/>
  <c i="31" r="T85"/>
  <c i="32" r="T85"/>
  <c i="35" r="BK85"/>
  <c r="J85"/>
  <c i="36" r="T85"/>
  <c i="37" r="P85"/>
  <c i="1" r="AU96"/>
  <c i="38" r="R85"/>
  <c i="2" r="R89"/>
  <c r="R88"/>
  <c r="R87"/>
  <c i="7" r="BK85"/>
  <c r="J85"/>
  <c i="10" r="P85"/>
  <c i="1" r="AU64"/>
  <c i="11" r="BK85"/>
  <c r="J85"/>
  <c r="J63"/>
  <c i="15" r="T85"/>
  <c i="16" r="T85"/>
  <c i="17" r="R85"/>
  <c i="19" r="BK85"/>
  <c r="J85"/>
  <c i="21" r="T85"/>
  <c i="22" r="BK85"/>
  <c r="J85"/>
  <c r="J63"/>
  <c i="23" r="BK85"/>
  <c r="J85"/>
  <c r="J63"/>
  <c i="24" r="P85"/>
  <c i="1" r="AU79"/>
  <c i="27" r="T85"/>
  <c i="32" r="P85"/>
  <c i="1" r="AU89"/>
  <c i="35" r="R85"/>
  <c i="37" r="T85"/>
  <c i="6" r="P85"/>
  <c i="1" r="AU60"/>
  <c i="11" r="T85"/>
  <c i="13" r="BK85"/>
  <c r="J85"/>
  <c r="J63"/>
  <c i="14" r="T85"/>
  <c i="15" r="P85"/>
  <c i="1" r="AU69"/>
  <c i="16" r="R85"/>
  <c i="17" r="BK85"/>
  <c r="J85"/>
  <c r="J63"/>
  <c i="37" r="R85"/>
  <c i="2" r="T89"/>
  <c r="T88"/>
  <c r="T87"/>
  <c i="3" r="R89"/>
  <c r="R88"/>
  <c r="R87"/>
  <c i="4" r="BK89"/>
  <c r="J89"/>
  <c r="J65"/>
  <c i="8" r="P85"/>
  <c i="1" r="AU62"/>
  <c i="9" r="R85"/>
  <c i="10" r="BK85"/>
  <c r="J85"/>
  <c r="J63"/>
  <c i="11" r="R85"/>
  <c i="18" r="T85"/>
  <c i="19" r="R85"/>
  <c i="22" r="P85"/>
  <c i="1" r="AU77"/>
  <c i="27" r="R85"/>
  <c i="28" r="R85"/>
  <c i="31" r="BK85"/>
  <c r="J85"/>
  <c r="J63"/>
  <c i="32" r="R85"/>
  <c i="34" r="BK85"/>
  <c r="J85"/>
  <c i="41" r="T79"/>
  <c i="2" r="BK89"/>
  <c r="J89"/>
  <c r="J65"/>
  <c i="4" r="R89"/>
  <c r="R88"/>
  <c r="R87"/>
  <c i="10" r="R85"/>
  <c i="12" r="R85"/>
  <c i="13" r="T85"/>
  <c i="14" r="R85"/>
  <c i="15" r="R85"/>
  <c i="20" r="R85"/>
  <c i="21" r="P85"/>
  <c i="1" r="AU76"/>
  <c i="23" r="T85"/>
  <c i="24" r="T85"/>
  <c i="26" r="T85"/>
  <c i="27" r="P85"/>
  <c i="1" r="AU83"/>
  <c i="28" r="P85"/>
  <c i="1" r="AU84"/>
  <c i="29" r="P85"/>
  <c i="1" r="AU85"/>
  <c i="33" r="T85"/>
  <c i="35" r="T85"/>
  <c i="36" r="P85"/>
  <c i="1" r="AU95"/>
  <c i="37" r="BK85"/>
  <c r="J85"/>
  <c r="J63"/>
  <c i="38" r="T85"/>
  <c i="40" r="T85"/>
  <c i="41" r="P79"/>
  <c i="1" r="AU102"/>
  <c i="8" r="R85"/>
  <c i="9" r="T85"/>
  <c i="12" r="BK85"/>
  <c r="J85"/>
  <c r="J63"/>
  <c i="16" r="BK85"/>
  <c r="J85"/>
  <c r="J63"/>
  <c i="19" r="T85"/>
  <c i="21" r="BK85"/>
  <c r="J85"/>
  <c r="J63"/>
  <c i="25" r="T85"/>
  <c i="29" r="T85"/>
  <c i="30" r="T85"/>
  <c i="33" r="R85"/>
  <c i="40" r="P85"/>
  <c i="1" r="AU101"/>
  <c i="6" r="T85"/>
  <c i="7" r="P85"/>
  <c i="1" r="AU61"/>
  <c i="9" r="P85"/>
  <c i="1" r="AU63"/>
  <c i="10" r="T85"/>
  <c i="11" r="P85"/>
  <c i="1" r="AU65"/>
  <c i="13" r="P85"/>
  <c i="1" r="AU67"/>
  <c i="14" r="BK85"/>
  <c r="J85"/>
  <c r="J63"/>
  <c i="15" r="BK85"/>
  <c r="J85"/>
  <c r="J63"/>
  <c i="26" r="P85"/>
  <c i="1" r="AU82"/>
  <c i="29" r="BK85"/>
  <c r="J85"/>
  <c r="J63"/>
  <c i="33" r="BK85"/>
  <c r="J85"/>
  <c r="J63"/>
  <c i="34" r="P85"/>
  <c i="1" r="AU93"/>
  <c i="35" r="P85"/>
  <c i="1" r="AU94"/>
  <c i="39" r="P85"/>
  <c i="1" r="AU99"/>
  <c i="42" r="BK79"/>
  <c r="J79"/>
  <c i="3" r="P89"/>
  <c r="P88"/>
  <c r="P87"/>
  <c i="1" r="AU57"/>
  <c i="5" r="T85"/>
  <c i="22" r="T85"/>
  <c i="25" r="P85"/>
  <c i="1" r="AU80"/>
  <c i="28" r="T85"/>
  <c i="30" r="P85"/>
  <c i="1" r="AU86"/>
  <c i="36" r="BK85"/>
  <c r="J85"/>
  <c i="38" r="P85"/>
  <c i="1" r="AU98"/>
  <c i="39" r="BK85"/>
  <c r="J85"/>
  <c r="J63"/>
  <c i="40" r="R85"/>
  <c i="2" r="P89"/>
  <c r="P88"/>
  <c r="P87"/>
  <c i="1" r="AU56"/>
  <c i="4" r="P89"/>
  <c r="P88"/>
  <c r="P87"/>
  <c i="1" r="AU58"/>
  <c i="6" r="BK85"/>
  <c r="J85"/>
  <c i="7" r="T85"/>
  <c i="12" r="P85"/>
  <c i="1" r="AU66"/>
  <c i="14" r="P85"/>
  <c i="1" r="AU68"/>
  <c i="18" r="R85"/>
  <c i="20" r="BK85"/>
  <c r="J85"/>
  <c i="21" r="R85"/>
  <c i="24" r="BK85"/>
  <c r="J85"/>
  <c r="J63"/>
  <c i="26" r="R85"/>
  <c i="28" r="BK85"/>
  <c r="J85"/>
  <c r="J63"/>
  <c i="31" r="P85"/>
  <c i="1" r="AU87"/>
  <c i="32" r="BK85"/>
  <c r="J85"/>
  <c i="42" r="P79"/>
  <c i="1" r="AU103"/>
  <c i="36" r="R85"/>
  <c i="39" r="R85"/>
  <c i="42" r="R79"/>
  <c i="3" r="BK89"/>
  <c r="J89"/>
  <c r="J65"/>
  <c i="5" r="R85"/>
  <c i="6" r="R85"/>
  <c i="8" r="T85"/>
  <c i="12" r="T85"/>
  <c i="16" r="P85"/>
  <c i="1" r="AU70"/>
  <c i="17" r="T85"/>
  <c i="20" r="T85"/>
  <c i="23" r="R85"/>
  <c i="24" r="R85"/>
  <c i="29" r="R85"/>
  <c i="30" r="BK85"/>
  <c r="J85"/>
  <c r="J63"/>
  <c i="33" r="P85"/>
  <c i="1" r="AU91"/>
  <c i="34" r="R85"/>
  <c i="38" r="BK85"/>
  <c r="J85"/>
  <c r="J63"/>
  <c i="41" r="BK79"/>
  <c r="J79"/>
  <c r="J59"/>
  <c i="42" r="T79"/>
  <c r="E48"/>
  <c r="BE80"/>
  <c r="BE83"/>
  <c r="BE87"/>
  <c r="J52"/>
  <c r="F55"/>
  <c r="BE81"/>
  <c r="BE88"/>
  <c i="41" r="J52"/>
  <c r="E69"/>
  <c r="F76"/>
  <c r="BE122"/>
  <c r="BE80"/>
  <c r="BE102"/>
  <c r="BE100"/>
  <c r="BE106"/>
  <c r="BE111"/>
  <c r="BE116"/>
  <c r="BE120"/>
  <c i="40" r="BE86"/>
  <c r="F59"/>
  <c r="BE93"/>
  <c r="BE94"/>
  <c r="J56"/>
  <c r="BE100"/>
  <c r="BE89"/>
  <c r="BE97"/>
  <c r="BE98"/>
  <c r="BE99"/>
  <c r="BE115"/>
  <c r="BE102"/>
  <c r="BE104"/>
  <c r="E50"/>
  <c r="BE87"/>
  <c r="BE96"/>
  <c r="BE110"/>
  <c i="39" r="F59"/>
  <c r="BE87"/>
  <c r="BE112"/>
  <c r="BE130"/>
  <c r="BE95"/>
  <c r="BE103"/>
  <c r="BE116"/>
  <c r="BE86"/>
  <c r="BE100"/>
  <c r="BE106"/>
  <c r="BE90"/>
  <c r="BE137"/>
  <c r="BE94"/>
  <c r="BE126"/>
  <c r="E73"/>
  <c r="BE92"/>
  <c r="BE110"/>
  <c r="BE119"/>
  <c r="J56"/>
  <c r="BE108"/>
  <c r="BE136"/>
  <c r="BE96"/>
  <c r="BE128"/>
  <c r="BE134"/>
  <c r="BE98"/>
  <c r="BE99"/>
  <c r="BE102"/>
  <c r="BE104"/>
  <c r="BE113"/>
  <c i="38" r="BE95"/>
  <c r="BE97"/>
  <c r="BE124"/>
  <c r="BE127"/>
  <c r="E50"/>
  <c r="BE102"/>
  <c r="J56"/>
  <c r="BE105"/>
  <c r="BE113"/>
  <c r="F59"/>
  <c r="BE100"/>
  <c r="BE126"/>
  <c r="BE107"/>
  <c r="BE119"/>
  <c r="BE99"/>
  <c r="BE92"/>
  <c r="BE98"/>
  <c r="BE110"/>
  <c r="BE87"/>
  <c r="BE117"/>
  <c r="BE86"/>
  <c r="BE90"/>
  <c r="BE93"/>
  <c r="BE96"/>
  <c r="BE103"/>
  <c r="BE121"/>
  <c i="37" r="BE88"/>
  <c r="BE101"/>
  <c r="BE116"/>
  <c r="BE106"/>
  <c r="BE112"/>
  <c r="BE127"/>
  <c r="BE133"/>
  <c r="BE134"/>
  <c r="BE92"/>
  <c r="BE121"/>
  <c r="BE131"/>
  <c r="BE87"/>
  <c r="BE103"/>
  <c i="36" r="J63"/>
  <c i="37" r="F59"/>
  <c r="BE86"/>
  <c r="BE104"/>
  <c r="J56"/>
  <c r="BE125"/>
  <c r="E50"/>
  <c r="BE99"/>
  <c r="BE114"/>
  <c r="BE120"/>
  <c r="BE94"/>
  <c r="BE95"/>
  <c r="BE108"/>
  <c i="36" r="E50"/>
  <c r="J79"/>
  <c r="BE111"/>
  <c r="BE110"/>
  <c r="BE86"/>
  <c r="BE90"/>
  <c r="BE106"/>
  <c r="BE113"/>
  <c r="BE100"/>
  <c r="BE126"/>
  <c r="F82"/>
  <c r="BE107"/>
  <c r="BE120"/>
  <c r="BE146"/>
  <c i="35" r="J63"/>
  <c i="36" r="BE117"/>
  <c r="BE87"/>
  <c r="BE102"/>
  <c r="BE104"/>
  <c r="BE105"/>
  <c r="BE109"/>
  <c r="BE115"/>
  <c r="BE119"/>
  <c r="BE131"/>
  <c r="BE138"/>
  <c r="BE143"/>
  <c r="BE145"/>
  <c r="BE94"/>
  <c r="BE108"/>
  <c r="BE121"/>
  <c r="BE134"/>
  <c i="34" r="J63"/>
  <c i="35" r="E50"/>
  <c r="F59"/>
  <c r="BE96"/>
  <c r="BE103"/>
  <c r="J79"/>
  <c r="BE87"/>
  <c r="BE90"/>
  <c r="BE102"/>
  <c r="BE121"/>
  <c r="BE138"/>
  <c r="BE99"/>
  <c r="BE86"/>
  <c r="BE93"/>
  <c r="BE94"/>
  <c r="BE100"/>
  <c r="BE101"/>
  <c r="BE106"/>
  <c r="BE135"/>
  <c r="BE112"/>
  <c r="BE98"/>
  <c r="BE137"/>
  <c r="BE104"/>
  <c r="BE110"/>
  <c r="BE133"/>
  <c r="BE92"/>
  <c r="BE108"/>
  <c r="BE109"/>
  <c r="BE116"/>
  <c r="BE126"/>
  <c r="BE129"/>
  <c r="BE114"/>
  <c i="34" r="E73"/>
  <c r="BE94"/>
  <c r="BE142"/>
  <c r="BE144"/>
  <c r="J56"/>
  <c r="BE96"/>
  <c r="BE112"/>
  <c r="BE92"/>
  <c r="BE121"/>
  <c r="BE134"/>
  <c r="BE131"/>
  <c r="BE138"/>
  <c r="BE90"/>
  <c r="BE118"/>
  <c r="BE87"/>
  <c r="BE110"/>
  <c r="BE86"/>
  <c r="BE98"/>
  <c r="BE103"/>
  <c r="BE107"/>
  <c r="BE108"/>
  <c r="BE113"/>
  <c r="F82"/>
  <c r="BE105"/>
  <c r="BE114"/>
  <c r="BE116"/>
  <c r="BE120"/>
  <c r="BE89"/>
  <c r="BE100"/>
  <c r="BE104"/>
  <c r="BE126"/>
  <c r="BE145"/>
  <c r="BE106"/>
  <c i="33" r="E50"/>
  <c r="BE117"/>
  <c i="32" r="J63"/>
  <c i="33" r="F59"/>
  <c r="BE86"/>
  <c r="BE89"/>
  <c r="BE114"/>
  <c r="J56"/>
  <c r="BE108"/>
  <c r="BE94"/>
  <c r="BE97"/>
  <c r="BE101"/>
  <c r="BE103"/>
  <c r="BE105"/>
  <c r="BE110"/>
  <c r="BE115"/>
  <c r="BE119"/>
  <c r="BE96"/>
  <c r="BE99"/>
  <c r="BE104"/>
  <c r="BE123"/>
  <c r="BE91"/>
  <c r="BE92"/>
  <c r="BE95"/>
  <c r="BE102"/>
  <c r="BE120"/>
  <c r="BE100"/>
  <c i="32" r="BE94"/>
  <c r="F82"/>
  <c r="BE95"/>
  <c r="E50"/>
  <c r="BE88"/>
  <c r="BE100"/>
  <c r="BE108"/>
  <c r="BE111"/>
  <c r="BE90"/>
  <c r="J56"/>
  <c r="BE86"/>
  <c r="BE92"/>
  <c r="BE93"/>
  <c r="BE96"/>
  <c r="BE98"/>
  <c r="BE101"/>
  <c r="BE103"/>
  <c r="BE105"/>
  <c r="BE102"/>
  <c r="BE107"/>
  <c i="31" r="F59"/>
  <c r="J79"/>
  <c r="BE90"/>
  <c r="E50"/>
  <c r="BE86"/>
  <c r="BE87"/>
  <c r="BE88"/>
  <c i="30" r="E50"/>
  <c r="BE86"/>
  <c r="BE90"/>
  <c r="F82"/>
  <c r="J56"/>
  <c r="BE87"/>
  <c r="BE88"/>
  <c i="29" r="E73"/>
  <c r="J79"/>
  <c r="BE86"/>
  <c r="BE90"/>
  <c r="F59"/>
  <c r="BE87"/>
  <c r="BE88"/>
  <c i="28" r="E73"/>
  <c r="J79"/>
  <c r="BE91"/>
  <c r="BE95"/>
  <c r="BE86"/>
  <c r="BE90"/>
  <c r="F82"/>
  <c r="BE93"/>
  <c r="BE96"/>
  <c i="27" r="E73"/>
  <c r="BE90"/>
  <c r="BE92"/>
  <c r="BE95"/>
  <c r="BE96"/>
  <c r="BE99"/>
  <c r="BE101"/>
  <c r="BE103"/>
  <c r="BE105"/>
  <c r="BE108"/>
  <c r="F59"/>
  <c r="BE117"/>
  <c r="BE119"/>
  <c r="BE121"/>
  <c r="BE104"/>
  <c r="BE125"/>
  <c r="BE127"/>
  <c r="J56"/>
  <c r="BE102"/>
  <c r="BE97"/>
  <c i="26" r="J63"/>
  <c i="27" r="BE114"/>
  <c r="BE93"/>
  <c r="BE86"/>
  <c r="BE88"/>
  <c r="BE91"/>
  <c r="BE123"/>
  <c i="26" r="BE90"/>
  <c r="BE94"/>
  <c r="BE128"/>
  <c r="E73"/>
  <c r="BE100"/>
  <c r="BE120"/>
  <c r="BE131"/>
  <c r="BE106"/>
  <c r="BE117"/>
  <c r="BE86"/>
  <c r="BE107"/>
  <c r="BE101"/>
  <c r="BE103"/>
  <c r="BE108"/>
  <c r="BE96"/>
  <c r="BE102"/>
  <c r="J56"/>
  <c r="BE89"/>
  <c r="BE105"/>
  <c r="BE124"/>
  <c r="F59"/>
  <c r="BE93"/>
  <c r="BE104"/>
  <c r="BE111"/>
  <c r="BE88"/>
  <c r="BE92"/>
  <c r="BE122"/>
  <c r="BE126"/>
  <c i="25" r="J56"/>
  <c r="F82"/>
  <c r="BE96"/>
  <c r="BE86"/>
  <c r="BE92"/>
  <c r="E50"/>
  <c r="BE101"/>
  <c r="BE139"/>
  <c r="BE94"/>
  <c r="BE95"/>
  <c r="BE102"/>
  <c r="BE105"/>
  <c r="BE112"/>
  <c r="BE100"/>
  <c r="BE111"/>
  <c r="BE117"/>
  <c r="BE118"/>
  <c r="BE119"/>
  <c r="BE125"/>
  <c r="BE131"/>
  <c r="BE136"/>
  <c r="BE142"/>
  <c r="BE145"/>
  <c r="BE88"/>
  <c r="BE104"/>
  <c r="BE120"/>
  <c r="BE109"/>
  <c r="BE110"/>
  <c r="BE115"/>
  <c r="BE122"/>
  <c r="BE103"/>
  <c r="BE114"/>
  <c r="BE116"/>
  <c r="BE133"/>
  <c r="BE144"/>
  <c i="24" r="BE93"/>
  <c r="BE102"/>
  <c r="BE107"/>
  <c r="BE122"/>
  <c r="BE138"/>
  <c r="BE110"/>
  <c r="BE115"/>
  <c r="E50"/>
  <c r="F59"/>
  <c r="BE95"/>
  <c r="BE101"/>
  <c r="BE104"/>
  <c r="BE105"/>
  <c r="BE106"/>
  <c r="BE112"/>
  <c r="BE143"/>
  <c r="BE144"/>
  <c r="BE133"/>
  <c r="BE90"/>
  <c r="BE99"/>
  <c r="BE113"/>
  <c r="J79"/>
  <c r="BE88"/>
  <c r="BE100"/>
  <c r="BE128"/>
  <c r="BE98"/>
  <c r="BE141"/>
  <c r="BE92"/>
  <c r="BE96"/>
  <c r="BE108"/>
  <c r="BE111"/>
  <c r="BE117"/>
  <c r="BE86"/>
  <c r="BE97"/>
  <c r="BE130"/>
  <c i="23" r="BE115"/>
  <c r="F82"/>
  <c r="BE119"/>
  <c r="E50"/>
  <c r="BE86"/>
  <c r="BE93"/>
  <c r="BE94"/>
  <c r="BE90"/>
  <c r="BE95"/>
  <c r="BE109"/>
  <c r="BE112"/>
  <c r="BE100"/>
  <c r="BE106"/>
  <c r="J56"/>
  <c r="BE97"/>
  <c r="BE145"/>
  <c r="BE96"/>
  <c r="BE98"/>
  <c r="BE101"/>
  <c r="BE102"/>
  <c r="BE103"/>
  <c r="BE113"/>
  <c r="BE122"/>
  <c r="BE143"/>
  <c r="BE104"/>
  <c r="BE107"/>
  <c r="BE111"/>
  <c r="BE138"/>
  <c r="BE92"/>
  <c r="BE99"/>
  <c r="BE130"/>
  <c r="BE133"/>
  <c r="BE142"/>
  <c r="BE149"/>
  <c i="22" r="BE126"/>
  <c r="BE98"/>
  <c r="BE99"/>
  <c r="BE109"/>
  <c r="BE111"/>
  <c r="BE117"/>
  <c r="J79"/>
  <c r="BE124"/>
  <c r="BE94"/>
  <c r="BE97"/>
  <c r="BE102"/>
  <c r="BE107"/>
  <c r="BE108"/>
  <c r="BE121"/>
  <c r="BE90"/>
  <c r="BE92"/>
  <c r="BE96"/>
  <c r="BE101"/>
  <c r="BE103"/>
  <c r="BE127"/>
  <c r="BE131"/>
  <c r="F59"/>
  <c r="E50"/>
  <c r="BE93"/>
  <c r="BE95"/>
  <c r="BE100"/>
  <c r="BE105"/>
  <c r="BE106"/>
  <c r="BE114"/>
  <c r="BE86"/>
  <c r="BE88"/>
  <c i="21" r="BE90"/>
  <c r="BE104"/>
  <c r="BE111"/>
  <c r="BE114"/>
  <c r="BE122"/>
  <c r="E73"/>
  <c r="BE93"/>
  <c r="BE95"/>
  <c r="BE103"/>
  <c r="BE92"/>
  <c r="BE132"/>
  <c r="BE134"/>
  <c r="F82"/>
  <c r="BE99"/>
  <c r="J56"/>
  <c r="BE101"/>
  <c i="20" r="J63"/>
  <c i="21" r="BE86"/>
  <c r="BE96"/>
  <c r="BE98"/>
  <c r="BE107"/>
  <c r="BE135"/>
  <c r="BE88"/>
  <c r="BE102"/>
  <c r="BE125"/>
  <c r="BE105"/>
  <c r="BE129"/>
  <c r="BE94"/>
  <c r="BE97"/>
  <c i="20" r="BE96"/>
  <c r="BE97"/>
  <c r="BE102"/>
  <c r="BE148"/>
  <c r="J56"/>
  <c r="BE92"/>
  <c r="BE99"/>
  <c r="BE121"/>
  <c r="BE134"/>
  <c i="19" r="J63"/>
  <c i="20" r="E73"/>
  <c r="BE94"/>
  <c r="BE116"/>
  <c r="BE137"/>
  <c r="BE144"/>
  <c r="BE88"/>
  <c r="BE91"/>
  <c r="BE105"/>
  <c r="BE108"/>
  <c r="BE86"/>
  <c r="BE95"/>
  <c r="BE98"/>
  <c r="BE132"/>
  <c r="F82"/>
  <c r="BE103"/>
  <c r="BE110"/>
  <c r="BE100"/>
  <c r="BE150"/>
  <c r="BE112"/>
  <c r="BE155"/>
  <c r="BE90"/>
  <c r="BE107"/>
  <c r="BE109"/>
  <c r="BE114"/>
  <c r="BE124"/>
  <c r="BE152"/>
  <c r="BE153"/>
  <c r="BE157"/>
  <c r="BE93"/>
  <c r="BE142"/>
  <c i="19" r="BE102"/>
  <c r="BE119"/>
  <c r="BE146"/>
  <c r="BE139"/>
  <c r="BE116"/>
  <c r="BE135"/>
  <c r="BE143"/>
  <c r="BE114"/>
  <c r="E50"/>
  <c r="F82"/>
  <c r="BE90"/>
  <c r="BE94"/>
  <c r="BE96"/>
  <c r="BE98"/>
  <c r="BE105"/>
  <c r="BE132"/>
  <c r="BE144"/>
  <c r="J56"/>
  <c r="BE99"/>
  <c r="BE103"/>
  <c r="BE107"/>
  <c r="BE129"/>
  <c r="BE91"/>
  <c r="BE93"/>
  <c r="BE95"/>
  <c r="BE101"/>
  <c r="BE127"/>
  <c r="BE86"/>
  <c r="BE88"/>
  <c r="BE89"/>
  <c r="BE97"/>
  <c i="18" r="BE122"/>
  <c r="BE136"/>
  <c r="BE142"/>
  <c r="BE139"/>
  <c r="J56"/>
  <c r="F59"/>
  <c r="BE97"/>
  <c r="BE100"/>
  <c r="BE108"/>
  <c r="BE109"/>
  <c r="BE110"/>
  <c r="BE112"/>
  <c r="BE113"/>
  <c r="BE128"/>
  <c r="E73"/>
  <c r="BE90"/>
  <c r="BE91"/>
  <c r="BE92"/>
  <c r="BE94"/>
  <c r="BE96"/>
  <c r="BE98"/>
  <c r="BE103"/>
  <c r="BE105"/>
  <c r="BE107"/>
  <c r="BE111"/>
  <c r="BE119"/>
  <c r="BE134"/>
  <c r="BE141"/>
  <c r="BE114"/>
  <c r="BE117"/>
  <c r="BE86"/>
  <c r="BE89"/>
  <c r="BE99"/>
  <c r="BE102"/>
  <c r="BE131"/>
  <c r="BE88"/>
  <c r="BE95"/>
  <c r="BE115"/>
  <c i="17" r="BE105"/>
  <c r="BE125"/>
  <c r="BE106"/>
  <c r="BE131"/>
  <c r="BE133"/>
  <c r="BE98"/>
  <c r="E50"/>
  <c r="J79"/>
  <c r="F82"/>
  <c r="BE86"/>
  <c r="BE97"/>
  <c r="BE99"/>
  <c r="BE96"/>
  <c r="BE100"/>
  <c r="BE103"/>
  <c r="BE101"/>
  <c r="BE134"/>
  <c r="BE92"/>
  <c r="BE121"/>
  <c r="BE128"/>
  <c r="BE88"/>
  <c r="BE89"/>
  <c r="BE95"/>
  <c r="BE104"/>
  <c r="BE108"/>
  <c r="BE115"/>
  <c r="BE118"/>
  <c i="16" r="E50"/>
  <c r="BE88"/>
  <c r="BE94"/>
  <c r="BE100"/>
  <c r="BE118"/>
  <c r="BE124"/>
  <c r="BE93"/>
  <c r="BE101"/>
  <c r="J56"/>
  <c r="BE95"/>
  <c r="BE98"/>
  <c r="BE105"/>
  <c r="BE115"/>
  <c r="BE96"/>
  <c r="BE111"/>
  <c r="F59"/>
  <c r="BE86"/>
  <c r="BE108"/>
  <c r="BE102"/>
  <c r="BE103"/>
  <c r="BE121"/>
  <c r="BE92"/>
  <c r="BE97"/>
  <c r="BE89"/>
  <c r="BE123"/>
  <c i="15" r="J79"/>
  <c r="BE86"/>
  <c r="BE89"/>
  <c r="BE106"/>
  <c r="BE111"/>
  <c r="BE118"/>
  <c r="BE121"/>
  <c r="BE124"/>
  <c r="BE101"/>
  <c r="BE105"/>
  <c r="E73"/>
  <c r="F82"/>
  <c r="BE95"/>
  <c r="BE96"/>
  <c r="BE97"/>
  <c r="BE88"/>
  <c r="BE92"/>
  <c r="BE98"/>
  <c r="BE99"/>
  <c r="BE100"/>
  <c r="BE103"/>
  <c r="BE104"/>
  <c r="BE108"/>
  <c r="BE114"/>
  <c r="BE126"/>
  <c i="1" r="BB69"/>
  <c i="15" r="BE127"/>
  <c i="14" r="E50"/>
  <c r="F82"/>
  <c r="BE86"/>
  <c r="BE105"/>
  <c r="BE111"/>
  <c r="BE89"/>
  <c r="BE95"/>
  <c r="BE124"/>
  <c r="J79"/>
  <c r="BE118"/>
  <c r="BE103"/>
  <c r="BE88"/>
  <c r="BE98"/>
  <c r="BE100"/>
  <c r="BE108"/>
  <c r="BE92"/>
  <c r="BE96"/>
  <c r="BE99"/>
  <c r="BE121"/>
  <c r="BE127"/>
  <c r="BE97"/>
  <c r="BE101"/>
  <c r="BE106"/>
  <c r="BE126"/>
  <c r="BE104"/>
  <c r="BE114"/>
  <c i="13" r="E50"/>
  <c r="F59"/>
  <c r="BE88"/>
  <c r="BE90"/>
  <c r="BE95"/>
  <c r="BE98"/>
  <c r="BE104"/>
  <c r="BE107"/>
  <c r="BE113"/>
  <c r="BE116"/>
  <c r="BE119"/>
  <c r="BE122"/>
  <c r="J56"/>
  <c r="BE93"/>
  <c r="BE94"/>
  <c r="BE86"/>
  <c r="BE91"/>
  <c r="BE92"/>
  <c r="BE96"/>
  <c r="BE99"/>
  <c r="BE100"/>
  <c r="BE101"/>
  <c r="BE102"/>
  <c r="BE124"/>
  <c r="BE125"/>
  <c i="12" r="E50"/>
  <c r="BE89"/>
  <c r="BE128"/>
  <c r="BE131"/>
  <c r="BE86"/>
  <c r="BE92"/>
  <c r="BE103"/>
  <c r="BE124"/>
  <c r="BE130"/>
  <c r="F82"/>
  <c r="BE91"/>
  <c r="BE102"/>
  <c r="BE105"/>
  <c r="BE112"/>
  <c r="BE97"/>
  <c r="BE109"/>
  <c r="BE101"/>
  <c r="BE100"/>
  <c r="BE107"/>
  <c r="J56"/>
  <c r="BE88"/>
  <c r="BE90"/>
  <c r="BE93"/>
  <c r="BE95"/>
  <c r="BE118"/>
  <c r="BE94"/>
  <c r="BE121"/>
  <c r="BE98"/>
  <c i="11" r="BE97"/>
  <c r="BE86"/>
  <c r="BE107"/>
  <c r="BE115"/>
  <c r="E50"/>
  <c r="F82"/>
  <c r="BE92"/>
  <c r="BE88"/>
  <c r="BE109"/>
  <c r="J79"/>
  <c r="BE101"/>
  <c r="BE121"/>
  <c r="BE90"/>
  <c r="BE99"/>
  <c r="BE105"/>
  <c r="BE122"/>
  <c r="BE93"/>
  <c r="BE94"/>
  <c r="BE96"/>
  <c r="BE119"/>
  <c r="BE103"/>
  <c r="BE106"/>
  <c r="BE113"/>
  <c r="BE95"/>
  <c r="BE98"/>
  <c r="BE91"/>
  <c r="BE102"/>
  <c i="10" r="F82"/>
  <c r="BE88"/>
  <c r="BE95"/>
  <c r="BE91"/>
  <c r="BE97"/>
  <c r="BE98"/>
  <c r="BE90"/>
  <c r="BE105"/>
  <c r="BE114"/>
  <c r="BE121"/>
  <c r="BE134"/>
  <c r="BE135"/>
  <c r="E50"/>
  <c r="BE92"/>
  <c r="BE93"/>
  <c r="BE100"/>
  <c r="BE111"/>
  <c r="J79"/>
  <c r="BE96"/>
  <c r="BE99"/>
  <c r="BE107"/>
  <c r="BE94"/>
  <c r="BE102"/>
  <c r="BE128"/>
  <c r="BE125"/>
  <c r="BE86"/>
  <c r="BE106"/>
  <c r="BE131"/>
  <c r="BE104"/>
  <c r="BE109"/>
  <c i="9" r="E50"/>
  <c r="F59"/>
  <c r="BE94"/>
  <c r="BE97"/>
  <c r="BE112"/>
  <c r="J79"/>
  <c r="BE86"/>
  <c r="BE88"/>
  <c r="BE90"/>
  <c r="BE92"/>
  <c r="BE96"/>
  <c r="BE104"/>
  <c r="BE107"/>
  <c r="BE102"/>
  <c r="BE108"/>
  <c r="BE114"/>
  <c r="BE116"/>
  <c r="BE99"/>
  <c r="BE105"/>
  <c r="BE98"/>
  <c r="BE100"/>
  <c r="BE106"/>
  <c r="BE110"/>
  <c r="BE118"/>
  <c r="BE121"/>
  <c r="BE123"/>
  <c r="BE128"/>
  <c r="BE129"/>
  <c r="BE132"/>
  <c r="BE95"/>
  <c r="BE130"/>
  <c i="8" r="BE91"/>
  <c r="BE123"/>
  <c r="J56"/>
  <c r="BE129"/>
  <c r="BE101"/>
  <c r="BE114"/>
  <c r="BE133"/>
  <c r="BE93"/>
  <c r="BE95"/>
  <c r="BE104"/>
  <c r="BE111"/>
  <c r="BE120"/>
  <c r="BE126"/>
  <c r="F82"/>
  <c r="BE86"/>
  <c r="BE97"/>
  <c i="7" r="J63"/>
  <c i="8" r="E73"/>
  <c r="BE90"/>
  <c r="BE94"/>
  <c r="BE132"/>
  <c r="BE88"/>
  <c r="BE92"/>
  <c r="BE96"/>
  <c r="BE103"/>
  <c r="BE107"/>
  <c r="BE89"/>
  <c r="BE105"/>
  <c i="7" r="BE89"/>
  <c r="BE92"/>
  <c r="BE88"/>
  <c r="BE90"/>
  <c r="BE94"/>
  <c r="BE103"/>
  <c r="BE107"/>
  <c r="E73"/>
  <c r="J79"/>
  <c r="BE95"/>
  <c i="6" r="J63"/>
  <c i="7" r="BE86"/>
  <c r="BE99"/>
  <c r="BE100"/>
  <c r="BE102"/>
  <c r="BE105"/>
  <c r="F59"/>
  <c r="BE97"/>
  <c r="BE108"/>
  <c r="BE91"/>
  <c r="BE98"/>
  <c i="5" r="J63"/>
  <c i="6" r="BE93"/>
  <c r="BE97"/>
  <c r="BE108"/>
  <c r="BE115"/>
  <c r="BE106"/>
  <c r="BE113"/>
  <c r="BE120"/>
  <c r="BE138"/>
  <c r="BE141"/>
  <c r="J79"/>
  <c r="BE88"/>
  <c r="BE101"/>
  <c r="BE114"/>
  <c r="BE126"/>
  <c r="BE131"/>
  <c r="BE96"/>
  <c r="BE134"/>
  <c r="BE86"/>
  <c r="BE102"/>
  <c r="BE104"/>
  <c r="BE112"/>
  <c r="BE117"/>
  <c r="E50"/>
  <c r="BE95"/>
  <c r="BE105"/>
  <c r="BE90"/>
  <c r="BE128"/>
  <c r="BE140"/>
  <c r="F59"/>
  <c r="BE98"/>
  <c r="BE99"/>
  <c r="BE100"/>
  <c r="BE110"/>
  <c i="5" r="J56"/>
  <c r="E73"/>
  <c r="F82"/>
  <c r="BE88"/>
  <c r="BE111"/>
  <c r="BE113"/>
  <c r="BE117"/>
  <c r="BE126"/>
  <c r="BE120"/>
  <c r="BE137"/>
  <c r="BE153"/>
  <c r="BE96"/>
  <c r="BE109"/>
  <c r="BE131"/>
  <c r="BE156"/>
  <c r="BE116"/>
  <c r="BE145"/>
  <c r="BE149"/>
  <c r="BE155"/>
  <c r="BE158"/>
  <c r="BE107"/>
  <c r="BE115"/>
  <c r="BE122"/>
  <c r="BE94"/>
  <c r="BE105"/>
  <c r="BE128"/>
  <c r="BE90"/>
  <c r="BE98"/>
  <c r="BE118"/>
  <c r="BE142"/>
  <c r="BE86"/>
  <c r="BE100"/>
  <c r="BE101"/>
  <c r="BE103"/>
  <c r="BE106"/>
  <c r="BE139"/>
  <c r="BE92"/>
  <c r="BE104"/>
  <c r="BE110"/>
  <c i="4" r="BE117"/>
  <c r="BE98"/>
  <c r="BE105"/>
  <c r="BE118"/>
  <c r="BE129"/>
  <c r="BE139"/>
  <c r="E75"/>
  <c r="BE114"/>
  <c r="BE116"/>
  <c r="BE125"/>
  <c r="BE92"/>
  <c r="BE106"/>
  <c r="BE111"/>
  <c r="BE133"/>
  <c r="BE100"/>
  <c r="BE102"/>
  <c r="BE122"/>
  <c r="BE166"/>
  <c r="BE173"/>
  <c r="BE94"/>
  <c r="BE127"/>
  <c r="BE168"/>
  <c i="3" r="BK88"/>
  <c r="BK87"/>
  <c r="J87"/>
  <c r="J63"/>
  <c i="4" r="J56"/>
  <c r="F84"/>
  <c r="BE90"/>
  <c r="BE104"/>
  <c r="BE143"/>
  <c r="BE164"/>
  <c r="BE124"/>
  <c r="BE160"/>
  <c r="BE101"/>
  <c r="BE137"/>
  <c r="BE142"/>
  <c r="BE169"/>
  <c r="BE171"/>
  <c r="BE97"/>
  <c r="BE109"/>
  <c r="BE120"/>
  <c r="BE121"/>
  <c r="BE149"/>
  <c r="BE152"/>
  <c r="BE157"/>
  <c r="BE96"/>
  <c r="BE103"/>
  <c r="BE108"/>
  <c r="BE113"/>
  <c r="BE126"/>
  <c i="3" r="E50"/>
  <c r="BE117"/>
  <c r="BE120"/>
  <c r="BE100"/>
  <c r="BE123"/>
  <c r="F59"/>
  <c r="BE90"/>
  <c r="BE105"/>
  <c r="BE111"/>
  <c r="BE130"/>
  <c r="J81"/>
  <c r="BE97"/>
  <c r="BE99"/>
  <c r="BE104"/>
  <c r="BE108"/>
  <c r="BE96"/>
  <c r="BE98"/>
  <c r="BE129"/>
  <c r="BE126"/>
  <c i="2" r="BK88"/>
  <c r="BK87"/>
  <c r="J87"/>
  <c i="3" r="BE94"/>
  <c r="BE102"/>
  <c r="BE106"/>
  <c r="BE95"/>
  <c r="BE101"/>
  <c i="2" r="BE90"/>
  <c r="BE92"/>
  <c r="BE94"/>
  <c r="BE95"/>
  <c r="BE106"/>
  <c r="BE111"/>
  <c r="BE128"/>
  <c r="BE131"/>
  <c r="BE134"/>
  <c r="E50"/>
  <c r="BE99"/>
  <c r="BE103"/>
  <c r="BE104"/>
  <c r="BE109"/>
  <c r="BE114"/>
  <c r="BE121"/>
  <c r="F59"/>
  <c r="BE107"/>
  <c r="BE135"/>
  <c r="BE125"/>
  <c r="J56"/>
  <c r="BE96"/>
  <c r="BE97"/>
  <c r="BE98"/>
  <c r="BE100"/>
  <c r="BE101"/>
  <c r="BE105"/>
  <c i="1" r="BB56"/>
  <c r="BA56"/>
  <c r="BC56"/>
  <c r="BD56"/>
  <c i="6" r="F37"/>
  <c i="1" r="BB60"/>
  <c i="7" r="F36"/>
  <c i="1" r="BA61"/>
  <c i="13" r="J32"/>
  <c i="18" r="F38"/>
  <c i="1" r="BC72"/>
  <c i="10" r="F37"/>
  <c i="1" r="BB64"/>
  <c i="13" r="J36"/>
  <c i="1" r="AW67"/>
  <c i="5" r="F37"/>
  <c i="1" r="BB59"/>
  <c i="42" r="J30"/>
  <c i="10" r="F36"/>
  <c i="1" r="BA64"/>
  <c i="26" r="F36"/>
  <c i="1" r="BA82"/>
  <c i="35" r="J32"/>
  <c i="36" r="J32"/>
  <c i="4" r="J36"/>
  <c i="1" r="AW58"/>
  <c i="25" r="J32"/>
  <c i="26" r="F38"/>
  <c i="1" r="BC82"/>
  <c i="23" r="F38"/>
  <c i="1" r="BC78"/>
  <c i="9" r="F37"/>
  <c i="1" r="BB63"/>
  <c i="19" r="F38"/>
  <c i="1" r="BC73"/>
  <c i="8" r="J36"/>
  <c i="1" r="AW62"/>
  <c i="28" r="F38"/>
  <c i="1" r="BC84"/>
  <c i="35" r="F39"/>
  <c i="1" r="BD94"/>
  <c i="27" r="F36"/>
  <c i="1" r="BA83"/>
  <c i="3" r="F37"/>
  <c i="1" r="BB57"/>
  <c i="20" r="F36"/>
  <c i="1" r="BA75"/>
  <c i="8" r="F39"/>
  <c i="1" r="BD62"/>
  <c i="22" r="J32"/>
  <c i="26" r="F39"/>
  <c i="1" r="BD82"/>
  <c i="7" r="J32"/>
  <c i="38" r="F38"/>
  <c i="1" r="BC98"/>
  <c i="12" r="J36"/>
  <c i="1" r="AW66"/>
  <c i="24" r="F36"/>
  <c i="1" r="BA79"/>
  <c i="29" r="J36"/>
  <c i="1" r="AW85"/>
  <c i="41" r="F35"/>
  <c i="1" r="BB102"/>
  <c i="10" r="F39"/>
  <c i="1" r="BD64"/>
  <c i="36" r="F39"/>
  <c i="1" r="BD95"/>
  <c i="15" r="J32"/>
  <c i="19" r="F36"/>
  <c i="1" r="BA73"/>
  <c i="6" r="F36"/>
  <c i="1" r="BA60"/>
  <c i="25" r="F36"/>
  <c i="1" r="BA80"/>
  <c i="38" r="F37"/>
  <c i="1" r="BB98"/>
  <c i="21" r="F38"/>
  <c i="1" r="BC76"/>
  <c i="15" r="F36"/>
  <c i="1" r="BA69"/>
  <c i="36" r="F36"/>
  <c i="1" r="BA95"/>
  <c i="24" r="J36"/>
  <c i="1" r="AW79"/>
  <c i="20" r="F37"/>
  <c i="1" r="BB75"/>
  <c i="19" r="J32"/>
  <c i="6" r="J32"/>
  <c i="7" r="J36"/>
  <c i="1" r="AW61"/>
  <c i="18" r="F36"/>
  <c i="1" r="BA72"/>
  <c i="39" r="J32"/>
  <c i="41" r="F37"/>
  <c i="1" r="BD102"/>
  <c i="20" r="F39"/>
  <c i="1" r="BD75"/>
  <c i="31" r="F38"/>
  <c i="1" r="BC87"/>
  <c i="40" r="J32"/>
  <c i="32" r="J32"/>
  <c i="35" r="F37"/>
  <c i="1" r="BB94"/>
  <c i="18" r="J36"/>
  <c i="1" r="AW72"/>
  <c i="22" r="F38"/>
  <c i="1" r="BC77"/>
  <c i="20" r="J32"/>
  <c i="6" r="F38"/>
  <c i="1" r="BC60"/>
  <c i="38" r="J32"/>
  <c i="40" r="J36"/>
  <c i="1" r="AW101"/>
  <c i="12" r="F37"/>
  <c i="1" r="BB66"/>
  <c i="29" r="J32"/>
  <c i="33" r="J32"/>
  <c i="39" r="J36"/>
  <c i="1" r="AW99"/>
  <c i="9" r="J36"/>
  <c i="1" r="AW63"/>
  <c i="19" r="F39"/>
  <c i="1" r="BD73"/>
  <c i="40" r="F39"/>
  <c i="1" r="BD101"/>
  <c r="BD100"/>
  <c i="13" r="F36"/>
  <c i="1" r="BA67"/>
  <c i="27" r="F39"/>
  <c i="1" r="BD83"/>
  <c i="11" r="F37"/>
  <c i="1" r="BB65"/>
  <c i="27" r="F38"/>
  <c i="1" r="BC83"/>
  <c i="14" r="F39"/>
  <c i="1" r="BD68"/>
  <c i="33" r="F37"/>
  <c i="1" r="BB91"/>
  <c r="BB90"/>
  <c r="AX90"/>
  <c i="18" r="F39"/>
  <c i="1" r="BD72"/>
  <c i="41" r="J30"/>
  <c i="1" r="AU100"/>
  <c i="8" r="J32"/>
  <c i="15" r="F39"/>
  <c i="1" r="BD69"/>
  <c i="27" r="F37"/>
  <c i="1" r="BB83"/>
  <c i="14" r="J32"/>
  <c i="16" r="F39"/>
  <c i="1" r="BD70"/>
  <c i="24" r="J32"/>
  <c i="28" r="F39"/>
  <c i="1" r="BD84"/>
  <c i="34" r="J36"/>
  <c i="1" r="AW93"/>
  <c i="2" r="J36"/>
  <c i="40" r="F38"/>
  <c i="1" r="BC101"/>
  <c r="BC100"/>
  <c r="AY100"/>
  <c i="14" r="F38"/>
  <c i="1" r="BC68"/>
  <c i="28" r="J32"/>
  <c i="40" r="F37"/>
  <c i="1" r="BB101"/>
  <c r="BB100"/>
  <c r="AX100"/>
  <c i="8" r="F36"/>
  <c i="1" r="BA62"/>
  <c i="17" r="J32"/>
  <c i="21" r="F37"/>
  <c i="1" r="BB76"/>
  <c i="11" r="J36"/>
  <c i="1" r="AW65"/>
  <c i="33" r="F39"/>
  <c i="1" r="BD91"/>
  <c r="BD90"/>
  <c i="11" r="F36"/>
  <c i="1" r="BA65"/>
  <c i="21" r="F36"/>
  <c i="1" r="BA76"/>
  <c i="23" r="F36"/>
  <c i="1" r="BA78"/>
  <c i="34" r="F39"/>
  <c i="1" r="BD93"/>
  <c i="25" r="F37"/>
  <c i="1" r="BB80"/>
  <c i="42" r="F37"/>
  <c i="1" r="BD103"/>
  <c i="13" r="F38"/>
  <c i="1" r="BC67"/>
  <c i="30" r="F39"/>
  <c i="1" r="BD86"/>
  <c i="41" r="J34"/>
  <c i="1" r="AW102"/>
  <c i="16" r="F36"/>
  <c i="1" r="BA70"/>
  <c i="30" r="J36"/>
  <c i="1" r="AW86"/>
  <c i="39" r="F39"/>
  <c i="1" r="BD99"/>
  <c i="16" r="F37"/>
  <c i="1" r="BB70"/>
  <c i="24" r="F39"/>
  <c i="1" r="BD79"/>
  <c i="5" r="F39"/>
  <c i="1" r="BD59"/>
  <c i="38" r="J36"/>
  <c i="1" r="AW98"/>
  <c i="22" r="F37"/>
  <c i="1" r="BB77"/>
  <c i="36" r="F37"/>
  <c i="1" r="BB95"/>
  <c i="8" r="F38"/>
  <c i="1" r="BC62"/>
  <c i="28" r="F36"/>
  <c i="1" r="BA84"/>
  <c i="36" r="F38"/>
  <c i="1" r="BC95"/>
  <c i="15" r="F38"/>
  <c i="1" r="BC69"/>
  <c i="33" r="J36"/>
  <c i="1" r="AW91"/>
  <c i="5" r="F36"/>
  <c i="1" r="BA59"/>
  <c i="9" r="F38"/>
  <c i="1" r="BC63"/>
  <c i="25" r="F38"/>
  <c i="1" r="BC80"/>
  <c i="17" r="F39"/>
  <c i="1" r="BD71"/>
  <c i="32" r="F38"/>
  <c i="1" r="BC89"/>
  <c r="BC88"/>
  <c r="AY88"/>
  <c i="11" r="F38"/>
  <c i="1" r="BC65"/>
  <c i="30" r="F36"/>
  <c i="1" r="BA86"/>
  <c i="36" r="J36"/>
  <c i="1" r="AW95"/>
  <c r="AU88"/>
  <c i="21" r="J36"/>
  <c i="1" r="AW76"/>
  <c i="5" r="J36"/>
  <c i="1" r="AW59"/>
  <c i="28" r="F37"/>
  <c i="1" r="BB84"/>
  <c i="37" r="F37"/>
  <c i="1" r="BB96"/>
  <c i="23" r="J32"/>
  <c i="30" r="F37"/>
  <c i="1" r="BB86"/>
  <c i="37" r="F38"/>
  <c i="1" r="BC96"/>
  <c i="22" r="F36"/>
  <c i="1" r="BA77"/>
  <c i="3" r="F39"/>
  <c i="1" r="BD57"/>
  <c i="29" r="F37"/>
  <c i="1" r="BB85"/>
  <c i="42" r="F35"/>
  <c i="1" r="BB103"/>
  <c i="4" r="F37"/>
  <c i="1" r="BB58"/>
  <c i="42" r="F36"/>
  <c i="1" r="BC103"/>
  <c i="17" r="J36"/>
  <c i="1" r="AW71"/>
  <c i="4" r="F39"/>
  <c i="1" r="BD58"/>
  <c i="19" r="J36"/>
  <c i="1" r="AW73"/>
  <c i="38" r="F36"/>
  <c i="1" r="BA98"/>
  <c i="17" r="F37"/>
  <c i="1" r="BB71"/>
  <c i="34" r="F36"/>
  <c i="1" r="BA93"/>
  <c i="26" r="J36"/>
  <c i="1" r="AW82"/>
  <c i="12" r="F39"/>
  <c i="1" r="BD66"/>
  <c i="33" r="F38"/>
  <c i="1" r="BC91"/>
  <c r="BC90"/>
  <c r="AY90"/>
  <c i="11" r="F39"/>
  <c i="1" r="BD65"/>
  <c i="24" r="F37"/>
  <c i="1" r="BB79"/>
  <c i="16" r="J32"/>
  <c i="18" r="F37"/>
  <c i="1" r="BB72"/>
  <c i="32" r="F36"/>
  <c i="1" r="BA89"/>
  <c r="BA88"/>
  <c r="AW88"/>
  <c i="39" r="F37"/>
  <c i="1" r="BB99"/>
  <c i="6" r="F39"/>
  <c i="1" r="BD60"/>
  <c i="27" r="J32"/>
  <c i="34" r="F37"/>
  <c i="1" r="BB93"/>
  <c i="19" r="F37"/>
  <c i="1" r="BB73"/>
  <c i="14" r="F37"/>
  <c i="1" r="BB68"/>
  <c i="31" r="J36"/>
  <c i="1" r="AW87"/>
  <c i="41" r="F36"/>
  <c i="1" r="BC102"/>
  <c i="12" r="F38"/>
  <c i="1" r="BC66"/>
  <c i="29" r="F39"/>
  <c i="1" r="BD85"/>
  <c i="37" r="J36"/>
  <c i="1" r="AW96"/>
  <c i="6" r="J36"/>
  <c i="1" r="AW60"/>
  <c i="11" r="J32"/>
  <c i="17" r="F38"/>
  <c i="1" r="BC71"/>
  <c i="40" r="F36"/>
  <c i="1" r="BA101"/>
  <c r="BA100"/>
  <c r="AW100"/>
  <c i="9" r="F39"/>
  <c i="1" r="BD63"/>
  <c i="32" r="J36"/>
  <c i="1" r="AW89"/>
  <c i="12" r="F36"/>
  <c i="1" r="BA66"/>
  <c i="31" r="F39"/>
  <c i="1" r="BD87"/>
  <c i="26" r="J32"/>
  <c i="5" r="J32"/>
  <c i="34" r="J32"/>
  <c i="2" r="J32"/>
  <c i="7" r="F39"/>
  <c i="1" r="BD61"/>
  <c i="22" r="F39"/>
  <c i="1" r="BD77"/>
  <c i="39" r="F38"/>
  <c i="1" r="BC99"/>
  <c i="33" r="F36"/>
  <c i="1" r="BA91"/>
  <c r="BA90"/>
  <c r="AW90"/>
  <c i="24" r="F38"/>
  <c i="1" r="BC79"/>
  <c i="9" r="J32"/>
  <c i="16" r="J36"/>
  <c i="1" r="AW70"/>
  <c i="31" r="F37"/>
  <c i="1" r="BB87"/>
  <c r="AU90"/>
  <c i="13" r="F39"/>
  <c i="1" r="BD67"/>
  <c i="7" r="F37"/>
  <c i="1" r="BB61"/>
  <c i="37" r="F39"/>
  <c i="1" r="BD96"/>
  <c i="31" r="F36"/>
  <c i="1" r="BA87"/>
  <c i="5" r="F38"/>
  <c i="1" r="BC59"/>
  <c i="10" r="J36"/>
  <c i="1" r="AW64"/>
  <c i="29" r="F36"/>
  <c i="1" r="BA85"/>
  <c i="42" r="J34"/>
  <c i="1" r="AW103"/>
  <c i="8" r="F37"/>
  <c i="1" r="BB62"/>
  <c i="25" r="F39"/>
  <c i="1" r="BD80"/>
  <c i="16" r="F38"/>
  <c i="1" r="BC70"/>
  <c i="7" r="F38"/>
  <c i="1" r="BC61"/>
  <c i="28" r="J36"/>
  <c i="1" r="AW84"/>
  <c i="4" r="F36"/>
  <c i="1" r="BA58"/>
  <c i="17" r="F36"/>
  <c i="1" r="BA71"/>
  <c i="21" r="F39"/>
  <c i="1" r="BD76"/>
  <c i="21" r="J32"/>
  <c i="29" r="F38"/>
  <c i="1" r="BC85"/>
  <c i="3" r="J36"/>
  <c i="1" r="AW57"/>
  <c i="23" r="F37"/>
  <c i="1" r="BB78"/>
  <c i="12" r="J32"/>
  <c i="23" r="J36"/>
  <c i="1" r="AW78"/>
  <c i="39" r="F36"/>
  <c i="1" r="BA99"/>
  <c i="22" r="J36"/>
  <c i="1" r="AW77"/>
  <c i="4" r="F38"/>
  <c i="1" r="BC58"/>
  <c i="9" r="F36"/>
  <c i="1" r="BA63"/>
  <c i="13" r="F37"/>
  <c i="1" r="BB67"/>
  <c i="37" r="J32"/>
  <c r="F36"/>
  <c i="1" r="BA96"/>
  <c i="32" r="F39"/>
  <c i="1" r="BD89"/>
  <c r="BD88"/>
  <c i="23" r="F39"/>
  <c i="1" r="BD78"/>
  <c i="27" r="J36"/>
  <c i="1" r="AW83"/>
  <c i="10" r="J32"/>
  <c i="14" r="J36"/>
  <c i="1" r="AW68"/>
  <c i="26" r="F37"/>
  <c i="1" r="BB82"/>
  <c i="32" r="F37"/>
  <c i="1" r="BB89"/>
  <c r="BB88"/>
  <c r="AX88"/>
  <c i="3" r="F36"/>
  <c i="1" r="BA57"/>
  <c i="25" r="J36"/>
  <c i="1" r="AW80"/>
  <c i="18" r="J32"/>
  <c i="20" r="F38"/>
  <c i="1" r="BC75"/>
  <c i="14" r="F36"/>
  <c i="1" r="BA68"/>
  <c i="30" r="J32"/>
  <c i="31" r="J32"/>
  <c i="35" r="J36"/>
  <c i="1" r="AW94"/>
  <c i="35" r="F36"/>
  <c i="1" r="BA94"/>
  <c i="10" r="F38"/>
  <c i="1" r="BC64"/>
  <c r="AS54"/>
  <c i="41" r="F34"/>
  <c i="1" r="BA102"/>
  <c i="20" r="J36"/>
  <c i="1" r="AW75"/>
  <c i="38" r="F39"/>
  <c i="1" r="BD98"/>
  <c i="30" r="F38"/>
  <c i="1" r="BC86"/>
  <c i="3" r="F38"/>
  <c i="1" r="BC57"/>
  <c i="35" r="F38"/>
  <c i="1" r="BC94"/>
  <c i="42" r="F34"/>
  <c i="1" r="BA103"/>
  <c i="15" r="J36"/>
  <c i="1" r="AW69"/>
  <c i="34" r="F38"/>
  <c i="1" r="BC93"/>
  <c l="1" r="AG75"/>
  <c r="AG61"/>
  <c r="AG73"/>
  <c r="AG60"/>
  <c r="AG93"/>
  <c r="AG82"/>
  <c r="AG103"/>
  <c r="AG59"/>
  <c r="AG95"/>
  <c r="AG89"/>
  <c r="AW56"/>
  <c r="AG94"/>
  <c i="4" r="BK88"/>
  <c r="J88"/>
  <c r="J64"/>
  <c i="42" r="J59"/>
  <c i="1" r="AG102"/>
  <c r="AG101"/>
  <c r="AG99"/>
  <c r="AG98"/>
  <c r="AG96"/>
  <c r="AG91"/>
  <c r="AG87"/>
  <c r="AG86"/>
  <c r="AG85"/>
  <c r="AG84"/>
  <c r="AG83"/>
  <c r="AG80"/>
  <c r="AG79"/>
  <c r="AG78"/>
  <c r="AG77"/>
  <c r="AG76"/>
  <c r="AG72"/>
  <c r="AG71"/>
  <c r="AG70"/>
  <c r="AG69"/>
  <c r="AG68"/>
  <c r="AG67"/>
  <c r="AG66"/>
  <c r="AG65"/>
  <c r="AG64"/>
  <c r="AG63"/>
  <c r="AG62"/>
  <c i="3" r="J88"/>
  <c r="J64"/>
  <c i="1" r="AG56"/>
  <c i="2" r="J63"/>
  <c r="J88"/>
  <c r="J64"/>
  <c i="18" r="J35"/>
  <c i="1" r="AV72"/>
  <c r="AT72"/>
  <c r="AN72"/>
  <c i="24" r="J35"/>
  <c i="1" r="AV79"/>
  <c r="AT79"/>
  <c r="AN79"/>
  <c i="34" r="F35"/>
  <c i="1" r="AZ93"/>
  <c r="AG90"/>
  <c i="7" r="F35"/>
  <c i="1" r="AZ61"/>
  <c i="31" r="F35"/>
  <c i="1" r="AZ87"/>
  <c i="17" r="J35"/>
  <c i="1" r="AV71"/>
  <c r="AT71"/>
  <c r="AN71"/>
  <c r="BC74"/>
  <c r="AY74"/>
  <c i="33" r="J35"/>
  <c i="1" r="AV91"/>
  <c r="AT91"/>
  <c r="AN91"/>
  <c i="5" r="J35"/>
  <c i="1" r="AV59"/>
  <c r="AT59"/>
  <c r="AN59"/>
  <c i="37" r="F35"/>
  <c i="1" r="AZ96"/>
  <c i="27" r="F35"/>
  <c i="1" r="AZ83"/>
  <c i="17" r="F35"/>
  <c i="1" r="AZ71"/>
  <c r="AG92"/>
  <c r="AG88"/>
  <c i="30" r="F35"/>
  <c i="1" r="AZ86"/>
  <c i="31" r="J35"/>
  <c i="1" r="AV87"/>
  <c r="AT87"/>
  <c r="AN87"/>
  <c r="AU97"/>
  <c i="14" r="F35"/>
  <c i="1" r="AZ68"/>
  <c r="BB92"/>
  <c r="AX92"/>
  <c r="AG100"/>
  <c i="12" r="J35"/>
  <c i="1" r="AV66"/>
  <c r="AT66"/>
  <c r="AN66"/>
  <c i="23" r="J35"/>
  <c i="1" r="AV78"/>
  <c r="AT78"/>
  <c r="AN78"/>
  <c i="20" r="J35"/>
  <c i="1" r="AV75"/>
  <c r="AT75"/>
  <c r="AN75"/>
  <c i="15" r="J35"/>
  <c i="1" r="AV69"/>
  <c r="AT69"/>
  <c r="AN69"/>
  <c r="BB81"/>
  <c r="AX81"/>
  <c r="AG74"/>
  <c i="3" r="J35"/>
  <c i="1" r="AV57"/>
  <c r="AT57"/>
  <c i="27" r="J35"/>
  <c i="1" r="AV83"/>
  <c r="AT83"/>
  <c r="AN83"/>
  <c i="41" r="J33"/>
  <c i="1" r="AV102"/>
  <c r="AT102"/>
  <c r="AN102"/>
  <c r="BC92"/>
  <c r="AY92"/>
  <c i="26" r="F35"/>
  <c i="1" r="AZ82"/>
  <c i="42" r="J33"/>
  <c i="1" r="AV103"/>
  <c r="AT103"/>
  <c r="AN103"/>
  <c i="4" r="F35"/>
  <c i="1" r="AZ58"/>
  <c i="33" r="F35"/>
  <c i="1" r="AZ91"/>
  <c r="AZ90"/>
  <c r="AV90"/>
  <c r="AT90"/>
  <c r="AU81"/>
  <c i="16" r="J35"/>
  <c i="1" r="AV70"/>
  <c r="AT70"/>
  <c r="AN70"/>
  <c i="3" r="F35"/>
  <c i="1" r="AZ57"/>
  <c i="32" r="J35"/>
  <c i="1" r="AV89"/>
  <c r="AT89"/>
  <c r="AN89"/>
  <c i="2" r="J35"/>
  <c i="1" r="AV56"/>
  <c r="AT56"/>
  <c r="AN56"/>
  <c i="16" r="F35"/>
  <c i="1" r="AZ70"/>
  <c i="26" r="J35"/>
  <c i="1" r="AV82"/>
  <c r="AT82"/>
  <c r="AN82"/>
  <c i="10" r="F35"/>
  <c i="1" r="AZ64"/>
  <c r="BD97"/>
  <c i="25" r="F35"/>
  <c i="1" r="AZ80"/>
  <c i="29" r="F35"/>
  <c i="1" r="AZ85"/>
  <c i="40" r="F35"/>
  <c i="1" r="AZ101"/>
  <c r="AZ100"/>
  <c r="AV100"/>
  <c r="AT100"/>
  <c i="2" r="F35"/>
  <c i="1" r="AZ56"/>
  <c r="BA55"/>
  <c r="AW55"/>
  <c i="11" r="J35"/>
  <c i="1" r="AV65"/>
  <c r="AT65"/>
  <c r="AN65"/>
  <c r="AG97"/>
  <c r="BB74"/>
  <c r="AX74"/>
  <c r="AG81"/>
  <c r="BC97"/>
  <c r="AY97"/>
  <c i="9" r="J35"/>
  <c i="1" r="AV63"/>
  <c r="AT63"/>
  <c r="AN63"/>
  <c r="BB97"/>
  <c r="AX97"/>
  <c r="AU74"/>
  <c r="BA74"/>
  <c r="AW74"/>
  <c i="3" r="J32"/>
  <c i="1" r="AG57"/>
  <c i="10" r="J35"/>
  <c i="1" r="AV64"/>
  <c r="AT64"/>
  <c r="AN64"/>
  <c i="9" r="F35"/>
  <c i="1" r="AZ63"/>
  <c i="28" r="F35"/>
  <c i="1" r="AZ84"/>
  <c i="4" r="J35"/>
  <c i="1" r="AV58"/>
  <c r="AT58"/>
  <c i="25" r="J35"/>
  <c i="1" r="AV80"/>
  <c r="AT80"/>
  <c r="AN80"/>
  <c i="40" r="J35"/>
  <c i="1" r="AV101"/>
  <c r="AT101"/>
  <c r="AN101"/>
  <c r="BD74"/>
  <c i="41" r="F33"/>
  <c i="1" r="AZ102"/>
  <c i="23" r="F35"/>
  <c i="1" r="AZ78"/>
  <c i="12" r="F35"/>
  <c i="1" r="AZ66"/>
  <c i="39" r="J35"/>
  <c i="1" r="AV99"/>
  <c r="AT99"/>
  <c r="AN99"/>
  <c r="AU55"/>
  <c i="7" r="J35"/>
  <c i="1" r="AV61"/>
  <c r="AT61"/>
  <c r="AN61"/>
  <c i="28" r="J35"/>
  <c i="1" r="AV84"/>
  <c r="AT84"/>
  <c r="AN84"/>
  <c i="42" r="F33"/>
  <c i="1" r="AZ103"/>
  <c i="22" r="J35"/>
  <c i="1" r="AV77"/>
  <c r="AT77"/>
  <c r="AN77"/>
  <c i="30" r="J35"/>
  <c i="1" r="AV86"/>
  <c r="AT86"/>
  <c r="AN86"/>
  <c i="38" r="F35"/>
  <c i="1" r="AZ98"/>
  <c i="24" r="F35"/>
  <c i="1" r="AZ79"/>
  <c i="13" r="J35"/>
  <c i="1" r="AV67"/>
  <c r="AT67"/>
  <c r="AN67"/>
  <c r="BA81"/>
  <c r="AW81"/>
  <c i="5" r="F35"/>
  <c i="1" r="AZ59"/>
  <c i="32" r="F35"/>
  <c i="1" r="AZ89"/>
  <c r="AZ88"/>
  <c r="AV88"/>
  <c r="AT88"/>
  <c r="AN88"/>
  <c i="15" r="F35"/>
  <c i="1" r="AZ69"/>
  <c i="20" r="F35"/>
  <c i="1" r="AZ75"/>
  <c i="13" r="F35"/>
  <c i="1" r="AZ67"/>
  <c i="19" r="J35"/>
  <c i="1" r="AV73"/>
  <c r="AT73"/>
  <c r="AN73"/>
  <c i="18" r="F35"/>
  <c i="1" r="AZ72"/>
  <c i="38" r="J35"/>
  <c i="1" r="AV98"/>
  <c r="AT98"/>
  <c r="AN98"/>
  <c i="29" r="J35"/>
  <c i="1" r="AV85"/>
  <c r="AT85"/>
  <c r="AN85"/>
  <c r="AU92"/>
  <c i="14" r="J35"/>
  <c i="1" r="AV68"/>
  <c r="AT68"/>
  <c r="AN68"/>
  <c i="37" r="J35"/>
  <c i="1" r="AV96"/>
  <c r="AT96"/>
  <c r="AN96"/>
  <c r="BD55"/>
  <c r="BA92"/>
  <c r="AW92"/>
  <c r="BB55"/>
  <c r="AX55"/>
  <c i="6" r="J35"/>
  <c i="1" r="AV60"/>
  <c r="AT60"/>
  <c r="AN60"/>
  <c i="34" r="J35"/>
  <c i="1" r="AV93"/>
  <c r="AT93"/>
  <c r="AN93"/>
  <c i="35" r="F35"/>
  <c i="1" r="AZ94"/>
  <c i="21" r="F35"/>
  <c i="1" r="AZ76"/>
  <c i="36" r="J35"/>
  <c i="1" r="AV95"/>
  <c r="AT95"/>
  <c r="AN95"/>
  <c r="BD92"/>
  <c i="8" r="F35"/>
  <c i="1" r="AZ62"/>
  <c r="BC55"/>
  <c r="AY55"/>
  <c r="BD81"/>
  <c i="35" r="J35"/>
  <c i="1" r="AV94"/>
  <c r="AT94"/>
  <c r="AN94"/>
  <c i="39" r="F35"/>
  <c i="1" r="AZ99"/>
  <c i="11" r="F35"/>
  <c i="1" r="AZ65"/>
  <c i="19" r="F35"/>
  <c i="1" r="AZ73"/>
  <c i="8" r="J35"/>
  <c i="1" r="AV62"/>
  <c r="AT62"/>
  <c r="AN62"/>
  <c r="BC81"/>
  <c r="AY81"/>
  <c i="6" r="F35"/>
  <c i="1" r="AZ60"/>
  <c i="36" r="F35"/>
  <c i="1" r="AZ95"/>
  <c i="22" r="F35"/>
  <c i="1" r="AZ77"/>
  <c r="BA97"/>
  <c r="AW97"/>
  <c i="21" r="J35"/>
  <c i="1" r="AV76"/>
  <c r="AT76"/>
  <c r="AN76"/>
  <c i="4" l="1" r="BK87"/>
  <c r="J87"/>
  <c i="42" r="J39"/>
  <c i="1" r="AN100"/>
  <c i="41" r="J39"/>
  <c i="40" r="J41"/>
  <c i="39" r="J41"/>
  <c i="38" r="J41"/>
  <c i="37" r="J41"/>
  <c i="36" r="J41"/>
  <c i="35" r="J41"/>
  <c i="1" r="AN90"/>
  <c i="34" r="J41"/>
  <c i="33" r="J41"/>
  <c i="32" r="J41"/>
  <c i="31" r="J41"/>
  <c i="30" r="J41"/>
  <c i="29" r="J41"/>
  <c i="28" r="J41"/>
  <c i="27" r="J41"/>
  <c i="26" r="J41"/>
  <c i="25" r="J41"/>
  <c i="24" r="J41"/>
  <c i="23" r="J41"/>
  <c i="22" r="J41"/>
  <c i="21" r="J41"/>
  <c i="20" r="J41"/>
  <c i="19" r="J41"/>
  <c i="18" r="J41"/>
  <c i="17" r="J41"/>
  <c i="16" r="J41"/>
  <c i="15" r="J41"/>
  <c i="14" r="J41"/>
  <c i="13" r="J41"/>
  <c i="12" r="J41"/>
  <c i="11" r="J41"/>
  <c i="10" r="J41"/>
  <c i="9" r="J41"/>
  <c i="8" r="J41"/>
  <c i="7" r="J41"/>
  <c i="6" r="J41"/>
  <c i="5" r="J41"/>
  <c i="1" r="AN57"/>
  <c i="3" r="J41"/>
  <c i="2" r="J41"/>
  <c i="1" r="AZ92"/>
  <c r="AV92"/>
  <c r="AT92"/>
  <c r="AN92"/>
  <c r="AZ55"/>
  <c r="AV55"/>
  <c r="AT55"/>
  <c r="BA54"/>
  <c r="AW54"/>
  <c r="AK30"/>
  <c i="4" r="J32"/>
  <c i="1" r="AG58"/>
  <c r="AG55"/>
  <c r="AG54"/>
  <c r="AK26"/>
  <c r="BB54"/>
  <c r="W31"/>
  <c r="AU54"/>
  <c r="BC54"/>
  <c r="W32"/>
  <c r="AZ81"/>
  <c r="AV81"/>
  <c r="AT81"/>
  <c r="AN81"/>
  <c r="AZ97"/>
  <c r="AV97"/>
  <c r="AT97"/>
  <c r="AN97"/>
  <c r="AZ74"/>
  <c r="AV74"/>
  <c r="AT74"/>
  <c r="AN74"/>
  <c r="BD54"/>
  <c r="W33"/>
  <c i="4" l="1" r="J41"/>
  <c r="J63"/>
  <c i="1" r="AN58"/>
  <c r="AN55"/>
  <c r="AX54"/>
  <c r="AZ54"/>
  <c r="W29"/>
  <c r="W30"/>
  <c r="AY54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<sst xmlns="http://schemas.openxmlformats.org/spreadsheetml/2006/main">
  <si>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</si>
  <si>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</si>
  <si>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</si>
  <si>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</si>
  <si>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</si>
  <si>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{975e237a-45ed-4731-b1c5-a7eed6f6cb56}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</si>
  <si>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</si>
  <si>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</si>
  <si>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</si>
  <si>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</si>
  <si>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</si>
  <si>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</si>
  <si>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</si>
  <si>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</si>
  <si>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650190175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</si>
  <si>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</si>
  <si>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</si>
  <si>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Souvislá výměna kolejnic v obvodu Správy tratí Ústí nad Labem pro rok 2023_OPRAVA Č. 1</t>
  </si>
  <si>
    <t>KSO:</t>
  </si>
  <si>
    <t/>
  </si>
  <si>
    <t>CC-CZ:</t>
  </si>
  <si>
    <t>Místo:</t>
  </si>
  <si>
    <t xml:space="preserve"> </t>
  </si>
  <si>
    <t>Datum:</t>
  </si>
  <si>
    <t>14. 12. 2022</t>
  </si>
  <si>
    <t>Zadavatel:</t>
  </si>
  <si>
    <t>IČ:</t>
  </si>
  <si>
    <t>OŘ Ústí nad Labem</t>
  </si>
  <si>
    <t>DIČ:</t>
  </si>
  <si>
    <t>Uchazeč:</t>
  </si>
  <si>
    <t>Vyplň údaj</t>
  </si>
  <si>
    <t>Projektant:</t>
  </si>
  <si>
    <t>True</t>
  </si>
  <si>
    <t>Zpracovatel:</t>
  </si>
  <si>
    <t>Tomáš Šrédl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</si>
  <si>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</si>
  <si>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</si>
  <si>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</si>
  <si>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</si>
  <si>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</si>
  <si>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</si>
  <si>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</si>
  <si>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</si>
  <si>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</si>
  <si>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</si>
  <si>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</si>
  <si>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</si>
  <si>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</si>
  <si>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</si>
  <si>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</si>
  <si>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</si>
  <si>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</si>
  <si>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</si>
  <si>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</si>
  <si>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</si>
  <si>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</si>
  <si>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</si>
  <si>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</si>
  <si>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</si>
  <si>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</si>
  <si>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</si>
  <si>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</si>
  <si>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</si>
  <si>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</si>
  <si>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</si>
  <si>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</si>
  <si>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</si>
  <si>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</si>
  <si>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</si>
  <si>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</si>
  <si>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</si>
  <si>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</si>
  <si>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</si>
  <si>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</si>
  <si>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</si>
  <si>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</si>
  <si>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TO Litoměřice</t>
  </si>
  <si>
    <t>STA</t>
  </si>
  <si>
    <t>1</t>
  </si>
  <si>
    <t>{bff0e9fc-e7ed-4029-b2dc-cb8347a6f40d}</t>
  </si>
  <si>
    <t>2</t>
  </si>
  <si>
    <t>/</t>
  </si>
  <si>
    <t>01.1</t>
  </si>
  <si>
    <t>SO 01.1 - km 386,750 – 386,870</t>
  </si>
  <si>
    <t>Soupis</t>
  </si>
  <si>
    <t>{3ac406dc-b159-48c1-90b7-e3d56b35a2d2}</t>
  </si>
  <si>
    <t>01.2</t>
  </si>
  <si>
    <t>SO 01.2 - km 386,950 – 387,170</t>
  </si>
  <si>
    <t>{c6567e7e-bf77-4b2e-bc6d-ee42caa38aa5}</t>
  </si>
  <si>
    <t>01.3</t>
  </si>
  <si>
    <t>SO 01. 3 - km 391,410 – 391,645</t>
  </si>
  <si>
    <t>{e8ddfda1-7470-42e1-a491-8ed84c8954d7}</t>
  </si>
  <si>
    <t>01.4</t>
  </si>
  <si>
    <t>SO 01.4 - km 393,650 – 394,095</t>
  </si>
  <si>
    <t>{3735cae0-9c8d-4807-ade9-b5fe8b2c3ed1}</t>
  </si>
  <si>
    <t>01.5</t>
  </si>
  <si>
    <t>SO 01.5 - km 401,650 – 401,970</t>
  </si>
  <si>
    <t>{1b264e1b-fc1c-44bf-a931-d15c1d74678c}</t>
  </si>
  <si>
    <t>01.6</t>
  </si>
  <si>
    <t>SO 01.6 - km 401,650 - 401,970</t>
  </si>
  <si>
    <t>{cc3a61d0-6160-4e64-9729-fe667105776d}</t>
  </si>
  <si>
    <t>01.7</t>
  </si>
  <si>
    <t>SO 01.7 - km 404,220 – 404,440</t>
  </si>
  <si>
    <t>{4d557618-b8f3-4321-a89f-31d75ee9d8f6}</t>
  </si>
  <si>
    <t>01.8</t>
  </si>
  <si>
    <t>SO 01.8 - km 404,650 - 404,950</t>
  </si>
  <si>
    <t>{09d68a1e-35df-4f81-ab70-87e646024e31}</t>
  </si>
  <si>
    <t>01.9</t>
  </si>
  <si>
    <t>SO 01.9 - km 407,340 - 407,590</t>
  </si>
  <si>
    <t>{8be06145-53c5-4fa9-858a-c9762e9818eb}</t>
  </si>
  <si>
    <t>01.10</t>
  </si>
  <si>
    <t>SO 01.10 - km 409,300 - 409,600</t>
  </si>
  <si>
    <t>{d8e95964-86c6-4f17-bf7a-3d7f6d6f7bc3}</t>
  </si>
  <si>
    <t>01.11</t>
  </si>
  <si>
    <t>SO 01.11 - km 407,340 - 407,590</t>
  </si>
  <si>
    <t>{48e64c6b-6241-4ddb-b8af-0ea418d8f9d1}</t>
  </si>
  <si>
    <t>01.12</t>
  </si>
  <si>
    <t>SO 01.12 - km 413,980 - 414,100</t>
  </si>
  <si>
    <t>{a9fc860f-14cd-494a-bc17-d3042e2d14cc}</t>
  </si>
  <si>
    <t>01.13</t>
  </si>
  <si>
    <t>SO 01.13 - km 415,290 - 415,480</t>
  </si>
  <si>
    <t>{6ef85ecd-0838-4ff4-b685-0aef74a93ccd}</t>
  </si>
  <si>
    <t>01.14</t>
  </si>
  <si>
    <t>SO 01.14 - km 415,900 - 416,095</t>
  </si>
  <si>
    <t>{cdbb2982-5541-42c2-91a8-8e8d147d3fc0}</t>
  </si>
  <si>
    <t>01.15</t>
  </si>
  <si>
    <t>SO 01.15 - km 416,570 - 416,785</t>
  </si>
  <si>
    <t>{b02bf964-468e-4d93-8f3e-9027eefcbde1}</t>
  </si>
  <si>
    <t>01.16</t>
  </si>
  <si>
    <t>SO 01.16 - km 417,020 - 417,150</t>
  </si>
  <si>
    <t>{d788e037-3ba5-479a-9961-3c173331ce5e}</t>
  </si>
  <si>
    <t>01.17</t>
  </si>
  <si>
    <t>SO 01.17 - km 421,710 - 422,190</t>
  </si>
  <si>
    <t>{88cd2fac-4f23-4f57-ad5b-5039228835f8}</t>
  </si>
  <si>
    <t>01.18</t>
  </si>
  <si>
    <t>SO 01.18 - km 422,690 - 422,930</t>
  </si>
  <si>
    <t>{5e3e992e-62d2-42b9-9fb7-c8a5be80976e}</t>
  </si>
  <si>
    <t>SO 02</t>
  </si>
  <si>
    <t>TO Děčín východ</t>
  </si>
  <si>
    <t>{78c5b7f2-a214-4f9f-9e9f-2b5593aca1e2}</t>
  </si>
  <si>
    <t>02.1</t>
  </si>
  <si>
    <t>SO 02.1 - km 426,825 - 427,165</t>
  </si>
  <si>
    <t>{45b5b408-47f9-4e39-bb45-126914e2e103}</t>
  </si>
  <si>
    <t>02.2</t>
  </si>
  <si>
    <t>SO 02.2 - km 427,550 - 427,700</t>
  </si>
  <si>
    <t>{2c1a4513-1acf-4f4d-aa62-dd5a092ae802}</t>
  </si>
  <si>
    <t>02.3</t>
  </si>
  <si>
    <t>SO 02.3 - km 424,300 - 424,630</t>
  </si>
  <si>
    <t>{68a966ca-9e3e-4f32-aeff-5ecc08d2a666}</t>
  </si>
  <si>
    <t>02.4</t>
  </si>
  <si>
    <t>SO 02.4 - km 425,300 - 425,600</t>
  </si>
  <si>
    <t>{fd1e8f0c-2642-47e7-ac9e-5fe387a85c4f}</t>
  </si>
  <si>
    <t>02.5</t>
  </si>
  <si>
    <t>SO 02.5 - km 0,360 - 0,760</t>
  </si>
  <si>
    <t>{75fb7310-bd9a-41a9-a85e-30b12e451366}</t>
  </si>
  <si>
    <t>02.6</t>
  </si>
  <si>
    <t>SO 02.6 - km 1,770 - 2,000</t>
  </si>
  <si>
    <t>{10c210db-605d-4bfc-b400-8f777f5f467f}</t>
  </si>
  <si>
    <t>SO 03</t>
  </si>
  <si>
    <t>1. a 2. TK Lovosice - Prackovice</t>
  </si>
  <si>
    <t>{495f1ddc-c433-4ffb-b010-22924da98b42}</t>
  </si>
  <si>
    <t>03.1</t>
  </si>
  <si>
    <t>SO 03.1 - SVK na 1. TK v km 498,660 - 499,205</t>
  </si>
  <si>
    <t>{81cf8467-014c-4fc6-8a63-1bf1ae97ed4d}</t>
  </si>
  <si>
    <t>03.2</t>
  </si>
  <si>
    <t>SO 03.2 - SVK na 1. TK v km 500,370 - 501,100</t>
  </si>
  <si>
    <t>{3dfce3df-98cf-42ef-a9a7-cb1b8eb247ba}</t>
  </si>
  <si>
    <t>03.3</t>
  </si>
  <si>
    <t>SO 03.3 - úprava GPK na 1. TK</t>
  </si>
  <si>
    <t>{038f4635-f018-4cdb-8bda-310b477346c0}</t>
  </si>
  <si>
    <t>03.4</t>
  </si>
  <si>
    <t>SO 03.4 - svěrky na 1. TK v km 501,250 - 501,500</t>
  </si>
  <si>
    <t>{8e271415-cbfd-4a2d-94ff-7b154c41bb89}</t>
  </si>
  <si>
    <t>03.5</t>
  </si>
  <si>
    <t>SO 03.5 - svěrky na 2. TK v km 500,400 - 501,050</t>
  </si>
  <si>
    <t>{095f8698-926c-46e7-8a4c-2071edc2a9d8}</t>
  </si>
  <si>
    <t>03.6</t>
  </si>
  <si>
    <t>SO 03.6 - svěrky na 2. TK v km 501,250 - 501,500</t>
  </si>
  <si>
    <t>{212f162d-b164-4da6-8aa0-c91a76872eb0}</t>
  </si>
  <si>
    <t>SO 04</t>
  </si>
  <si>
    <t>2. TK Povrly - Děčín hl.n.</t>
  </si>
  <si>
    <t>{d6bd700d-051f-453c-a93e-9d4a32bfcba1}</t>
  </si>
  <si>
    <t>04.1</t>
  </si>
  <si>
    <t>SO 04.1 - 2. TK v km 534,010 - 534,190</t>
  </si>
  <si>
    <t>{5374adfe-c8d3-4dc5-a723-cf4df547a92d}</t>
  </si>
  <si>
    <t>SO 05</t>
  </si>
  <si>
    <t>TK Úpořiny - Radejčín</t>
  </si>
  <si>
    <t>{7e124735-bc8d-431f-940f-87f49ba22ee3}</t>
  </si>
  <si>
    <t>05.1</t>
  </si>
  <si>
    <t>SO 05.1 - SVK na TK v km 16,385 - 16,705</t>
  </si>
  <si>
    <t>{f716be4e-6435-41ea-af04-17465a3cc21a}</t>
  </si>
  <si>
    <t>SO 06</t>
  </si>
  <si>
    <t>TO Ústí nad Labem západ</t>
  </si>
  <si>
    <t>{82977016-1242-4a07-bd1a-ececbf3aed1e}</t>
  </si>
  <si>
    <t>06.1</t>
  </si>
  <si>
    <t>SO 06.1 - UL západ - Chabařovice 1. TK</t>
  </si>
  <si>
    <t>{de9c214b-6169-4732-b19a-623b332f9776}</t>
  </si>
  <si>
    <t>06.2</t>
  </si>
  <si>
    <t>SO 06.2 - UL západ - 601. SK</t>
  </si>
  <si>
    <t>{919b8681-7cda-4320-b457-ea158d1bd1b8}</t>
  </si>
  <si>
    <t>06.3</t>
  </si>
  <si>
    <t>SO 06.3 - UL západ - 137. SK</t>
  </si>
  <si>
    <t>{a30b436a-ab93-4c68-a18b-3b389f5c4504}</t>
  </si>
  <si>
    <t>06.4</t>
  </si>
  <si>
    <t>SO 06.4 - UL západ - 602, 602 D SK</t>
  </si>
  <si>
    <t>{66c7101c-1c3e-40b4-9fb5-a9b24f201f1d}</t>
  </si>
  <si>
    <t>SO 07</t>
  </si>
  <si>
    <t>TO Česká Kamenice</t>
  </si>
  <si>
    <t>{58de0b2a-7a5b-41bb-9f40-970c4925ed78}</t>
  </si>
  <si>
    <t>07.1</t>
  </si>
  <si>
    <t>SO 07.1 - Františkov n. Pl. 3. SK</t>
  </si>
  <si>
    <t>{e1bbab3b-76f8-4b6b-a523-80433e0f6726}</t>
  </si>
  <si>
    <t>07.2</t>
  </si>
  <si>
    <t>SO 07.2 - Rybniště - Krásná Lípa</t>
  </si>
  <si>
    <t>{e9f5a1e1-63b9-44c9-bafc-b0f51a0377f3}</t>
  </si>
  <si>
    <t>SO 08</t>
  </si>
  <si>
    <t>TO Rumburk</t>
  </si>
  <si>
    <t>{d98d6f31-e801-48a6-82b6-b65358f75dac}</t>
  </si>
  <si>
    <t>08.1</t>
  </si>
  <si>
    <t>SO 08.1 - Mikulášovice d.n - Panský</t>
  </si>
  <si>
    <t>{64103166-0cd6-43d2-acf9-1511c5b9f607}</t>
  </si>
  <si>
    <t>09</t>
  </si>
  <si>
    <t>Materiál dodávaný objednatelem - NEOCEŇOVAT</t>
  </si>
  <si>
    <t>{32d8ad02-8cdf-4131-b85f-4235661c4075}</t>
  </si>
  <si>
    <t>10</t>
  </si>
  <si>
    <t>VRN</t>
  </si>
  <si>
    <t>{cc5bb7a3-b953-4e93-b9e2-d1f5b6a841df}</t>
  </si>
  <si>
    <t>KRYCÍ LIST SOUPISU PRACÍ</t>
  </si>
  <si>
    <t>Objekt:</t>
  </si>
  <si>
    <t>SO 01 - TO Litoměřice</t>
  </si>
  <si>
    <t>Soupis:</t>
  </si>
  <si>
    <t>01.1 - SO 01.1 - km 386,750 – 386,870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</si>
  <si>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</si>
  <si>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</si>
  <si>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</si>
  <si>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</si>
  <si>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</si>
  <si>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</si>
  <si>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</si>
  <si>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</si>
  <si>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</si>
  <si>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</si>
  <si>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</si>
  <si>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</si>
  <si>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</si>
  <si>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</si>
  <si>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</si>
  <si>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</si>
  <si>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</si>
  <si>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</si>
  <si>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</si>
  <si>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</si>
  <si>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</si>
  <si>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</si>
  <si>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</si>
  <si>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</si>
  <si>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</si>
  <si>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5907020006</t>
  </si>
  <si>
    <t>Souvislá výměna kolejnic stávající upevnění, tvar UIC60, 60E2.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</si>
  <si>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m</t>
  </si>
  <si>
    <t>Sborník UOŽI 01 2023</t>
  </si>
  <si>
    <t>4</t>
  </si>
  <si>
    <t>-1837650731</t>
  </si>
  <si>
    <t>VV</t>
  </si>
  <si>
    <t>"km 386,750 – 386,870"120</t>
  </si>
  <si>
    <t>5907020011</t>
  </si>
  <si>
    <t>Souvislá výměna kolejnic stávající upevnění, tvar R65.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</si>
  <si>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993670968</t>
  </si>
  <si>
    <t>3</t>
  </si>
  <si>
    <t>5908052010</t>
  </si>
  <si>
    <t>Výměna podložky pryžové pod patu kolejnice. Poznámka: 1. V cenách jsou započteny náklady na demontáž upevňovadel, výměnu součásti, montáž upevňovadel a ošetření součástí mazivem. 2. V cenách nejsou obsaženy náklady na dodávku materiálu.</t>
  </si>
  <si>
    <t>kus</t>
  </si>
  <si>
    <t>2101924409</t>
  </si>
  <si>
    <t>M</t>
  </si>
  <si>
    <t>5958158020</t>
  </si>
  <si>
    <t>Podložka pryžová pod patu kolejnice R65 183/151/6</t>
  </si>
  <si>
    <t>8</t>
  </si>
  <si>
    <t>-1228774700</t>
  </si>
  <si>
    <t>5908050005</t>
  </si>
  <si>
    <t>Výměna upevnění podkladnicového komplet. Poznámka: 1. V cenách jsou započteny náklady na demontáž, výměnu a montáž, ošetření součástí mazivem a naložení výzisku na dopravní prostředek. 2. V cenách nejsou obsaženy náklady na vrtání pražce a dodávku materiálu.</t>
  </si>
  <si>
    <t>-1358648106</t>
  </si>
  <si>
    <t>6</t>
  </si>
  <si>
    <t>5958128010</t>
  </si>
  <si>
    <t>Komplety ŽS 4 (šroub RS 1, matice M 24, podložka Fe6, svěrka ŽS4)</t>
  </si>
  <si>
    <t>151288322</t>
  </si>
  <si>
    <t>7</t>
  </si>
  <si>
    <t>5910020120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</si>
  <si>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</si>
  <si>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</si>
  <si>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-720527048</t>
  </si>
  <si>
    <t>5910020110</t>
  </si>
  <si>
    <t>Svařování kolejnic termitem plný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</si>
  <si>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1040946122</t>
  </si>
  <si>
    <t>9</t>
  </si>
  <si>
    <t>5910020310</t>
  </si>
  <si>
    <t>Svařování kolejnic termitem plný předehřev standardní spára svar přechodový tv. R65/UIC60.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</si>
  <si>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215216464</t>
  </si>
  <si>
    <t>5910040240</t>
  </si>
  <si>
    <t>Umožnění volné dilatace kolejnice bez demontáže nebo montáže upevňovadel s osazením a odstraněním kluzných podložek rozdělení pražců "e". Poznámka: 1. V cenách jsou započteny náklady na uvolnění, demontáž a rovnoměrné prodloužení nebo zkrácení kolejnice,</t>
  </si>
  <si>
    <t>Sborník UOŽI 01 2022</t>
  </si>
  <si>
    <t>1409735719</t>
  </si>
  <si>
    <t>120*2+100*2</t>
  </si>
  <si>
    <t>11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</si>
  <si>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</si>
  <si>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</si>
  <si>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-964930099</t>
  </si>
  <si>
    <t>12</t>
  </si>
  <si>
    <t>5910035020</t>
  </si>
  <si>
    <t>Dosažení dovolené upínací teploty v BK prodloužením kolejnicového pásu v koleji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</si>
  <si>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-1875557036</t>
  </si>
  <si>
    <t>13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</si>
  <si>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</si>
  <si>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</si>
  <si>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512</t>
  </si>
  <si>
    <t>158641579</t>
  </si>
  <si>
    <t>14</t>
  </si>
  <si>
    <t>7497351560</t>
  </si>
  <si>
    <t>Montáž přímého ukolejnění na elektrizovaných tratích nebo v kolejových obvodech</t>
  </si>
  <si>
    <t>718830986</t>
  </si>
  <si>
    <t>5907050110</t>
  </si>
  <si>
    <t>Dělení kolejnic kyslíkem, soustavy UIC60 nebo R65. Poznámka: 1. V cenách jsou započteny náklady na manipulaci, podložení, označení a provedení řezu kolejnice.</t>
  </si>
  <si>
    <t>-476361162</t>
  </si>
  <si>
    <t>24+16</t>
  </si>
  <si>
    <t>16</t>
  </si>
  <si>
    <t>5910063901R</t>
  </si>
  <si>
    <t>Obnovení šuntové citlivosti před ukončením výlukové etapy</t>
  </si>
  <si>
    <t>km</t>
  </si>
  <si>
    <t>-1655793580</t>
  </si>
  <si>
    <t>"km 386,750-386,870" 0,120</t>
  </si>
  <si>
    <t>17</t>
  </si>
  <si>
    <t>9902900400</t>
  </si>
  <si>
    <t>Složení objemnějšího kusového materiálu, vybouraných hmot Poznámka: 1. Ceny jsou určeny pro skládání materiálu z vlastních zásob objednatele.</t>
  </si>
  <si>
    <t>t</t>
  </si>
  <si>
    <t>-1195022740</t>
  </si>
  <si>
    <t>OPRAVA Č. 1</t>
  </si>
  <si>
    <t>"kolejnice v Duchcově"120*0,06003</t>
  </si>
  <si>
    <t>18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</si>
  <si>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</si>
  <si>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</si>
  <si>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-1115188701</t>
  </si>
  <si>
    <t>kolejnice v Duchcově</t>
  </si>
  <si>
    <t>120*0,06003</t>
  </si>
  <si>
    <t>výzisk - kolejnice</t>
  </si>
  <si>
    <t>120*0,06498</t>
  </si>
  <si>
    <t>Součet</t>
  </si>
  <si>
    <t>19</t>
  </si>
  <si>
    <t>9902200600</t>
  </si>
  <si>
    <t>Doprava obousměrná mechanizací o nosnosti přes 3,5 t objemnějšího kusového materiálu (prefabrikátů, stožárů, výhybek, rozvaděčů, vybouraných hmot atd.) do 80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</si>
  <si>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2067619864</t>
  </si>
  <si>
    <t>kolejnice z Duchcova</t>
  </si>
  <si>
    <t>20</t>
  </si>
  <si>
    <t>9902200100</t>
  </si>
  <si>
    <t>Doprava obousměrná mechanizací o nosnosti přes 3,5 t objemnějšího kusového materiálu (prefabrikátů, stožárů, výhybek, rozvaděčů, vybouraných hmot atd.) do 10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</si>
  <si>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1692014839</t>
  </si>
  <si>
    <t>9902100100</t>
  </si>
  <si>
    <t>Doprava obousměrná mechanizací o nosnosti přes 3,5 t sypanin (kameniva, písku, suti, dlažebních kostek, atd.) do 10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</si>
  <si>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168841711</t>
  </si>
  <si>
    <t>výzisk - upevn.</t>
  </si>
  <si>
    <t>0,108</t>
  </si>
  <si>
    <t>22</t>
  </si>
  <si>
    <t>9902100300</t>
  </si>
  <si>
    <t>Doprava obousměrná mechanizací o nosnosti přes 3,5 t sypanin (kameniva, písku, suti, dlažebních kostek, atd.) do 30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</si>
  <si>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-451569038</t>
  </si>
  <si>
    <t>výzisk - podl. na skládku</t>
  </si>
  <si>
    <t>0,094</t>
  </si>
  <si>
    <t>23</t>
  </si>
  <si>
    <t>9909000400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</si>
  <si>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</si>
  <si>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-516486432</t>
  </si>
  <si>
    <t>24</t>
  </si>
  <si>
    <t>9902300600</t>
  </si>
  <si>
    <t>Doprava jednosměrná mechanizací o nosnosti přes 3,5 t sypanin (kameniva, písku, suti, dlažebních kostek, atd.) do 80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</si>
  <si>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-1856266405</t>
  </si>
  <si>
    <t>nový mat - kompl.+ podl.</t>
  </si>
  <si>
    <t>0,108+0,094</t>
  </si>
  <si>
    <t>01.2 - SO 01.2 - km 386,950 – 387,170</t>
  </si>
  <si>
    <t>1362752257</t>
  </si>
  <si>
    <t>"km 386,950 – 387,170 PP" 220</t>
  </si>
  <si>
    <t>"km 386,950 – 387,020 LP" 70</t>
  </si>
  <si>
    <t>-723854501</t>
  </si>
  <si>
    <t>1480015577</t>
  </si>
  <si>
    <t>-957700401</t>
  </si>
  <si>
    <t>-257434293</t>
  </si>
  <si>
    <t>2132960095</t>
  </si>
  <si>
    <t>5910021110</t>
  </si>
  <si>
    <t>Svařování kolejnic termitem zkrácený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</si>
  <si>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67794021</t>
  </si>
  <si>
    <t>-11940036</t>
  </si>
  <si>
    <t>2000830394</t>
  </si>
  <si>
    <t>1958500564</t>
  </si>
  <si>
    <t>220+70+200</t>
  </si>
  <si>
    <t>87464885</t>
  </si>
  <si>
    <t>838113621</t>
  </si>
  <si>
    <t>-291220489</t>
  </si>
  <si>
    <t>30+20</t>
  </si>
  <si>
    <t>2008858358</t>
  </si>
  <si>
    <t>220*0,06003</t>
  </si>
  <si>
    <t>1861684952</t>
  </si>
  <si>
    <t>150*0,06003</t>
  </si>
  <si>
    <t>1245904400</t>
  </si>
  <si>
    <t>-4965790</t>
  </si>
  <si>
    <t>308233735</t>
  </si>
  <si>
    <t>0,202</t>
  </si>
  <si>
    <t>-1961885662</t>
  </si>
  <si>
    <t>0,171</t>
  </si>
  <si>
    <t>1160362343</t>
  </si>
  <si>
    <t>-1418786423</t>
  </si>
  <si>
    <t>0,202+0,171</t>
  </si>
  <si>
    <t>01.3 - SO 01. 3 - km 391,410 – 391,645</t>
  </si>
  <si>
    <t>-942751613</t>
  </si>
  <si>
    <t>"km 391,410 – 391,645 PP, LP" 235+235</t>
  </si>
  <si>
    <t>5907015006</t>
  </si>
  <si>
    <t>Ojedinělá výměna kolejnic stávající upevnění, tvar UIC60, 60E2.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</si>
  <si>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319508439</t>
  </si>
  <si>
    <t>"v km 391,645"5</t>
  </si>
  <si>
    <t>905091411</t>
  </si>
  <si>
    <t>810+60</t>
  </si>
  <si>
    <t>276493955</t>
  </si>
  <si>
    <t>5958158030</t>
  </si>
  <si>
    <t>Podložka pryžová pod patu kolejnice WU 7 174x152x7 (Vossloh)</t>
  </si>
  <si>
    <t>-402148424</t>
  </si>
  <si>
    <t>376001293</t>
  </si>
  <si>
    <t>81+68</t>
  </si>
  <si>
    <t>386018894</t>
  </si>
  <si>
    <t>5958125000</t>
  </si>
  <si>
    <t>Komplety s antikorozní úpravou Skl 14 (svěrka Skl14, vrtule R1, podložka Uls7)</t>
  </si>
  <si>
    <t>-1709566082</t>
  </si>
  <si>
    <t>503911810</t>
  </si>
  <si>
    <t>1448613234</t>
  </si>
  <si>
    <t>1055550783</t>
  </si>
  <si>
    <t>-1003872789</t>
  </si>
  <si>
    <t>-2055319655</t>
  </si>
  <si>
    <t>235*2+5+(100*2)</t>
  </si>
  <si>
    <t>-2536016</t>
  </si>
  <si>
    <t>5913070010</t>
  </si>
  <si>
    <t>Demontáž betonové přejezdové konstrukce část vnější a vnitřní bez závěrných zídek. Poznámka: 1. V cenách jsou započteny náklady na demontáž konstrukce a naložení na dopravní prostředek.</t>
  </si>
  <si>
    <t>-1257636362</t>
  </si>
  <si>
    <t>"km 391,555 P2950"9,6</t>
  </si>
  <si>
    <t>5913075010</t>
  </si>
  <si>
    <t>Montáž betonové přejezdové konstrukce část vnější a vnitřní bez závěrných zídek. Poznámka: 1. V cenách jsou započteny náklady na montáž konstrukce. 2. V cenách nejsou obsaženy náklady na dodávku materiálu.</t>
  </si>
  <si>
    <t>1040079983</t>
  </si>
  <si>
    <t>5913065030</t>
  </si>
  <si>
    <t>Montáž dílů betonové přejezdové konstrukce v koleji náběhového klínu. Poznámka: 1. V cenách jsou započteny náklady na montáž dílů. 2. V cenách nejsou obsaženy náklady na dodávku materiálu.</t>
  </si>
  <si>
    <t>1228068324</t>
  </si>
  <si>
    <t>5910063010</t>
  </si>
  <si>
    <t>Opravné souvislé broušení kolejnic R260 head checking, povrchové vady, příčný a podélný profil hloubky do 2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</si>
  <si>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-1923462528</t>
  </si>
  <si>
    <t>"v km 391,300 - 391,420"120*2</t>
  </si>
  <si>
    <t>7592007050</t>
  </si>
  <si>
    <t>Demontáž počítacího bodu (senzoru) RSR 180</t>
  </si>
  <si>
    <t>-1272871308</t>
  </si>
  <si>
    <t>7592005050</t>
  </si>
  <si>
    <t>Montáž počítacího bodu (senzoru) RSR 180 - uložení a připevnění na určené místo, seřízení polohy, přezkoušení</t>
  </si>
  <si>
    <t>-188315667</t>
  </si>
  <si>
    <t>7594107330</t>
  </si>
  <si>
    <t>Demontáž kolejnicového lanového propojení z betonových pražců</t>
  </si>
  <si>
    <t>79929790</t>
  </si>
  <si>
    <t>"km 391,430"1</t>
  </si>
  <si>
    <t>7594105330</t>
  </si>
  <si>
    <t>Montáž lanového propojení kolejnicového na betonové pražce do 2,9 m - příčné nebo podélné propojení kolejnic přímých kolejí a na výhybkách; usazení pražců mezi souběžnými kolejemi nebo podél koleje; připevnění lanového propojení na pražce nebo montážní trámky</t>
  </si>
  <si>
    <t>16399651</t>
  </si>
  <si>
    <t>7594105015</t>
  </si>
  <si>
    <t>Vrtání kolejnic všech souprav elektrickou vrtačkou</t>
  </si>
  <si>
    <t>-1055562905</t>
  </si>
  <si>
    <t>7592007120</t>
  </si>
  <si>
    <t>Demontáž informačního bodu MIB 6</t>
  </si>
  <si>
    <t>-1545589522</t>
  </si>
  <si>
    <t>"v km 391,595"1</t>
  </si>
  <si>
    <t>25</t>
  </si>
  <si>
    <t>7592005120</t>
  </si>
  <si>
    <t>Montáž informačního bodu MIB 6 - uložení a připevnění na určené místo, seřízení, přezkoušení</t>
  </si>
  <si>
    <t>-1623773383</t>
  </si>
  <si>
    <t>26</t>
  </si>
  <si>
    <t>342803362</t>
  </si>
  <si>
    <t>27</t>
  </si>
  <si>
    <t>817786955</t>
  </si>
  <si>
    <t>28</t>
  </si>
  <si>
    <t>-2015526268</t>
  </si>
  <si>
    <t>48+22</t>
  </si>
  <si>
    <t>29</t>
  </si>
  <si>
    <t>451709038</t>
  </si>
  <si>
    <t>"km 386,750-387,170" 0,420</t>
  </si>
  <si>
    <t>"km 391,400-391,650"0,250</t>
  </si>
  <si>
    <t>30</t>
  </si>
  <si>
    <t>5905035110</t>
  </si>
  <si>
    <t>Výměna KL malou těžící mechanizací včetně lavičky pod ložnou plochou pražce lože otevřené. Poznámka: 1. V cenách jsou započteny náklady na odtěžení KL s použitím minirypadla, rozprostření výzisku na terén nebo naložení na dopravní prostředek, přehození kameniva, zřízení KL, úprava KL do profilu a jeho případné snížení pod patou kolejnice. U výměny KL v celém profilu včetně lavičky jsou v ceně započteny náklady na případné uvolnění, posun a dotažení pražce. 2. V cenách nejsou obsaženy náklady na úpravu směrového a výškového uspořádání, dodávku kameniva, následnou úpravu směrového a výškového uspořádání, dodávku a doplnění kameniva pro následnou úpravu směrového a výškového uspořádání, dopravu výzisku na skládku a skládkovné.</t>
  </si>
  <si>
    <t>m3</t>
  </si>
  <si>
    <t>1298393278</t>
  </si>
  <si>
    <t>"km 391,400"4</t>
  </si>
  <si>
    <t>"km 391,420"16,5</t>
  </si>
  <si>
    <t>31</t>
  </si>
  <si>
    <t>5955101005</t>
  </si>
  <si>
    <t>Kamenivo drcené štěrk frakce 31,5/63 třídy min. BII</t>
  </si>
  <si>
    <t>-345272481</t>
  </si>
  <si>
    <t>"výměna ŠL" 20,5*1,5</t>
  </si>
  <si>
    <t>32</t>
  </si>
  <si>
    <t>1334122699</t>
  </si>
  <si>
    <t>120*2*0,06003</t>
  </si>
  <si>
    <t>33</t>
  </si>
  <si>
    <t>5906015110</t>
  </si>
  <si>
    <t>Výměna pražce malou těžící mechanizací v KL otevřeném i zapuštěném pražec betonový příčný nevystrojený. Poznámka: 1. V cenách jsou započteny náklady na výměnu pražce za použití malé těžicí mechanizace, demontáž upevňovadel, odstranění KL a části stezky,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</si>
  <si>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1773347364</t>
  </si>
  <si>
    <t>34</t>
  </si>
  <si>
    <t>2107912924</t>
  </si>
  <si>
    <t>"kolejnice v Duchcově"120*2*0,06003</t>
  </si>
  <si>
    <t>"výzisk - kolejnice"(120*2)*0,06003</t>
  </si>
  <si>
    <t>"SB6"20*0,272</t>
  </si>
  <si>
    <t>"kolejnice na stavbu"5*0,06003</t>
  </si>
  <si>
    <t>35</t>
  </si>
  <si>
    <t>-848928550</t>
  </si>
  <si>
    <t>36</t>
  </si>
  <si>
    <t>-1950123005</t>
  </si>
  <si>
    <t>"výzisk - kolejnice"((120*2)+5)*0,06003</t>
  </si>
  <si>
    <t>"SB6 na stavbu"20*0,272</t>
  </si>
  <si>
    <t>37</t>
  </si>
  <si>
    <t>550746854</t>
  </si>
  <si>
    <t>38</t>
  </si>
  <si>
    <t>457708960</t>
  </si>
  <si>
    <t>"výzisk - podl. na skládku"0,181</t>
  </si>
  <si>
    <t>"výzisk KL na skládku"20,5*2,0</t>
  </si>
  <si>
    <t>39</t>
  </si>
  <si>
    <t>9902200300</t>
  </si>
  <si>
    <t>Doprava obousměrná mechanizací o nosnosti přes 3,5 t objemnějšího kusového materiálu (prefabrikátů, stožárů, výhybek, rozvaděčů, vybouraných hmot atd.) do 30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</si>
  <si>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-352434105</t>
  </si>
  <si>
    <t>"výzisk pražců na skládku"20*0,272</t>
  </si>
  <si>
    <t>40</t>
  </si>
  <si>
    <t>9902300200</t>
  </si>
  <si>
    <t>Doprava jednosměrná mechanizací o nosnosti přes 3,5 t sypanin (kameniva, písku, suti, dlažebních kostek, atd.) do 20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</si>
  <si>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-1894551459</t>
  </si>
  <si>
    <t>"nový štěrk"30,750</t>
  </si>
  <si>
    <t>41</t>
  </si>
  <si>
    <t>-858584831</t>
  </si>
  <si>
    <t>42</t>
  </si>
  <si>
    <t>9909000500</t>
  </si>
  <si>
    <t>Poplatek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</si>
  <si>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-1396183425</t>
  </si>
  <si>
    <t>"pražce"5,440</t>
  </si>
  <si>
    <t>43</t>
  </si>
  <si>
    <t>9909000110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</si>
  <si>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</si>
  <si>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-1572465779</t>
  </si>
  <si>
    <t>20,5*2,0</t>
  </si>
  <si>
    <t>44</t>
  </si>
  <si>
    <t>1596394954</t>
  </si>
  <si>
    <t>0,171+0,181</t>
  </si>
  <si>
    <t>01.4 - SO 01.4 - km 393,650 – 394,095</t>
  </si>
  <si>
    <t>ST Ústí nad Labem</t>
  </si>
  <si>
    <t>-1095817372</t>
  </si>
  <si>
    <t>"km 393,650 - 394,095" 445</t>
  </si>
  <si>
    <t>703481828</t>
  </si>
  <si>
    <t>5907010015</t>
  </si>
  <si>
    <t>Výměna LISŮ tvar UIC60, 60E2.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</si>
  <si>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1611844928</t>
  </si>
  <si>
    <t>"v km 393,897 LP"6</t>
  </si>
  <si>
    <t>5907010025</t>
  </si>
  <si>
    <t>Výměna LISŮ tvar R65.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</si>
  <si>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1676379399</t>
  </si>
  <si>
    <t>"v km 393,897 PP"6</t>
  </si>
  <si>
    <t>5957122090</t>
  </si>
  <si>
    <t>Lepený izolovaný styk tv. UIC60 z kolejnic vyšší jakosti délky asymetrický levý</t>
  </si>
  <si>
    <t>-177465007</t>
  </si>
  <si>
    <t>"3/3m"6</t>
  </si>
  <si>
    <t>5957128090</t>
  </si>
  <si>
    <t>Lepený izolovaný styk tv. R65 s tepelně zpracovanou hlavou délky asymetrické pravé</t>
  </si>
  <si>
    <t>1161716788</t>
  </si>
  <si>
    <t>1190454509</t>
  </si>
  <si>
    <t>1665</t>
  </si>
  <si>
    <t>389381987</t>
  </si>
  <si>
    <t>-1184794979</t>
  </si>
  <si>
    <t>330</t>
  </si>
  <si>
    <t>-1659771087</t>
  </si>
  <si>
    <t>-400936835</t>
  </si>
  <si>
    <t>261252206</t>
  </si>
  <si>
    <t>5910015010</t>
  </si>
  <si>
    <t>Odtavovací stykové svařování mobilní svářečkou kolejnic nových délky do 150 m tv. 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</si>
  <si>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-1287994458</t>
  </si>
  <si>
    <t>1234863289</t>
  </si>
  <si>
    <t>445*2+(100*2)</t>
  </si>
  <si>
    <t>-865309186</t>
  </si>
  <si>
    <t>-1857949260</t>
  </si>
  <si>
    <t>7594105010</t>
  </si>
  <si>
    <t>Odpojení a zpětné připojení lan propojovacích jednoho stykového transformátoru - včetně odpojení a připevnění lanového propojení na pražce nebo montážní trámky</t>
  </si>
  <si>
    <t>-1029254638</t>
  </si>
  <si>
    <t>"km 393,897"2</t>
  </si>
  <si>
    <t>-2017847847</t>
  </si>
  <si>
    <t>"v km 393,895"1</t>
  </si>
  <si>
    <t>238833662</t>
  </si>
  <si>
    <t>1969140045</t>
  </si>
  <si>
    <t>-948876115</t>
  </si>
  <si>
    <t>-828963895</t>
  </si>
  <si>
    <t>89+30</t>
  </si>
  <si>
    <t>-1358063682</t>
  </si>
  <si>
    <t>"km 393,650 - 394,100" 0,450</t>
  </si>
  <si>
    <t>1251456523</t>
  </si>
  <si>
    <t>"km 393,960"25</t>
  </si>
  <si>
    <t>"km 393,920"7,5</t>
  </si>
  <si>
    <t>29221363</t>
  </si>
  <si>
    <t>"výměna ŠL" 32,5*1,5</t>
  </si>
  <si>
    <t>2607235</t>
  </si>
  <si>
    <t>120*4*0,06003</t>
  </si>
  <si>
    <t>1154209051</t>
  </si>
  <si>
    <t>445*0,06498</t>
  </si>
  <si>
    <t>9902401200</t>
  </si>
  <si>
    <t>Doprava jednosměrná mechanizací o nosnosti přes 3,5 t objemnějšího kusového materiálu (prefabrikátů, stožárů, výhybek, rozvaděčů, vybouraných hmot atd.) do 350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</si>
  <si>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-1397544840</t>
  </si>
  <si>
    <t>"LIS"0,361+0,390</t>
  </si>
  <si>
    <t>-339741795</t>
  </si>
  <si>
    <t>233236608</t>
  </si>
  <si>
    <t>47067528</t>
  </si>
  <si>
    <t>0,406</t>
  </si>
  <si>
    <t>-1846607113</t>
  </si>
  <si>
    <t>"výzisk - podl. na skládku"0,350</t>
  </si>
  <si>
    <t>"výzisk KL na skládku"32,5*2,0</t>
  </si>
  <si>
    <t>-1664267323</t>
  </si>
  <si>
    <t>"nový štěrk"32,5*1,5</t>
  </si>
  <si>
    <t>91304656</t>
  </si>
  <si>
    <t>758231493</t>
  </si>
  <si>
    <t>32,5*2,0</t>
  </si>
  <si>
    <t>-478268141</t>
  </si>
  <si>
    <t>0,350+0,406</t>
  </si>
  <si>
    <t>01.5 - SO 01.5 - km 401,650 – 401,970</t>
  </si>
  <si>
    <t>-1142274723</t>
  </si>
  <si>
    <t>"km 401,650 - 401,970 PP" 320</t>
  </si>
  <si>
    <t>-17080136</t>
  </si>
  <si>
    <t>"v km 401,890 PP, LP"4+5</t>
  </si>
  <si>
    <t>5957122085</t>
  </si>
  <si>
    <t>Lepený izolovaný styk tv. UIC60 z kolejnic vyšší jakosti délky asymetrický pravý</t>
  </si>
  <si>
    <t>-1936275507</t>
  </si>
  <si>
    <t>"PP" 4</t>
  </si>
  <si>
    <t>5957119080</t>
  </si>
  <si>
    <t>Lepený izolovaný styk tv. UIC60 s tepelně zpracovanou hlavou délky 5,00 m</t>
  </si>
  <si>
    <t>-2040753050</t>
  </si>
  <si>
    <t>"LP"1</t>
  </si>
  <si>
    <t>1954020570</t>
  </si>
  <si>
    <t>2092710188</t>
  </si>
  <si>
    <t>5908050040</t>
  </si>
  <si>
    <t>Výměna upevnění bezpokladnicového komplet. Poznámka: 1. V cenách jsou započteny náklady na demontáž, výměnu a montáž, ošetření součástí mazivem a naložení výzisku na dopravní prostředek. 2. V cenách nejsou obsaženy náklady na vrtání pražce a dodávku materiálu.</t>
  </si>
  <si>
    <t>-1096245994</t>
  </si>
  <si>
    <t>5958128000</t>
  </si>
  <si>
    <t>Komplety Skl 14 (svěrka Skl 14, vrtule R1,podložka Uls7)</t>
  </si>
  <si>
    <t>1129712356</t>
  </si>
  <si>
    <t>-207091805</t>
  </si>
  <si>
    <t>-2058685968</t>
  </si>
  <si>
    <t>1015407168</t>
  </si>
  <si>
    <t>-257227142</t>
  </si>
  <si>
    <t>320*2+(100*2)</t>
  </si>
  <si>
    <t>-1435505125</t>
  </si>
  <si>
    <t>949662313</t>
  </si>
  <si>
    <t>-990931714</t>
  </si>
  <si>
    <t>"v km 401,640 - 401,980 LP"340</t>
  </si>
  <si>
    <t>739685860</t>
  </si>
  <si>
    <t>"km 401,889"2</t>
  </si>
  <si>
    <t>376084285</t>
  </si>
  <si>
    <t>"v km 401,895"1</t>
  </si>
  <si>
    <t>-1685463021</t>
  </si>
  <si>
    <t>-806420629</t>
  </si>
  <si>
    <t>1413481322</t>
  </si>
  <si>
    <t>-607852699</t>
  </si>
  <si>
    <t>64+22</t>
  </si>
  <si>
    <t>-1541883153</t>
  </si>
  <si>
    <t>120*3*0,06003</t>
  </si>
  <si>
    <t>-547840502</t>
  </si>
  <si>
    <t>320*0,06003</t>
  </si>
  <si>
    <t>-436769374</t>
  </si>
  <si>
    <t>"LIS"0,241+0,341</t>
  </si>
  <si>
    <t>1228842017</t>
  </si>
  <si>
    <t>-1088716723</t>
  </si>
  <si>
    <t>-1632851060</t>
  </si>
  <si>
    <t>0,250</t>
  </si>
  <si>
    <t>1201877103</t>
  </si>
  <si>
    <t>"výzisk - podl. na skládku"0,213</t>
  </si>
  <si>
    <t>-1642235235</t>
  </si>
  <si>
    <t>-971115431</t>
  </si>
  <si>
    <t>0,213+0,250</t>
  </si>
  <si>
    <t>01.6 - SO 01.6 - km 401,650 - 401,970</t>
  </si>
  <si>
    <t>5907030456</t>
  </si>
  <si>
    <t>Záměna kolejnic současně s výměnou pryžové podložky, tvar UIC60, 60E2. Poznámka: 1. V cenách jsou započteny náklady na demontáž upevňovadel, záměnu vnějšího a vnitřního pásu,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</si>
  <si>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-727595359</t>
  </si>
  <si>
    <t>"km 402,060 - 402,300" 240</t>
  </si>
  <si>
    <t>1508929416</t>
  </si>
  <si>
    <t>-401324568</t>
  </si>
  <si>
    <t>1851893260</t>
  </si>
  <si>
    <t>-2110804816</t>
  </si>
  <si>
    <t>Umožnění volné dilatace kolejnice bez demontáže nebo montáže upevňovadel s osazením a odstraněním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</si>
  <si>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429103499</t>
  </si>
  <si>
    <t>240*2+(100*2)</t>
  </si>
  <si>
    <t>-240831818</t>
  </si>
  <si>
    <t>1506088424</t>
  </si>
  <si>
    <t>"v km 402,060 - 402,300 LP, PP"240*2</t>
  </si>
  <si>
    <t>-2074475794</t>
  </si>
  <si>
    <t>1893208110</t>
  </si>
  <si>
    <t>-735399440</t>
  </si>
  <si>
    <t>7594105012</t>
  </si>
  <si>
    <t>Odpojení a zpětné připojení lan ke stojánku KSL - včetně odpojení a připevnění lanového propojení na pražce nebo montážní trámky</t>
  </si>
  <si>
    <t>-408133745</t>
  </si>
  <si>
    <t>"km 402,047"2</t>
  </si>
  <si>
    <t>-1661672210</t>
  </si>
  <si>
    <t>-194626005</t>
  </si>
  <si>
    <t>"výzisk - upevn."0,189</t>
  </si>
  <si>
    <t>664832885</t>
  </si>
  <si>
    <t>"výzisk - podl. na skládku"0,160</t>
  </si>
  <si>
    <t>1276531251</t>
  </si>
  <si>
    <t>14778520</t>
  </si>
  <si>
    <t>0,160+0,189</t>
  </si>
  <si>
    <t>01.7 - SO 01.7 - km 404,220 – 404,440</t>
  </si>
  <si>
    <t>298332597</t>
  </si>
  <si>
    <t>"km 404,220 - 404,440 PP" 220</t>
  </si>
  <si>
    <t>589419560</t>
  </si>
  <si>
    <t>864362407</t>
  </si>
  <si>
    <t>-1860107194</t>
  </si>
  <si>
    <t>-1641815170</t>
  </si>
  <si>
    <t>-1922451607</t>
  </si>
  <si>
    <t>492656583</t>
  </si>
  <si>
    <t>636174980</t>
  </si>
  <si>
    <t>2035765839</t>
  </si>
  <si>
    <t>336234889</t>
  </si>
  <si>
    <t>-450762196</t>
  </si>
  <si>
    <t>"výměna kolejnice PP" 220+100</t>
  </si>
  <si>
    <t>"úprava ÚT LP" 220+100</t>
  </si>
  <si>
    <t>1054857330</t>
  </si>
  <si>
    <t>"v km 404,220 - 404,440 LP"220</t>
  </si>
  <si>
    <t>-1454258858</t>
  </si>
  <si>
    <t>-87844576</t>
  </si>
  <si>
    <t>165125231</t>
  </si>
  <si>
    <t>44+16</t>
  </si>
  <si>
    <t>-2052105198</t>
  </si>
  <si>
    <t>"km 401,650 - 402,300" 0,650</t>
  </si>
  <si>
    <t>"km 404,200 - 404,450"0,250</t>
  </si>
  <si>
    <t>-793922724</t>
  </si>
  <si>
    <t>-1924953196</t>
  </si>
  <si>
    <t>120*2*0,06498</t>
  </si>
  <si>
    <t>-1437215540</t>
  </si>
  <si>
    <t>1466288370</t>
  </si>
  <si>
    <t>2*120*0,06498</t>
  </si>
  <si>
    <t>2124824967</t>
  </si>
  <si>
    <t>382414233</t>
  </si>
  <si>
    <t>-1529069375</t>
  </si>
  <si>
    <t>-2132915789</t>
  </si>
  <si>
    <t>01.8 - SO 01.8 - km 404,650 - 404,950</t>
  </si>
  <si>
    <t>5907030011</t>
  </si>
  <si>
    <t>Záměna kolejnic stávající upevnění, tvar R65. Poznámka: 1. V cenách jsou započteny náklady na demontáž upevňovadel, záměnu vnějšího a vnitřního pásu,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</si>
  <si>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-387650126</t>
  </si>
  <si>
    <t>"km 404,650 - 404,950" 300</t>
  </si>
  <si>
    <t>1408074569</t>
  </si>
  <si>
    <t>"v km 40,695 LP+PP"8+8</t>
  </si>
  <si>
    <t>-1384606999</t>
  </si>
  <si>
    <t>"4/4m"8</t>
  </si>
  <si>
    <t>5957128085</t>
  </si>
  <si>
    <t>Lepený izolovaný styk tv. R65 s tepelně zpracovanou hlavou délky asymetrické levé</t>
  </si>
  <si>
    <t>1349394303</t>
  </si>
  <si>
    <t>280812536</t>
  </si>
  <si>
    <t>-1504157759</t>
  </si>
  <si>
    <t>-1577578809</t>
  </si>
  <si>
    <t>1857313494</t>
  </si>
  <si>
    <t>2041260381</t>
  </si>
  <si>
    <t>-447703260</t>
  </si>
  <si>
    <t>631349808</t>
  </si>
  <si>
    <t>(300*2)+(100*2)</t>
  </si>
  <si>
    <t>-593923241</t>
  </si>
  <si>
    <t>"v km 404,650 - 404,950 LP+PP"300*2</t>
  </si>
  <si>
    <t>1649096917</t>
  </si>
  <si>
    <t>712912673</t>
  </si>
  <si>
    <t>5915005020</t>
  </si>
  <si>
    <t>Hloubení rýh nebo jam ručně na železničním spodku třídy těžitelnosti I skupiny 2. Poznámka: 1. V cenách jsou započteny náklady na hloubení a uložení výzisku na terén nebo naložení na dopravní prostředek a uložení na úložišti.</t>
  </si>
  <si>
    <t>1968300193</t>
  </si>
  <si>
    <t>1546919531</t>
  </si>
  <si>
    <t>-1634068941</t>
  </si>
  <si>
    <t>"km 404,699"2</t>
  </si>
  <si>
    <t>154484965</t>
  </si>
  <si>
    <t>"km 404,650 - 404,950" 0,300</t>
  </si>
  <si>
    <t>-658785724</t>
  </si>
  <si>
    <t>"km 404,800"11</t>
  </si>
  <si>
    <t>-570226341</t>
  </si>
  <si>
    <t>"výměna ŠL" 11*1,5</t>
  </si>
  <si>
    <t>1278540785</t>
  </si>
  <si>
    <t>"LIS"0,520+0,520</t>
  </si>
  <si>
    <t>-373838499</t>
  </si>
  <si>
    <t>0,273</t>
  </si>
  <si>
    <t>387333519</t>
  </si>
  <si>
    <t>"nové kamenivo"11*1,5</t>
  </si>
  <si>
    <t>-1153604837</t>
  </si>
  <si>
    <t>"výzisk - podl. na skládku"0,233</t>
  </si>
  <si>
    <t>"výzisk KL na skládku"11*2,0</t>
  </si>
  <si>
    <t>"výzisk z odvodňovacího zařízení"285</t>
  </si>
  <si>
    <t>2143744759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</si>
  <si>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</si>
  <si>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</si>
  <si>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-194193765</t>
  </si>
  <si>
    <t>-252288722</t>
  </si>
  <si>
    <t>11*2,0</t>
  </si>
  <si>
    <t>1845705608</t>
  </si>
  <si>
    <t>0,233+0,273</t>
  </si>
  <si>
    <t>01.9 - SO 01.9 - km 407,340 - 407,590</t>
  </si>
  <si>
    <t>1304853157</t>
  </si>
  <si>
    <t>"km 407,340 - 407,590" 250</t>
  </si>
  <si>
    <t>-1531802244</t>
  </si>
  <si>
    <t>1295471217</t>
  </si>
  <si>
    <t>-600146327</t>
  </si>
  <si>
    <t>1240460459</t>
  </si>
  <si>
    <t>-2145659329</t>
  </si>
  <si>
    <t>-1557316627</t>
  </si>
  <si>
    <t>220338307</t>
  </si>
  <si>
    <t>-500358020</t>
  </si>
  <si>
    <t>100297436</t>
  </si>
  <si>
    <t>-866589423</t>
  </si>
  <si>
    <t>-144929834</t>
  </si>
  <si>
    <t>488688929</t>
  </si>
  <si>
    <t>(250*2)+(100*2)</t>
  </si>
  <si>
    <t>-531409976</t>
  </si>
  <si>
    <t>"v km 407,370"1</t>
  </si>
  <si>
    <t>1612578600</t>
  </si>
  <si>
    <t>1866347382</t>
  </si>
  <si>
    <t>-680379541</t>
  </si>
  <si>
    <t>-967375657</t>
  </si>
  <si>
    <t>"km 407,555"2</t>
  </si>
  <si>
    <t>1396883162</t>
  </si>
  <si>
    <t>50+20</t>
  </si>
  <si>
    <t>1460857189</t>
  </si>
  <si>
    <t>-1946961032</t>
  </si>
  <si>
    <t>-1169692210</t>
  </si>
  <si>
    <t>-819870830</t>
  </si>
  <si>
    <t>-70158628</t>
  </si>
  <si>
    <t>0,226</t>
  </si>
  <si>
    <t>1326181732</t>
  </si>
  <si>
    <t>0,194</t>
  </si>
  <si>
    <t>1226185588</t>
  </si>
  <si>
    <t>-1601560957</t>
  </si>
  <si>
    <t>0,194+0,226</t>
  </si>
  <si>
    <t>01.10 - SO 01.10 - km 409,300 - 409,600</t>
  </si>
  <si>
    <t>5907030006</t>
  </si>
  <si>
    <t>Záměna kolejnic stávající upevnění, tvar UIC60, 60E2. Poznámka: 1. V cenách jsou započteny náklady na demontáž upevňovadel, záměnu vnějšího a vnitřního pásu,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</si>
  <si>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1938992569</t>
  </si>
  <si>
    <t>"km 409,300 - 409,600" 300</t>
  </si>
  <si>
    <t>-658102544</t>
  </si>
  <si>
    <t>"v km 409,450 PP, LP"2*8</t>
  </si>
  <si>
    <t>5957119090</t>
  </si>
  <si>
    <t>Lepený izolovaný styk tv. UIC60 s tepelně zpracovanou hlavou délky asymetrický levý</t>
  </si>
  <si>
    <t>-445039192</t>
  </si>
  <si>
    <t>5957119085</t>
  </si>
  <si>
    <t>Lepený izolovaný styk tv. UIC60 s tepelně zpracovanou hlavou délky asymetrický pravý</t>
  </si>
  <si>
    <t>1816783951</t>
  </si>
  <si>
    <t>1214153344</t>
  </si>
  <si>
    <t>1192848092</t>
  </si>
  <si>
    <t>5908050060</t>
  </si>
  <si>
    <t>Výměna upevnění bezpokladnicového komplety a úhlové vodicí vložky.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</si>
  <si>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</si>
  <si>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-1919484092</t>
  </si>
  <si>
    <t>931631804</t>
  </si>
  <si>
    <t>5958155000</t>
  </si>
  <si>
    <t>Úhlové vodicí vložky Wfp 14K 600 základní 12</t>
  </si>
  <si>
    <t>1331036831</t>
  </si>
  <si>
    <t>5958155035</t>
  </si>
  <si>
    <t>Úhlové vodicí vložky Wfp 14K NT</t>
  </si>
  <si>
    <t>861860915</t>
  </si>
  <si>
    <t>-1736988583</t>
  </si>
  <si>
    <t>506937681</t>
  </si>
  <si>
    <t>401419586</t>
  </si>
  <si>
    <t>-2098574612</t>
  </si>
  <si>
    <t>1457744605</t>
  </si>
  <si>
    <t>"v km 409,300 - 409,600 LP,PP"300+300</t>
  </si>
  <si>
    <t>-743777848</t>
  </si>
  <si>
    <t>1093018238</t>
  </si>
  <si>
    <t>-2020509319</t>
  </si>
  <si>
    <t>"km 409,448"2</t>
  </si>
  <si>
    <t>1714588201</t>
  </si>
  <si>
    <t>"km 407,340-407,600" 0,260</t>
  </si>
  <si>
    <t>"km 409,300-409,600"0,300</t>
  </si>
  <si>
    <t>-639143152</t>
  </si>
  <si>
    <t>"LIS"0,482*2</t>
  </si>
  <si>
    <t>1574458207</t>
  </si>
  <si>
    <t>0,210+0,002+0,017</t>
  </si>
  <si>
    <t>1494028782</t>
  </si>
  <si>
    <t>"výzisk - podl. na skládku"0,179</t>
  </si>
  <si>
    <t>1091904629</t>
  </si>
  <si>
    <t>-844569001</t>
  </si>
  <si>
    <t>0,210+0,002+0,017+0,179</t>
  </si>
  <si>
    <t>01.11 - SO 01.11 - km 407,340 - 407,590</t>
  </si>
  <si>
    <t>86658602</t>
  </si>
  <si>
    <t>"km 407,340 - 407,590 PP, LP" 250+250</t>
  </si>
  <si>
    <t>1969833223</t>
  </si>
  <si>
    <t>229316924</t>
  </si>
  <si>
    <t>767444748</t>
  </si>
  <si>
    <t>548620920</t>
  </si>
  <si>
    <t>1814013563</t>
  </si>
  <si>
    <t>-243951027</t>
  </si>
  <si>
    <t>-1658304590</t>
  </si>
  <si>
    <t>-2136352488</t>
  </si>
  <si>
    <t>250*2+(100*2)</t>
  </si>
  <si>
    <t>-955674825</t>
  </si>
  <si>
    <t>-1558658945</t>
  </si>
  <si>
    <t>-371291154</t>
  </si>
  <si>
    <t>-1778926169</t>
  </si>
  <si>
    <t>354947966</t>
  </si>
  <si>
    <t>1108384734</t>
  </si>
  <si>
    <t>-420308173</t>
  </si>
  <si>
    <t>50+18</t>
  </si>
  <si>
    <t>214947271</t>
  </si>
  <si>
    <t>"km 407,340 - 407,600" 0,260</t>
  </si>
  <si>
    <t>-1512087532</t>
  </si>
  <si>
    <t>((120*2)+10)*0,06003</t>
  </si>
  <si>
    <t>-468044223</t>
  </si>
  <si>
    <t>250*0,06003</t>
  </si>
  <si>
    <t>106914174</t>
  </si>
  <si>
    <t>1635221477</t>
  </si>
  <si>
    <t>-115317497</t>
  </si>
  <si>
    <t>684439876</t>
  </si>
  <si>
    <t>"výzisk - podl. na skládku"0,194</t>
  </si>
  <si>
    <t>1508363861</t>
  </si>
  <si>
    <t>1737811582</t>
  </si>
  <si>
    <t>0,226+0,194</t>
  </si>
  <si>
    <t>01.12 - SO 01.12 - km 413,980 - 414,100</t>
  </si>
  <si>
    <t>-1484285317</t>
  </si>
  <si>
    <t>"km 413,980 - 414,100" 120</t>
  </si>
  <si>
    <t>-104432970</t>
  </si>
  <si>
    <t>117171103</t>
  </si>
  <si>
    <t>11079567</t>
  </si>
  <si>
    <t>934304434</t>
  </si>
  <si>
    <t>1956003542</t>
  </si>
  <si>
    <t>564237991</t>
  </si>
  <si>
    <t>-1441758848</t>
  </si>
  <si>
    <t>-1033135661</t>
  </si>
  <si>
    <t>120*2+(100*2)</t>
  </si>
  <si>
    <t>-915317921</t>
  </si>
  <si>
    <t>-594252533</t>
  </si>
  <si>
    <t>1434345891</t>
  </si>
  <si>
    <t>2134718080</t>
  </si>
  <si>
    <t>-630161935</t>
  </si>
  <si>
    <t>-889263468</t>
  </si>
  <si>
    <t>(120*1)*0,06003</t>
  </si>
  <si>
    <t>972859586</t>
  </si>
  <si>
    <t>2102813359</t>
  </si>
  <si>
    <t>1814071184</t>
  </si>
  <si>
    <t>746699423</t>
  </si>
  <si>
    <t>0,111</t>
  </si>
  <si>
    <t>-1139892403</t>
  </si>
  <si>
    <t>"výzisk - podl. na skládku"0,093</t>
  </si>
  <si>
    <t>833993298</t>
  </si>
  <si>
    <t>52641620</t>
  </si>
  <si>
    <t>0,111+0,093</t>
  </si>
  <si>
    <t>01.13 - SO 01.13 - km 415,290 - 415,480</t>
  </si>
  <si>
    <t>-356791401</t>
  </si>
  <si>
    <t>"km 415,290 - 415,480 PP, LP" 190+190</t>
  </si>
  <si>
    <t>2020582921</t>
  </si>
  <si>
    <t>5957110000</t>
  </si>
  <si>
    <t>Kolejnice tv. 60 E2, třídy R260</t>
  </si>
  <si>
    <t>-1720780846</t>
  </si>
  <si>
    <t>5957104015</t>
  </si>
  <si>
    <t>Kolejnicové pásy třídy R260 tv. 60 E2 délky 120 metrů</t>
  </si>
  <si>
    <t>-515342621</t>
  </si>
  <si>
    <t>-772361223</t>
  </si>
  <si>
    <t>-1637631836</t>
  </si>
  <si>
    <t>1746493801</t>
  </si>
  <si>
    <t>953009362</t>
  </si>
  <si>
    <t>1835233797</t>
  </si>
  <si>
    <t>-279047805</t>
  </si>
  <si>
    <t>-372721528</t>
  </si>
  <si>
    <t>380+(100*2)</t>
  </si>
  <si>
    <t>331094374</t>
  </si>
  <si>
    <t>-128069098</t>
  </si>
  <si>
    <t>1485068992</t>
  </si>
  <si>
    <t>-613430744</t>
  </si>
  <si>
    <t>76+16</t>
  </si>
  <si>
    <t>1659190050</t>
  </si>
  <si>
    <t>"Nové kolejnice"22,812</t>
  </si>
  <si>
    <t>9902409100</t>
  </si>
  <si>
    <t>Doprava jednosměrná mechanizací o nosnosti přes 3,5 t objemnějšího kusového materiálu (prefabrikátů, stožárů, výhybek, rozvaděčů, vybouraných hmot atd.) příplatek za každý další 1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</si>
  <si>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2054731323</t>
  </si>
  <si>
    <t>"Nové kolejnice"22,812*105</t>
  </si>
  <si>
    <t>1585168475</t>
  </si>
  <si>
    <t>380*0,06498</t>
  </si>
  <si>
    <t>-1823618800</t>
  </si>
  <si>
    <t>217139257</t>
  </si>
  <si>
    <t>0,172</t>
  </si>
  <si>
    <t>-312771846</t>
  </si>
  <si>
    <t>"výzisk - podl. na skládku"0,148</t>
  </si>
  <si>
    <t>-1051424863</t>
  </si>
  <si>
    <t>768219267</t>
  </si>
  <si>
    <t>0,148+0,172</t>
  </si>
  <si>
    <t>01.14 - SO 01.14 - km 415,900 - 416,095</t>
  </si>
  <si>
    <t>1395328537</t>
  </si>
  <si>
    <t>"km 415,900 - 416,095 PP, LP" 195+195</t>
  </si>
  <si>
    <t>1127156152</t>
  </si>
  <si>
    <t>968891953</t>
  </si>
  <si>
    <t>1687643719</t>
  </si>
  <si>
    <t>102186875</t>
  </si>
  <si>
    <t>-1572705159</t>
  </si>
  <si>
    <t>554349024</t>
  </si>
  <si>
    <t>-1900630397</t>
  </si>
  <si>
    <t>635663256</t>
  </si>
  <si>
    <t>-1440805423</t>
  </si>
  <si>
    <t>1264099284</t>
  </si>
  <si>
    <t>390+(100*2)</t>
  </si>
  <si>
    <t>-1521738256</t>
  </si>
  <si>
    <t>51811230</t>
  </si>
  <si>
    <t>-208513654</t>
  </si>
  <si>
    <t>78154657</t>
  </si>
  <si>
    <t>78+18</t>
  </si>
  <si>
    <t>1553864811</t>
  </si>
  <si>
    <t>"Nové kolejnice"23,412</t>
  </si>
  <si>
    <t>183135571</t>
  </si>
  <si>
    <t>23,412*105</t>
  </si>
  <si>
    <t>317753611</t>
  </si>
  <si>
    <t>390*0,06498</t>
  </si>
  <si>
    <t>1311690382</t>
  </si>
  <si>
    <t>118554205</t>
  </si>
  <si>
    <t>0,177</t>
  </si>
  <si>
    <t>1452661983</t>
  </si>
  <si>
    <t>"výzisk - podl. na skládku"0,151</t>
  </si>
  <si>
    <t>-1615998641</t>
  </si>
  <si>
    <t>-912164383</t>
  </si>
  <si>
    <t>0,177+0,151</t>
  </si>
  <si>
    <t>01.15 - SO 01.15 - km 416,570 - 416,785</t>
  </si>
  <si>
    <t>1602609631</t>
  </si>
  <si>
    <t>"km 416,570 - 416,785 PP, LP" 215+215</t>
  </si>
  <si>
    <t>-1216199717</t>
  </si>
  <si>
    <t>1111245322</t>
  </si>
  <si>
    <t>-763883283</t>
  </si>
  <si>
    <t>-1111673932</t>
  </si>
  <si>
    <t>-1728542421</t>
  </si>
  <si>
    <t>1451065249</t>
  </si>
  <si>
    <t>-144895183</t>
  </si>
  <si>
    <t>-1669050568</t>
  </si>
  <si>
    <t>1203395626</t>
  </si>
  <si>
    <t>(215*2)+(100*2)</t>
  </si>
  <si>
    <t>1505292142</t>
  </si>
  <si>
    <t>1678827793</t>
  </si>
  <si>
    <t>-1224830521</t>
  </si>
  <si>
    <t>-243876696</t>
  </si>
  <si>
    <t>86+18</t>
  </si>
  <si>
    <t>725155284</t>
  </si>
  <si>
    <t>"Nové kolejnice"21,611</t>
  </si>
  <si>
    <t>1647073275</t>
  </si>
  <si>
    <t>21,611*105</t>
  </si>
  <si>
    <t>1893768934</t>
  </si>
  <si>
    <t>430*0,06498</t>
  </si>
  <si>
    <t>1909140328</t>
  </si>
  <si>
    <t>1743708606</t>
  </si>
  <si>
    <t>0,197</t>
  </si>
  <si>
    <t>-982086678</t>
  </si>
  <si>
    <t>"výzisk - podl. na skládku"0,168</t>
  </si>
  <si>
    <t>1830410455</t>
  </si>
  <si>
    <t>51193495</t>
  </si>
  <si>
    <t>0,197+0,168</t>
  </si>
  <si>
    <t>01.16 - SO 01.16 - km 417,020 - 417,150</t>
  </si>
  <si>
    <t>1473672181</t>
  </si>
  <si>
    <t>"km 417,020 - 417,150 PP, LP" 130+130</t>
  </si>
  <si>
    <t>156311891</t>
  </si>
  <si>
    <t>582844832</t>
  </si>
  <si>
    <t>1038046174</t>
  </si>
  <si>
    <t>1008989447</t>
  </si>
  <si>
    <t>1181823637</t>
  </si>
  <si>
    <t>-2009172572</t>
  </si>
  <si>
    <t>-153800608</t>
  </si>
  <si>
    <t>83747864</t>
  </si>
  <si>
    <t>-899194094</t>
  </si>
  <si>
    <t>1756532479</t>
  </si>
  <si>
    <t>(130*2)+(100*2)</t>
  </si>
  <si>
    <t>1308627076</t>
  </si>
  <si>
    <t>-1115046422</t>
  </si>
  <si>
    <t>-1443572228</t>
  </si>
  <si>
    <t>1404299958</t>
  </si>
  <si>
    <t>52+14</t>
  </si>
  <si>
    <t>1904796517</t>
  </si>
  <si>
    <t>"km 413,980-414,100" 0,120</t>
  </si>
  <si>
    <t>"km 415,290-415,500"0,210</t>
  </si>
  <si>
    <t>"km 415,900-416,100"0,200</t>
  </si>
  <si>
    <t>"km 416,570-416,800"0,230</t>
  </si>
  <si>
    <t>"km 417,000-417,150"0,150</t>
  </si>
  <si>
    <t>-1120287106</t>
  </si>
  <si>
    <t>"Nové kolejnice"15,608</t>
  </si>
  <si>
    <t>407316898</t>
  </si>
  <si>
    <t>15,608*105</t>
  </si>
  <si>
    <t>1921961309</t>
  </si>
  <si>
    <t>260*0,06498</t>
  </si>
  <si>
    <t>1234963169</t>
  </si>
  <si>
    <t>-2141019235</t>
  </si>
  <si>
    <t>0,118</t>
  </si>
  <si>
    <t>1237745408</t>
  </si>
  <si>
    <t>"výzisk - podl. na skládku"0,101</t>
  </si>
  <si>
    <t>1568273907</t>
  </si>
  <si>
    <t>942239668</t>
  </si>
  <si>
    <t>0,118+0,101</t>
  </si>
  <si>
    <t>01.17 - SO 01.17 - km 421,710 - 422,190</t>
  </si>
  <si>
    <t>277223904</t>
  </si>
  <si>
    <t>"km 421,710-422,190 PP, LP" 480+480</t>
  </si>
  <si>
    <t>-980852037</t>
  </si>
  <si>
    <t>1490723213</t>
  </si>
  <si>
    <t>-8040976</t>
  </si>
  <si>
    <t>-1322147974</t>
  </si>
  <si>
    <t>1848980640</t>
  </si>
  <si>
    <t>"v km 421,710 PP, LP"2*8</t>
  </si>
  <si>
    <t>1793129711</t>
  </si>
  <si>
    <t>-644370968</t>
  </si>
  <si>
    <t>755890893</t>
  </si>
  <si>
    <t>-1146322785</t>
  </si>
  <si>
    <t>-297598879</t>
  </si>
  <si>
    <t>-1063364760</t>
  </si>
  <si>
    <t>965015319</t>
  </si>
  <si>
    <t>(480*2)+(100*2)</t>
  </si>
  <si>
    <t>1063864575</t>
  </si>
  <si>
    <t>1091462119</t>
  </si>
  <si>
    <t>"km421,748"2</t>
  </si>
  <si>
    <t>904327283</t>
  </si>
  <si>
    <t>-1780445870</t>
  </si>
  <si>
    <t>-253559989</t>
  </si>
  <si>
    <t>-372783500</t>
  </si>
  <si>
    <t>-1098042800</t>
  </si>
  <si>
    <t>948037481</t>
  </si>
  <si>
    <t>-1551721976</t>
  </si>
  <si>
    <t>1849270406</t>
  </si>
  <si>
    <t>-264645219</t>
  </si>
  <si>
    <t>-1363238716</t>
  </si>
  <si>
    <t>192+38</t>
  </si>
  <si>
    <t>1029366660</t>
  </si>
  <si>
    <t>"km 421,700-422,200" 0,500</t>
  </si>
  <si>
    <t>993207195</t>
  </si>
  <si>
    <t>(480*2)*0,06003</t>
  </si>
  <si>
    <t>-1202537607</t>
  </si>
  <si>
    <t>((480*2)*0,06498)</t>
  </si>
  <si>
    <t>2128778750</t>
  </si>
  <si>
    <t>83074821</t>
  </si>
  <si>
    <t>(480*2)*0,06498</t>
  </si>
  <si>
    <t>-738599749</t>
  </si>
  <si>
    <t>1244270487</t>
  </si>
  <si>
    <t>0,438</t>
  </si>
  <si>
    <t>-1048300597</t>
  </si>
  <si>
    <t>"výzisk - podl. na skládku"0,373</t>
  </si>
  <si>
    <t>2105717931</t>
  </si>
  <si>
    <t>628465828</t>
  </si>
  <si>
    <t>0,438+0,373</t>
  </si>
  <si>
    <t>01.18 - SO 01.18 - km 422,690 - 422,930</t>
  </si>
  <si>
    <t>44622311</t>
  </si>
  <si>
    <t>"km 422,690-422,930" 240</t>
  </si>
  <si>
    <t>1158382692</t>
  </si>
  <si>
    <t>570749673</t>
  </si>
  <si>
    <t>1344521612</t>
  </si>
  <si>
    <t>-1504272358</t>
  </si>
  <si>
    <t>"v km 422,810"10</t>
  </si>
  <si>
    <t>-53135251</t>
  </si>
  <si>
    <t>-1849169141</t>
  </si>
  <si>
    <t>60672422</t>
  </si>
  <si>
    <t>-614222233</t>
  </si>
  <si>
    <t>2094783995</t>
  </si>
  <si>
    <t>341005762</t>
  </si>
  <si>
    <t>-711888276</t>
  </si>
  <si>
    <t>2*240+10+(200)</t>
  </si>
  <si>
    <t>-886085139</t>
  </si>
  <si>
    <t>2012009299</t>
  </si>
  <si>
    <t>-1463640413</t>
  </si>
  <si>
    <t>49+16</t>
  </si>
  <si>
    <t>-1082171252</t>
  </si>
  <si>
    <t>"km 422,690-422,950" 0,260</t>
  </si>
  <si>
    <t>1849741084</t>
  </si>
  <si>
    <t>"km 422,695"5</t>
  </si>
  <si>
    <t>"km 422,830"5,5</t>
  </si>
  <si>
    <t>"km 422,875"7,5</t>
  </si>
  <si>
    <t>"km 422,920"11</t>
  </si>
  <si>
    <t>"km 422,980"6</t>
  </si>
  <si>
    <t>-537550344</t>
  </si>
  <si>
    <t>"výměna ŠL" 35*1,5</t>
  </si>
  <si>
    <t>-1512929671</t>
  </si>
  <si>
    <t>(240)*0,06003</t>
  </si>
  <si>
    <t>-892523096</t>
  </si>
  <si>
    <t>kolejnice z TO na stavbu</t>
  </si>
  <si>
    <t>10*0,06498</t>
  </si>
  <si>
    <t>(240+10)*0,06498</t>
  </si>
  <si>
    <t>-69112971</t>
  </si>
  <si>
    <t>"nové kamenivo"35*1,5</t>
  </si>
  <si>
    <t>727252236</t>
  </si>
  <si>
    <t>613788401</t>
  </si>
  <si>
    <t>-41855730</t>
  </si>
  <si>
    <t>"kolejnicová vložka na stavbu"10*0,06498</t>
  </si>
  <si>
    <t>"výzisk kolejnic"(240+10)*0,06498</t>
  </si>
  <si>
    <t>1695782551</t>
  </si>
  <si>
    <t>"výzisk KL na skládku"35*2,0</t>
  </si>
  <si>
    <t>-1657025705</t>
  </si>
  <si>
    <t>1082601964</t>
  </si>
  <si>
    <t>35*2,0</t>
  </si>
  <si>
    <t>-2061671606</t>
  </si>
  <si>
    <t>SO 02 - TO Děčín východ</t>
  </si>
  <si>
    <t>02.1 - SO 02.1 - km 426,825 - 427,165</t>
  </si>
  <si>
    <t>-1435400205</t>
  </si>
  <si>
    <t>"km 426,825-427,165 PP, LP" 340+340</t>
  </si>
  <si>
    <t>-266433506</t>
  </si>
  <si>
    <t>"v km 427,065 LP, PP"6+8</t>
  </si>
  <si>
    <t>611774105</t>
  </si>
  <si>
    <t>-840761247</t>
  </si>
  <si>
    <t>-1819614404</t>
  </si>
  <si>
    <t>1311864264</t>
  </si>
  <si>
    <t>-1194335502</t>
  </si>
  <si>
    <t>953827331</t>
  </si>
  <si>
    <t>1211872583</t>
  </si>
  <si>
    <t>1970286717</t>
  </si>
  <si>
    <t>-250304418</t>
  </si>
  <si>
    <t>1356078236</t>
  </si>
  <si>
    <t>949588542</t>
  </si>
  <si>
    <t>340*2+(100*2)</t>
  </si>
  <si>
    <t>1271158654</t>
  </si>
  <si>
    <t>1522896366</t>
  </si>
  <si>
    <t>"km 427,070"2</t>
  </si>
  <si>
    <t>-834878844</t>
  </si>
  <si>
    <t>-1398051046</t>
  </si>
  <si>
    <t>-1364519397</t>
  </si>
  <si>
    <t>301934683</t>
  </si>
  <si>
    <t>1164568721</t>
  </si>
  <si>
    <t>68+34</t>
  </si>
  <si>
    <t>-452425543</t>
  </si>
  <si>
    <t>"km 427,060"5,5</t>
  </si>
  <si>
    <t>1325691068</t>
  </si>
  <si>
    <t>"výměna ŠL" 5,5*1,5</t>
  </si>
  <si>
    <t>110387289</t>
  </si>
  <si>
    <t>"km 427,070-427,080"3</t>
  </si>
  <si>
    <t>"km 427,100"1</t>
  </si>
  <si>
    <t>"km 427,130"1</t>
  </si>
  <si>
    <t>-469394976</t>
  </si>
  <si>
    <t>-1949899659</t>
  </si>
  <si>
    <t>340*0,06498</t>
  </si>
  <si>
    <t>SB8</t>
  </si>
  <si>
    <t>5*0,270</t>
  </si>
  <si>
    <t>544403935</t>
  </si>
  <si>
    <t>"LIS"0,361+0,482</t>
  </si>
  <si>
    <t>1560458433</t>
  </si>
  <si>
    <t>-1989161581</t>
  </si>
  <si>
    <t>"SB8 na stavbu"5*0,270</t>
  </si>
  <si>
    <t>244496567</t>
  </si>
  <si>
    <t>"výzisk - upevn."0,310</t>
  </si>
  <si>
    <t>529031102</t>
  </si>
  <si>
    <t>"výzisk - podl. na skládku"0,265</t>
  </si>
  <si>
    <t>"výzisk KL na skládku"5,5*2,0</t>
  </si>
  <si>
    <t>-2144162976</t>
  </si>
  <si>
    <t>"výzisk pražců na skládku"5*0,270</t>
  </si>
  <si>
    <t>1019294494</t>
  </si>
  <si>
    <t>"nový štěrk"8,250</t>
  </si>
  <si>
    <t>1365746724</t>
  </si>
  <si>
    <t>-1545545270</t>
  </si>
  <si>
    <t>"pražce"1,350</t>
  </si>
  <si>
    <t>883686195</t>
  </si>
  <si>
    <t>5,5*2,0</t>
  </si>
  <si>
    <t>-1168289589</t>
  </si>
  <si>
    <t>0,310+0,265</t>
  </si>
  <si>
    <t>02.2 - SO 02.2 - km 427,550 - 427,700</t>
  </si>
  <si>
    <t>-1151211790</t>
  </si>
  <si>
    <t>"km 427,550-427,700" 150</t>
  </si>
  <si>
    <t>-707771448</t>
  </si>
  <si>
    <t>5907015011</t>
  </si>
  <si>
    <t>Ojedinělá výměna kolejnic stávající upevnění, tvar R65.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</si>
  <si>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1451791108</t>
  </si>
  <si>
    <t>"v km 427,700 PP"5</t>
  </si>
  <si>
    <t>-1483839686</t>
  </si>
  <si>
    <t>688545416</t>
  </si>
  <si>
    <t>671048692</t>
  </si>
  <si>
    <t>-114142034</t>
  </si>
  <si>
    <t>-143588915</t>
  </si>
  <si>
    <t>1218989159</t>
  </si>
  <si>
    <t>881723752</t>
  </si>
  <si>
    <t>-1194655270</t>
  </si>
  <si>
    <t>150*2+5+(100*2)</t>
  </si>
  <si>
    <t>-662278213</t>
  </si>
  <si>
    <t>-1053385326</t>
  </si>
  <si>
    <t>-1734692374</t>
  </si>
  <si>
    <t>458573478</t>
  </si>
  <si>
    <t>1521619898</t>
  </si>
  <si>
    <t>30+18</t>
  </si>
  <si>
    <t>-135671089</t>
  </si>
  <si>
    <t>"km 426,800-427,200" 0,400</t>
  </si>
  <si>
    <t>"km 427,550-427,700"0,150</t>
  </si>
  <si>
    <t>-1395860991</t>
  </si>
  <si>
    <t>((120*1)+30)*0,06003</t>
  </si>
  <si>
    <t>2119821328</t>
  </si>
  <si>
    <t>(150+5)*0,06498</t>
  </si>
  <si>
    <t>5*0,06498</t>
  </si>
  <si>
    <t>-103514343</t>
  </si>
  <si>
    <t>1574828260</t>
  </si>
  <si>
    <t>"výzisk - kolejnice"(150+5)*0,06498</t>
  </si>
  <si>
    <t>"kolejnice z TO na stvbu"5*0,06498</t>
  </si>
  <si>
    <t>520186158</t>
  </si>
  <si>
    <t>0,138</t>
  </si>
  <si>
    <t>297195918</t>
  </si>
  <si>
    <t>"výzisk - podl. na skládku"0,117</t>
  </si>
  <si>
    <t>148095121</t>
  </si>
  <si>
    <t>392716393</t>
  </si>
  <si>
    <t>0,138+0,117</t>
  </si>
  <si>
    <t>02.3 - SO 02.3 - km 424,300 - 424,630</t>
  </si>
  <si>
    <t>560008558</t>
  </si>
  <si>
    <t>"km 424,300-424,630" 330</t>
  </si>
  <si>
    <t>383578455</t>
  </si>
  <si>
    <t>"km 424,300-424,630" 330+56</t>
  </si>
  <si>
    <t>5957110020</t>
  </si>
  <si>
    <t>Kolejnice tv. R 65, třídy R260</t>
  </si>
  <si>
    <t>1397683365</t>
  </si>
  <si>
    <t>28*2</t>
  </si>
  <si>
    <t>-1236592882</t>
  </si>
  <si>
    <t>-1579879157</t>
  </si>
  <si>
    <t>5908050045</t>
  </si>
  <si>
    <t>Výměna upevnění bezpokladnicového komplety. Poznámka: 1. V cenách jsou započteny náklady na demontáž, výměnu a montáž, ošetření součástí mazivem a naložení výzisku na dopravní prostředek. 2. V cenách nejsou obsaženy náklady na vrtání pražce a dodávku materiálu.</t>
  </si>
  <si>
    <t>-1764438615</t>
  </si>
  <si>
    <t>-1898184765</t>
  </si>
  <si>
    <t>5908053050</t>
  </si>
  <si>
    <t>Výměna drobného kolejiva vložka vodící úhlová. Poznámka: 1. V cenách jsou započteny náklady na demontáž upevňovadel, výměnu součásti, montáž upevňovadel a ošetření součástí mazivem. 2. V cenách nejsou obsaženy náklady na dodávku materiálu.</t>
  </si>
  <si>
    <t>785667283</t>
  </si>
  <si>
    <t>-1744885900</t>
  </si>
  <si>
    <t>69965109</t>
  </si>
  <si>
    <t>17141230</t>
  </si>
  <si>
    <t>-167569083</t>
  </si>
  <si>
    <t>-1252132557</t>
  </si>
  <si>
    <t>-1958151147</t>
  </si>
  <si>
    <t>-785657919</t>
  </si>
  <si>
    <t>((330*2)+(28*2))+(100*2)</t>
  </si>
  <si>
    <t>628376330</t>
  </si>
  <si>
    <t>1827866251</t>
  </si>
  <si>
    <t>-98780206</t>
  </si>
  <si>
    <t>622462423</t>
  </si>
  <si>
    <t>-1164052592</t>
  </si>
  <si>
    <t>66+26</t>
  </si>
  <si>
    <t>199798515</t>
  </si>
  <si>
    <t>"Nové kolejnice"3,639</t>
  </si>
  <si>
    <t>1687258351</t>
  </si>
  <si>
    <t>3,639*105</t>
  </si>
  <si>
    <t>-467347532</t>
  </si>
  <si>
    <t>((120*3)+2*28)*0,06498</t>
  </si>
  <si>
    <t>-257916834</t>
  </si>
  <si>
    <t>894644798</t>
  </si>
  <si>
    <t>"výzisk - podl. na skládku"0,197</t>
  </si>
  <si>
    <t>-527263500</t>
  </si>
  <si>
    <t>885829651</t>
  </si>
  <si>
    <t>0,231+0,001+0,009</t>
  </si>
  <si>
    <t>-1834405479</t>
  </si>
  <si>
    <t>0,241+0,197</t>
  </si>
  <si>
    <t>02.4 - SO 02.4 - km 425,300 - 425,600</t>
  </si>
  <si>
    <t>-420739570</t>
  </si>
  <si>
    <t>"km 425,300-425,630 PP" 330</t>
  </si>
  <si>
    <t>"km 425,300-425,600 LP" 300</t>
  </si>
  <si>
    <t>576996750</t>
  </si>
  <si>
    <t>"v km 425,600 PP"8</t>
  </si>
  <si>
    <t>1882003208</t>
  </si>
  <si>
    <t>666707096</t>
  </si>
  <si>
    <t>-1905684906</t>
  </si>
  <si>
    <t>-1443030813</t>
  </si>
  <si>
    <t>-2042377248</t>
  </si>
  <si>
    <t>1298340035</t>
  </si>
  <si>
    <t>1003194383</t>
  </si>
  <si>
    <t>-134859015</t>
  </si>
  <si>
    <t>864590732</t>
  </si>
  <si>
    <t>-616717668</t>
  </si>
  <si>
    <t>1354295191</t>
  </si>
  <si>
    <t>-1459691591</t>
  </si>
  <si>
    <t>1879005276</t>
  </si>
  <si>
    <t>(330+300)+(100*2)</t>
  </si>
  <si>
    <t>501484924</t>
  </si>
  <si>
    <t>2109592812</t>
  </si>
  <si>
    <t>"km 425,385"6,5</t>
  </si>
  <si>
    <t>1365252763</t>
  </si>
  <si>
    <t>"výměna ŠL" 6,5*1,5</t>
  </si>
  <si>
    <t>-2071843374</t>
  </si>
  <si>
    <t>-2130452226</t>
  </si>
  <si>
    <t>-1405750238</t>
  </si>
  <si>
    <t>66+24</t>
  </si>
  <si>
    <t>-75479390</t>
  </si>
  <si>
    <t>"km 424,300-424,630" 0,330</t>
  </si>
  <si>
    <t>"km 425,300-425,600"0,300</t>
  </si>
  <si>
    <t>1936061758</t>
  </si>
  <si>
    <t>((120*3))*0,06003</t>
  </si>
  <si>
    <t>-1709842231</t>
  </si>
  <si>
    <t>((120*3)*0,06003)+(8*0,06498)</t>
  </si>
  <si>
    <t>8*0,06498</t>
  </si>
  <si>
    <t>744296478</t>
  </si>
  <si>
    <t>506865907</t>
  </si>
  <si>
    <t>"výzisk - kolejnice"((120*3)*0,06003)+(8*0,06498)</t>
  </si>
  <si>
    <t>"kolejnice z TO na stavbu"8*0,06498</t>
  </si>
  <si>
    <t>"nový štěrk"6,5*1,5</t>
  </si>
  <si>
    <t>922251005</t>
  </si>
  <si>
    <t>"výzisk KL na skládku"6,5*2,0</t>
  </si>
  <si>
    <t>817734783</t>
  </si>
  <si>
    <t>-1705895261</t>
  </si>
  <si>
    <t>6,5*2,0</t>
  </si>
  <si>
    <t>1433013883</t>
  </si>
  <si>
    <t>-476334993</t>
  </si>
  <si>
    <t>02.5 - SO 02.5 - km 0,360 - 0,760</t>
  </si>
  <si>
    <t>1606583107</t>
  </si>
  <si>
    <t>"km 0,360-0,760 PP, LP" 400+400</t>
  </si>
  <si>
    <t>-1940214663</t>
  </si>
  <si>
    <t>"v km 0,625 PP, LP"4+6</t>
  </si>
  <si>
    <t>5957122030</t>
  </si>
  <si>
    <t>Lepený izolovaný styk tv. UIC60 z kolejnic vyšší jakosti délky 4,00 m</t>
  </si>
  <si>
    <t>-595430036</t>
  </si>
  <si>
    <t>"pravý pas"1</t>
  </si>
  <si>
    <t>-591964849</t>
  </si>
  <si>
    <t>57776897</t>
  </si>
  <si>
    <t>"v km 0,760"5</t>
  </si>
  <si>
    <t>1519043898</t>
  </si>
  <si>
    <t>586974640</t>
  </si>
  <si>
    <t>-296528543</t>
  </si>
  <si>
    <t>-1468934484</t>
  </si>
  <si>
    <t>-423030511</t>
  </si>
  <si>
    <t>1137500051</t>
  </si>
  <si>
    <t>11629704</t>
  </si>
  <si>
    <t>-1119005994</t>
  </si>
  <si>
    <t>(400*2)+(100*2)</t>
  </si>
  <si>
    <t>1284281211</t>
  </si>
  <si>
    <t>719621509</t>
  </si>
  <si>
    <t>7594105016</t>
  </si>
  <si>
    <t>Odpojení a zpětné připojení lan ke kolejové skříni TJA - včetně odpojení a připevnění lanového propojení na pražce nebo montážní trámky</t>
  </si>
  <si>
    <t>-599905338</t>
  </si>
  <si>
    <t>145137491</t>
  </si>
  <si>
    <t>2138917223</t>
  </si>
  <si>
    <t>"v km 0,415"1</t>
  </si>
  <si>
    <t>-1031755772</t>
  </si>
  <si>
    <t>1236928161</t>
  </si>
  <si>
    <t>-1446401187</t>
  </si>
  <si>
    <t>348105296</t>
  </si>
  <si>
    <t>80+30</t>
  </si>
  <si>
    <t>-2099439725</t>
  </si>
  <si>
    <t>"km 0,360-0,760" 0,400</t>
  </si>
  <si>
    <t>-351487737</t>
  </si>
  <si>
    <t>(120*4)*0,06003</t>
  </si>
  <si>
    <t>"kolejnice na údržbu"120*2*0,06498</t>
  </si>
  <si>
    <t>1260461162</t>
  </si>
  <si>
    <t>((120*4)*0,06003)+(120*2*0,06498)</t>
  </si>
  <si>
    <t>((120*4)+5)*0,06003</t>
  </si>
  <si>
    <t>-449625005</t>
  </si>
  <si>
    <t>"LIS"0,281+0,361</t>
  </si>
  <si>
    <t>-1314184803</t>
  </si>
  <si>
    <t>-673766112</t>
  </si>
  <si>
    <t>"kolejnice z TO na stavbu"5*0,6003</t>
  </si>
  <si>
    <t>-1635528259</t>
  </si>
  <si>
    <t>0,364</t>
  </si>
  <si>
    <t>1714938452</t>
  </si>
  <si>
    <t>"výzisk - podl. na skládku"0,311</t>
  </si>
  <si>
    <t>478199573</t>
  </si>
  <si>
    <t>-363597761</t>
  </si>
  <si>
    <t>0,364+0,311</t>
  </si>
  <si>
    <t>02.6 - SO 02.6 - km 1,770 - 2,000</t>
  </si>
  <si>
    <t>5907020016</t>
  </si>
  <si>
    <t>Souvislá výměna kolejnic stávající upevnění, tvar S49, T, 49E1.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</si>
  <si>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-408836884</t>
  </si>
  <si>
    <t>"km 1,770-2,000 PP, LP" 230*2</t>
  </si>
  <si>
    <t>5907010035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</si>
  <si>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</si>
  <si>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-562541649</t>
  </si>
  <si>
    <t>"v km 1,770 PP, LP"4+4</t>
  </si>
  <si>
    <t>"v km 1,950 PP, LP"4+4</t>
  </si>
  <si>
    <t>5957137030</t>
  </si>
  <si>
    <t>Lepený izolovaný styk tv. S49 z kolejnic vyšší jakosti délky 4,00 m</t>
  </si>
  <si>
    <t>449393532</t>
  </si>
  <si>
    <t>5908050070</t>
  </si>
  <si>
    <t>Výměna upevnění bezpokladnicového komplety, pryžová podložka a úhlové vodicí vložky nebo boční izolátory. Poznámka: 1. V cenách jsou započteny náklady na demontáž, výměnu a montáž, ošetření součástí mazivem a naložení výzisku na dopravní prostředek. 2. V cenách nejsou obsaženy náklady na vrtání pražce a dodávku materiálu.</t>
  </si>
  <si>
    <t>-2034635113</t>
  </si>
  <si>
    <t>5958158025</t>
  </si>
  <si>
    <t>Podložka pryžová pod patu kolejnice WS7 149x152x7 (Vossloh)</t>
  </si>
  <si>
    <t>-184263030</t>
  </si>
  <si>
    <t>595812R</t>
  </si>
  <si>
    <t>Komplety Skl 14 a prodloužené</t>
  </si>
  <si>
    <t>-1545520327</t>
  </si>
  <si>
    <t>"Skl 14"1250</t>
  </si>
  <si>
    <t xml:space="preserve">"Skl 14/92/210"544 </t>
  </si>
  <si>
    <t>-1160262053</t>
  </si>
  <si>
    <t>5958155010</t>
  </si>
  <si>
    <t>Úhlové vodicí vložky Wfp 14K 9,5</t>
  </si>
  <si>
    <t>1924259664</t>
  </si>
  <si>
    <t>5958155015</t>
  </si>
  <si>
    <t>Úhlové vodicí vložky Wfp 14K 14,5</t>
  </si>
  <si>
    <t>224312787</t>
  </si>
  <si>
    <t>5958155005</t>
  </si>
  <si>
    <t>Úhlové vodicí vložky Wfp 14K 7</t>
  </si>
  <si>
    <t>58422962</t>
  </si>
  <si>
    <t>5958155020</t>
  </si>
  <si>
    <t>Úhlové vodicí vložky Wfp 14K 17</t>
  </si>
  <si>
    <t>522362203</t>
  </si>
  <si>
    <t>595815R</t>
  </si>
  <si>
    <t>Úhlové vodicí vložky Wfp 14K 4,5 a 14K 19,5</t>
  </si>
  <si>
    <t>83775930</t>
  </si>
  <si>
    <t>"Wfp 14K-4,5"544</t>
  </si>
  <si>
    <t>"Wfp 14K-19,5" 544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</si>
  <si>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</si>
  <si>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</si>
  <si>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-331206109</t>
  </si>
  <si>
    <t>5910021120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</si>
  <si>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</si>
  <si>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870563752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</si>
  <si>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</si>
  <si>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</si>
  <si>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-557160217</t>
  </si>
  <si>
    <t>669192385</t>
  </si>
  <si>
    <t>(230*2)+(100*2)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</si>
  <si>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</si>
  <si>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</si>
  <si>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-306472044</t>
  </si>
  <si>
    <t>1709815503</t>
  </si>
  <si>
    <t>1405464231</t>
  </si>
  <si>
    <t>-292595024</t>
  </si>
  <si>
    <t>1445526534</t>
  </si>
  <si>
    <t>1017447347</t>
  </si>
  <si>
    <t>1961425082</t>
  </si>
  <si>
    <t>92+32</t>
  </si>
  <si>
    <t>138781652</t>
  </si>
  <si>
    <t>120*4*0,04939</t>
  </si>
  <si>
    <t>-845964465</t>
  </si>
  <si>
    <t>460*0,04939</t>
  </si>
  <si>
    <t>145415638</t>
  </si>
  <si>
    <t>"LIS"0,977</t>
  </si>
  <si>
    <t>-696384585</t>
  </si>
  <si>
    <t>-831863485</t>
  </si>
  <si>
    <t>-135094522</t>
  </si>
  <si>
    <t>1,884+0,438</t>
  </si>
  <si>
    <t>1269219403</t>
  </si>
  <si>
    <t>"výzisk - podl. na skládku"0,134</t>
  </si>
  <si>
    <t>340858967</t>
  </si>
  <si>
    <t>-1289663452</t>
  </si>
  <si>
    <t>nový mat - kompl.+ podl.+vložky</t>
  </si>
  <si>
    <t>1,884+0,134+0,438</t>
  </si>
  <si>
    <t>SO 03 - 1. a 2. TK Lovosice - Prackovice</t>
  </si>
  <si>
    <t>03.1 - SO 03.1 - SVK na 1. TK v km 498,660 - 499,205</t>
  </si>
  <si>
    <t>-312607174</t>
  </si>
  <si>
    <t>2*540</t>
  </si>
  <si>
    <t>5910020010</t>
  </si>
  <si>
    <t>Svařování kolejnic termitem plný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</si>
  <si>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2105390894</t>
  </si>
  <si>
    <t>-691747110</t>
  </si>
  <si>
    <t>5910040230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</si>
  <si>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</t>
  </si>
  <si>
    <t>-1479428938</t>
  </si>
  <si>
    <t>540*2+100*2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</si>
  <si>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</si>
  <si>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</si>
  <si>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2081824923</t>
  </si>
  <si>
    <t>-199741521</t>
  </si>
  <si>
    <t>1587828726</t>
  </si>
  <si>
    <t>216+32</t>
  </si>
  <si>
    <t>5908050050</t>
  </si>
  <si>
    <t>Výměna upevnění bezpokladnicového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</si>
  <si>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-1538764994</t>
  </si>
  <si>
    <t>"SVK"1816</t>
  </si>
  <si>
    <t>"přejezd"64</t>
  </si>
  <si>
    <t>5958128005</t>
  </si>
  <si>
    <t>Komplety Skl 24 (šroub RS 0, matice M 22, podložka Uls 6)</t>
  </si>
  <si>
    <t>1884436009</t>
  </si>
  <si>
    <t>-1623145682</t>
  </si>
  <si>
    <t>5913035010</t>
  </si>
  <si>
    <t>Demontáž celopryžové přejezdové konstrukce málo zatížené v koleji část vnější a vnitřní bez závěrných zídek. Poznámka: 1. V cenách jsou započteny náklady na demontáž konstrukce, naložení na dopravní prostředek.</t>
  </si>
  <si>
    <t>-1108401860</t>
  </si>
  <si>
    <t>5913040010</t>
  </si>
  <si>
    <t>Montáž celopryžové přejezdové konstrukce málo zatížené v koleji část vnější a vnitřní bez závěrných zídek. Poznámka: 1. V cenách jsou započteny náklady na montáž konstrukce. 2. V cenách nejsou obsaženy náklady na dodávku materiálu.</t>
  </si>
  <si>
    <t>-893632600</t>
  </si>
  <si>
    <t>-582193705</t>
  </si>
  <si>
    <t>437115075</t>
  </si>
  <si>
    <t>969825998</t>
  </si>
  <si>
    <t>-1472154442</t>
  </si>
  <si>
    <t>-360050748</t>
  </si>
  <si>
    <t>(120*9)*0,06003</t>
  </si>
  <si>
    <t>-82289060</t>
  </si>
  <si>
    <t>výzisk kolejnice</t>
  </si>
  <si>
    <t>9902200400</t>
  </si>
  <si>
    <t>Doprava obousměrná mechanizací o nosnosti přes 3,5 t objemnějšího kusového materiálu (prefabrikátů, stožárů, výhybek, rozvaděčů, vybouraných hmot atd.) do 40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</si>
  <si>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-1418718858</t>
  </si>
  <si>
    <t>-1966154826</t>
  </si>
  <si>
    <t>"výzisk kompl."4,032+0,067</t>
  </si>
  <si>
    <t>-1179867320</t>
  </si>
  <si>
    <t>"výzisk kolejnic" (120*9)*0,06003</t>
  </si>
  <si>
    <t>-1277627568</t>
  </si>
  <si>
    <t>"pryž.podl. na skl." 0,381+0,006</t>
  </si>
  <si>
    <t>-935272822</t>
  </si>
  <si>
    <t>"pryž.podl. na skl." 0,036+0,002</t>
  </si>
  <si>
    <t>-813595066</t>
  </si>
  <si>
    <t>nový mat. - podložky+komplety</t>
  </si>
  <si>
    <t>4,032+0,381+0,006+0,067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</si>
  <si>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</si>
  <si>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</si>
  <si>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413767113</t>
  </si>
  <si>
    <t>"ASP, dvoucestný bagr, SSP, souprava na PŘEPRAVU KOLEJNIC, dynamický stabilizátor" 5</t>
  </si>
  <si>
    <t>03.2 - SO 03.2 - SVK na 1. TK v km 500,370 - 501,100</t>
  </si>
  <si>
    <t>1649286655</t>
  </si>
  <si>
    <t>2*770</t>
  </si>
  <si>
    <t>-481513627</t>
  </si>
  <si>
    <t>"v km 500,900 LP, PP"4,5*2</t>
  </si>
  <si>
    <t>5957122055</t>
  </si>
  <si>
    <t>Lepený izolovaný styk tv. UIC60 z kolejnic vyšší jakosti délky 4,50 m</t>
  </si>
  <si>
    <t>-1090390081</t>
  </si>
  <si>
    <t>975850632</t>
  </si>
  <si>
    <t>1910896803</t>
  </si>
  <si>
    <t>520987195</t>
  </si>
  <si>
    <t>770*2+100*2</t>
  </si>
  <si>
    <t>1035968081</t>
  </si>
  <si>
    <t>-179020031</t>
  </si>
  <si>
    <t>645774190</t>
  </si>
  <si>
    <t>308+48</t>
  </si>
  <si>
    <t>-1539699365</t>
  </si>
  <si>
    <t>1294*2</t>
  </si>
  <si>
    <t>-656543604</t>
  </si>
  <si>
    <t>-599286091</t>
  </si>
  <si>
    <t>-302050392</t>
  </si>
  <si>
    <t>1098475512</t>
  </si>
  <si>
    <t>2011177121</t>
  </si>
  <si>
    <t>94,131</t>
  </si>
  <si>
    <t>1934334488</t>
  </si>
  <si>
    <t>-322531023</t>
  </si>
  <si>
    <t>-1298303195</t>
  </si>
  <si>
    <t>"LIS"0,622</t>
  </si>
  <si>
    <t>1450014585</t>
  </si>
  <si>
    <t>"výzisk kompl."5,745</t>
  </si>
  <si>
    <t>1253795293</t>
  </si>
  <si>
    <t>"výzisk kolejnic" 94,131</t>
  </si>
  <si>
    <t>-619008530</t>
  </si>
  <si>
    <t>"pryž.podl. na skl." 0,543</t>
  </si>
  <si>
    <t>-735152777</t>
  </si>
  <si>
    <t>-1556562010</t>
  </si>
  <si>
    <t>0,543+5,745</t>
  </si>
  <si>
    <t>03.3 - SO 03.3 - úprava GPK na 1. TK</t>
  </si>
  <si>
    <t>5909032020</t>
  </si>
  <si>
    <t>Přesná úprava GPK koleje směrové a výškové uspořádání pražce betonové.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</si>
  <si>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-835435466</t>
  </si>
  <si>
    <t>"km 498,600-499,350"0,750</t>
  </si>
  <si>
    <t>"km 500,100-501,975"0,875</t>
  </si>
  <si>
    <t>5909050020</t>
  </si>
  <si>
    <t>Stabilizace kolejového lože koleje stávajícího. Poznámka: 1. V cenách jsou započteny náklady na stabilizaci v režimu s řízeným (konstantním) poklesem včetně měření a předání tištěných výstupů.</t>
  </si>
  <si>
    <t>2107635139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</si>
  <si>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</si>
  <si>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</si>
  <si>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-1173727758</t>
  </si>
  <si>
    <t>33*4</t>
  </si>
  <si>
    <t>678171149</t>
  </si>
  <si>
    <t>132*1,5</t>
  </si>
  <si>
    <t>9902100200</t>
  </si>
  <si>
    <t>Doprava obousměrná mechanizací o nosnosti přes 3,5 t sypanin (kameniva, písku, suti, dlažebních kostek, atd.) do 20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</si>
  <si>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131590560</t>
  </si>
  <si>
    <t>5905095010</t>
  </si>
  <si>
    <t>Úprava kolejového lože ojediněle ručně v koleji lože otevřené. Poznámka: 1. V cenách jsou započteny náklady na úpravu KL koleje a výhybek ojediněle vidlemi. 2. V cenách nejsou obsaženy náklady na doplnění a dodávku kameniva.</t>
  </si>
  <si>
    <t>1426917482</t>
  </si>
  <si>
    <t>03.4 - SO 03.4 - svěrky na 1. TK v km 501,250 - 501,500</t>
  </si>
  <si>
    <t>-1276063023</t>
  </si>
  <si>
    <t>1542599507</t>
  </si>
  <si>
    <t>351999970</t>
  </si>
  <si>
    <t>"nový mat."1,865</t>
  </si>
  <si>
    <t>-1108352967</t>
  </si>
  <si>
    <t>"výzisk kompl."1,865</t>
  </si>
  <si>
    <t>03.5 - SO 03.5 - svěrky na 2. TK v km 500,400 - 501,050</t>
  </si>
  <si>
    <t>-1431535225</t>
  </si>
  <si>
    <t>650071324</t>
  </si>
  <si>
    <t>1708837364</t>
  </si>
  <si>
    <t>"nový mat."4,848</t>
  </si>
  <si>
    <t>1451116591</t>
  </si>
  <si>
    <t>"výzisk kompl."4,848</t>
  </si>
  <si>
    <t>03.6 - SO 03.6 - svěrky na 2. TK v km 501,250 - 501,500</t>
  </si>
  <si>
    <t>-1324181549</t>
  </si>
  <si>
    <t>21404033</t>
  </si>
  <si>
    <t>1527342915</t>
  </si>
  <si>
    <t>-28431751</t>
  </si>
  <si>
    <t>SO 04 - 2. TK Povrly - Děčín hl.n.</t>
  </si>
  <si>
    <t>04.1 - SO 04.1 - 2. TK v km 534,010 - 534,190</t>
  </si>
  <si>
    <t>5908045030</t>
  </si>
  <si>
    <t>Výměna podkladnice čtyři vrtule pražce betonové. Poznámka: 1. V cenách jsou započteny náklady na demontáž, teslování, kolíčkování, převrtání a impregnaci, výměnu a montáž u pražců dřevěných a demontáž, výměnu a montáž u pražců betonových, naložení výzisku</t>
  </si>
  <si>
    <t>954471840</t>
  </si>
  <si>
    <t>"km 534,010-534,190"540</t>
  </si>
  <si>
    <t>5958140020</t>
  </si>
  <si>
    <t>Podkladnice žebrová tv. U60 (R4pl)</t>
  </si>
  <si>
    <t>645317740</t>
  </si>
  <si>
    <t>5908050010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</si>
  <si>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</si>
  <si>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-1567920537</t>
  </si>
  <si>
    <t>540</t>
  </si>
  <si>
    <t>-966809678</t>
  </si>
  <si>
    <t>-632644793</t>
  </si>
  <si>
    <t>5907050010</t>
  </si>
  <si>
    <t>Dělení kolejnic řezáním nebo rozbroušením, soustavy UIC60 nebo R65. Poznámka: 1. V cenách jsou započteny náklady na manipulaci, podložení, označení a provedení řezu kolejnice.</t>
  </si>
  <si>
    <t>680412587</t>
  </si>
  <si>
    <t>656339407</t>
  </si>
  <si>
    <t>82964731</t>
  </si>
  <si>
    <t>2*280</t>
  </si>
  <si>
    <t>694894267</t>
  </si>
  <si>
    <t>-2002490727</t>
  </si>
  <si>
    <t>571940021</t>
  </si>
  <si>
    <t>-276091562</t>
  </si>
  <si>
    <t>-932296633</t>
  </si>
  <si>
    <t>"výzisk kompl. a podkladnic"0,599+4,088</t>
  </si>
  <si>
    <t>-1860552593</t>
  </si>
  <si>
    <t>"pryž.podl. na skl." 0,113</t>
  </si>
  <si>
    <t>238994775</t>
  </si>
  <si>
    <t>-1001933647</t>
  </si>
  <si>
    <t>nový mat. - podložky+komplety+podkladnice</t>
  </si>
  <si>
    <t>4,088+0,599+0,113</t>
  </si>
  <si>
    <t>-570755052</t>
  </si>
  <si>
    <t>"ASP, dvoucestný bagr, SSP, dynamický stabilizátor" 4</t>
  </si>
  <si>
    <t>SO 05 - TK Úpořiny - Radejčín</t>
  </si>
  <si>
    <t>05.1 - SO 05.1 - SVK na TK v km 16,385 - 16,705</t>
  </si>
  <si>
    <t>1458172081</t>
  </si>
  <si>
    <t>"včetně úpravy rozchodu koleje"</t>
  </si>
  <si>
    <t>13*25</t>
  </si>
  <si>
    <t>5907015016</t>
  </si>
  <si>
    <t>Ojedinělá výměna kolejnic stávající upevnění, tvar S49, T, 49E1.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</si>
  <si>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817136391</t>
  </si>
  <si>
    <t>"v km 16,385 a 16,710"5+5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</si>
  <si>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</si>
  <si>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</si>
  <si>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styk</t>
  </si>
  <si>
    <t>695004094</t>
  </si>
  <si>
    <t>5957110030</t>
  </si>
  <si>
    <t>Kolejnice tv. 49 E 1, třídy R260</t>
  </si>
  <si>
    <t>-1391724556</t>
  </si>
  <si>
    <t>5*2</t>
  </si>
  <si>
    <t>5957101050</t>
  </si>
  <si>
    <t>Kolejnice třídy R260 tv. 49 E1 délky 25,000 m</t>
  </si>
  <si>
    <t>1373482562</t>
  </si>
  <si>
    <t>636753138</t>
  </si>
  <si>
    <t>5907050120</t>
  </si>
  <si>
    <t>Dělení kolejnic kyslíkem, soustavy S49 nebo T. Poznámka: 1. V cenách jsou započteny náklady na manipulaci, podložení, označení a provedení řezu kolejnice.</t>
  </si>
  <si>
    <t>1197865059</t>
  </si>
  <si>
    <t>5908053150</t>
  </si>
  <si>
    <t>Výměna drobného kolejiva šroub svěrkový tv. T. Poznámka: 1. V cenách jsou započteny náklady na demontáž upevňovadel, výměnu součásti, montáž upevňovadel a ošetření součástí mazivem. 2. V cenách nejsou obsaženy náklady na dodávku materiálu.</t>
  </si>
  <si>
    <t>-1321412618</t>
  </si>
  <si>
    <t>1200</t>
  </si>
  <si>
    <t>1595792700</t>
  </si>
  <si>
    <t>5958116000</t>
  </si>
  <si>
    <t>Matice M24</t>
  </si>
  <si>
    <t>74644897</t>
  </si>
  <si>
    <t>5958134040</t>
  </si>
  <si>
    <t>Součásti upevňovací kroužek pružný dvojitý Fe 6</t>
  </si>
  <si>
    <t>144529102</t>
  </si>
  <si>
    <t>5958134140</t>
  </si>
  <si>
    <t>Součásti upevňovací vložka M</t>
  </si>
  <si>
    <t>-647418790</t>
  </si>
  <si>
    <t>5958134041</t>
  </si>
  <si>
    <t>Součásti upevňovací šroub svěrkový T5</t>
  </si>
  <si>
    <t>87237014</t>
  </si>
  <si>
    <t>5958158005</t>
  </si>
  <si>
    <t>Podložka pryžová pod patu kolejnice S49 183/126/6</t>
  </si>
  <si>
    <t>-884472346</t>
  </si>
  <si>
    <t>-1781251465</t>
  </si>
  <si>
    <t>"výzisk kolejnic" 16,559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</si>
  <si>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</si>
  <si>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</si>
  <si>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1299377368</t>
  </si>
  <si>
    <t>"výzisk drobného mat."0,144+0,108+0,060+0,492</t>
  </si>
  <si>
    <t>924598326</t>
  </si>
  <si>
    <t>912993845</t>
  </si>
  <si>
    <t>1770435771</t>
  </si>
  <si>
    <t>16,559*152</t>
  </si>
  <si>
    <t>-1249895552</t>
  </si>
  <si>
    <t>"pryž.podl. na skl." 0,108</t>
  </si>
  <si>
    <t>-1858105120</t>
  </si>
  <si>
    <t>1741892526</t>
  </si>
  <si>
    <t xml:space="preserve">nový drobný mat. </t>
  </si>
  <si>
    <t>0,144+0,108+0,060+0,492+0,108</t>
  </si>
  <si>
    <t>1828023025</t>
  </si>
  <si>
    <t>"ASP, dvoucestný bagr, SSP, souprava na PŘEPRAVU KOLEJNIC" 4</t>
  </si>
  <si>
    <t>SO 06 - TO Ústí nad Labem západ</t>
  </si>
  <si>
    <t>06.1 - SO 06.1 - UL západ - Chabařovice 1. TK</t>
  </si>
  <si>
    <t>270457838</t>
  </si>
  <si>
    <t>-1860270507</t>
  </si>
  <si>
    <t>"km 8,400-9,150, LP" 750</t>
  </si>
  <si>
    <t>866526847</t>
  </si>
  <si>
    <t>1480918146</t>
  </si>
  <si>
    <t>"v km 8,730"6</t>
  </si>
  <si>
    <t>1059855760</t>
  </si>
  <si>
    <t>-2069794669</t>
  </si>
  <si>
    <t>"není asymetrický"6</t>
  </si>
  <si>
    <t>-1343908206</t>
  </si>
  <si>
    <t>-1939009463</t>
  </si>
  <si>
    <t>"km 5,600-5,850 a km 7,910-8,300"1370</t>
  </si>
  <si>
    <t>634808478</t>
  </si>
  <si>
    <t>-1554938376</t>
  </si>
  <si>
    <t>317392643</t>
  </si>
  <si>
    <t>-1010311243</t>
  </si>
  <si>
    <t>-492008014</t>
  </si>
  <si>
    <t>-528513574</t>
  </si>
  <si>
    <t>-1657528471</t>
  </si>
  <si>
    <t>750+100+(100)</t>
  </si>
  <si>
    <t>2079489020</t>
  </si>
  <si>
    <t>(750/5)+0</t>
  </si>
  <si>
    <t>-486283859</t>
  </si>
  <si>
    <t>1210791735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</si>
  <si>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</si>
  <si>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</si>
  <si>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-1696550029</t>
  </si>
  <si>
    <t>"km 8,400-9,150"0,750</t>
  </si>
  <si>
    <t>-1784409543</t>
  </si>
  <si>
    <t>33*2</t>
  </si>
  <si>
    <t>-2086073401</t>
  </si>
  <si>
    <t>66*1,5</t>
  </si>
  <si>
    <t>5907040011</t>
  </si>
  <si>
    <t>Posun kolejnic před svařováním tvar kolejnic UIC60, 60E2, R65.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</si>
  <si>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1207614355</t>
  </si>
  <si>
    <t>1156166329</t>
  </si>
  <si>
    <t>"výzisk - kolejnice"750*0,06498</t>
  </si>
  <si>
    <t>"kol. vložky na stavbu"10*10*0,06498</t>
  </si>
  <si>
    <t>760822706</t>
  </si>
  <si>
    <t>"LIS"0,390+0,361</t>
  </si>
  <si>
    <t>"Nové kolejnice"43,222</t>
  </si>
  <si>
    <t>1548955002</t>
  </si>
  <si>
    <t>43,222*105</t>
  </si>
  <si>
    <t>1480570075</t>
  </si>
  <si>
    <t>-321009971</t>
  </si>
  <si>
    <t>"výzisk - upevn."3,368</t>
  </si>
  <si>
    <t>"nový štěrk"99</t>
  </si>
  <si>
    <t>-1820536766</t>
  </si>
  <si>
    <t>"pryž. podložky na skládku"0,288</t>
  </si>
  <si>
    <t>1536097919</t>
  </si>
  <si>
    <t>2103685286</t>
  </si>
  <si>
    <t>3,368+0,288</t>
  </si>
  <si>
    <t>06.2 - SO 06.2 - UL západ - 601. SK</t>
  </si>
  <si>
    <t>-1874284070</t>
  </si>
  <si>
    <t>452416235</t>
  </si>
  <si>
    <t>-984053826</t>
  </si>
  <si>
    <t>"km 3,280-2,560 PP, LP" 720+720</t>
  </si>
  <si>
    <t>931750744</t>
  </si>
  <si>
    <t>-135596972</t>
  </si>
  <si>
    <t>-753717233</t>
  </si>
  <si>
    <t>6*6</t>
  </si>
  <si>
    <t>1695912746</t>
  </si>
  <si>
    <t>"nejsou asymetrické"6*6</t>
  </si>
  <si>
    <t>1481555977</t>
  </si>
  <si>
    <t>255816013</t>
  </si>
  <si>
    <t>-551189643</t>
  </si>
  <si>
    <t>713326865</t>
  </si>
  <si>
    <t>-1165644822</t>
  </si>
  <si>
    <t>268390894</t>
  </si>
  <si>
    <t>943017292</t>
  </si>
  <si>
    <t>720*2+(100*2)</t>
  </si>
  <si>
    <t>1111895516</t>
  </si>
  <si>
    <t>"dělení kolej."720/10</t>
  </si>
  <si>
    <t>-1263281332</t>
  </si>
  <si>
    <t>-738671732</t>
  </si>
  <si>
    <t>774358555</t>
  </si>
  <si>
    <t>"km 3,280-2,560"0,720</t>
  </si>
  <si>
    <t>339204832</t>
  </si>
  <si>
    <t>555378153</t>
  </si>
  <si>
    <t>33*1,5</t>
  </si>
  <si>
    <t>533959049</t>
  </si>
  <si>
    <t>"výzisk - kolejnice"720*0,06498</t>
  </si>
  <si>
    <t>"kol. vložky na stavbu"((10*5)+30)*0,06498</t>
  </si>
  <si>
    <t>1863191649</t>
  </si>
  <si>
    <t>"LIS"1,170+1,170</t>
  </si>
  <si>
    <t>-979157683</t>
  </si>
  <si>
    <t>1119894512</t>
  </si>
  <si>
    <t>-1195832843</t>
  </si>
  <si>
    <t>"pryž. podložky na skládku"0,567</t>
  </si>
  <si>
    <t>1983326102</t>
  </si>
  <si>
    <t>"nový štěrk"49,5</t>
  </si>
  <si>
    <t>-740860389</t>
  </si>
  <si>
    <t>2053507773</t>
  </si>
  <si>
    <t>0,567</t>
  </si>
  <si>
    <t>06.3 - SO 06.3 - UL západ - 137. SK</t>
  </si>
  <si>
    <t>1174536120</t>
  </si>
  <si>
    <t>5957104R</t>
  </si>
  <si>
    <t>Kolejnicové pásy třídy R260 tv. R65 délky 120 metrů</t>
  </si>
  <si>
    <t>ks</t>
  </si>
  <si>
    <t>1202168840</t>
  </si>
  <si>
    <t>175744530</t>
  </si>
  <si>
    <t>"km 2,189-2,359 LP" 170</t>
  </si>
  <si>
    <t>"km 2,193-2,363 PP"170</t>
  </si>
  <si>
    <t>2125610538</t>
  </si>
  <si>
    <t>"km 2,440-2,478 LP, PP"38+38</t>
  </si>
  <si>
    <t>"km 2,176 PP"17</t>
  </si>
  <si>
    <t>"km 2,176 LP"13</t>
  </si>
  <si>
    <t>"vložka"50</t>
  </si>
  <si>
    <t>335764355</t>
  </si>
  <si>
    <t>"v km 2,171 PP, LP"5*2</t>
  </si>
  <si>
    <t>5957128080</t>
  </si>
  <si>
    <t>Lepený izolovaný styk tv. R65 s tepelně zpracovanou hlavou délky 5,00 m</t>
  </si>
  <si>
    <t>-951544473</t>
  </si>
  <si>
    <t>"PP a LP" 2</t>
  </si>
  <si>
    <t>-392862385</t>
  </si>
  <si>
    <t>1373410983</t>
  </si>
  <si>
    <t>-1253713610</t>
  </si>
  <si>
    <t>1442895397</t>
  </si>
  <si>
    <t>-774014394</t>
  </si>
  <si>
    <t>-1569679403</t>
  </si>
  <si>
    <t>-1739377779</t>
  </si>
  <si>
    <t>148062350</t>
  </si>
  <si>
    <t>-221026987</t>
  </si>
  <si>
    <t>"km 2,172-2,772"0,600</t>
  </si>
  <si>
    <t>-252025967</t>
  </si>
  <si>
    <t>1008174972</t>
  </si>
  <si>
    <t>544327219</t>
  </si>
  <si>
    <t>1599633665</t>
  </si>
  <si>
    <t>639034458</t>
  </si>
  <si>
    <t>"výzisk - kolejnice"(30)*0,06498</t>
  </si>
  <si>
    <t>"vložky na stavbu"10*5*0,06498</t>
  </si>
  <si>
    <t>-2057793889</t>
  </si>
  <si>
    <t>"LIS"0,740</t>
  </si>
  <si>
    <t>"Nové kolejnice"15,6</t>
  </si>
  <si>
    <t>-417726903</t>
  </si>
  <si>
    <t>15,6*105</t>
  </si>
  <si>
    <t>-1624208054</t>
  </si>
  <si>
    <t>"výzisk - kolejnice"30*0,06498</t>
  </si>
  <si>
    <t>"kolejnice a vložky na stavbu"(13*0,06498)+(10*5*0,06498)</t>
  </si>
  <si>
    <t>-2051470474</t>
  </si>
  <si>
    <t>"nový štěrk"49,500</t>
  </si>
  <si>
    <t>239646826</t>
  </si>
  <si>
    <t>"výzisk - podl. na skládku"0,063</t>
  </si>
  <si>
    <t>-203779746</t>
  </si>
  <si>
    <t>-141537771</t>
  </si>
  <si>
    <t>nový mat. podl.</t>
  </si>
  <si>
    <t>0,063</t>
  </si>
  <si>
    <t>06.4 - SO 06.4 - UL západ - 602, 602 D SK</t>
  </si>
  <si>
    <t>-1694049173</t>
  </si>
  <si>
    <t>769454787</t>
  </si>
  <si>
    <t>1792934342</t>
  </si>
  <si>
    <t>"602 SK v km 2,830"2*6</t>
  </si>
  <si>
    <t>"602 Sk v km 2,990"6</t>
  </si>
  <si>
    <t>790606673</t>
  </si>
  <si>
    <t>6*2</t>
  </si>
  <si>
    <t>289818752</t>
  </si>
  <si>
    <t>762435179</t>
  </si>
  <si>
    <t>"SK 602D km 3,280-3,460 LP a PP"670</t>
  </si>
  <si>
    <t xml:space="preserve">"SK 602 km  2,578-3,244"2480</t>
  </si>
  <si>
    <t>-1155902673</t>
  </si>
  <si>
    <t>1340+4960</t>
  </si>
  <si>
    <t>-1440431455</t>
  </si>
  <si>
    <t>670+2480</t>
  </si>
  <si>
    <t>-1851772199</t>
  </si>
  <si>
    <t>883057762</t>
  </si>
  <si>
    <t>4+4</t>
  </si>
  <si>
    <t>-513191273</t>
  </si>
  <si>
    <t>469+666+(100*2)</t>
  </si>
  <si>
    <t>-1323105774</t>
  </si>
  <si>
    <t>"km 3,277-3,746"0,469</t>
  </si>
  <si>
    <t>"km 2,578-3,244"0,666</t>
  </si>
  <si>
    <t>348486152</t>
  </si>
  <si>
    <t>33*2+33*2</t>
  </si>
  <si>
    <t>-1128185112</t>
  </si>
  <si>
    <t>-1930624801</t>
  </si>
  <si>
    <t>"výzisk upevnění"7,749</t>
  </si>
  <si>
    <t>"nový štěrk"198</t>
  </si>
  <si>
    <t>1695834594</t>
  </si>
  <si>
    <t>-2735505</t>
  </si>
  <si>
    <t>"výzisk - kolejnice"(10+2+2+2)*0,06498</t>
  </si>
  <si>
    <t>"kol. vložky na stavbu"(10+2+2+2)*0,06498</t>
  </si>
  <si>
    <t>-1052270106</t>
  </si>
  <si>
    <t>"LIS"0,780+0,390</t>
  </si>
  <si>
    <t>2085536267</t>
  </si>
  <si>
    <t>-477961380</t>
  </si>
  <si>
    <t>"pryž. podložky na skládku"0,662</t>
  </si>
  <si>
    <t>128278524</t>
  </si>
  <si>
    <t>-1646711914</t>
  </si>
  <si>
    <t>7,749+0,662</t>
  </si>
  <si>
    <t>SO 07 - TO Česká Kamenice</t>
  </si>
  <si>
    <t>07.1 - SO 07.1 - Františkov n. Pl. 3. SK</t>
  </si>
  <si>
    <t>5907050020</t>
  </si>
  <si>
    <t>Dělení kolejnic řezáním nebo rozbroušením, soustavy S49 nebo T. Poznámka: 1. V cenách jsou započteny náklady na manipulaci, podložení, označení a provedení řezu kolejnice.</t>
  </si>
  <si>
    <t>1342971960</t>
  </si>
  <si>
    <t>5957104035</t>
  </si>
  <si>
    <t>Kolejnicové pásy třídy R260 tv. 49 E1 délky 120 metrů</t>
  </si>
  <si>
    <t>-911759895</t>
  </si>
  <si>
    <t>-1006180816</t>
  </si>
  <si>
    <t>"km 2,830-3,250 LP, PP"2*420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</si>
  <si>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</si>
  <si>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</si>
  <si>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-131462312</t>
  </si>
  <si>
    <t>-2106360670</t>
  </si>
  <si>
    <t>420*2+100*2</t>
  </si>
  <si>
    <t>-1563005918</t>
  </si>
  <si>
    <t>1492798499</t>
  </si>
  <si>
    <t>-1705891977</t>
  </si>
  <si>
    <t>-1650882465</t>
  </si>
  <si>
    <t>1965207317</t>
  </si>
  <si>
    <t>1438882042</t>
  </si>
  <si>
    <t>"km 2,650-3,300"0,650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</si>
  <si>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</si>
  <si>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</si>
  <si>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-600079625</t>
  </si>
  <si>
    <t>-2028904421</t>
  </si>
  <si>
    <t>172447242</t>
  </si>
  <si>
    <t>158604156</t>
  </si>
  <si>
    <t>"Nové kolejnice"41,488</t>
  </si>
  <si>
    <t>-1654175178</t>
  </si>
  <si>
    <t>41,488*115</t>
  </si>
  <si>
    <t>952822450</t>
  </si>
  <si>
    <t>(840)*0,04939</t>
  </si>
  <si>
    <t>9902100500</t>
  </si>
  <si>
    <t>Doprava obousměrná mechanizací o nosnosti přes 3,5 t sypanin (kameniva, písku, suti, dlažebních kostek, atd.) do 60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</si>
  <si>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425968680</t>
  </si>
  <si>
    <t>129278310</t>
  </si>
  <si>
    <t>"výzisk upevnění"3,690</t>
  </si>
  <si>
    <t>-2013445312</t>
  </si>
  <si>
    <t>"výzisk kolejnic" (840)*0,04939</t>
  </si>
  <si>
    <t>-747314550</t>
  </si>
  <si>
    <t>"pryž.podl. na skl." 0,270</t>
  </si>
  <si>
    <t>122759750</t>
  </si>
  <si>
    <t>-76447099</t>
  </si>
  <si>
    <t>0,270+3,690</t>
  </si>
  <si>
    <t>07.2 - SO 07.2 - Rybniště - Krásná Lípa</t>
  </si>
  <si>
    <t>935483072</t>
  </si>
  <si>
    <t>-1673997331</t>
  </si>
  <si>
    <t>-398253136</t>
  </si>
  <si>
    <t>"km 84,595-84,147 LP, PP"2*448</t>
  </si>
  <si>
    <t>-1266586392</t>
  </si>
  <si>
    <t>"v km 84,630"2*20</t>
  </si>
  <si>
    <t>-912506269</t>
  </si>
  <si>
    <t>-1587903805</t>
  </si>
  <si>
    <t>1369153253</t>
  </si>
  <si>
    <t>448*2+100*2</t>
  </si>
  <si>
    <t>-1281574014</t>
  </si>
  <si>
    <t>1223557783</t>
  </si>
  <si>
    <t>50087708</t>
  </si>
  <si>
    <t>"SVK"735</t>
  </si>
  <si>
    <t>-249730814</t>
  </si>
  <si>
    <t>-1790129726</t>
  </si>
  <si>
    <t>-324523398</t>
  </si>
  <si>
    <t>"km 84,650-84,140"0,510</t>
  </si>
  <si>
    <t>490321457</t>
  </si>
  <si>
    <t>-1926348726</t>
  </si>
  <si>
    <t>66*1,7</t>
  </si>
  <si>
    <t>-170134282</t>
  </si>
  <si>
    <t>"km 84,235"3,6</t>
  </si>
  <si>
    <t>991102508</t>
  </si>
  <si>
    <t>-771103859</t>
  </si>
  <si>
    <t>"Nové kolejnice"57,629</t>
  </si>
  <si>
    <t>-100547336</t>
  </si>
  <si>
    <t>57,629*115</t>
  </si>
  <si>
    <t>-623275011</t>
  </si>
  <si>
    <t>((896+40))*0,06498</t>
  </si>
  <si>
    <t>kolejnice na stavbu</t>
  </si>
  <si>
    <t>20*2*0,06498</t>
  </si>
  <si>
    <t>2076441621</t>
  </si>
  <si>
    <t>"nový štěrk"112,2</t>
  </si>
  <si>
    <t>-1609944684</t>
  </si>
  <si>
    <t>"výzisk upevnění"1,808</t>
  </si>
  <si>
    <t>2099527634</t>
  </si>
  <si>
    <t>"kolejnice na stavbu"(20*2)*0,06498</t>
  </si>
  <si>
    <t>"výzisk kolejnic" ((896)+20*2)*0,06498</t>
  </si>
  <si>
    <t>944623405</t>
  </si>
  <si>
    <t>"pryž.podl. na skl." 0,154</t>
  </si>
  <si>
    <t>-1781601715</t>
  </si>
  <si>
    <t>9902300700</t>
  </si>
  <si>
    <t>Doprava jednosměrná mechanizací o nosnosti přes 3,5 t sypanin (kameniva, písku, suti, dlažebních kostek, atd.) do 100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</si>
  <si>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1122694213</t>
  </si>
  <si>
    <t>0,154+1,808</t>
  </si>
  <si>
    <t>SO 08 - TO Rumburk</t>
  </si>
  <si>
    <t>08.1 - SO 08.1 - Mikulášovice d.n - Panský</t>
  </si>
  <si>
    <t>663651183</t>
  </si>
  <si>
    <t>-2104693044</t>
  </si>
  <si>
    <t>"km 4,940-4,128 PP, LP" 812*2</t>
  </si>
  <si>
    <t>5910136010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</si>
  <si>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</si>
  <si>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-100061710</t>
  </si>
  <si>
    <t>"km 4,150-4,400 na každý"380</t>
  </si>
  <si>
    <t>"km 4,400-4,930 na každý druhý"403</t>
  </si>
  <si>
    <t>-955126376</t>
  </si>
  <si>
    <t>556511866</t>
  </si>
  <si>
    <t>812*2+(100*2)</t>
  </si>
  <si>
    <t>-1264774719</t>
  </si>
  <si>
    <t>-1349734229</t>
  </si>
  <si>
    <t>-731609626</t>
  </si>
  <si>
    <t>-1021261860</t>
  </si>
  <si>
    <t>1242299720</t>
  </si>
  <si>
    <t>33*3</t>
  </si>
  <si>
    <t>-1915775180</t>
  </si>
  <si>
    <t>99*1,7</t>
  </si>
  <si>
    <t>-1807768849</t>
  </si>
  <si>
    <t>"výzisk - kolejnice"1624*0,04939</t>
  </si>
  <si>
    <t>"kolejnice na stavbu"(43*20)*2*0,04939</t>
  </si>
  <si>
    <t>"kotvy na stavbu"5,828</t>
  </si>
  <si>
    <t>9902200200</t>
  </si>
  <si>
    <t>Doprava obousměrná mechanizací o nosnosti přes 3,5 t objemnějšího kusového materiálu (prefabrikátů, stožárů, výhybek, rozvaděčů, vybouraných hmot atd.) do 20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</si>
  <si>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-1295285265</t>
  </si>
  <si>
    <t>"výzisk - kolejnice"(43*20)*2*0,04939</t>
  </si>
  <si>
    <t>1078267016</t>
  </si>
  <si>
    <t>"nový štěrk"33*3*1,7</t>
  </si>
  <si>
    <t>09 - Materiál dodávaný objednatelem - NEOCEŇOVAT</t>
  </si>
  <si>
    <t>5957107005</t>
  </si>
  <si>
    <t>Kolejnicové pásy R350HT tv. 60 E2 délky 120 metrů</t>
  </si>
  <si>
    <t>1993216238</t>
  </si>
  <si>
    <t>"SO 01.1" 1</t>
  </si>
  <si>
    <t>"SO 01.2" 2</t>
  </si>
  <si>
    <t>"SO 01.3" 2</t>
  </si>
  <si>
    <t>"SO 01.4" 4</t>
  </si>
  <si>
    <t>"SO 01.5" 3</t>
  </si>
  <si>
    <t>"SO 01.7" 2</t>
  </si>
  <si>
    <t>"SO 01.9" 2</t>
  </si>
  <si>
    <t>"SO 01.11" 2</t>
  </si>
  <si>
    <t>"SO 01.12" 1</t>
  </si>
  <si>
    <t>"SO 01.17" 8</t>
  </si>
  <si>
    <t>"SO 01.18" 2</t>
  </si>
  <si>
    <t>"SO 02.1" 3</t>
  </si>
  <si>
    <t>"SO 02.2" 1</t>
  </si>
  <si>
    <t>"SO 02.3" 3</t>
  </si>
  <si>
    <t>"SO 02.4" 3</t>
  </si>
  <si>
    <t>"SO 02.5" 4</t>
  </si>
  <si>
    <t>"SO 03.1" 9</t>
  </si>
  <si>
    <t>"SO 03.2" 13</t>
  </si>
  <si>
    <t>5957107015</t>
  </si>
  <si>
    <t>Kolejnicové pásy R350HT tv.49 E1 délky 120 metrů</t>
  </si>
  <si>
    <t>-479414089</t>
  </si>
  <si>
    <t>"SO 02.6" 4</t>
  </si>
  <si>
    <t>5957110010</t>
  </si>
  <si>
    <t>Kolejnice tv. 60 E2, třídy R350HT</t>
  </si>
  <si>
    <t>593458975</t>
  </si>
  <si>
    <t>"SO 01.11" 10</t>
  </si>
  <si>
    <t>"SO 02.2"30</t>
  </si>
  <si>
    <t>5957201000</t>
  </si>
  <si>
    <t>Kolejnice užité tv. UIC60</t>
  </si>
  <si>
    <t>-294203791</t>
  </si>
  <si>
    <t>"SO 01.3" 5</t>
  </si>
  <si>
    <t>"SO 01.18"10</t>
  </si>
  <si>
    <t>"SO 02.5"5</t>
  </si>
  <si>
    <t>5957201005</t>
  </si>
  <si>
    <t>Kolejnice užité tv. R65</t>
  </si>
  <si>
    <t>704018283</t>
  </si>
  <si>
    <t>"SO 02.2"5</t>
  </si>
  <si>
    <t>"SO 02.4"8</t>
  </si>
  <si>
    <t>"SO 06.1"10*10</t>
  </si>
  <si>
    <t>5957201010</t>
  </si>
  <si>
    <t>Kolejnice užité tv. S49</t>
  </si>
  <si>
    <t>-1185399151</t>
  </si>
  <si>
    <t>"SO 07.1"200</t>
  </si>
  <si>
    <t>"SO 08.1"820*2</t>
  </si>
  <si>
    <t>5960101015</t>
  </si>
  <si>
    <t>Pražcové kotvy TDHB pro pražec betonový SB 5</t>
  </si>
  <si>
    <t>645710040</t>
  </si>
  <si>
    <t>380+403</t>
  </si>
  <si>
    <t>5956213030</t>
  </si>
  <si>
    <t xml:space="preserve">Pražec betonový příčný nevystrojený  užitý tv. SB 8 P</t>
  </si>
  <si>
    <t>-119895606</t>
  </si>
  <si>
    <t>"SO 02.1"5</t>
  </si>
  <si>
    <t>10 - VRN</t>
  </si>
  <si>
    <t>022101011</t>
  </si>
  <si>
    <t>Geodetické práce Geodetické práce v průběhu opravy</t>
  </si>
  <si>
    <t>kpl</t>
  </si>
  <si>
    <t>947217842</t>
  </si>
  <si>
    <t>022111011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</si>
  <si>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</si>
  <si>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1509439998</t>
  </si>
  <si>
    <t>1,625</t>
  </si>
  <si>
    <t>022111001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</si>
  <si>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</si>
  <si>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-846611797</t>
  </si>
  <si>
    <t>"SO 05.3"2,2</t>
  </si>
  <si>
    <t>"SO 07.2"0,510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</si>
  <si>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</si>
  <si>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</si>
  <si>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729852612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</si>
  <si>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</si>
  <si>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</si>
  <si>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-1088339607</t>
  </si>
  <si>
    <t>P</t>
  </si>
  <si>
    <t>Poznámka k položce:_x000d_
Základna pro výpočet - ZRN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</si>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</sst>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6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styles" Target="styles.xml" /><Relationship Id="rId45" Type="http://schemas.openxmlformats.org/officeDocument/2006/relationships/theme" Target="theme/theme1.xml" /><Relationship Id="rId46" Type="http://schemas.openxmlformats.org/officeDocument/2006/relationships/calcChain" Target="calcChain.xml" /><Relationship Id="rId4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650190175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Souvislá výměna kolejnic v obvodu Správy tratí Ústí nad Labem pro rok 2023_OPRAVA Č. 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OŘ Ústí nad Labem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Tomáš Šrédl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ROUND(AG55+AG74+AG81+AG88+AG90+AG92+AG97+AG100+AG102+AG103,2)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ROUND(AS55+AS74+AS81+AS88+AS90+AS92+AS97+AS100+AS102+AS103,2)</f>
        <v>0</v>
      </c>
      <c r="AT54" s="107">
        <f>ROUND(SUM(AV54:AW54),2)</f>
        <v>0</v>
      </c>
      <c r="AU54" s="108">
        <f>ROUND(AU55+AU74+AU81+AU88+AU90+AU92+AU97+AU100+AU102+AU103,5)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ROUND(AZ55+AZ74+AZ81+AZ88+AZ90+AZ92+AZ97+AZ100+AZ102+AZ103,2)</f>
        <v>0</v>
      </c>
      <c r="BA54" s="107">
        <f>ROUND(BA55+BA74+BA81+BA88+BA90+BA92+BA97+BA100+BA102+BA103,2)</f>
        <v>0</v>
      </c>
      <c r="BB54" s="107">
        <f>ROUND(BB55+BB74+BB81+BB88+BB90+BB92+BB97+BB100+BB102+BB103,2)</f>
        <v>0</v>
      </c>
      <c r="BC54" s="107">
        <f>ROUND(BC55+BC74+BC81+BC88+BC90+BC92+BC97+BC100+BC102+BC103,2)</f>
        <v>0</v>
      </c>
      <c r="BD54" s="109">
        <f>ROUND(BD55+BD74+BD81+BD88+BD90+BD92+BD97+BD100+BD102+BD103,2)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ROUND(SUM(AG56:AG73),2)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ROUND(SUM(AS56:AS73),2)</f>
        <v>0</v>
      </c>
      <c r="AT55" s="121">
        <f>ROUND(SUM(AV55:AW55),2)</f>
        <v>0</v>
      </c>
      <c r="AU55" s="122">
        <f>ROUND(SUM(AU56:AU73),5)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ROUND(SUM(AZ56:AZ73),2)</f>
        <v>0</v>
      </c>
      <c r="BA55" s="121">
        <f>ROUND(SUM(BA56:BA73),2)</f>
        <v>0</v>
      </c>
      <c r="BB55" s="121">
        <f>ROUND(SUM(BB56:BB73),2)</f>
        <v>0</v>
      </c>
      <c r="BC55" s="121">
        <f>ROUND(SUM(BC56:BC73),2)</f>
        <v>0</v>
      </c>
      <c r="BD55" s="123">
        <f>ROUND(SUM(BD56:BD73),2)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16.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'01.1 - SO 01.1 - km 386,7...'!J32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'01.1 - SO 01.1 - km 386,7...'!P87</f>
        <v>0</v>
      </c>
      <c r="AV56" s="131">
        <f>'01.1 - SO 01.1 - km 386,7...'!J35</f>
        <v>0</v>
      </c>
      <c r="AW56" s="131">
        <f>'01.1 - SO 01.1 - km 386,7...'!J36</f>
        <v>0</v>
      </c>
      <c r="AX56" s="131">
        <f>'01.1 - SO 01.1 - km 386,7...'!J37</f>
        <v>0</v>
      </c>
      <c r="AY56" s="131">
        <f>'01.1 - SO 01.1 - km 386,7...'!J38</f>
        <v>0</v>
      </c>
      <c r="AZ56" s="131">
        <f>'01.1 - SO 01.1 - km 386,7...'!F35</f>
        <v>0</v>
      </c>
      <c r="BA56" s="131">
        <f>'01.1 - SO 01.1 - km 386,7...'!F36</f>
        <v>0</v>
      </c>
      <c r="BB56" s="131">
        <f>'01.1 - SO 01.1 - km 386,7...'!F37</f>
        <v>0</v>
      </c>
      <c r="BC56" s="131">
        <f>'01.1 - SO 01.1 - km 386,7...'!F38</f>
        <v>0</v>
      </c>
      <c r="BD56" s="133">
        <f>'01.1 - SO 01.1 - km 386,7...'!F39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4" customFormat="1" ht="16.5" customHeight="1">
      <c r="A57" s="125" t="s">
        <v>81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'01.2 - SO 01.2 - km 386,9...'!J32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'01.2 - SO 01.2 - km 386,9...'!P87</f>
        <v>0</v>
      </c>
      <c r="AV57" s="131">
        <f>'01.2 - SO 01.2 - km 386,9...'!J35</f>
        <v>0</v>
      </c>
      <c r="AW57" s="131">
        <f>'01.2 - SO 01.2 - km 386,9...'!J36</f>
        <v>0</v>
      </c>
      <c r="AX57" s="131">
        <f>'01.2 - SO 01.2 - km 386,9...'!J37</f>
        <v>0</v>
      </c>
      <c r="AY57" s="131">
        <f>'01.2 - SO 01.2 - km 386,9...'!J38</f>
        <v>0</v>
      </c>
      <c r="AZ57" s="131">
        <f>'01.2 - SO 01.2 - km 386,9...'!F35</f>
        <v>0</v>
      </c>
      <c r="BA57" s="131">
        <f>'01.2 - SO 01.2 - km 386,9...'!F36</f>
        <v>0</v>
      </c>
      <c r="BB57" s="131">
        <f>'01.2 - SO 01.2 - km 386,9...'!F37</f>
        <v>0</v>
      </c>
      <c r="BC57" s="131">
        <f>'01.2 - SO 01.2 - km 386,9...'!F38</f>
        <v>0</v>
      </c>
      <c r="BD57" s="133">
        <f>'01.2 - SO 01.2 - km 386,9...'!F39</f>
        <v>0</v>
      </c>
      <c r="BE57" s="4"/>
      <c r="BT57" s="134" t="s">
        <v>80</v>
      </c>
      <c r="BV57" s="134" t="s">
        <v>73</v>
      </c>
      <c r="BW57" s="134" t="s">
        <v>88</v>
      </c>
      <c r="BX57" s="134" t="s">
        <v>79</v>
      </c>
      <c r="CL57" s="134" t="s">
        <v>19</v>
      </c>
    </row>
    <row r="58" s="4" customFormat="1" ht="16.5" customHeight="1">
      <c r="A58" s="125" t="s">
        <v>81</v>
      </c>
      <c r="B58" s="64"/>
      <c r="C58" s="126"/>
      <c r="D58" s="126"/>
      <c r="E58" s="127" t="s">
        <v>89</v>
      </c>
      <c r="F58" s="127"/>
      <c r="G58" s="127"/>
      <c r="H58" s="127"/>
      <c r="I58" s="127"/>
      <c r="J58" s="126"/>
      <c r="K58" s="127" t="s">
        <v>90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'01.3 - SO 01. 3 - km 391,...'!J32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84</v>
      </c>
      <c r="AR58" s="66"/>
      <c r="AS58" s="130">
        <v>0</v>
      </c>
      <c r="AT58" s="131">
        <f>ROUND(SUM(AV58:AW58),2)</f>
        <v>0</v>
      </c>
      <c r="AU58" s="132">
        <f>'01.3 - SO 01. 3 - km 391,...'!P87</f>
        <v>0</v>
      </c>
      <c r="AV58" s="131">
        <f>'01.3 - SO 01. 3 - km 391,...'!J35</f>
        <v>0</v>
      </c>
      <c r="AW58" s="131">
        <f>'01.3 - SO 01. 3 - km 391,...'!J36</f>
        <v>0</v>
      </c>
      <c r="AX58" s="131">
        <f>'01.3 - SO 01. 3 - km 391,...'!J37</f>
        <v>0</v>
      </c>
      <c r="AY58" s="131">
        <f>'01.3 - SO 01. 3 - km 391,...'!J38</f>
        <v>0</v>
      </c>
      <c r="AZ58" s="131">
        <f>'01.3 - SO 01. 3 - km 391,...'!F35</f>
        <v>0</v>
      </c>
      <c r="BA58" s="131">
        <f>'01.3 - SO 01. 3 - km 391,...'!F36</f>
        <v>0</v>
      </c>
      <c r="BB58" s="131">
        <f>'01.3 - SO 01. 3 - km 391,...'!F37</f>
        <v>0</v>
      </c>
      <c r="BC58" s="131">
        <f>'01.3 - SO 01. 3 - km 391,...'!F38</f>
        <v>0</v>
      </c>
      <c r="BD58" s="133">
        <f>'01.3 - SO 01. 3 - km 391,...'!F39</f>
        <v>0</v>
      </c>
      <c r="BE58" s="4"/>
      <c r="BT58" s="134" t="s">
        <v>80</v>
      </c>
      <c r="BV58" s="134" t="s">
        <v>73</v>
      </c>
      <c r="BW58" s="134" t="s">
        <v>91</v>
      </c>
      <c r="BX58" s="134" t="s">
        <v>79</v>
      </c>
      <c r="CL58" s="134" t="s">
        <v>19</v>
      </c>
    </row>
    <row r="59" s="4" customFormat="1" ht="16.5" customHeight="1">
      <c r="A59" s="125" t="s">
        <v>81</v>
      </c>
      <c r="B59" s="64"/>
      <c r="C59" s="126"/>
      <c r="D59" s="126"/>
      <c r="E59" s="127" t="s">
        <v>92</v>
      </c>
      <c r="F59" s="127"/>
      <c r="G59" s="127"/>
      <c r="H59" s="127"/>
      <c r="I59" s="127"/>
      <c r="J59" s="126"/>
      <c r="K59" s="127" t="s">
        <v>93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'01.4 - SO 01.4 - km 393,6...'!J32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84</v>
      </c>
      <c r="AR59" s="66"/>
      <c r="AS59" s="130">
        <v>0</v>
      </c>
      <c r="AT59" s="131">
        <f>ROUND(SUM(AV59:AW59),2)</f>
        <v>0</v>
      </c>
      <c r="AU59" s="132">
        <f>'01.4 - SO 01.4 - km 393,6...'!P85</f>
        <v>0</v>
      </c>
      <c r="AV59" s="131">
        <f>'01.4 - SO 01.4 - km 393,6...'!J35</f>
        <v>0</v>
      </c>
      <c r="AW59" s="131">
        <f>'01.4 - SO 01.4 - km 393,6...'!J36</f>
        <v>0</v>
      </c>
      <c r="AX59" s="131">
        <f>'01.4 - SO 01.4 - km 393,6...'!J37</f>
        <v>0</v>
      </c>
      <c r="AY59" s="131">
        <f>'01.4 - SO 01.4 - km 393,6...'!J38</f>
        <v>0</v>
      </c>
      <c r="AZ59" s="131">
        <f>'01.4 - SO 01.4 - km 393,6...'!F35</f>
        <v>0</v>
      </c>
      <c r="BA59" s="131">
        <f>'01.4 - SO 01.4 - km 393,6...'!F36</f>
        <v>0</v>
      </c>
      <c r="BB59" s="131">
        <f>'01.4 - SO 01.4 - km 393,6...'!F37</f>
        <v>0</v>
      </c>
      <c r="BC59" s="131">
        <f>'01.4 - SO 01.4 - km 393,6...'!F38</f>
        <v>0</v>
      </c>
      <c r="BD59" s="133">
        <f>'01.4 - SO 01.4 - km 393,6...'!F39</f>
        <v>0</v>
      </c>
      <c r="BE59" s="4"/>
      <c r="BT59" s="134" t="s">
        <v>80</v>
      </c>
      <c r="BV59" s="134" t="s">
        <v>73</v>
      </c>
      <c r="BW59" s="134" t="s">
        <v>94</v>
      </c>
      <c r="BX59" s="134" t="s">
        <v>79</v>
      </c>
      <c r="CL59" s="134" t="s">
        <v>19</v>
      </c>
    </row>
    <row r="60" s="4" customFormat="1" ht="16.5" customHeight="1">
      <c r="A60" s="125" t="s">
        <v>81</v>
      </c>
      <c r="B60" s="64"/>
      <c r="C60" s="126"/>
      <c r="D60" s="126"/>
      <c r="E60" s="127" t="s">
        <v>95</v>
      </c>
      <c r="F60" s="127"/>
      <c r="G60" s="127"/>
      <c r="H60" s="127"/>
      <c r="I60" s="127"/>
      <c r="J60" s="126"/>
      <c r="K60" s="127" t="s">
        <v>96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'01.5 - SO 01.5 - km 401,6...'!J32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84</v>
      </c>
      <c r="AR60" s="66"/>
      <c r="AS60" s="130">
        <v>0</v>
      </c>
      <c r="AT60" s="131">
        <f>ROUND(SUM(AV60:AW60),2)</f>
        <v>0</v>
      </c>
      <c r="AU60" s="132">
        <f>'01.5 - SO 01.5 - km 401,6...'!P85</f>
        <v>0</v>
      </c>
      <c r="AV60" s="131">
        <f>'01.5 - SO 01.5 - km 401,6...'!J35</f>
        <v>0</v>
      </c>
      <c r="AW60" s="131">
        <f>'01.5 - SO 01.5 - km 401,6...'!J36</f>
        <v>0</v>
      </c>
      <c r="AX60" s="131">
        <f>'01.5 - SO 01.5 - km 401,6...'!J37</f>
        <v>0</v>
      </c>
      <c r="AY60" s="131">
        <f>'01.5 - SO 01.5 - km 401,6...'!J38</f>
        <v>0</v>
      </c>
      <c r="AZ60" s="131">
        <f>'01.5 - SO 01.5 - km 401,6...'!F35</f>
        <v>0</v>
      </c>
      <c r="BA60" s="131">
        <f>'01.5 - SO 01.5 - km 401,6...'!F36</f>
        <v>0</v>
      </c>
      <c r="BB60" s="131">
        <f>'01.5 - SO 01.5 - km 401,6...'!F37</f>
        <v>0</v>
      </c>
      <c r="BC60" s="131">
        <f>'01.5 - SO 01.5 - km 401,6...'!F38</f>
        <v>0</v>
      </c>
      <c r="BD60" s="133">
        <f>'01.5 - SO 01.5 - km 401,6...'!F39</f>
        <v>0</v>
      </c>
      <c r="BE60" s="4"/>
      <c r="BT60" s="134" t="s">
        <v>80</v>
      </c>
      <c r="BV60" s="134" t="s">
        <v>73</v>
      </c>
      <c r="BW60" s="134" t="s">
        <v>97</v>
      </c>
      <c r="BX60" s="134" t="s">
        <v>79</v>
      </c>
      <c r="CL60" s="134" t="s">
        <v>19</v>
      </c>
    </row>
    <row r="61" s="4" customFormat="1" ht="16.5" customHeight="1">
      <c r="A61" s="125" t="s">
        <v>81</v>
      </c>
      <c r="B61" s="64"/>
      <c r="C61" s="126"/>
      <c r="D61" s="126"/>
      <c r="E61" s="127" t="s">
        <v>98</v>
      </c>
      <c r="F61" s="127"/>
      <c r="G61" s="127"/>
      <c r="H61" s="127"/>
      <c r="I61" s="127"/>
      <c r="J61" s="126"/>
      <c r="K61" s="127" t="s">
        <v>99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'01.6 - SO 01.6 - km 401,6...'!J32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84</v>
      </c>
      <c r="AR61" s="66"/>
      <c r="AS61" s="130">
        <v>0</v>
      </c>
      <c r="AT61" s="131">
        <f>ROUND(SUM(AV61:AW61),2)</f>
        <v>0</v>
      </c>
      <c r="AU61" s="132">
        <f>'01.6 - SO 01.6 - km 401,6...'!P85</f>
        <v>0</v>
      </c>
      <c r="AV61" s="131">
        <f>'01.6 - SO 01.6 - km 401,6...'!J35</f>
        <v>0</v>
      </c>
      <c r="AW61" s="131">
        <f>'01.6 - SO 01.6 - km 401,6...'!J36</f>
        <v>0</v>
      </c>
      <c r="AX61" s="131">
        <f>'01.6 - SO 01.6 - km 401,6...'!J37</f>
        <v>0</v>
      </c>
      <c r="AY61" s="131">
        <f>'01.6 - SO 01.6 - km 401,6...'!J38</f>
        <v>0</v>
      </c>
      <c r="AZ61" s="131">
        <f>'01.6 - SO 01.6 - km 401,6...'!F35</f>
        <v>0</v>
      </c>
      <c r="BA61" s="131">
        <f>'01.6 - SO 01.6 - km 401,6...'!F36</f>
        <v>0</v>
      </c>
      <c r="BB61" s="131">
        <f>'01.6 - SO 01.6 - km 401,6...'!F37</f>
        <v>0</v>
      </c>
      <c r="BC61" s="131">
        <f>'01.6 - SO 01.6 - km 401,6...'!F38</f>
        <v>0</v>
      </c>
      <c r="BD61" s="133">
        <f>'01.6 - SO 01.6 - km 401,6...'!F39</f>
        <v>0</v>
      </c>
      <c r="BE61" s="4"/>
      <c r="BT61" s="134" t="s">
        <v>80</v>
      </c>
      <c r="BV61" s="134" t="s">
        <v>73</v>
      </c>
      <c r="BW61" s="134" t="s">
        <v>100</v>
      </c>
      <c r="BX61" s="134" t="s">
        <v>79</v>
      </c>
      <c r="CL61" s="134" t="s">
        <v>19</v>
      </c>
    </row>
    <row r="62" s="4" customFormat="1" ht="16.5" customHeight="1">
      <c r="A62" s="125" t="s">
        <v>81</v>
      </c>
      <c r="B62" s="64"/>
      <c r="C62" s="126"/>
      <c r="D62" s="126"/>
      <c r="E62" s="127" t="s">
        <v>101</v>
      </c>
      <c r="F62" s="127"/>
      <c r="G62" s="127"/>
      <c r="H62" s="127"/>
      <c r="I62" s="127"/>
      <c r="J62" s="126"/>
      <c r="K62" s="127" t="s">
        <v>102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'01.7 - SO 01.7 - km 404,2...'!J32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84</v>
      </c>
      <c r="AR62" s="66"/>
      <c r="AS62" s="130">
        <v>0</v>
      </c>
      <c r="AT62" s="131">
        <f>ROUND(SUM(AV62:AW62),2)</f>
        <v>0</v>
      </c>
      <c r="AU62" s="132">
        <f>'01.7 - SO 01.7 - km 404,2...'!P85</f>
        <v>0</v>
      </c>
      <c r="AV62" s="131">
        <f>'01.7 - SO 01.7 - km 404,2...'!J35</f>
        <v>0</v>
      </c>
      <c r="AW62" s="131">
        <f>'01.7 - SO 01.7 - km 404,2...'!J36</f>
        <v>0</v>
      </c>
      <c r="AX62" s="131">
        <f>'01.7 - SO 01.7 - km 404,2...'!J37</f>
        <v>0</v>
      </c>
      <c r="AY62" s="131">
        <f>'01.7 - SO 01.7 - km 404,2...'!J38</f>
        <v>0</v>
      </c>
      <c r="AZ62" s="131">
        <f>'01.7 - SO 01.7 - km 404,2...'!F35</f>
        <v>0</v>
      </c>
      <c r="BA62" s="131">
        <f>'01.7 - SO 01.7 - km 404,2...'!F36</f>
        <v>0</v>
      </c>
      <c r="BB62" s="131">
        <f>'01.7 - SO 01.7 - km 404,2...'!F37</f>
        <v>0</v>
      </c>
      <c r="BC62" s="131">
        <f>'01.7 - SO 01.7 - km 404,2...'!F38</f>
        <v>0</v>
      </c>
      <c r="BD62" s="133">
        <f>'01.7 - SO 01.7 - km 404,2...'!F39</f>
        <v>0</v>
      </c>
      <c r="BE62" s="4"/>
      <c r="BT62" s="134" t="s">
        <v>80</v>
      </c>
      <c r="BV62" s="134" t="s">
        <v>73</v>
      </c>
      <c r="BW62" s="134" t="s">
        <v>103</v>
      </c>
      <c r="BX62" s="134" t="s">
        <v>79</v>
      </c>
      <c r="CL62" s="134" t="s">
        <v>19</v>
      </c>
    </row>
    <row r="63" s="4" customFormat="1" ht="16.5" customHeight="1">
      <c r="A63" s="125" t="s">
        <v>81</v>
      </c>
      <c r="B63" s="64"/>
      <c r="C63" s="126"/>
      <c r="D63" s="126"/>
      <c r="E63" s="127" t="s">
        <v>104</v>
      </c>
      <c r="F63" s="127"/>
      <c r="G63" s="127"/>
      <c r="H63" s="127"/>
      <c r="I63" s="127"/>
      <c r="J63" s="126"/>
      <c r="K63" s="127" t="s">
        <v>105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'01.8 - SO 01.8 - km 404,6...'!J32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84</v>
      </c>
      <c r="AR63" s="66"/>
      <c r="AS63" s="130">
        <v>0</v>
      </c>
      <c r="AT63" s="131">
        <f>ROUND(SUM(AV63:AW63),2)</f>
        <v>0</v>
      </c>
      <c r="AU63" s="132">
        <f>'01.8 - SO 01.8 - km 404,6...'!P85</f>
        <v>0</v>
      </c>
      <c r="AV63" s="131">
        <f>'01.8 - SO 01.8 - km 404,6...'!J35</f>
        <v>0</v>
      </c>
      <c r="AW63" s="131">
        <f>'01.8 - SO 01.8 - km 404,6...'!J36</f>
        <v>0</v>
      </c>
      <c r="AX63" s="131">
        <f>'01.8 - SO 01.8 - km 404,6...'!J37</f>
        <v>0</v>
      </c>
      <c r="AY63" s="131">
        <f>'01.8 - SO 01.8 - km 404,6...'!J38</f>
        <v>0</v>
      </c>
      <c r="AZ63" s="131">
        <f>'01.8 - SO 01.8 - km 404,6...'!F35</f>
        <v>0</v>
      </c>
      <c r="BA63" s="131">
        <f>'01.8 - SO 01.8 - km 404,6...'!F36</f>
        <v>0</v>
      </c>
      <c r="BB63" s="131">
        <f>'01.8 - SO 01.8 - km 404,6...'!F37</f>
        <v>0</v>
      </c>
      <c r="BC63" s="131">
        <f>'01.8 - SO 01.8 - km 404,6...'!F38</f>
        <v>0</v>
      </c>
      <c r="BD63" s="133">
        <f>'01.8 - SO 01.8 - km 404,6...'!F39</f>
        <v>0</v>
      </c>
      <c r="BE63" s="4"/>
      <c r="BT63" s="134" t="s">
        <v>80</v>
      </c>
      <c r="BV63" s="134" t="s">
        <v>73</v>
      </c>
      <c r="BW63" s="134" t="s">
        <v>106</v>
      </c>
      <c r="BX63" s="134" t="s">
        <v>79</v>
      </c>
      <c r="CL63" s="134" t="s">
        <v>19</v>
      </c>
    </row>
    <row r="64" s="4" customFormat="1" ht="16.5" customHeight="1">
      <c r="A64" s="125" t="s">
        <v>81</v>
      </c>
      <c r="B64" s="64"/>
      <c r="C64" s="126"/>
      <c r="D64" s="126"/>
      <c r="E64" s="127" t="s">
        <v>107</v>
      </c>
      <c r="F64" s="127"/>
      <c r="G64" s="127"/>
      <c r="H64" s="127"/>
      <c r="I64" s="127"/>
      <c r="J64" s="126"/>
      <c r="K64" s="127" t="s">
        <v>108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'01.9 - SO 01.9 - km 407,3...'!J32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84</v>
      </c>
      <c r="AR64" s="66"/>
      <c r="AS64" s="130">
        <v>0</v>
      </c>
      <c r="AT64" s="131">
        <f>ROUND(SUM(AV64:AW64),2)</f>
        <v>0</v>
      </c>
      <c r="AU64" s="132">
        <f>'01.9 - SO 01.9 - km 407,3...'!P85</f>
        <v>0</v>
      </c>
      <c r="AV64" s="131">
        <f>'01.9 - SO 01.9 - km 407,3...'!J35</f>
        <v>0</v>
      </c>
      <c r="AW64" s="131">
        <f>'01.9 - SO 01.9 - km 407,3...'!J36</f>
        <v>0</v>
      </c>
      <c r="AX64" s="131">
        <f>'01.9 - SO 01.9 - km 407,3...'!J37</f>
        <v>0</v>
      </c>
      <c r="AY64" s="131">
        <f>'01.9 - SO 01.9 - km 407,3...'!J38</f>
        <v>0</v>
      </c>
      <c r="AZ64" s="131">
        <f>'01.9 - SO 01.9 - km 407,3...'!F35</f>
        <v>0</v>
      </c>
      <c r="BA64" s="131">
        <f>'01.9 - SO 01.9 - km 407,3...'!F36</f>
        <v>0</v>
      </c>
      <c r="BB64" s="131">
        <f>'01.9 - SO 01.9 - km 407,3...'!F37</f>
        <v>0</v>
      </c>
      <c r="BC64" s="131">
        <f>'01.9 - SO 01.9 - km 407,3...'!F38</f>
        <v>0</v>
      </c>
      <c r="BD64" s="133">
        <f>'01.9 - SO 01.9 - km 407,3...'!F39</f>
        <v>0</v>
      </c>
      <c r="BE64" s="4"/>
      <c r="BT64" s="134" t="s">
        <v>80</v>
      </c>
      <c r="BV64" s="134" t="s">
        <v>73</v>
      </c>
      <c r="BW64" s="134" t="s">
        <v>109</v>
      </c>
      <c r="BX64" s="134" t="s">
        <v>79</v>
      </c>
      <c r="CL64" s="134" t="s">
        <v>19</v>
      </c>
    </row>
    <row r="65" s="4" customFormat="1" ht="16.5" customHeight="1">
      <c r="A65" s="125" t="s">
        <v>81</v>
      </c>
      <c r="B65" s="64"/>
      <c r="C65" s="126"/>
      <c r="D65" s="126"/>
      <c r="E65" s="127" t="s">
        <v>110</v>
      </c>
      <c r="F65" s="127"/>
      <c r="G65" s="127"/>
      <c r="H65" s="127"/>
      <c r="I65" s="127"/>
      <c r="J65" s="126"/>
      <c r="K65" s="127" t="s">
        <v>111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'01.10 - SO 01.10 - km 409...'!J32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84</v>
      </c>
      <c r="AR65" s="66"/>
      <c r="AS65" s="130">
        <v>0</v>
      </c>
      <c r="AT65" s="131">
        <f>ROUND(SUM(AV65:AW65),2)</f>
        <v>0</v>
      </c>
      <c r="AU65" s="132">
        <f>'01.10 - SO 01.10 - km 409...'!P85</f>
        <v>0</v>
      </c>
      <c r="AV65" s="131">
        <f>'01.10 - SO 01.10 - km 409...'!J35</f>
        <v>0</v>
      </c>
      <c r="AW65" s="131">
        <f>'01.10 - SO 01.10 - km 409...'!J36</f>
        <v>0</v>
      </c>
      <c r="AX65" s="131">
        <f>'01.10 - SO 01.10 - km 409...'!J37</f>
        <v>0</v>
      </c>
      <c r="AY65" s="131">
        <f>'01.10 - SO 01.10 - km 409...'!J38</f>
        <v>0</v>
      </c>
      <c r="AZ65" s="131">
        <f>'01.10 - SO 01.10 - km 409...'!F35</f>
        <v>0</v>
      </c>
      <c r="BA65" s="131">
        <f>'01.10 - SO 01.10 - km 409...'!F36</f>
        <v>0</v>
      </c>
      <c r="BB65" s="131">
        <f>'01.10 - SO 01.10 - km 409...'!F37</f>
        <v>0</v>
      </c>
      <c r="BC65" s="131">
        <f>'01.10 - SO 01.10 - km 409...'!F38</f>
        <v>0</v>
      </c>
      <c r="BD65" s="133">
        <f>'01.10 - SO 01.10 - km 409...'!F39</f>
        <v>0</v>
      </c>
      <c r="BE65" s="4"/>
      <c r="BT65" s="134" t="s">
        <v>80</v>
      </c>
      <c r="BV65" s="134" t="s">
        <v>73</v>
      </c>
      <c r="BW65" s="134" t="s">
        <v>112</v>
      </c>
      <c r="BX65" s="134" t="s">
        <v>79</v>
      </c>
      <c r="CL65" s="134" t="s">
        <v>19</v>
      </c>
    </row>
    <row r="66" s="4" customFormat="1" ht="16.5" customHeight="1">
      <c r="A66" s="125" t="s">
        <v>81</v>
      </c>
      <c r="B66" s="64"/>
      <c r="C66" s="126"/>
      <c r="D66" s="126"/>
      <c r="E66" s="127" t="s">
        <v>113</v>
      </c>
      <c r="F66" s="127"/>
      <c r="G66" s="127"/>
      <c r="H66" s="127"/>
      <c r="I66" s="127"/>
      <c r="J66" s="126"/>
      <c r="K66" s="127" t="s">
        <v>114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'01.11 - SO 01.11 - km 407...'!J32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84</v>
      </c>
      <c r="AR66" s="66"/>
      <c r="AS66" s="130">
        <v>0</v>
      </c>
      <c r="AT66" s="131">
        <f>ROUND(SUM(AV66:AW66),2)</f>
        <v>0</v>
      </c>
      <c r="AU66" s="132">
        <f>'01.11 - SO 01.11 - km 407...'!P85</f>
        <v>0</v>
      </c>
      <c r="AV66" s="131">
        <f>'01.11 - SO 01.11 - km 407...'!J35</f>
        <v>0</v>
      </c>
      <c r="AW66" s="131">
        <f>'01.11 - SO 01.11 - km 407...'!J36</f>
        <v>0</v>
      </c>
      <c r="AX66" s="131">
        <f>'01.11 - SO 01.11 - km 407...'!J37</f>
        <v>0</v>
      </c>
      <c r="AY66" s="131">
        <f>'01.11 - SO 01.11 - km 407...'!J38</f>
        <v>0</v>
      </c>
      <c r="AZ66" s="131">
        <f>'01.11 - SO 01.11 - km 407...'!F35</f>
        <v>0</v>
      </c>
      <c r="BA66" s="131">
        <f>'01.11 - SO 01.11 - km 407...'!F36</f>
        <v>0</v>
      </c>
      <c r="BB66" s="131">
        <f>'01.11 - SO 01.11 - km 407...'!F37</f>
        <v>0</v>
      </c>
      <c r="BC66" s="131">
        <f>'01.11 - SO 01.11 - km 407...'!F38</f>
        <v>0</v>
      </c>
      <c r="BD66" s="133">
        <f>'01.11 - SO 01.11 - km 407...'!F39</f>
        <v>0</v>
      </c>
      <c r="BE66" s="4"/>
      <c r="BT66" s="134" t="s">
        <v>80</v>
      </c>
      <c r="BV66" s="134" t="s">
        <v>73</v>
      </c>
      <c r="BW66" s="134" t="s">
        <v>115</v>
      </c>
      <c r="BX66" s="134" t="s">
        <v>79</v>
      </c>
      <c r="CL66" s="134" t="s">
        <v>19</v>
      </c>
    </row>
    <row r="67" s="4" customFormat="1" ht="16.5" customHeight="1">
      <c r="A67" s="125" t="s">
        <v>81</v>
      </c>
      <c r="B67" s="64"/>
      <c r="C67" s="126"/>
      <c r="D67" s="126"/>
      <c r="E67" s="127" t="s">
        <v>116</v>
      </c>
      <c r="F67" s="127"/>
      <c r="G67" s="127"/>
      <c r="H67" s="127"/>
      <c r="I67" s="127"/>
      <c r="J67" s="126"/>
      <c r="K67" s="127" t="s">
        <v>117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'01.12 - SO 01.12 - km 413...'!J32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84</v>
      </c>
      <c r="AR67" s="66"/>
      <c r="AS67" s="130">
        <v>0</v>
      </c>
      <c r="AT67" s="131">
        <f>ROUND(SUM(AV67:AW67),2)</f>
        <v>0</v>
      </c>
      <c r="AU67" s="132">
        <f>'01.12 - SO 01.12 - km 413...'!P85</f>
        <v>0</v>
      </c>
      <c r="AV67" s="131">
        <f>'01.12 - SO 01.12 - km 413...'!J35</f>
        <v>0</v>
      </c>
      <c r="AW67" s="131">
        <f>'01.12 - SO 01.12 - km 413...'!J36</f>
        <v>0</v>
      </c>
      <c r="AX67" s="131">
        <f>'01.12 - SO 01.12 - km 413...'!J37</f>
        <v>0</v>
      </c>
      <c r="AY67" s="131">
        <f>'01.12 - SO 01.12 - km 413...'!J38</f>
        <v>0</v>
      </c>
      <c r="AZ67" s="131">
        <f>'01.12 - SO 01.12 - km 413...'!F35</f>
        <v>0</v>
      </c>
      <c r="BA67" s="131">
        <f>'01.12 - SO 01.12 - km 413...'!F36</f>
        <v>0</v>
      </c>
      <c r="BB67" s="131">
        <f>'01.12 - SO 01.12 - km 413...'!F37</f>
        <v>0</v>
      </c>
      <c r="BC67" s="131">
        <f>'01.12 - SO 01.12 - km 413...'!F38</f>
        <v>0</v>
      </c>
      <c r="BD67" s="133">
        <f>'01.12 - SO 01.12 - km 413...'!F39</f>
        <v>0</v>
      </c>
      <c r="BE67" s="4"/>
      <c r="BT67" s="134" t="s">
        <v>80</v>
      </c>
      <c r="BV67" s="134" t="s">
        <v>73</v>
      </c>
      <c r="BW67" s="134" t="s">
        <v>118</v>
      </c>
      <c r="BX67" s="134" t="s">
        <v>79</v>
      </c>
      <c r="CL67" s="134" t="s">
        <v>19</v>
      </c>
    </row>
    <row r="68" s="4" customFormat="1" ht="16.5" customHeight="1">
      <c r="A68" s="125" t="s">
        <v>81</v>
      </c>
      <c r="B68" s="64"/>
      <c r="C68" s="126"/>
      <c r="D68" s="126"/>
      <c r="E68" s="127" t="s">
        <v>119</v>
      </c>
      <c r="F68" s="127"/>
      <c r="G68" s="127"/>
      <c r="H68" s="127"/>
      <c r="I68" s="127"/>
      <c r="J68" s="126"/>
      <c r="K68" s="127" t="s">
        <v>120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'01.13 - SO 01.13 - km 415...'!J32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84</v>
      </c>
      <c r="AR68" s="66"/>
      <c r="AS68" s="130">
        <v>0</v>
      </c>
      <c r="AT68" s="131">
        <f>ROUND(SUM(AV68:AW68),2)</f>
        <v>0</v>
      </c>
      <c r="AU68" s="132">
        <f>'01.13 - SO 01.13 - km 415...'!P85</f>
        <v>0</v>
      </c>
      <c r="AV68" s="131">
        <f>'01.13 - SO 01.13 - km 415...'!J35</f>
        <v>0</v>
      </c>
      <c r="AW68" s="131">
        <f>'01.13 - SO 01.13 - km 415...'!J36</f>
        <v>0</v>
      </c>
      <c r="AX68" s="131">
        <f>'01.13 - SO 01.13 - km 415...'!J37</f>
        <v>0</v>
      </c>
      <c r="AY68" s="131">
        <f>'01.13 - SO 01.13 - km 415...'!J38</f>
        <v>0</v>
      </c>
      <c r="AZ68" s="131">
        <f>'01.13 - SO 01.13 - km 415...'!F35</f>
        <v>0</v>
      </c>
      <c r="BA68" s="131">
        <f>'01.13 - SO 01.13 - km 415...'!F36</f>
        <v>0</v>
      </c>
      <c r="BB68" s="131">
        <f>'01.13 - SO 01.13 - km 415...'!F37</f>
        <v>0</v>
      </c>
      <c r="BC68" s="131">
        <f>'01.13 - SO 01.13 - km 415...'!F38</f>
        <v>0</v>
      </c>
      <c r="BD68" s="133">
        <f>'01.13 - SO 01.13 - km 415...'!F39</f>
        <v>0</v>
      </c>
      <c r="BE68" s="4"/>
      <c r="BT68" s="134" t="s">
        <v>80</v>
      </c>
      <c r="BV68" s="134" t="s">
        <v>73</v>
      </c>
      <c r="BW68" s="134" t="s">
        <v>121</v>
      </c>
      <c r="BX68" s="134" t="s">
        <v>79</v>
      </c>
      <c r="CL68" s="134" t="s">
        <v>19</v>
      </c>
    </row>
    <row r="69" s="4" customFormat="1" ht="16.5" customHeight="1">
      <c r="A69" s="125" t="s">
        <v>81</v>
      </c>
      <c r="B69" s="64"/>
      <c r="C69" s="126"/>
      <c r="D69" s="126"/>
      <c r="E69" s="127" t="s">
        <v>122</v>
      </c>
      <c r="F69" s="127"/>
      <c r="G69" s="127"/>
      <c r="H69" s="127"/>
      <c r="I69" s="127"/>
      <c r="J69" s="126"/>
      <c r="K69" s="127" t="s">
        <v>123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'01.14 - SO 01.14 - km 415...'!J32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84</v>
      </c>
      <c r="AR69" s="66"/>
      <c r="AS69" s="130">
        <v>0</v>
      </c>
      <c r="AT69" s="131">
        <f>ROUND(SUM(AV69:AW69),2)</f>
        <v>0</v>
      </c>
      <c r="AU69" s="132">
        <f>'01.14 - SO 01.14 - km 415...'!P85</f>
        <v>0</v>
      </c>
      <c r="AV69" s="131">
        <f>'01.14 - SO 01.14 - km 415...'!J35</f>
        <v>0</v>
      </c>
      <c r="AW69" s="131">
        <f>'01.14 - SO 01.14 - km 415...'!J36</f>
        <v>0</v>
      </c>
      <c r="AX69" s="131">
        <f>'01.14 - SO 01.14 - km 415...'!J37</f>
        <v>0</v>
      </c>
      <c r="AY69" s="131">
        <f>'01.14 - SO 01.14 - km 415...'!J38</f>
        <v>0</v>
      </c>
      <c r="AZ69" s="131">
        <f>'01.14 - SO 01.14 - km 415...'!F35</f>
        <v>0</v>
      </c>
      <c r="BA69" s="131">
        <f>'01.14 - SO 01.14 - km 415...'!F36</f>
        <v>0</v>
      </c>
      <c r="BB69" s="131">
        <f>'01.14 - SO 01.14 - km 415...'!F37</f>
        <v>0</v>
      </c>
      <c r="BC69" s="131">
        <f>'01.14 - SO 01.14 - km 415...'!F38</f>
        <v>0</v>
      </c>
      <c r="BD69" s="133">
        <f>'01.14 - SO 01.14 - km 415...'!F39</f>
        <v>0</v>
      </c>
      <c r="BE69" s="4"/>
      <c r="BT69" s="134" t="s">
        <v>80</v>
      </c>
      <c r="BV69" s="134" t="s">
        <v>73</v>
      </c>
      <c r="BW69" s="134" t="s">
        <v>124</v>
      </c>
      <c r="BX69" s="134" t="s">
        <v>79</v>
      </c>
      <c r="CL69" s="134" t="s">
        <v>19</v>
      </c>
    </row>
    <row r="70" s="4" customFormat="1" ht="16.5" customHeight="1">
      <c r="A70" s="125" t="s">
        <v>81</v>
      </c>
      <c r="B70" s="64"/>
      <c r="C70" s="126"/>
      <c r="D70" s="126"/>
      <c r="E70" s="127" t="s">
        <v>125</v>
      </c>
      <c r="F70" s="127"/>
      <c r="G70" s="127"/>
      <c r="H70" s="127"/>
      <c r="I70" s="127"/>
      <c r="J70" s="126"/>
      <c r="K70" s="127" t="s">
        <v>126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'01.15 - SO 01.15 - km 416...'!J32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84</v>
      </c>
      <c r="AR70" s="66"/>
      <c r="AS70" s="130">
        <v>0</v>
      </c>
      <c r="AT70" s="131">
        <f>ROUND(SUM(AV70:AW70),2)</f>
        <v>0</v>
      </c>
      <c r="AU70" s="132">
        <f>'01.15 - SO 01.15 - km 416...'!P85</f>
        <v>0</v>
      </c>
      <c r="AV70" s="131">
        <f>'01.15 - SO 01.15 - km 416...'!J35</f>
        <v>0</v>
      </c>
      <c r="AW70" s="131">
        <f>'01.15 - SO 01.15 - km 416...'!J36</f>
        <v>0</v>
      </c>
      <c r="AX70" s="131">
        <f>'01.15 - SO 01.15 - km 416...'!J37</f>
        <v>0</v>
      </c>
      <c r="AY70" s="131">
        <f>'01.15 - SO 01.15 - km 416...'!J38</f>
        <v>0</v>
      </c>
      <c r="AZ70" s="131">
        <f>'01.15 - SO 01.15 - km 416...'!F35</f>
        <v>0</v>
      </c>
      <c r="BA70" s="131">
        <f>'01.15 - SO 01.15 - km 416...'!F36</f>
        <v>0</v>
      </c>
      <c r="BB70" s="131">
        <f>'01.15 - SO 01.15 - km 416...'!F37</f>
        <v>0</v>
      </c>
      <c r="BC70" s="131">
        <f>'01.15 - SO 01.15 - km 416...'!F38</f>
        <v>0</v>
      </c>
      <c r="BD70" s="133">
        <f>'01.15 - SO 01.15 - km 416...'!F39</f>
        <v>0</v>
      </c>
      <c r="BE70" s="4"/>
      <c r="BT70" s="134" t="s">
        <v>80</v>
      </c>
      <c r="BV70" s="134" t="s">
        <v>73</v>
      </c>
      <c r="BW70" s="134" t="s">
        <v>127</v>
      </c>
      <c r="BX70" s="134" t="s">
        <v>79</v>
      </c>
      <c r="CL70" s="134" t="s">
        <v>19</v>
      </c>
    </row>
    <row r="71" s="4" customFormat="1" ht="16.5" customHeight="1">
      <c r="A71" s="125" t="s">
        <v>81</v>
      </c>
      <c r="B71" s="64"/>
      <c r="C71" s="126"/>
      <c r="D71" s="126"/>
      <c r="E71" s="127" t="s">
        <v>128</v>
      </c>
      <c r="F71" s="127"/>
      <c r="G71" s="127"/>
      <c r="H71" s="127"/>
      <c r="I71" s="127"/>
      <c r="J71" s="126"/>
      <c r="K71" s="127" t="s">
        <v>129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'01.16 - SO 01.16 - km 417...'!J32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84</v>
      </c>
      <c r="AR71" s="66"/>
      <c r="AS71" s="130">
        <v>0</v>
      </c>
      <c r="AT71" s="131">
        <f>ROUND(SUM(AV71:AW71),2)</f>
        <v>0</v>
      </c>
      <c r="AU71" s="132">
        <f>'01.16 - SO 01.16 - km 417...'!P85</f>
        <v>0</v>
      </c>
      <c r="AV71" s="131">
        <f>'01.16 - SO 01.16 - km 417...'!J35</f>
        <v>0</v>
      </c>
      <c r="AW71" s="131">
        <f>'01.16 - SO 01.16 - km 417...'!J36</f>
        <v>0</v>
      </c>
      <c r="AX71" s="131">
        <f>'01.16 - SO 01.16 - km 417...'!J37</f>
        <v>0</v>
      </c>
      <c r="AY71" s="131">
        <f>'01.16 - SO 01.16 - km 417...'!J38</f>
        <v>0</v>
      </c>
      <c r="AZ71" s="131">
        <f>'01.16 - SO 01.16 - km 417...'!F35</f>
        <v>0</v>
      </c>
      <c r="BA71" s="131">
        <f>'01.16 - SO 01.16 - km 417...'!F36</f>
        <v>0</v>
      </c>
      <c r="BB71" s="131">
        <f>'01.16 - SO 01.16 - km 417...'!F37</f>
        <v>0</v>
      </c>
      <c r="BC71" s="131">
        <f>'01.16 - SO 01.16 - km 417...'!F38</f>
        <v>0</v>
      </c>
      <c r="BD71" s="133">
        <f>'01.16 - SO 01.16 - km 417...'!F39</f>
        <v>0</v>
      </c>
      <c r="BE71" s="4"/>
      <c r="BT71" s="134" t="s">
        <v>80</v>
      </c>
      <c r="BV71" s="134" t="s">
        <v>73</v>
      </c>
      <c r="BW71" s="134" t="s">
        <v>130</v>
      </c>
      <c r="BX71" s="134" t="s">
        <v>79</v>
      </c>
      <c r="CL71" s="134" t="s">
        <v>19</v>
      </c>
    </row>
    <row r="72" s="4" customFormat="1" ht="16.5" customHeight="1">
      <c r="A72" s="125" t="s">
        <v>81</v>
      </c>
      <c r="B72" s="64"/>
      <c r="C72" s="126"/>
      <c r="D72" s="126"/>
      <c r="E72" s="127" t="s">
        <v>131</v>
      </c>
      <c r="F72" s="127"/>
      <c r="G72" s="127"/>
      <c r="H72" s="127"/>
      <c r="I72" s="127"/>
      <c r="J72" s="126"/>
      <c r="K72" s="127" t="s">
        <v>132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'01.17 - SO 01.17 - km 421...'!J32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84</v>
      </c>
      <c r="AR72" s="66"/>
      <c r="AS72" s="130">
        <v>0</v>
      </c>
      <c r="AT72" s="131">
        <f>ROUND(SUM(AV72:AW72),2)</f>
        <v>0</v>
      </c>
      <c r="AU72" s="132">
        <f>'01.17 - SO 01.17 - km 421...'!P85</f>
        <v>0</v>
      </c>
      <c r="AV72" s="131">
        <f>'01.17 - SO 01.17 - km 421...'!J35</f>
        <v>0</v>
      </c>
      <c r="AW72" s="131">
        <f>'01.17 - SO 01.17 - km 421...'!J36</f>
        <v>0</v>
      </c>
      <c r="AX72" s="131">
        <f>'01.17 - SO 01.17 - km 421...'!J37</f>
        <v>0</v>
      </c>
      <c r="AY72" s="131">
        <f>'01.17 - SO 01.17 - km 421...'!J38</f>
        <v>0</v>
      </c>
      <c r="AZ72" s="131">
        <f>'01.17 - SO 01.17 - km 421...'!F35</f>
        <v>0</v>
      </c>
      <c r="BA72" s="131">
        <f>'01.17 - SO 01.17 - km 421...'!F36</f>
        <v>0</v>
      </c>
      <c r="BB72" s="131">
        <f>'01.17 - SO 01.17 - km 421...'!F37</f>
        <v>0</v>
      </c>
      <c r="BC72" s="131">
        <f>'01.17 - SO 01.17 - km 421...'!F38</f>
        <v>0</v>
      </c>
      <c r="BD72" s="133">
        <f>'01.17 - SO 01.17 - km 421...'!F39</f>
        <v>0</v>
      </c>
      <c r="BE72" s="4"/>
      <c r="BT72" s="134" t="s">
        <v>80</v>
      </c>
      <c r="BV72" s="134" t="s">
        <v>73</v>
      </c>
      <c r="BW72" s="134" t="s">
        <v>133</v>
      </c>
      <c r="BX72" s="134" t="s">
        <v>79</v>
      </c>
      <c r="CL72" s="134" t="s">
        <v>19</v>
      </c>
    </row>
    <row r="73" s="4" customFormat="1" ht="16.5" customHeight="1">
      <c r="A73" s="125" t="s">
        <v>81</v>
      </c>
      <c r="B73" s="64"/>
      <c r="C73" s="126"/>
      <c r="D73" s="126"/>
      <c r="E73" s="127" t="s">
        <v>134</v>
      </c>
      <c r="F73" s="127"/>
      <c r="G73" s="127"/>
      <c r="H73" s="127"/>
      <c r="I73" s="127"/>
      <c r="J73" s="126"/>
      <c r="K73" s="127" t="s">
        <v>135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'01.18 - SO 01.18 - km 422...'!J32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84</v>
      </c>
      <c r="AR73" s="66"/>
      <c r="AS73" s="130">
        <v>0</v>
      </c>
      <c r="AT73" s="131">
        <f>ROUND(SUM(AV73:AW73),2)</f>
        <v>0</v>
      </c>
      <c r="AU73" s="132">
        <f>'01.18 - SO 01.18 - km 422...'!P85</f>
        <v>0</v>
      </c>
      <c r="AV73" s="131">
        <f>'01.18 - SO 01.18 - km 422...'!J35</f>
        <v>0</v>
      </c>
      <c r="AW73" s="131">
        <f>'01.18 - SO 01.18 - km 422...'!J36</f>
        <v>0</v>
      </c>
      <c r="AX73" s="131">
        <f>'01.18 - SO 01.18 - km 422...'!J37</f>
        <v>0</v>
      </c>
      <c r="AY73" s="131">
        <f>'01.18 - SO 01.18 - km 422...'!J38</f>
        <v>0</v>
      </c>
      <c r="AZ73" s="131">
        <f>'01.18 - SO 01.18 - km 422...'!F35</f>
        <v>0</v>
      </c>
      <c r="BA73" s="131">
        <f>'01.18 - SO 01.18 - km 422...'!F36</f>
        <v>0</v>
      </c>
      <c r="BB73" s="131">
        <f>'01.18 - SO 01.18 - km 422...'!F37</f>
        <v>0</v>
      </c>
      <c r="BC73" s="131">
        <f>'01.18 - SO 01.18 - km 422...'!F38</f>
        <v>0</v>
      </c>
      <c r="BD73" s="133">
        <f>'01.18 - SO 01.18 - km 422...'!F39</f>
        <v>0</v>
      </c>
      <c r="BE73" s="4"/>
      <c r="BT73" s="134" t="s">
        <v>80</v>
      </c>
      <c r="BV73" s="134" t="s">
        <v>73</v>
      </c>
      <c r="BW73" s="134" t="s">
        <v>136</v>
      </c>
      <c r="BX73" s="134" t="s">
        <v>79</v>
      </c>
      <c r="CL73" s="134" t="s">
        <v>19</v>
      </c>
    </row>
    <row r="74" s="7" customFormat="1" ht="16.5" customHeight="1">
      <c r="A74" s="7"/>
      <c r="B74" s="112"/>
      <c r="C74" s="113"/>
      <c r="D74" s="114" t="s">
        <v>137</v>
      </c>
      <c r="E74" s="114"/>
      <c r="F74" s="114"/>
      <c r="G74" s="114"/>
      <c r="H74" s="114"/>
      <c r="I74" s="115"/>
      <c r="J74" s="114" t="s">
        <v>138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6">
        <f>ROUND(SUM(AG75:AG80),2)</f>
        <v>0</v>
      </c>
      <c r="AH74" s="115"/>
      <c r="AI74" s="115"/>
      <c r="AJ74" s="115"/>
      <c r="AK74" s="115"/>
      <c r="AL74" s="115"/>
      <c r="AM74" s="115"/>
      <c r="AN74" s="117">
        <f>SUM(AG74,AT74)</f>
        <v>0</v>
      </c>
      <c r="AO74" s="115"/>
      <c r="AP74" s="115"/>
      <c r="AQ74" s="118" t="s">
        <v>77</v>
      </c>
      <c r="AR74" s="119"/>
      <c r="AS74" s="120">
        <f>ROUND(SUM(AS75:AS80),2)</f>
        <v>0</v>
      </c>
      <c r="AT74" s="121">
        <f>ROUND(SUM(AV74:AW74),2)</f>
        <v>0</v>
      </c>
      <c r="AU74" s="122">
        <f>ROUND(SUM(AU75:AU80),5)</f>
        <v>0</v>
      </c>
      <c r="AV74" s="121">
        <f>ROUND(AZ74*L29,2)</f>
        <v>0</v>
      </c>
      <c r="AW74" s="121">
        <f>ROUND(BA74*L30,2)</f>
        <v>0</v>
      </c>
      <c r="AX74" s="121">
        <f>ROUND(BB74*L29,2)</f>
        <v>0</v>
      </c>
      <c r="AY74" s="121">
        <f>ROUND(BC74*L30,2)</f>
        <v>0</v>
      </c>
      <c r="AZ74" s="121">
        <f>ROUND(SUM(AZ75:AZ80),2)</f>
        <v>0</v>
      </c>
      <c r="BA74" s="121">
        <f>ROUND(SUM(BA75:BA80),2)</f>
        <v>0</v>
      </c>
      <c r="BB74" s="121">
        <f>ROUND(SUM(BB75:BB80),2)</f>
        <v>0</v>
      </c>
      <c r="BC74" s="121">
        <f>ROUND(SUM(BC75:BC80),2)</f>
        <v>0</v>
      </c>
      <c r="BD74" s="123">
        <f>ROUND(SUM(BD75:BD80),2)</f>
        <v>0</v>
      </c>
      <c r="BE74" s="7"/>
      <c r="BS74" s="124" t="s">
        <v>70</v>
      </c>
      <c r="BT74" s="124" t="s">
        <v>78</v>
      </c>
      <c r="BU74" s="124" t="s">
        <v>72</v>
      </c>
      <c r="BV74" s="124" t="s">
        <v>73</v>
      </c>
      <c r="BW74" s="124" t="s">
        <v>139</v>
      </c>
      <c r="BX74" s="124" t="s">
        <v>5</v>
      </c>
      <c r="CL74" s="124" t="s">
        <v>19</v>
      </c>
      <c r="CM74" s="124" t="s">
        <v>80</v>
      </c>
    </row>
    <row r="75" s="4" customFormat="1" ht="16.5" customHeight="1">
      <c r="A75" s="125" t="s">
        <v>81</v>
      </c>
      <c r="B75" s="64"/>
      <c r="C75" s="126"/>
      <c r="D75" s="126"/>
      <c r="E75" s="127" t="s">
        <v>140</v>
      </c>
      <c r="F75" s="127"/>
      <c r="G75" s="127"/>
      <c r="H75" s="127"/>
      <c r="I75" s="127"/>
      <c r="J75" s="126"/>
      <c r="K75" s="127" t="s">
        <v>141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'02.1 - SO 02.1 - km 426,8...'!J32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84</v>
      </c>
      <c r="AR75" s="66"/>
      <c r="AS75" s="130">
        <v>0</v>
      </c>
      <c r="AT75" s="131">
        <f>ROUND(SUM(AV75:AW75),2)</f>
        <v>0</v>
      </c>
      <c r="AU75" s="132">
        <f>'02.1 - SO 02.1 - km 426,8...'!P85</f>
        <v>0</v>
      </c>
      <c r="AV75" s="131">
        <f>'02.1 - SO 02.1 - km 426,8...'!J35</f>
        <v>0</v>
      </c>
      <c r="AW75" s="131">
        <f>'02.1 - SO 02.1 - km 426,8...'!J36</f>
        <v>0</v>
      </c>
      <c r="AX75" s="131">
        <f>'02.1 - SO 02.1 - km 426,8...'!J37</f>
        <v>0</v>
      </c>
      <c r="AY75" s="131">
        <f>'02.1 - SO 02.1 - km 426,8...'!J38</f>
        <v>0</v>
      </c>
      <c r="AZ75" s="131">
        <f>'02.1 - SO 02.1 - km 426,8...'!F35</f>
        <v>0</v>
      </c>
      <c r="BA75" s="131">
        <f>'02.1 - SO 02.1 - km 426,8...'!F36</f>
        <v>0</v>
      </c>
      <c r="BB75" s="131">
        <f>'02.1 - SO 02.1 - km 426,8...'!F37</f>
        <v>0</v>
      </c>
      <c r="BC75" s="131">
        <f>'02.1 - SO 02.1 - km 426,8...'!F38</f>
        <v>0</v>
      </c>
      <c r="BD75" s="133">
        <f>'02.1 - SO 02.1 - km 426,8...'!F39</f>
        <v>0</v>
      </c>
      <c r="BE75" s="4"/>
      <c r="BT75" s="134" t="s">
        <v>80</v>
      </c>
      <c r="BV75" s="134" t="s">
        <v>73</v>
      </c>
      <c r="BW75" s="134" t="s">
        <v>142</v>
      </c>
      <c r="BX75" s="134" t="s">
        <v>139</v>
      </c>
      <c r="CL75" s="134" t="s">
        <v>19</v>
      </c>
    </row>
    <row r="76" s="4" customFormat="1" ht="16.5" customHeight="1">
      <c r="A76" s="125" t="s">
        <v>81</v>
      </c>
      <c r="B76" s="64"/>
      <c r="C76" s="126"/>
      <c r="D76" s="126"/>
      <c r="E76" s="127" t="s">
        <v>143</v>
      </c>
      <c r="F76" s="127"/>
      <c r="G76" s="127"/>
      <c r="H76" s="127"/>
      <c r="I76" s="127"/>
      <c r="J76" s="126"/>
      <c r="K76" s="127" t="s">
        <v>144</v>
      </c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'02.2 - SO 02.2 - km 427,5...'!J32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84</v>
      </c>
      <c r="AR76" s="66"/>
      <c r="AS76" s="130">
        <v>0</v>
      </c>
      <c r="AT76" s="131">
        <f>ROUND(SUM(AV76:AW76),2)</f>
        <v>0</v>
      </c>
      <c r="AU76" s="132">
        <f>'02.2 - SO 02.2 - km 427,5...'!P85</f>
        <v>0</v>
      </c>
      <c r="AV76" s="131">
        <f>'02.2 - SO 02.2 - km 427,5...'!J35</f>
        <v>0</v>
      </c>
      <c r="AW76" s="131">
        <f>'02.2 - SO 02.2 - km 427,5...'!J36</f>
        <v>0</v>
      </c>
      <c r="AX76" s="131">
        <f>'02.2 - SO 02.2 - km 427,5...'!J37</f>
        <v>0</v>
      </c>
      <c r="AY76" s="131">
        <f>'02.2 - SO 02.2 - km 427,5...'!J38</f>
        <v>0</v>
      </c>
      <c r="AZ76" s="131">
        <f>'02.2 - SO 02.2 - km 427,5...'!F35</f>
        <v>0</v>
      </c>
      <c r="BA76" s="131">
        <f>'02.2 - SO 02.2 - km 427,5...'!F36</f>
        <v>0</v>
      </c>
      <c r="BB76" s="131">
        <f>'02.2 - SO 02.2 - km 427,5...'!F37</f>
        <v>0</v>
      </c>
      <c r="BC76" s="131">
        <f>'02.2 - SO 02.2 - km 427,5...'!F38</f>
        <v>0</v>
      </c>
      <c r="BD76" s="133">
        <f>'02.2 - SO 02.2 - km 427,5...'!F39</f>
        <v>0</v>
      </c>
      <c r="BE76" s="4"/>
      <c r="BT76" s="134" t="s">
        <v>80</v>
      </c>
      <c r="BV76" s="134" t="s">
        <v>73</v>
      </c>
      <c r="BW76" s="134" t="s">
        <v>145</v>
      </c>
      <c r="BX76" s="134" t="s">
        <v>139</v>
      </c>
      <c r="CL76" s="134" t="s">
        <v>19</v>
      </c>
    </row>
    <row r="77" s="4" customFormat="1" ht="16.5" customHeight="1">
      <c r="A77" s="125" t="s">
        <v>81</v>
      </c>
      <c r="B77" s="64"/>
      <c r="C77" s="126"/>
      <c r="D77" s="126"/>
      <c r="E77" s="127" t="s">
        <v>146</v>
      </c>
      <c r="F77" s="127"/>
      <c r="G77" s="127"/>
      <c r="H77" s="127"/>
      <c r="I77" s="127"/>
      <c r="J77" s="126"/>
      <c r="K77" s="127" t="s">
        <v>147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'02.3 - SO 02.3 - km 424,3...'!J32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84</v>
      </c>
      <c r="AR77" s="66"/>
      <c r="AS77" s="130">
        <v>0</v>
      </c>
      <c r="AT77" s="131">
        <f>ROUND(SUM(AV77:AW77),2)</f>
        <v>0</v>
      </c>
      <c r="AU77" s="132">
        <f>'02.3 - SO 02.3 - km 424,3...'!P85</f>
        <v>0</v>
      </c>
      <c r="AV77" s="131">
        <f>'02.3 - SO 02.3 - km 424,3...'!J35</f>
        <v>0</v>
      </c>
      <c r="AW77" s="131">
        <f>'02.3 - SO 02.3 - km 424,3...'!J36</f>
        <v>0</v>
      </c>
      <c r="AX77" s="131">
        <f>'02.3 - SO 02.3 - km 424,3...'!J37</f>
        <v>0</v>
      </c>
      <c r="AY77" s="131">
        <f>'02.3 - SO 02.3 - km 424,3...'!J38</f>
        <v>0</v>
      </c>
      <c r="AZ77" s="131">
        <f>'02.3 - SO 02.3 - km 424,3...'!F35</f>
        <v>0</v>
      </c>
      <c r="BA77" s="131">
        <f>'02.3 - SO 02.3 - km 424,3...'!F36</f>
        <v>0</v>
      </c>
      <c r="BB77" s="131">
        <f>'02.3 - SO 02.3 - km 424,3...'!F37</f>
        <v>0</v>
      </c>
      <c r="BC77" s="131">
        <f>'02.3 - SO 02.3 - km 424,3...'!F38</f>
        <v>0</v>
      </c>
      <c r="BD77" s="133">
        <f>'02.3 - SO 02.3 - km 424,3...'!F39</f>
        <v>0</v>
      </c>
      <c r="BE77" s="4"/>
      <c r="BT77" s="134" t="s">
        <v>80</v>
      </c>
      <c r="BV77" s="134" t="s">
        <v>73</v>
      </c>
      <c r="BW77" s="134" t="s">
        <v>148</v>
      </c>
      <c r="BX77" s="134" t="s">
        <v>139</v>
      </c>
      <c r="CL77" s="134" t="s">
        <v>19</v>
      </c>
    </row>
    <row r="78" s="4" customFormat="1" ht="16.5" customHeight="1">
      <c r="A78" s="125" t="s">
        <v>81</v>
      </c>
      <c r="B78" s="64"/>
      <c r="C78" s="126"/>
      <c r="D78" s="126"/>
      <c r="E78" s="127" t="s">
        <v>149</v>
      </c>
      <c r="F78" s="127"/>
      <c r="G78" s="127"/>
      <c r="H78" s="127"/>
      <c r="I78" s="127"/>
      <c r="J78" s="126"/>
      <c r="K78" s="127" t="s">
        <v>150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'02.4 - SO 02.4 - km 425,3...'!J32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84</v>
      </c>
      <c r="AR78" s="66"/>
      <c r="AS78" s="130">
        <v>0</v>
      </c>
      <c r="AT78" s="131">
        <f>ROUND(SUM(AV78:AW78),2)</f>
        <v>0</v>
      </c>
      <c r="AU78" s="132">
        <f>'02.4 - SO 02.4 - km 425,3...'!P85</f>
        <v>0</v>
      </c>
      <c r="AV78" s="131">
        <f>'02.4 - SO 02.4 - km 425,3...'!J35</f>
        <v>0</v>
      </c>
      <c r="AW78" s="131">
        <f>'02.4 - SO 02.4 - km 425,3...'!J36</f>
        <v>0</v>
      </c>
      <c r="AX78" s="131">
        <f>'02.4 - SO 02.4 - km 425,3...'!J37</f>
        <v>0</v>
      </c>
      <c r="AY78" s="131">
        <f>'02.4 - SO 02.4 - km 425,3...'!J38</f>
        <v>0</v>
      </c>
      <c r="AZ78" s="131">
        <f>'02.4 - SO 02.4 - km 425,3...'!F35</f>
        <v>0</v>
      </c>
      <c r="BA78" s="131">
        <f>'02.4 - SO 02.4 - km 425,3...'!F36</f>
        <v>0</v>
      </c>
      <c r="BB78" s="131">
        <f>'02.4 - SO 02.4 - km 425,3...'!F37</f>
        <v>0</v>
      </c>
      <c r="BC78" s="131">
        <f>'02.4 - SO 02.4 - km 425,3...'!F38</f>
        <v>0</v>
      </c>
      <c r="BD78" s="133">
        <f>'02.4 - SO 02.4 - km 425,3...'!F39</f>
        <v>0</v>
      </c>
      <c r="BE78" s="4"/>
      <c r="BT78" s="134" t="s">
        <v>80</v>
      </c>
      <c r="BV78" s="134" t="s">
        <v>73</v>
      </c>
      <c r="BW78" s="134" t="s">
        <v>151</v>
      </c>
      <c r="BX78" s="134" t="s">
        <v>139</v>
      </c>
      <c r="CL78" s="134" t="s">
        <v>19</v>
      </c>
    </row>
    <row r="79" s="4" customFormat="1" ht="16.5" customHeight="1">
      <c r="A79" s="125" t="s">
        <v>81</v>
      </c>
      <c r="B79" s="64"/>
      <c r="C79" s="126"/>
      <c r="D79" s="126"/>
      <c r="E79" s="127" t="s">
        <v>152</v>
      </c>
      <c r="F79" s="127"/>
      <c r="G79" s="127"/>
      <c r="H79" s="127"/>
      <c r="I79" s="127"/>
      <c r="J79" s="126"/>
      <c r="K79" s="127" t="s">
        <v>153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'02.5 - SO 02.5 - km 0,360...'!J32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84</v>
      </c>
      <c r="AR79" s="66"/>
      <c r="AS79" s="130">
        <v>0</v>
      </c>
      <c r="AT79" s="131">
        <f>ROUND(SUM(AV79:AW79),2)</f>
        <v>0</v>
      </c>
      <c r="AU79" s="132">
        <f>'02.5 - SO 02.5 - km 0,360...'!P85</f>
        <v>0</v>
      </c>
      <c r="AV79" s="131">
        <f>'02.5 - SO 02.5 - km 0,360...'!J35</f>
        <v>0</v>
      </c>
      <c r="AW79" s="131">
        <f>'02.5 - SO 02.5 - km 0,360...'!J36</f>
        <v>0</v>
      </c>
      <c r="AX79" s="131">
        <f>'02.5 - SO 02.5 - km 0,360...'!J37</f>
        <v>0</v>
      </c>
      <c r="AY79" s="131">
        <f>'02.5 - SO 02.5 - km 0,360...'!J38</f>
        <v>0</v>
      </c>
      <c r="AZ79" s="131">
        <f>'02.5 - SO 02.5 - km 0,360...'!F35</f>
        <v>0</v>
      </c>
      <c r="BA79" s="131">
        <f>'02.5 - SO 02.5 - km 0,360...'!F36</f>
        <v>0</v>
      </c>
      <c r="BB79" s="131">
        <f>'02.5 - SO 02.5 - km 0,360...'!F37</f>
        <v>0</v>
      </c>
      <c r="BC79" s="131">
        <f>'02.5 - SO 02.5 - km 0,360...'!F38</f>
        <v>0</v>
      </c>
      <c r="BD79" s="133">
        <f>'02.5 - SO 02.5 - km 0,360...'!F39</f>
        <v>0</v>
      </c>
      <c r="BE79" s="4"/>
      <c r="BT79" s="134" t="s">
        <v>80</v>
      </c>
      <c r="BV79" s="134" t="s">
        <v>73</v>
      </c>
      <c r="BW79" s="134" t="s">
        <v>154</v>
      </c>
      <c r="BX79" s="134" t="s">
        <v>139</v>
      </c>
      <c r="CL79" s="134" t="s">
        <v>19</v>
      </c>
    </row>
    <row r="80" s="4" customFormat="1" ht="16.5" customHeight="1">
      <c r="A80" s="125" t="s">
        <v>81</v>
      </c>
      <c r="B80" s="64"/>
      <c r="C80" s="126"/>
      <c r="D80" s="126"/>
      <c r="E80" s="127" t="s">
        <v>155</v>
      </c>
      <c r="F80" s="127"/>
      <c r="G80" s="127"/>
      <c r="H80" s="127"/>
      <c r="I80" s="127"/>
      <c r="J80" s="126"/>
      <c r="K80" s="127" t="s">
        <v>156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'02.6 - SO 02.6 - km 1,770...'!J32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84</v>
      </c>
      <c r="AR80" s="66"/>
      <c r="AS80" s="130">
        <v>0</v>
      </c>
      <c r="AT80" s="131">
        <f>ROUND(SUM(AV80:AW80),2)</f>
        <v>0</v>
      </c>
      <c r="AU80" s="132">
        <f>'02.6 - SO 02.6 - km 1,770...'!P85</f>
        <v>0</v>
      </c>
      <c r="AV80" s="131">
        <f>'02.6 - SO 02.6 - km 1,770...'!J35</f>
        <v>0</v>
      </c>
      <c r="AW80" s="131">
        <f>'02.6 - SO 02.6 - km 1,770...'!J36</f>
        <v>0</v>
      </c>
      <c r="AX80" s="131">
        <f>'02.6 - SO 02.6 - km 1,770...'!J37</f>
        <v>0</v>
      </c>
      <c r="AY80" s="131">
        <f>'02.6 - SO 02.6 - km 1,770...'!J38</f>
        <v>0</v>
      </c>
      <c r="AZ80" s="131">
        <f>'02.6 - SO 02.6 - km 1,770...'!F35</f>
        <v>0</v>
      </c>
      <c r="BA80" s="131">
        <f>'02.6 - SO 02.6 - km 1,770...'!F36</f>
        <v>0</v>
      </c>
      <c r="BB80" s="131">
        <f>'02.6 - SO 02.6 - km 1,770...'!F37</f>
        <v>0</v>
      </c>
      <c r="BC80" s="131">
        <f>'02.6 - SO 02.6 - km 1,770...'!F38</f>
        <v>0</v>
      </c>
      <c r="BD80" s="133">
        <f>'02.6 - SO 02.6 - km 1,770...'!F39</f>
        <v>0</v>
      </c>
      <c r="BE80" s="4"/>
      <c r="BT80" s="134" t="s">
        <v>80</v>
      </c>
      <c r="BV80" s="134" t="s">
        <v>73</v>
      </c>
      <c r="BW80" s="134" t="s">
        <v>157</v>
      </c>
      <c r="BX80" s="134" t="s">
        <v>139</v>
      </c>
      <c r="CL80" s="134" t="s">
        <v>19</v>
      </c>
    </row>
    <row r="81" s="7" customFormat="1" ht="16.5" customHeight="1">
      <c r="A81" s="7"/>
      <c r="B81" s="112"/>
      <c r="C81" s="113"/>
      <c r="D81" s="114" t="s">
        <v>158</v>
      </c>
      <c r="E81" s="114"/>
      <c r="F81" s="114"/>
      <c r="G81" s="114"/>
      <c r="H81" s="114"/>
      <c r="I81" s="115"/>
      <c r="J81" s="114" t="s">
        <v>159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6">
        <f>ROUND(SUM(AG82:AG87),2)</f>
        <v>0</v>
      </c>
      <c r="AH81" s="115"/>
      <c r="AI81" s="115"/>
      <c r="AJ81" s="115"/>
      <c r="AK81" s="115"/>
      <c r="AL81" s="115"/>
      <c r="AM81" s="115"/>
      <c r="AN81" s="117">
        <f>SUM(AG81,AT81)</f>
        <v>0</v>
      </c>
      <c r="AO81" s="115"/>
      <c r="AP81" s="115"/>
      <c r="AQ81" s="118" t="s">
        <v>77</v>
      </c>
      <c r="AR81" s="119"/>
      <c r="AS81" s="120">
        <f>ROUND(SUM(AS82:AS87),2)</f>
        <v>0</v>
      </c>
      <c r="AT81" s="121">
        <f>ROUND(SUM(AV81:AW81),2)</f>
        <v>0</v>
      </c>
      <c r="AU81" s="122">
        <f>ROUND(SUM(AU82:AU87),5)</f>
        <v>0</v>
      </c>
      <c r="AV81" s="121">
        <f>ROUND(AZ81*L29,2)</f>
        <v>0</v>
      </c>
      <c r="AW81" s="121">
        <f>ROUND(BA81*L30,2)</f>
        <v>0</v>
      </c>
      <c r="AX81" s="121">
        <f>ROUND(BB81*L29,2)</f>
        <v>0</v>
      </c>
      <c r="AY81" s="121">
        <f>ROUND(BC81*L30,2)</f>
        <v>0</v>
      </c>
      <c r="AZ81" s="121">
        <f>ROUND(SUM(AZ82:AZ87),2)</f>
        <v>0</v>
      </c>
      <c r="BA81" s="121">
        <f>ROUND(SUM(BA82:BA87),2)</f>
        <v>0</v>
      </c>
      <c r="BB81" s="121">
        <f>ROUND(SUM(BB82:BB87),2)</f>
        <v>0</v>
      </c>
      <c r="BC81" s="121">
        <f>ROUND(SUM(BC82:BC87),2)</f>
        <v>0</v>
      </c>
      <c r="BD81" s="123">
        <f>ROUND(SUM(BD82:BD87),2)</f>
        <v>0</v>
      </c>
      <c r="BE81" s="7"/>
      <c r="BS81" s="124" t="s">
        <v>70</v>
      </c>
      <c r="BT81" s="124" t="s">
        <v>78</v>
      </c>
      <c r="BU81" s="124" t="s">
        <v>72</v>
      </c>
      <c r="BV81" s="124" t="s">
        <v>73</v>
      </c>
      <c r="BW81" s="124" t="s">
        <v>160</v>
      </c>
      <c r="BX81" s="124" t="s">
        <v>5</v>
      </c>
      <c r="CL81" s="124" t="s">
        <v>19</v>
      </c>
      <c r="CM81" s="124" t="s">
        <v>80</v>
      </c>
    </row>
    <row r="82" s="4" customFormat="1" ht="23.25" customHeight="1">
      <c r="A82" s="125" t="s">
        <v>81</v>
      </c>
      <c r="B82" s="64"/>
      <c r="C82" s="126"/>
      <c r="D82" s="126"/>
      <c r="E82" s="127" t="s">
        <v>161</v>
      </c>
      <c r="F82" s="127"/>
      <c r="G82" s="127"/>
      <c r="H82" s="127"/>
      <c r="I82" s="127"/>
      <c r="J82" s="126"/>
      <c r="K82" s="127" t="s">
        <v>162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'03.1 - SO 03.1 - SVK na 1...'!J32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84</v>
      </c>
      <c r="AR82" s="66"/>
      <c r="AS82" s="130">
        <v>0</v>
      </c>
      <c r="AT82" s="131">
        <f>ROUND(SUM(AV82:AW82),2)</f>
        <v>0</v>
      </c>
      <c r="AU82" s="132">
        <f>'03.1 - SO 03.1 - SVK na 1...'!P85</f>
        <v>0</v>
      </c>
      <c r="AV82" s="131">
        <f>'03.1 - SO 03.1 - SVK na 1...'!J35</f>
        <v>0</v>
      </c>
      <c r="AW82" s="131">
        <f>'03.1 - SO 03.1 - SVK na 1...'!J36</f>
        <v>0</v>
      </c>
      <c r="AX82" s="131">
        <f>'03.1 - SO 03.1 - SVK na 1...'!J37</f>
        <v>0</v>
      </c>
      <c r="AY82" s="131">
        <f>'03.1 - SO 03.1 - SVK na 1...'!J38</f>
        <v>0</v>
      </c>
      <c r="AZ82" s="131">
        <f>'03.1 - SO 03.1 - SVK na 1...'!F35</f>
        <v>0</v>
      </c>
      <c r="BA82" s="131">
        <f>'03.1 - SO 03.1 - SVK na 1...'!F36</f>
        <v>0</v>
      </c>
      <c r="BB82" s="131">
        <f>'03.1 - SO 03.1 - SVK na 1...'!F37</f>
        <v>0</v>
      </c>
      <c r="BC82" s="131">
        <f>'03.1 - SO 03.1 - SVK na 1...'!F38</f>
        <v>0</v>
      </c>
      <c r="BD82" s="133">
        <f>'03.1 - SO 03.1 - SVK na 1...'!F39</f>
        <v>0</v>
      </c>
      <c r="BE82" s="4"/>
      <c r="BT82" s="134" t="s">
        <v>80</v>
      </c>
      <c r="BV82" s="134" t="s">
        <v>73</v>
      </c>
      <c r="BW82" s="134" t="s">
        <v>163</v>
      </c>
      <c r="BX82" s="134" t="s">
        <v>160</v>
      </c>
      <c r="CL82" s="134" t="s">
        <v>19</v>
      </c>
    </row>
    <row r="83" s="4" customFormat="1" ht="23.25" customHeight="1">
      <c r="A83" s="125" t="s">
        <v>81</v>
      </c>
      <c r="B83" s="64"/>
      <c r="C83" s="126"/>
      <c r="D83" s="126"/>
      <c r="E83" s="127" t="s">
        <v>164</v>
      </c>
      <c r="F83" s="127"/>
      <c r="G83" s="127"/>
      <c r="H83" s="127"/>
      <c r="I83" s="127"/>
      <c r="J83" s="126"/>
      <c r="K83" s="127" t="s">
        <v>165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'03.2 - SO 03.2 - SVK na 1...'!J32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84</v>
      </c>
      <c r="AR83" s="66"/>
      <c r="AS83" s="130">
        <v>0</v>
      </c>
      <c r="AT83" s="131">
        <f>ROUND(SUM(AV83:AW83),2)</f>
        <v>0</v>
      </c>
      <c r="AU83" s="132">
        <f>'03.2 - SO 03.2 - SVK na 1...'!P85</f>
        <v>0</v>
      </c>
      <c r="AV83" s="131">
        <f>'03.2 - SO 03.2 - SVK na 1...'!J35</f>
        <v>0</v>
      </c>
      <c r="AW83" s="131">
        <f>'03.2 - SO 03.2 - SVK na 1...'!J36</f>
        <v>0</v>
      </c>
      <c r="AX83" s="131">
        <f>'03.2 - SO 03.2 - SVK na 1...'!J37</f>
        <v>0</v>
      </c>
      <c r="AY83" s="131">
        <f>'03.2 - SO 03.2 - SVK na 1...'!J38</f>
        <v>0</v>
      </c>
      <c r="AZ83" s="131">
        <f>'03.2 - SO 03.2 - SVK na 1...'!F35</f>
        <v>0</v>
      </c>
      <c r="BA83" s="131">
        <f>'03.2 - SO 03.2 - SVK na 1...'!F36</f>
        <v>0</v>
      </c>
      <c r="BB83" s="131">
        <f>'03.2 - SO 03.2 - SVK na 1...'!F37</f>
        <v>0</v>
      </c>
      <c r="BC83" s="131">
        <f>'03.2 - SO 03.2 - SVK na 1...'!F38</f>
        <v>0</v>
      </c>
      <c r="BD83" s="133">
        <f>'03.2 - SO 03.2 - SVK na 1...'!F39</f>
        <v>0</v>
      </c>
      <c r="BE83" s="4"/>
      <c r="BT83" s="134" t="s">
        <v>80</v>
      </c>
      <c r="BV83" s="134" t="s">
        <v>73</v>
      </c>
      <c r="BW83" s="134" t="s">
        <v>166</v>
      </c>
      <c r="BX83" s="134" t="s">
        <v>160</v>
      </c>
      <c r="CL83" s="134" t="s">
        <v>19</v>
      </c>
    </row>
    <row r="84" s="4" customFormat="1" ht="16.5" customHeight="1">
      <c r="A84" s="125" t="s">
        <v>81</v>
      </c>
      <c r="B84" s="64"/>
      <c r="C84" s="126"/>
      <c r="D84" s="126"/>
      <c r="E84" s="127" t="s">
        <v>167</v>
      </c>
      <c r="F84" s="127"/>
      <c r="G84" s="127"/>
      <c r="H84" s="127"/>
      <c r="I84" s="127"/>
      <c r="J84" s="126"/>
      <c r="K84" s="127" t="s">
        <v>168</v>
      </c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'03.3 - SO 03.3 - úprava G...'!J32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84</v>
      </c>
      <c r="AR84" s="66"/>
      <c r="AS84" s="130">
        <v>0</v>
      </c>
      <c r="AT84" s="131">
        <f>ROUND(SUM(AV84:AW84),2)</f>
        <v>0</v>
      </c>
      <c r="AU84" s="132">
        <f>'03.3 - SO 03.3 - úprava G...'!P85</f>
        <v>0</v>
      </c>
      <c r="AV84" s="131">
        <f>'03.3 - SO 03.3 - úprava G...'!J35</f>
        <v>0</v>
      </c>
      <c r="AW84" s="131">
        <f>'03.3 - SO 03.3 - úprava G...'!J36</f>
        <v>0</v>
      </c>
      <c r="AX84" s="131">
        <f>'03.3 - SO 03.3 - úprava G...'!J37</f>
        <v>0</v>
      </c>
      <c r="AY84" s="131">
        <f>'03.3 - SO 03.3 - úprava G...'!J38</f>
        <v>0</v>
      </c>
      <c r="AZ84" s="131">
        <f>'03.3 - SO 03.3 - úprava G...'!F35</f>
        <v>0</v>
      </c>
      <c r="BA84" s="131">
        <f>'03.3 - SO 03.3 - úprava G...'!F36</f>
        <v>0</v>
      </c>
      <c r="BB84" s="131">
        <f>'03.3 - SO 03.3 - úprava G...'!F37</f>
        <v>0</v>
      </c>
      <c r="BC84" s="131">
        <f>'03.3 - SO 03.3 - úprava G...'!F38</f>
        <v>0</v>
      </c>
      <c r="BD84" s="133">
        <f>'03.3 - SO 03.3 - úprava G...'!F39</f>
        <v>0</v>
      </c>
      <c r="BE84" s="4"/>
      <c r="BT84" s="134" t="s">
        <v>80</v>
      </c>
      <c r="BV84" s="134" t="s">
        <v>73</v>
      </c>
      <c r="BW84" s="134" t="s">
        <v>169</v>
      </c>
      <c r="BX84" s="134" t="s">
        <v>160</v>
      </c>
      <c r="CL84" s="134" t="s">
        <v>19</v>
      </c>
    </row>
    <row r="85" s="4" customFormat="1" ht="23.25" customHeight="1">
      <c r="A85" s="125" t="s">
        <v>81</v>
      </c>
      <c r="B85" s="64"/>
      <c r="C85" s="126"/>
      <c r="D85" s="126"/>
      <c r="E85" s="127" t="s">
        <v>170</v>
      </c>
      <c r="F85" s="127"/>
      <c r="G85" s="127"/>
      <c r="H85" s="127"/>
      <c r="I85" s="127"/>
      <c r="J85" s="126"/>
      <c r="K85" s="127" t="s">
        <v>171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'03.4 - SO 03.4 - svěrky n...'!J32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84</v>
      </c>
      <c r="AR85" s="66"/>
      <c r="AS85" s="130">
        <v>0</v>
      </c>
      <c r="AT85" s="131">
        <f>ROUND(SUM(AV85:AW85),2)</f>
        <v>0</v>
      </c>
      <c r="AU85" s="132">
        <f>'03.4 - SO 03.4 - svěrky n...'!P85</f>
        <v>0</v>
      </c>
      <c r="AV85" s="131">
        <f>'03.4 - SO 03.4 - svěrky n...'!J35</f>
        <v>0</v>
      </c>
      <c r="AW85" s="131">
        <f>'03.4 - SO 03.4 - svěrky n...'!J36</f>
        <v>0</v>
      </c>
      <c r="AX85" s="131">
        <f>'03.4 - SO 03.4 - svěrky n...'!J37</f>
        <v>0</v>
      </c>
      <c r="AY85" s="131">
        <f>'03.4 - SO 03.4 - svěrky n...'!J38</f>
        <v>0</v>
      </c>
      <c r="AZ85" s="131">
        <f>'03.4 - SO 03.4 - svěrky n...'!F35</f>
        <v>0</v>
      </c>
      <c r="BA85" s="131">
        <f>'03.4 - SO 03.4 - svěrky n...'!F36</f>
        <v>0</v>
      </c>
      <c r="BB85" s="131">
        <f>'03.4 - SO 03.4 - svěrky n...'!F37</f>
        <v>0</v>
      </c>
      <c r="BC85" s="131">
        <f>'03.4 - SO 03.4 - svěrky n...'!F38</f>
        <v>0</v>
      </c>
      <c r="BD85" s="133">
        <f>'03.4 - SO 03.4 - svěrky n...'!F39</f>
        <v>0</v>
      </c>
      <c r="BE85" s="4"/>
      <c r="BT85" s="134" t="s">
        <v>80</v>
      </c>
      <c r="BV85" s="134" t="s">
        <v>73</v>
      </c>
      <c r="BW85" s="134" t="s">
        <v>172</v>
      </c>
      <c r="BX85" s="134" t="s">
        <v>160</v>
      </c>
      <c r="CL85" s="134" t="s">
        <v>19</v>
      </c>
    </row>
    <row r="86" s="4" customFormat="1" ht="23.25" customHeight="1">
      <c r="A86" s="125" t="s">
        <v>81</v>
      </c>
      <c r="B86" s="64"/>
      <c r="C86" s="126"/>
      <c r="D86" s="126"/>
      <c r="E86" s="127" t="s">
        <v>173</v>
      </c>
      <c r="F86" s="127"/>
      <c r="G86" s="127"/>
      <c r="H86" s="127"/>
      <c r="I86" s="127"/>
      <c r="J86" s="126"/>
      <c r="K86" s="127" t="s">
        <v>174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'03.5 - SO 03.5 - svěrky n...'!J32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84</v>
      </c>
      <c r="AR86" s="66"/>
      <c r="AS86" s="130">
        <v>0</v>
      </c>
      <c r="AT86" s="131">
        <f>ROUND(SUM(AV86:AW86),2)</f>
        <v>0</v>
      </c>
      <c r="AU86" s="132">
        <f>'03.5 - SO 03.5 - svěrky n...'!P85</f>
        <v>0</v>
      </c>
      <c r="AV86" s="131">
        <f>'03.5 - SO 03.5 - svěrky n...'!J35</f>
        <v>0</v>
      </c>
      <c r="AW86" s="131">
        <f>'03.5 - SO 03.5 - svěrky n...'!J36</f>
        <v>0</v>
      </c>
      <c r="AX86" s="131">
        <f>'03.5 - SO 03.5 - svěrky n...'!J37</f>
        <v>0</v>
      </c>
      <c r="AY86" s="131">
        <f>'03.5 - SO 03.5 - svěrky n...'!J38</f>
        <v>0</v>
      </c>
      <c r="AZ86" s="131">
        <f>'03.5 - SO 03.5 - svěrky n...'!F35</f>
        <v>0</v>
      </c>
      <c r="BA86" s="131">
        <f>'03.5 - SO 03.5 - svěrky n...'!F36</f>
        <v>0</v>
      </c>
      <c r="BB86" s="131">
        <f>'03.5 - SO 03.5 - svěrky n...'!F37</f>
        <v>0</v>
      </c>
      <c r="BC86" s="131">
        <f>'03.5 - SO 03.5 - svěrky n...'!F38</f>
        <v>0</v>
      </c>
      <c r="BD86" s="133">
        <f>'03.5 - SO 03.5 - svěrky n...'!F39</f>
        <v>0</v>
      </c>
      <c r="BE86" s="4"/>
      <c r="BT86" s="134" t="s">
        <v>80</v>
      </c>
      <c r="BV86" s="134" t="s">
        <v>73</v>
      </c>
      <c r="BW86" s="134" t="s">
        <v>175</v>
      </c>
      <c r="BX86" s="134" t="s">
        <v>160</v>
      </c>
      <c r="CL86" s="134" t="s">
        <v>19</v>
      </c>
    </row>
    <row r="87" s="4" customFormat="1" ht="23.25" customHeight="1">
      <c r="A87" s="125" t="s">
        <v>81</v>
      </c>
      <c r="B87" s="64"/>
      <c r="C87" s="126"/>
      <c r="D87" s="126"/>
      <c r="E87" s="127" t="s">
        <v>176</v>
      </c>
      <c r="F87" s="127"/>
      <c r="G87" s="127"/>
      <c r="H87" s="127"/>
      <c r="I87" s="127"/>
      <c r="J87" s="126"/>
      <c r="K87" s="127" t="s">
        <v>177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'03.6 - SO 03.6 - svěrky n...'!J32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84</v>
      </c>
      <c r="AR87" s="66"/>
      <c r="AS87" s="130">
        <v>0</v>
      </c>
      <c r="AT87" s="131">
        <f>ROUND(SUM(AV87:AW87),2)</f>
        <v>0</v>
      </c>
      <c r="AU87" s="132">
        <f>'03.6 - SO 03.6 - svěrky n...'!P85</f>
        <v>0</v>
      </c>
      <c r="AV87" s="131">
        <f>'03.6 - SO 03.6 - svěrky n...'!J35</f>
        <v>0</v>
      </c>
      <c r="AW87" s="131">
        <f>'03.6 - SO 03.6 - svěrky n...'!J36</f>
        <v>0</v>
      </c>
      <c r="AX87" s="131">
        <f>'03.6 - SO 03.6 - svěrky n...'!J37</f>
        <v>0</v>
      </c>
      <c r="AY87" s="131">
        <f>'03.6 - SO 03.6 - svěrky n...'!J38</f>
        <v>0</v>
      </c>
      <c r="AZ87" s="131">
        <f>'03.6 - SO 03.6 - svěrky n...'!F35</f>
        <v>0</v>
      </c>
      <c r="BA87" s="131">
        <f>'03.6 - SO 03.6 - svěrky n...'!F36</f>
        <v>0</v>
      </c>
      <c r="BB87" s="131">
        <f>'03.6 - SO 03.6 - svěrky n...'!F37</f>
        <v>0</v>
      </c>
      <c r="BC87" s="131">
        <f>'03.6 - SO 03.6 - svěrky n...'!F38</f>
        <v>0</v>
      </c>
      <c r="BD87" s="133">
        <f>'03.6 - SO 03.6 - svěrky n...'!F39</f>
        <v>0</v>
      </c>
      <c r="BE87" s="4"/>
      <c r="BT87" s="134" t="s">
        <v>80</v>
      </c>
      <c r="BV87" s="134" t="s">
        <v>73</v>
      </c>
      <c r="BW87" s="134" t="s">
        <v>178</v>
      </c>
      <c r="BX87" s="134" t="s">
        <v>160</v>
      </c>
      <c r="CL87" s="134" t="s">
        <v>19</v>
      </c>
    </row>
    <row r="88" s="7" customFormat="1" ht="16.5" customHeight="1">
      <c r="A88" s="7"/>
      <c r="B88" s="112"/>
      <c r="C88" s="113"/>
      <c r="D88" s="114" t="s">
        <v>179</v>
      </c>
      <c r="E88" s="114"/>
      <c r="F88" s="114"/>
      <c r="G88" s="114"/>
      <c r="H88" s="114"/>
      <c r="I88" s="115"/>
      <c r="J88" s="114" t="s">
        <v>180</v>
      </c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6">
        <f>ROUND(AG89,2)</f>
        <v>0</v>
      </c>
      <c r="AH88" s="115"/>
      <c r="AI88" s="115"/>
      <c r="AJ88" s="115"/>
      <c r="AK88" s="115"/>
      <c r="AL88" s="115"/>
      <c r="AM88" s="115"/>
      <c r="AN88" s="117">
        <f>SUM(AG88,AT88)</f>
        <v>0</v>
      </c>
      <c r="AO88" s="115"/>
      <c r="AP88" s="115"/>
      <c r="AQ88" s="118" t="s">
        <v>77</v>
      </c>
      <c r="AR88" s="119"/>
      <c r="AS88" s="120">
        <f>ROUND(AS89,2)</f>
        <v>0</v>
      </c>
      <c r="AT88" s="121">
        <f>ROUND(SUM(AV88:AW88),2)</f>
        <v>0</v>
      </c>
      <c r="AU88" s="122">
        <f>ROUND(AU89,5)</f>
        <v>0</v>
      </c>
      <c r="AV88" s="121">
        <f>ROUND(AZ88*L29,2)</f>
        <v>0</v>
      </c>
      <c r="AW88" s="121">
        <f>ROUND(BA88*L30,2)</f>
        <v>0</v>
      </c>
      <c r="AX88" s="121">
        <f>ROUND(BB88*L29,2)</f>
        <v>0</v>
      </c>
      <c r="AY88" s="121">
        <f>ROUND(BC88*L30,2)</f>
        <v>0</v>
      </c>
      <c r="AZ88" s="121">
        <f>ROUND(AZ89,2)</f>
        <v>0</v>
      </c>
      <c r="BA88" s="121">
        <f>ROUND(BA89,2)</f>
        <v>0</v>
      </c>
      <c r="BB88" s="121">
        <f>ROUND(BB89,2)</f>
        <v>0</v>
      </c>
      <c r="BC88" s="121">
        <f>ROUND(BC89,2)</f>
        <v>0</v>
      </c>
      <c r="BD88" s="123">
        <f>ROUND(BD89,2)</f>
        <v>0</v>
      </c>
      <c r="BE88" s="7"/>
      <c r="BS88" s="124" t="s">
        <v>70</v>
      </c>
      <c r="BT88" s="124" t="s">
        <v>78</v>
      </c>
      <c r="BU88" s="124" t="s">
        <v>72</v>
      </c>
      <c r="BV88" s="124" t="s">
        <v>73</v>
      </c>
      <c r="BW88" s="124" t="s">
        <v>181</v>
      </c>
      <c r="BX88" s="124" t="s">
        <v>5</v>
      </c>
      <c r="CL88" s="124" t="s">
        <v>19</v>
      </c>
      <c r="CM88" s="124" t="s">
        <v>80</v>
      </c>
    </row>
    <row r="89" s="4" customFormat="1" ht="23.25" customHeight="1">
      <c r="A89" s="125" t="s">
        <v>81</v>
      </c>
      <c r="B89" s="64"/>
      <c r="C89" s="126"/>
      <c r="D89" s="126"/>
      <c r="E89" s="127" t="s">
        <v>182</v>
      </c>
      <c r="F89" s="127"/>
      <c r="G89" s="127"/>
      <c r="H89" s="127"/>
      <c r="I89" s="127"/>
      <c r="J89" s="126"/>
      <c r="K89" s="127" t="s">
        <v>183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'04.1 - SO 04.1 - 2. TK v ...'!J32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84</v>
      </c>
      <c r="AR89" s="66"/>
      <c r="AS89" s="130">
        <v>0</v>
      </c>
      <c r="AT89" s="131">
        <f>ROUND(SUM(AV89:AW89),2)</f>
        <v>0</v>
      </c>
      <c r="AU89" s="132">
        <f>'04.1 - SO 04.1 - 2. TK v ...'!P85</f>
        <v>0</v>
      </c>
      <c r="AV89" s="131">
        <f>'04.1 - SO 04.1 - 2. TK v ...'!J35</f>
        <v>0</v>
      </c>
      <c r="AW89" s="131">
        <f>'04.1 - SO 04.1 - 2. TK v ...'!J36</f>
        <v>0</v>
      </c>
      <c r="AX89" s="131">
        <f>'04.1 - SO 04.1 - 2. TK v ...'!J37</f>
        <v>0</v>
      </c>
      <c r="AY89" s="131">
        <f>'04.1 - SO 04.1 - 2. TK v ...'!J38</f>
        <v>0</v>
      </c>
      <c r="AZ89" s="131">
        <f>'04.1 - SO 04.1 - 2. TK v ...'!F35</f>
        <v>0</v>
      </c>
      <c r="BA89" s="131">
        <f>'04.1 - SO 04.1 - 2. TK v ...'!F36</f>
        <v>0</v>
      </c>
      <c r="BB89" s="131">
        <f>'04.1 - SO 04.1 - 2. TK v ...'!F37</f>
        <v>0</v>
      </c>
      <c r="BC89" s="131">
        <f>'04.1 - SO 04.1 - 2. TK v ...'!F38</f>
        <v>0</v>
      </c>
      <c r="BD89" s="133">
        <f>'04.1 - SO 04.1 - 2. TK v ...'!F39</f>
        <v>0</v>
      </c>
      <c r="BE89" s="4"/>
      <c r="BT89" s="134" t="s">
        <v>80</v>
      </c>
      <c r="BV89" s="134" t="s">
        <v>73</v>
      </c>
      <c r="BW89" s="134" t="s">
        <v>184</v>
      </c>
      <c r="BX89" s="134" t="s">
        <v>181</v>
      </c>
      <c r="CL89" s="134" t="s">
        <v>19</v>
      </c>
    </row>
    <row r="90" s="7" customFormat="1" ht="16.5" customHeight="1">
      <c r="A90" s="7"/>
      <c r="B90" s="112"/>
      <c r="C90" s="113"/>
      <c r="D90" s="114" t="s">
        <v>185</v>
      </c>
      <c r="E90" s="114"/>
      <c r="F90" s="114"/>
      <c r="G90" s="114"/>
      <c r="H90" s="114"/>
      <c r="I90" s="115"/>
      <c r="J90" s="114" t="s">
        <v>186</v>
      </c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6">
        <f>ROUND(AG91,2)</f>
        <v>0</v>
      </c>
      <c r="AH90" s="115"/>
      <c r="AI90" s="115"/>
      <c r="AJ90" s="115"/>
      <c r="AK90" s="115"/>
      <c r="AL90" s="115"/>
      <c r="AM90" s="115"/>
      <c r="AN90" s="117">
        <f>SUM(AG90,AT90)</f>
        <v>0</v>
      </c>
      <c r="AO90" s="115"/>
      <c r="AP90" s="115"/>
      <c r="AQ90" s="118" t="s">
        <v>77</v>
      </c>
      <c r="AR90" s="119"/>
      <c r="AS90" s="120">
        <f>ROUND(AS91,2)</f>
        <v>0</v>
      </c>
      <c r="AT90" s="121">
        <f>ROUND(SUM(AV90:AW90),2)</f>
        <v>0</v>
      </c>
      <c r="AU90" s="122">
        <f>ROUND(AU91,5)</f>
        <v>0</v>
      </c>
      <c r="AV90" s="121">
        <f>ROUND(AZ90*L29,2)</f>
        <v>0</v>
      </c>
      <c r="AW90" s="121">
        <f>ROUND(BA90*L30,2)</f>
        <v>0</v>
      </c>
      <c r="AX90" s="121">
        <f>ROUND(BB90*L29,2)</f>
        <v>0</v>
      </c>
      <c r="AY90" s="121">
        <f>ROUND(BC90*L30,2)</f>
        <v>0</v>
      </c>
      <c r="AZ90" s="121">
        <f>ROUND(AZ91,2)</f>
        <v>0</v>
      </c>
      <c r="BA90" s="121">
        <f>ROUND(BA91,2)</f>
        <v>0</v>
      </c>
      <c r="BB90" s="121">
        <f>ROUND(BB91,2)</f>
        <v>0</v>
      </c>
      <c r="BC90" s="121">
        <f>ROUND(BC91,2)</f>
        <v>0</v>
      </c>
      <c r="BD90" s="123">
        <f>ROUND(BD91,2)</f>
        <v>0</v>
      </c>
      <c r="BE90" s="7"/>
      <c r="BS90" s="124" t="s">
        <v>70</v>
      </c>
      <c r="BT90" s="124" t="s">
        <v>78</v>
      </c>
      <c r="BU90" s="124" t="s">
        <v>72</v>
      </c>
      <c r="BV90" s="124" t="s">
        <v>73</v>
      </c>
      <c r="BW90" s="124" t="s">
        <v>187</v>
      </c>
      <c r="BX90" s="124" t="s">
        <v>5</v>
      </c>
      <c r="CL90" s="124" t="s">
        <v>19</v>
      </c>
      <c r="CM90" s="124" t="s">
        <v>80</v>
      </c>
    </row>
    <row r="91" s="4" customFormat="1" ht="23.25" customHeight="1">
      <c r="A91" s="125" t="s">
        <v>81</v>
      </c>
      <c r="B91" s="64"/>
      <c r="C91" s="126"/>
      <c r="D91" s="126"/>
      <c r="E91" s="127" t="s">
        <v>188</v>
      </c>
      <c r="F91" s="127"/>
      <c r="G91" s="127"/>
      <c r="H91" s="127"/>
      <c r="I91" s="127"/>
      <c r="J91" s="126"/>
      <c r="K91" s="127" t="s">
        <v>189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'05.1 - SO 05.1 - SVK na T...'!J32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84</v>
      </c>
      <c r="AR91" s="66"/>
      <c r="AS91" s="130">
        <v>0</v>
      </c>
      <c r="AT91" s="131">
        <f>ROUND(SUM(AV91:AW91),2)</f>
        <v>0</v>
      </c>
      <c r="AU91" s="132">
        <f>'05.1 - SO 05.1 - SVK na T...'!P85</f>
        <v>0</v>
      </c>
      <c r="AV91" s="131">
        <f>'05.1 - SO 05.1 - SVK na T...'!J35</f>
        <v>0</v>
      </c>
      <c r="AW91" s="131">
        <f>'05.1 - SO 05.1 - SVK na T...'!J36</f>
        <v>0</v>
      </c>
      <c r="AX91" s="131">
        <f>'05.1 - SO 05.1 - SVK na T...'!J37</f>
        <v>0</v>
      </c>
      <c r="AY91" s="131">
        <f>'05.1 - SO 05.1 - SVK na T...'!J38</f>
        <v>0</v>
      </c>
      <c r="AZ91" s="131">
        <f>'05.1 - SO 05.1 - SVK na T...'!F35</f>
        <v>0</v>
      </c>
      <c r="BA91" s="131">
        <f>'05.1 - SO 05.1 - SVK na T...'!F36</f>
        <v>0</v>
      </c>
      <c r="BB91" s="131">
        <f>'05.1 - SO 05.1 - SVK na T...'!F37</f>
        <v>0</v>
      </c>
      <c r="BC91" s="131">
        <f>'05.1 - SO 05.1 - SVK na T...'!F38</f>
        <v>0</v>
      </c>
      <c r="BD91" s="133">
        <f>'05.1 - SO 05.1 - SVK na T...'!F39</f>
        <v>0</v>
      </c>
      <c r="BE91" s="4"/>
      <c r="BT91" s="134" t="s">
        <v>80</v>
      </c>
      <c r="BV91" s="134" t="s">
        <v>73</v>
      </c>
      <c r="BW91" s="134" t="s">
        <v>190</v>
      </c>
      <c r="BX91" s="134" t="s">
        <v>187</v>
      </c>
      <c r="CL91" s="134" t="s">
        <v>19</v>
      </c>
    </row>
    <row r="92" s="7" customFormat="1" ht="16.5" customHeight="1">
      <c r="A92" s="7"/>
      <c r="B92" s="112"/>
      <c r="C92" s="113"/>
      <c r="D92" s="114" t="s">
        <v>191</v>
      </c>
      <c r="E92" s="114"/>
      <c r="F92" s="114"/>
      <c r="G92" s="114"/>
      <c r="H92" s="114"/>
      <c r="I92" s="115"/>
      <c r="J92" s="114" t="s">
        <v>192</v>
      </c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6">
        <f>ROUND(SUM(AG93:AG96),2)</f>
        <v>0</v>
      </c>
      <c r="AH92" s="115"/>
      <c r="AI92" s="115"/>
      <c r="AJ92" s="115"/>
      <c r="AK92" s="115"/>
      <c r="AL92" s="115"/>
      <c r="AM92" s="115"/>
      <c r="AN92" s="117">
        <f>SUM(AG92,AT92)</f>
        <v>0</v>
      </c>
      <c r="AO92" s="115"/>
      <c r="AP92" s="115"/>
      <c r="AQ92" s="118" t="s">
        <v>77</v>
      </c>
      <c r="AR92" s="119"/>
      <c r="AS92" s="120">
        <f>ROUND(SUM(AS93:AS96),2)</f>
        <v>0</v>
      </c>
      <c r="AT92" s="121">
        <f>ROUND(SUM(AV92:AW92),2)</f>
        <v>0</v>
      </c>
      <c r="AU92" s="122">
        <f>ROUND(SUM(AU93:AU96),5)</f>
        <v>0</v>
      </c>
      <c r="AV92" s="121">
        <f>ROUND(AZ92*L29,2)</f>
        <v>0</v>
      </c>
      <c r="AW92" s="121">
        <f>ROUND(BA92*L30,2)</f>
        <v>0</v>
      </c>
      <c r="AX92" s="121">
        <f>ROUND(BB92*L29,2)</f>
        <v>0</v>
      </c>
      <c r="AY92" s="121">
        <f>ROUND(BC92*L30,2)</f>
        <v>0</v>
      </c>
      <c r="AZ92" s="121">
        <f>ROUND(SUM(AZ93:AZ96),2)</f>
        <v>0</v>
      </c>
      <c r="BA92" s="121">
        <f>ROUND(SUM(BA93:BA96),2)</f>
        <v>0</v>
      </c>
      <c r="BB92" s="121">
        <f>ROUND(SUM(BB93:BB96),2)</f>
        <v>0</v>
      </c>
      <c r="BC92" s="121">
        <f>ROUND(SUM(BC93:BC96),2)</f>
        <v>0</v>
      </c>
      <c r="BD92" s="123">
        <f>ROUND(SUM(BD93:BD96),2)</f>
        <v>0</v>
      </c>
      <c r="BE92" s="7"/>
      <c r="BS92" s="124" t="s">
        <v>70</v>
      </c>
      <c r="BT92" s="124" t="s">
        <v>78</v>
      </c>
      <c r="BU92" s="124" t="s">
        <v>72</v>
      </c>
      <c r="BV92" s="124" t="s">
        <v>73</v>
      </c>
      <c r="BW92" s="124" t="s">
        <v>193</v>
      </c>
      <c r="BX92" s="124" t="s">
        <v>5</v>
      </c>
      <c r="CL92" s="124" t="s">
        <v>19</v>
      </c>
      <c r="CM92" s="124" t="s">
        <v>80</v>
      </c>
    </row>
    <row r="93" s="4" customFormat="1" ht="23.25" customHeight="1">
      <c r="A93" s="125" t="s">
        <v>81</v>
      </c>
      <c r="B93" s="64"/>
      <c r="C93" s="126"/>
      <c r="D93" s="126"/>
      <c r="E93" s="127" t="s">
        <v>194</v>
      </c>
      <c r="F93" s="127"/>
      <c r="G93" s="127"/>
      <c r="H93" s="127"/>
      <c r="I93" s="127"/>
      <c r="J93" s="126"/>
      <c r="K93" s="127" t="s">
        <v>195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8">
        <f>'06.1 - SO 06.1 - UL západ...'!J32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84</v>
      </c>
      <c r="AR93" s="66"/>
      <c r="AS93" s="130">
        <v>0</v>
      </c>
      <c r="AT93" s="131">
        <f>ROUND(SUM(AV93:AW93),2)</f>
        <v>0</v>
      </c>
      <c r="AU93" s="132">
        <f>'06.1 - SO 06.1 - UL západ...'!P85</f>
        <v>0</v>
      </c>
      <c r="AV93" s="131">
        <f>'06.1 - SO 06.1 - UL západ...'!J35</f>
        <v>0</v>
      </c>
      <c r="AW93" s="131">
        <f>'06.1 - SO 06.1 - UL západ...'!J36</f>
        <v>0</v>
      </c>
      <c r="AX93" s="131">
        <f>'06.1 - SO 06.1 - UL západ...'!J37</f>
        <v>0</v>
      </c>
      <c r="AY93" s="131">
        <f>'06.1 - SO 06.1 - UL západ...'!J38</f>
        <v>0</v>
      </c>
      <c r="AZ93" s="131">
        <f>'06.1 - SO 06.1 - UL západ...'!F35</f>
        <v>0</v>
      </c>
      <c r="BA93" s="131">
        <f>'06.1 - SO 06.1 - UL západ...'!F36</f>
        <v>0</v>
      </c>
      <c r="BB93" s="131">
        <f>'06.1 - SO 06.1 - UL západ...'!F37</f>
        <v>0</v>
      </c>
      <c r="BC93" s="131">
        <f>'06.1 - SO 06.1 - UL západ...'!F38</f>
        <v>0</v>
      </c>
      <c r="BD93" s="133">
        <f>'06.1 - SO 06.1 - UL západ...'!F39</f>
        <v>0</v>
      </c>
      <c r="BE93" s="4"/>
      <c r="BT93" s="134" t="s">
        <v>80</v>
      </c>
      <c r="BV93" s="134" t="s">
        <v>73</v>
      </c>
      <c r="BW93" s="134" t="s">
        <v>196</v>
      </c>
      <c r="BX93" s="134" t="s">
        <v>193</v>
      </c>
      <c r="CL93" s="134" t="s">
        <v>19</v>
      </c>
    </row>
    <row r="94" s="4" customFormat="1" ht="16.5" customHeight="1">
      <c r="A94" s="125" t="s">
        <v>81</v>
      </c>
      <c r="B94" s="64"/>
      <c r="C94" s="126"/>
      <c r="D94" s="126"/>
      <c r="E94" s="127" t="s">
        <v>197</v>
      </c>
      <c r="F94" s="127"/>
      <c r="G94" s="127"/>
      <c r="H94" s="127"/>
      <c r="I94" s="127"/>
      <c r="J94" s="126"/>
      <c r="K94" s="127" t="s">
        <v>198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8">
        <f>'06.2 - SO 06.2 - UL západ...'!J32</f>
        <v>0</v>
      </c>
      <c r="AH94" s="126"/>
      <c r="AI94" s="126"/>
      <c r="AJ94" s="126"/>
      <c r="AK94" s="126"/>
      <c r="AL94" s="126"/>
      <c r="AM94" s="126"/>
      <c r="AN94" s="128">
        <f>SUM(AG94,AT94)</f>
        <v>0</v>
      </c>
      <c r="AO94" s="126"/>
      <c r="AP94" s="126"/>
      <c r="AQ94" s="129" t="s">
        <v>84</v>
      </c>
      <c r="AR94" s="66"/>
      <c r="AS94" s="130">
        <v>0</v>
      </c>
      <c r="AT94" s="131">
        <f>ROUND(SUM(AV94:AW94),2)</f>
        <v>0</v>
      </c>
      <c r="AU94" s="132">
        <f>'06.2 - SO 06.2 - UL západ...'!P85</f>
        <v>0</v>
      </c>
      <c r="AV94" s="131">
        <f>'06.2 - SO 06.2 - UL západ...'!J35</f>
        <v>0</v>
      </c>
      <c r="AW94" s="131">
        <f>'06.2 - SO 06.2 - UL západ...'!J36</f>
        <v>0</v>
      </c>
      <c r="AX94" s="131">
        <f>'06.2 - SO 06.2 - UL západ...'!J37</f>
        <v>0</v>
      </c>
      <c r="AY94" s="131">
        <f>'06.2 - SO 06.2 - UL západ...'!J38</f>
        <v>0</v>
      </c>
      <c r="AZ94" s="131">
        <f>'06.2 - SO 06.2 - UL západ...'!F35</f>
        <v>0</v>
      </c>
      <c r="BA94" s="131">
        <f>'06.2 - SO 06.2 - UL západ...'!F36</f>
        <v>0</v>
      </c>
      <c r="BB94" s="131">
        <f>'06.2 - SO 06.2 - UL západ...'!F37</f>
        <v>0</v>
      </c>
      <c r="BC94" s="131">
        <f>'06.2 - SO 06.2 - UL západ...'!F38</f>
        <v>0</v>
      </c>
      <c r="BD94" s="133">
        <f>'06.2 - SO 06.2 - UL západ...'!F39</f>
        <v>0</v>
      </c>
      <c r="BE94" s="4"/>
      <c r="BT94" s="134" t="s">
        <v>80</v>
      </c>
      <c r="BV94" s="134" t="s">
        <v>73</v>
      </c>
      <c r="BW94" s="134" t="s">
        <v>199</v>
      </c>
      <c r="BX94" s="134" t="s">
        <v>193</v>
      </c>
      <c r="CL94" s="134" t="s">
        <v>19</v>
      </c>
    </row>
    <row r="95" s="4" customFormat="1" ht="16.5" customHeight="1">
      <c r="A95" s="125" t="s">
        <v>81</v>
      </c>
      <c r="B95" s="64"/>
      <c r="C95" s="126"/>
      <c r="D95" s="126"/>
      <c r="E95" s="127" t="s">
        <v>200</v>
      </c>
      <c r="F95" s="127"/>
      <c r="G95" s="127"/>
      <c r="H95" s="127"/>
      <c r="I95" s="127"/>
      <c r="J95" s="126"/>
      <c r="K95" s="127" t="s">
        <v>201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>
        <f>'06.3 - SO 06.3 - UL západ...'!J32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84</v>
      </c>
      <c r="AR95" s="66"/>
      <c r="AS95" s="130">
        <v>0</v>
      </c>
      <c r="AT95" s="131">
        <f>ROUND(SUM(AV95:AW95),2)</f>
        <v>0</v>
      </c>
      <c r="AU95" s="132">
        <f>'06.3 - SO 06.3 - UL západ...'!P85</f>
        <v>0</v>
      </c>
      <c r="AV95" s="131">
        <f>'06.3 - SO 06.3 - UL západ...'!J35</f>
        <v>0</v>
      </c>
      <c r="AW95" s="131">
        <f>'06.3 - SO 06.3 - UL západ...'!J36</f>
        <v>0</v>
      </c>
      <c r="AX95" s="131">
        <f>'06.3 - SO 06.3 - UL západ...'!J37</f>
        <v>0</v>
      </c>
      <c r="AY95" s="131">
        <f>'06.3 - SO 06.3 - UL západ...'!J38</f>
        <v>0</v>
      </c>
      <c r="AZ95" s="131">
        <f>'06.3 - SO 06.3 - UL západ...'!F35</f>
        <v>0</v>
      </c>
      <c r="BA95" s="131">
        <f>'06.3 - SO 06.3 - UL západ...'!F36</f>
        <v>0</v>
      </c>
      <c r="BB95" s="131">
        <f>'06.3 - SO 06.3 - UL západ...'!F37</f>
        <v>0</v>
      </c>
      <c r="BC95" s="131">
        <f>'06.3 - SO 06.3 - UL západ...'!F38</f>
        <v>0</v>
      </c>
      <c r="BD95" s="133">
        <f>'06.3 - SO 06.3 - UL západ...'!F39</f>
        <v>0</v>
      </c>
      <c r="BE95" s="4"/>
      <c r="BT95" s="134" t="s">
        <v>80</v>
      </c>
      <c r="BV95" s="134" t="s">
        <v>73</v>
      </c>
      <c r="BW95" s="134" t="s">
        <v>202</v>
      </c>
      <c r="BX95" s="134" t="s">
        <v>193</v>
      </c>
      <c r="CL95" s="134" t="s">
        <v>19</v>
      </c>
    </row>
    <row r="96" s="4" customFormat="1" ht="23.25" customHeight="1">
      <c r="A96" s="125" t="s">
        <v>81</v>
      </c>
      <c r="B96" s="64"/>
      <c r="C96" s="126"/>
      <c r="D96" s="126"/>
      <c r="E96" s="127" t="s">
        <v>203</v>
      </c>
      <c r="F96" s="127"/>
      <c r="G96" s="127"/>
      <c r="H96" s="127"/>
      <c r="I96" s="127"/>
      <c r="J96" s="126"/>
      <c r="K96" s="127" t="s">
        <v>204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'06.4 - SO 06.4 - UL západ...'!J32</f>
        <v>0</v>
      </c>
      <c r="AH96" s="126"/>
      <c r="AI96" s="126"/>
      <c r="AJ96" s="126"/>
      <c r="AK96" s="126"/>
      <c r="AL96" s="126"/>
      <c r="AM96" s="126"/>
      <c r="AN96" s="128">
        <f>SUM(AG96,AT96)</f>
        <v>0</v>
      </c>
      <c r="AO96" s="126"/>
      <c r="AP96" s="126"/>
      <c r="AQ96" s="129" t="s">
        <v>84</v>
      </c>
      <c r="AR96" s="66"/>
      <c r="AS96" s="130">
        <v>0</v>
      </c>
      <c r="AT96" s="131">
        <f>ROUND(SUM(AV96:AW96),2)</f>
        <v>0</v>
      </c>
      <c r="AU96" s="132">
        <f>'06.4 - SO 06.4 - UL západ...'!P85</f>
        <v>0</v>
      </c>
      <c r="AV96" s="131">
        <f>'06.4 - SO 06.4 - UL západ...'!J35</f>
        <v>0</v>
      </c>
      <c r="AW96" s="131">
        <f>'06.4 - SO 06.4 - UL západ...'!J36</f>
        <v>0</v>
      </c>
      <c r="AX96" s="131">
        <f>'06.4 - SO 06.4 - UL západ...'!J37</f>
        <v>0</v>
      </c>
      <c r="AY96" s="131">
        <f>'06.4 - SO 06.4 - UL západ...'!J38</f>
        <v>0</v>
      </c>
      <c r="AZ96" s="131">
        <f>'06.4 - SO 06.4 - UL západ...'!F35</f>
        <v>0</v>
      </c>
      <c r="BA96" s="131">
        <f>'06.4 - SO 06.4 - UL západ...'!F36</f>
        <v>0</v>
      </c>
      <c r="BB96" s="131">
        <f>'06.4 - SO 06.4 - UL západ...'!F37</f>
        <v>0</v>
      </c>
      <c r="BC96" s="131">
        <f>'06.4 - SO 06.4 - UL západ...'!F38</f>
        <v>0</v>
      </c>
      <c r="BD96" s="133">
        <f>'06.4 - SO 06.4 - UL západ...'!F39</f>
        <v>0</v>
      </c>
      <c r="BE96" s="4"/>
      <c r="BT96" s="134" t="s">
        <v>80</v>
      </c>
      <c r="BV96" s="134" t="s">
        <v>73</v>
      </c>
      <c r="BW96" s="134" t="s">
        <v>205</v>
      </c>
      <c r="BX96" s="134" t="s">
        <v>193</v>
      </c>
      <c r="CL96" s="134" t="s">
        <v>19</v>
      </c>
    </row>
    <row r="97" s="7" customFormat="1" ht="16.5" customHeight="1">
      <c r="A97" s="7"/>
      <c r="B97" s="112"/>
      <c r="C97" s="113"/>
      <c r="D97" s="114" t="s">
        <v>206</v>
      </c>
      <c r="E97" s="114"/>
      <c r="F97" s="114"/>
      <c r="G97" s="114"/>
      <c r="H97" s="114"/>
      <c r="I97" s="115"/>
      <c r="J97" s="114" t="s">
        <v>207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ROUND(SUM(AG98:AG99),2)</f>
        <v>0</v>
      </c>
      <c r="AH97" s="115"/>
      <c r="AI97" s="115"/>
      <c r="AJ97" s="115"/>
      <c r="AK97" s="115"/>
      <c r="AL97" s="115"/>
      <c r="AM97" s="115"/>
      <c r="AN97" s="117">
        <f>SUM(AG97,AT97)</f>
        <v>0</v>
      </c>
      <c r="AO97" s="115"/>
      <c r="AP97" s="115"/>
      <c r="AQ97" s="118" t="s">
        <v>77</v>
      </c>
      <c r="AR97" s="119"/>
      <c r="AS97" s="120">
        <f>ROUND(SUM(AS98:AS99),2)</f>
        <v>0</v>
      </c>
      <c r="AT97" s="121">
        <f>ROUND(SUM(AV97:AW97),2)</f>
        <v>0</v>
      </c>
      <c r="AU97" s="122">
        <f>ROUND(SUM(AU98:AU99),5)</f>
        <v>0</v>
      </c>
      <c r="AV97" s="121">
        <f>ROUND(AZ97*L29,2)</f>
        <v>0</v>
      </c>
      <c r="AW97" s="121">
        <f>ROUND(BA97*L30,2)</f>
        <v>0</v>
      </c>
      <c r="AX97" s="121">
        <f>ROUND(BB97*L29,2)</f>
        <v>0</v>
      </c>
      <c r="AY97" s="121">
        <f>ROUND(BC97*L30,2)</f>
        <v>0</v>
      </c>
      <c r="AZ97" s="121">
        <f>ROUND(SUM(AZ98:AZ99),2)</f>
        <v>0</v>
      </c>
      <c r="BA97" s="121">
        <f>ROUND(SUM(BA98:BA99),2)</f>
        <v>0</v>
      </c>
      <c r="BB97" s="121">
        <f>ROUND(SUM(BB98:BB99),2)</f>
        <v>0</v>
      </c>
      <c r="BC97" s="121">
        <f>ROUND(SUM(BC98:BC99),2)</f>
        <v>0</v>
      </c>
      <c r="BD97" s="123">
        <f>ROUND(SUM(BD98:BD99),2)</f>
        <v>0</v>
      </c>
      <c r="BE97" s="7"/>
      <c r="BS97" s="124" t="s">
        <v>70</v>
      </c>
      <c r="BT97" s="124" t="s">
        <v>78</v>
      </c>
      <c r="BU97" s="124" t="s">
        <v>72</v>
      </c>
      <c r="BV97" s="124" t="s">
        <v>73</v>
      </c>
      <c r="BW97" s="124" t="s">
        <v>208</v>
      </c>
      <c r="BX97" s="124" t="s">
        <v>5</v>
      </c>
      <c r="CL97" s="124" t="s">
        <v>19</v>
      </c>
      <c r="CM97" s="124" t="s">
        <v>80</v>
      </c>
    </row>
    <row r="98" s="4" customFormat="1" ht="16.5" customHeight="1">
      <c r="A98" s="125" t="s">
        <v>81</v>
      </c>
      <c r="B98" s="64"/>
      <c r="C98" s="126"/>
      <c r="D98" s="126"/>
      <c r="E98" s="127" t="s">
        <v>209</v>
      </c>
      <c r="F98" s="127"/>
      <c r="G98" s="127"/>
      <c r="H98" s="127"/>
      <c r="I98" s="127"/>
      <c r="J98" s="126"/>
      <c r="K98" s="127" t="s">
        <v>210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'07.1 - SO 07.1 - Františk...'!J32</f>
        <v>0</v>
      </c>
      <c r="AH98" s="126"/>
      <c r="AI98" s="126"/>
      <c r="AJ98" s="126"/>
      <c r="AK98" s="126"/>
      <c r="AL98" s="126"/>
      <c r="AM98" s="126"/>
      <c r="AN98" s="128">
        <f>SUM(AG98,AT98)</f>
        <v>0</v>
      </c>
      <c r="AO98" s="126"/>
      <c r="AP98" s="126"/>
      <c r="AQ98" s="129" t="s">
        <v>84</v>
      </c>
      <c r="AR98" s="66"/>
      <c r="AS98" s="130">
        <v>0</v>
      </c>
      <c r="AT98" s="131">
        <f>ROUND(SUM(AV98:AW98),2)</f>
        <v>0</v>
      </c>
      <c r="AU98" s="132">
        <f>'07.1 - SO 07.1 - Františk...'!P85</f>
        <v>0</v>
      </c>
      <c r="AV98" s="131">
        <f>'07.1 - SO 07.1 - Františk...'!J35</f>
        <v>0</v>
      </c>
      <c r="AW98" s="131">
        <f>'07.1 - SO 07.1 - Františk...'!J36</f>
        <v>0</v>
      </c>
      <c r="AX98" s="131">
        <f>'07.1 - SO 07.1 - Františk...'!J37</f>
        <v>0</v>
      </c>
      <c r="AY98" s="131">
        <f>'07.1 - SO 07.1 - Františk...'!J38</f>
        <v>0</v>
      </c>
      <c r="AZ98" s="131">
        <f>'07.1 - SO 07.1 - Františk...'!F35</f>
        <v>0</v>
      </c>
      <c r="BA98" s="131">
        <f>'07.1 - SO 07.1 - Františk...'!F36</f>
        <v>0</v>
      </c>
      <c r="BB98" s="131">
        <f>'07.1 - SO 07.1 - Františk...'!F37</f>
        <v>0</v>
      </c>
      <c r="BC98" s="131">
        <f>'07.1 - SO 07.1 - Františk...'!F38</f>
        <v>0</v>
      </c>
      <c r="BD98" s="133">
        <f>'07.1 - SO 07.1 - Františk...'!F39</f>
        <v>0</v>
      </c>
      <c r="BE98" s="4"/>
      <c r="BT98" s="134" t="s">
        <v>80</v>
      </c>
      <c r="BV98" s="134" t="s">
        <v>73</v>
      </c>
      <c r="BW98" s="134" t="s">
        <v>211</v>
      </c>
      <c r="BX98" s="134" t="s">
        <v>208</v>
      </c>
      <c r="CL98" s="134" t="s">
        <v>19</v>
      </c>
    </row>
    <row r="99" s="4" customFormat="1" ht="16.5" customHeight="1">
      <c r="A99" s="125" t="s">
        <v>81</v>
      </c>
      <c r="B99" s="64"/>
      <c r="C99" s="126"/>
      <c r="D99" s="126"/>
      <c r="E99" s="127" t="s">
        <v>212</v>
      </c>
      <c r="F99" s="127"/>
      <c r="G99" s="127"/>
      <c r="H99" s="127"/>
      <c r="I99" s="127"/>
      <c r="J99" s="126"/>
      <c r="K99" s="127" t="s">
        <v>213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'07.2 - SO 07.2 - Rybniště...'!J32</f>
        <v>0</v>
      </c>
      <c r="AH99" s="126"/>
      <c r="AI99" s="126"/>
      <c r="AJ99" s="126"/>
      <c r="AK99" s="126"/>
      <c r="AL99" s="126"/>
      <c r="AM99" s="126"/>
      <c r="AN99" s="128">
        <f>SUM(AG99,AT99)</f>
        <v>0</v>
      </c>
      <c r="AO99" s="126"/>
      <c r="AP99" s="126"/>
      <c r="AQ99" s="129" t="s">
        <v>84</v>
      </c>
      <c r="AR99" s="66"/>
      <c r="AS99" s="130">
        <v>0</v>
      </c>
      <c r="AT99" s="131">
        <f>ROUND(SUM(AV99:AW99),2)</f>
        <v>0</v>
      </c>
      <c r="AU99" s="132">
        <f>'07.2 - SO 07.2 - Rybniště...'!P85</f>
        <v>0</v>
      </c>
      <c r="AV99" s="131">
        <f>'07.2 - SO 07.2 - Rybniště...'!J35</f>
        <v>0</v>
      </c>
      <c r="AW99" s="131">
        <f>'07.2 - SO 07.2 - Rybniště...'!J36</f>
        <v>0</v>
      </c>
      <c r="AX99" s="131">
        <f>'07.2 - SO 07.2 - Rybniště...'!J37</f>
        <v>0</v>
      </c>
      <c r="AY99" s="131">
        <f>'07.2 - SO 07.2 - Rybniště...'!J38</f>
        <v>0</v>
      </c>
      <c r="AZ99" s="131">
        <f>'07.2 - SO 07.2 - Rybniště...'!F35</f>
        <v>0</v>
      </c>
      <c r="BA99" s="131">
        <f>'07.2 - SO 07.2 - Rybniště...'!F36</f>
        <v>0</v>
      </c>
      <c r="BB99" s="131">
        <f>'07.2 - SO 07.2 - Rybniště...'!F37</f>
        <v>0</v>
      </c>
      <c r="BC99" s="131">
        <f>'07.2 - SO 07.2 - Rybniště...'!F38</f>
        <v>0</v>
      </c>
      <c r="BD99" s="133">
        <f>'07.2 - SO 07.2 - Rybniště...'!F39</f>
        <v>0</v>
      </c>
      <c r="BE99" s="4"/>
      <c r="BT99" s="134" t="s">
        <v>80</v>
      </c>
      <c r="BV99" s="134" t="s">
        <v>73</v>
      </c>
      <c r="BW99" s="134" t="s">
        <v>214</v>
      </c>
      <c r="BX99" s="134" t="s">
        <v>208</v>
      </c>
      <c r="CL99" s="134" t="s">
        <v>19</v>
      </c>
    </row>
    <row r="100" s="7" customFormat="1" ht="16.5" customHeight="1">
      <c r="A100" s="7"/>
      <c r="B100" s="112"/>
      <c r="C100" s="113"/>
      <c r="D100" s="114" t="s">
        <v>215</v>
      </c>
      <c r="E100" s="114"/>
      <c r="F100" s="114"/>
      <c r="G100" s="114"/>
      <c r="H100" s="114"/>
      <c r="I100" s="115"/>
      <c r="J100" s="114" t="s">
        <v>216</v>
      </c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6">
        <f>ROUND(AG101,2)</f>
        <v>0</v>
      </c>
      <c r="AH100" s="115"/>
      <c r="AI100" s="115"/>
      <c r="AJ100" s="115"/>
      <c r="AK100" s="115"/>
      <c r="AL100" s="115"/>
      <c r="AM100" s="115"/>
      <c r="AN100" s="117">
        <f>SUM(AG100,AT100)</f>
        <v>0</v>
      </c>
      <c r="AO100" s="115"/>
      <c r="AP100" s="115"/>
      <c r="AQ100" s="118" t="s">
        <v>77</v>
      </c>
      <c r="AR100" s="119"/>
      <c r="AS100" s="120">
        <f>ROUND(AS101,2)</f>
        <v>0</v>
      </c>
      <c r="AT100" s="121">
        <f>ROUND(SUM(AV100:AW100),2)</f>
        <v>0</v>
      </c>
      <c r="AU100" s="122">
        <f>ROUND(AU101,5)</f>
        <v>0</v>
      </c>
      <c r="AV100" s="121">
        <f>ROUND(AZ100*L29,2)</f>
        <v>0</v>
      </c>
      <c r="AW100" s="121">
        <f>ROUND(BA100*L30,2)</f>
        <v>0</v>
      </c>
      <c r="AX100" s="121">
        <f>ROUND(BB100*L29,2)</f>
        <v>0</v>
      </c>
      <c r="AY100" s="121">
        <f>ROUND(BC100*L30,2)</f>
        <v>0</v>
      </c>
      <c r="AZ100" s="121">
        <f>ROUND(AZ101,2)</f>
        <v>0</v>
      </c>
      <c r="BA100" s="121">
        <f>ROUND(BA101,2)</f>
        <v>0</v>
      </c>
      <c r="BB100" s="121">
        <f>ROUND(BB101,2)</f>
        <v>0</v>
      </c>
      <c r="BC100" s="121">
        <f>ROUND(BC101,2)</f>
        <v>0</v>
      </c>
      <c r="BD100" s="123">
        <f>ROUND(BD101,2)</f>
        <v>0</v>
      </c>
      <c r="BE100" s="7"/>
      <c r="BS100" s="124" t="s">
        <v>70</v>
      </c>
      <c r="BT100" s="124" t="s">
        <v>78</v>
      </c>
      <c r="BU100" s="124" t="s">
        <v>72</v>
      </c>
      <c r="BV100" s="124" t="s">
        <v>73</v>
      </c>
      <c r="BW100" s="124" t="s">
        <v>217</v>
      </c>
      <c r="BX100" s="124" t="s">
        <v>5</v>
      </c>
      <c r="CL100" s="124" t="s">
        <v>19</v>
      </c>
      <c r="CM100" s="124" t="s">
        <v>80</v>
      </c>
    </row>
    <row r="101" s="4" customFormat="1" ht="16.5" customHeight="1">
      <c r="A101" s="125" t="s">
        <v>81</v>
      </c>
      <c r="B101" s="64"/>
      <c r="C101" s="126"/>
      <c r="D101" s="126"/>
      <c r="E101" s="127" t="s">
        <v>218</v>
      </c>
      <c r="F101" s="127"/>
      <c r="G101" s="127"/>
      <c r="H101" s="127"/>
      <c r="I101" s="127"/>
      <c r="J101" s="126"/>
      <c r="K101" s="127" t="s">
        <v>219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'08.1 - SO 08.1 - Mikulášo...'!J32</f>
        <v>0</v>
      </c>
      <c r="AH101" s="126"/>
      <c r="AI101" s="126"/>
      <c r="AJ101" s="126"/>
      <c r="AK101" s="126"/>
      <c r="AL101" s="126"/>
      <c r="AM101" s="126"/>
      <c r="AN101" s="128">
        <f>SUM(AG101,AT101)</f>
        <v>0</v>
      </c>
      <c r="AO101" s="126"/>
      <c r="AP101" s="126"/>
      <c r="AQ101" s="129" t="s">
        <v>84</v>
      </c>
      <c r="AR101" s="66"/>
      <c r="AS101" s="130">
        <v>0</v>
      </c>
      <c r="AT101" s="131">
        <f>ROUND(SUM(AV101:AW101),2)</f>
        <v>0</v>
      </c>
      <c r="AU101" s="132">
        <f>'08.1 - SO 08.1 - Mikulášo...'!P85</f>
        <v>0</v>
      </c>
      <c r="AV101" s="131">
        <f>'08.1 - SO 08.1 - Mikulášo...'!J35</f>
        <v>0</v>
      </c>
      <c r="AW101" s="131">
        <f>'08.1 - SO 08.1 - Mikulášo...'!J36</f>
        <v>0</v>
      </c>
      <c r="AX101" s="131">
        <f>'08.1 - SO 08.1 - Mikulášo...'!J37</f>
        <v>0</v>
      </c>
      <c r="AY101" s="131">
        <f>'08.1 - SO 08.1 - Mikulášo...'!J38</f>
        <v>0</v>
      </c>
      <c r="AZ101" s="131">
        <f>'08.1 - SO 08.1 - Mikulášo...'!F35</f>
        <v>0</v>
      </c>
      <c r="BA101" s="131">
        <f>'08.1 - SO 08.1 - Mikulášo...'!F36</f>
        <v>0</v>
      </c>
      <c r="BB101" s="131">
        <f>'08.1 - SO 08.1 - Mikulášo...'!F37</f>
        <v>0</v>
      </c>
      <c r="BC101" s="131">
        <f>'08.1 - SO 08.1 - Mikulášo...'!F38</f>
        <v>0</v>
      </c>
      <c r="BD101" s="133">
        <f>'08.1 - SO 08.1 - Mikulášo...'!F39</f>
        <v>0</v>
      </c>
      <c r="BE101" s="4"/>
      <c r="BT101" s="134" t="s">
        <v>80</v>
      </c>
      <c r="BV101" s="134" t="s">
        <v>73</v>
      </c>
      <c r="BW101" s="134" t="s">
        <v>220</v>
      </c>
      <c r="BX101" s="134" t="s">
        <v>217</v>
      </c>
      <c r="CL101" s="134" t="s">
        <v>19</v>
      </c>
    </row>
    <row r="102" s="7" customFormat="1" ht="24.75" customHeight="1">
      <c r="A102" s="125" t="s">
        <v>81</v>
      </c>
      <c r="B102" s="112"/>
      <c r="C102" s="113"/>
      <c r="D102" s="114" t="s">
        <v>221</v>
      </c>
      <c r="E102" s="114"/>
      <c r="F102" s="114"/>
      <c r="G102" s="114"/>
      <c r="H102" s="114"/>
      <c r="I102" s="115"/>
      <c r="J102" s="114" t="s">
        <v>222</v>
      </c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7">
        <f>'09 - Materiál dodávaný ob...'!J30</f>
        <v>0</v>
      </c>
      <c r="AH102" s="115"/>
      <c r="AI102" s="115"/>
      <c r="AJ102" s="115"/>
      <c r="AK102" s="115"/>
      <c r="AL102" s="115"/>
      <c r="AM102" s="115"/>
      <c r="AN102" s="117">
        <f>SUM(AG102,AT102)</f>
        <v>0</v>
      </c>
      <c r="AO102" s="115"/>
      <c r="AP102" s="115"/>
      <c r="AQ102" s="118" t="s">
        <v>77</v>
      </c>
      <c r="AR102" s="119"/>
      <c r="AS102" s="120">
        <v>0</v>
      </c>
      <c r="AT102" s="121">
        <f>ROUND(SUM(AV102:AW102),2)</f>
        <v>0</v>
      </c>
      <c r="AU102" s="122">
        <f>'09 - Materiál dodávaný ob...'!P79</f>
        <v>0</v>
      </c>
      <c r="AV102" s="121">
        <f>'09 - Materiál dodávaný ob...'!J33</f>
        <v>0</v>
      </c>
      <c r="AW102" s="121">
        <f>'09 - Materiál dodávaný ob...'!J34</f>
        <v>0</v>
      </c>
      <c r="AX102" s="121">
        <f>'09 - Materiál dodávaný ob...'!J35</f>
        <v>0</v>
      </c>
      <c r="AY102" s="121">
        <f>'09 - Materiál dodávaný ob...'!J36</f>
        <v>0</v>
      </c>
      <c r="AZ102" s="121">
        <f>'09 - Materiál dodávaný ob...'!F33</f>
        <v>0</v>
      </c>
      <c r="BA102" s="121">
        <f>'09 - Materiál dodávaný ob...'!F34</f>
        <v>0</v>
      </c>
      <c r="BB102" s="121">
        <f>'09 - Materiál dodávaný ob...'!F35</f>
        <v>0</v>
      </c>
      <c r="BC102" s="121">
        <f>'09 - Materiál dodávaný ob...'!F36</f>
        <v>0</v>
      </c>
      <c r="BD102" s="123">
        <f>'09 - Materiál dodávaný ob...'!F37</f>
        <v>0</v>
      </c>
      <c r="BE102" s="7"/>
      <c r="BT102" s="124" t="s">
        <v>78</v>
      </c>
      <c r="BV102" s="124" t="s">
        <v>73</v>
      </c>
      <c r="BW102" s="124" t="s">
        <v>223</v>
      </c>
      <c r="BX102" s="124" t="s">
        <v>5</v>
      </c>
      <c r="CL102" s="124" t="s">
        <v>19</v>
      </c>
      <c r="CM102" s="124" t="s">
        <v>80</v>
      </c>
    </row>
    <row r="103" s="7" customFormat="1" ht="16.5" customHeight="1">
      <c r="A103" s="125" t="s">
        <v>81</v>
      </c>
      <c r="B103" s="112"/>
      <c r="C103" s="113"/>
      <c r="D103" s="114" t="s">
        <v>224</v>
      </c>
      <c r="E103" s="114"/>
      <c r="F103" s="114"/>
      <c r="G103" s="114"/>
      <c r="H103" s="114"/>
      <c r="I103" s="115"/>
      <c r="J103" s="114" t="s">
        <v>225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7">
        <f>'10 - VRN'!J30</f>
        <v>0</v>
      </c>
      <c r="AH103" s="115"/>
      <c r="AI103" s="115"/>
      <c r="AJ103" s="115"/>
      <c r="AK103" s="115"/>
      <c r="AL103" s="115"/>
      <c r="AM103" s="115"/>
      <c r="AN103" s="117">
        <f>SUM(AG103,AT103)</f>
        <v>0</v>
      </c>
      <c r="AO103" s="115"/>
      <c r="AP103" s="115"/>
      <c r="AQ103" s="118" t="s">
        <v>77</v>
      </c>
      <c r="AR103" s="119"/>
      <c r="AS103" s="135">
        <v>0</v>
      </c>
      <c r="AT103" s="136">
        <f>ROUND(SUM(AV103:AW103),2)</f>
        <v>0</v>
      </c>
      <c r="AU103" s="137">
        <f>'10 - VRN'!P79</f>
        <v>0</v>
      </c>
      <c r="AV103" s="136">
        <f>'10 - VRN'!J33</f>
        <v>0</v>
      </c>
      <c r="AW103" s="136">
        <f>'10 - VRN'!J34</f>
        <v>0</v>
      </c>
      <c r="AX103" s="136">
        <f>'10 - VRN'!J35</f>
        <v>0</v>
      </c>
      <c r="AY103" s="136">
        <f>'10 - VRN'!J36</f>
        <v>0</v>
      </c>
      <c r="AZ103" s="136">
        <f>'10 - VRN'!F33</f>
        <v>0</v>
      </c>
      <c r="BA103" s="136">
        <f>'10 - VRN'!F34</f>
        <v>0</v>
      </c>
      <c r="BB103" s="136">
        <f>'10 - VRN'!F35</f>
        <v>0</v>
      </c>
      <c r="BC103" s="136">
        <f>'10 - VRN'!F36</f>
        <v>0</v>
      </c>
      <c r="BD103" s="138">
        <f>'10 - VRN'!F37</f>
        <v>0</v>
      </c>
      <c r="BE103" s="7"/>
      <c r="BT103" s="124" t="s">
        <v>78</v>
      </c>
      <c r="BV103" s="124" t="s">
        <v>73</v>
      </c>
      <c r="BW103" s="124" t="s">
        <v>226</v>
      </c>
      <c r="BX103" s="124" t="s">
        <v>5</v>
      </c>
      <c r="CL103" s="124" t="s">
        <v>19</v>
      </c>
      <c r="CM103" s="124" t="s">
        <v>80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DsGb7m7wCTS6hjl+WPy5fDhWH1vif4EKEY6FGp0Pph+2duXygNx40t9GOIK7PwUWpsJjNjBVy+06gaqzFVavlg==" hashValue="XHkv/4HosmjFwzXpQiH+ak+w5bbCnN7+u+MUDvmgK8oqYc4XsVCDd+QqIbUwIcgDL9tNb9y4YfAUnMlMTlNgHw==" algorithmName="SHA-512" password="CC35"/>
  <mergeCells count="23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AN103:AP103"/>
    <mergeCell ref="AG103:AM103"/>
    <mergeCell ref="L45:AO45"/>
    <mergeCell ref="I52:AF52"/>
    <mergeCell ref="C52:G52"/>
    <mergeCell ref="J55:AF55"/>
    <mergeCell ref="D55:H55"/>
    <mergeCell ref="E56:I56"/>
    <mergeCell ref="K56:AF56"/>
    <mergeCell ref="E57:I57"/>
    <mergeCell ref="K57:AF57"/>
    <mergeCell ref="K58:AF58"/>
    <mergeCell ref="E58:I58"/>
    <mergeCell ref="K59:AF59"/>
    <mergeCell ref="E59:I59"/>
    <mergeCell ref="K60:AF60"/>
    <mergeCell ref="E60:I60"/>
    <mergeCell ref="K61:AF61"/>
    <mergeCell ref="E61:I61"/>
    <mergeCell ref="E62:I62"/>
    <mergeCell ref="K62:AF62"/>
    <mergeCell ref="E63:I63"/>
    <mergeCell ref="K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J81:AF81"/>
    <mergeCell ref="J74:AF74"/>
    <mergeCell ref="J88:AF88"/>
    <mergeCell ref="K87:AF87"/>
    <mergeCell ref="K64:AF64"/>
    <mergeCell ref="K65:AF65"/>
    <mergeCell ref="K84:AF84"/>
    <mergeCell ref="K66:AF66"/>
    <mergeCell ref="K83:AF83"/>
    <mergeCell ref="K86:AF86"/>
    <mergeCell ref="K85:AF85"/>
    <mergeCell ref="K67:AF67"/>
    <mergeCell ref="K72:AF72"/>
    <mergeCell ref="K80:AF80"/>
    <mergeCell ref="K68:AF68"/>
    <mergeCell ref="K79:AF79"/>
    <mergeCell ref="K78:AF78"/>
    <mergeCell ref="K69:AF69"/>
    <mergeCell ref="K77:AF77"/>
    <mergeCell ref="K76:AF76"/>
    <mergeCell ref="K70:AF70"/>
    <mergeCell ref="K75:AF75"/>
    <mergeCell ref="K71:AF71"/>
    <mergeCell ref="K82:AF82"/>
    <mergeCell ref="K73:AF73"/>
    <mergeCell ref="K89:AF89"/>
    <mergeCell ref="J90:AF90"/>
    <mergeCell ref="K91:AF91"/>
    <mergeCell ref="J92:AF92"/>
    <mergeCell ref="K93:AF93"/>
    <mergeCell ref="K94:AF94"/>
    <mergeCell ref="K95:AF95"/>
    <mergeCell ref="K96:AF96"/>
    <mergeCell ref="J97:AF97"/>
    <mergeCell ref="K98:AF98"/>
    <mergeCell ref="K99:AF99"/>
    <mergeCell ref="J100:AF100"/>
    <mergeCell ref="K101:AF101"/>
    <mergeCell ref="J102:AF102"/>
    <mergeCell ref="J103:AF103"/>
    <mergeCell ref="D74:H74"/>
    <mergeCell ref="D88:H88"/>
    <mergeCell ref="D81:H81"/>
    <mergeCell ref="E64:I64"/>
    <mergeCell ref="E75:I75"/>
    <mergeCell ref="E77:I77"/>
    <mergeCell ref="E78:I78"/>
    <mergeCell ref="E79:I79"/>
    <mergeCell ref="E80:I80"/>
    <mergeCell ref="E82:I82"/>
    <mergeCell ref="E83:I83"/>
    <mergeCell ref="E84:I84"/>
    <mergeCell ref="E85:I85"/>
    <mergeCell ref="E86:I86"/>
    <mergeCell ref="E87:I87"/>
    <mergeCell ref="E73:I73"/>
    <mergeCell ref="E72:I72"/>
    <mergeCell ref="E76:I76"/>
    <mergeCell ref="E89:I89"/>
    <mergeCell ref="E68:I68"/>
    <mergeCell ref="E66:I66"/>
    <mergeCell ref="E69:I69"/>
    <mergeCell ref="E65:I65"/>
    <mergeCell ref="E70:I70"/>
    <mergeCell ref="E67:I67"/>
    <mergeCell ref="E71:I71"/>
    <mergeCell ref="D90:H90"/>
    <mergeCell ref="E91:I91"/>
    <mergeCell ref="D92:H92"/>
    <mergeCell ref="E93:I93"/>
    <mergeCell ref="E94:I94"/>
    <mergeCell ref="E95:I95"/>
    <mergeCell ref="E96:I96"/>
    <mergeCell ref="D97:H97"/>
    <mergeCell ref="E98:I98"/>
    <mergeCell ref="E99:I99"/>
    <mergeCell ref="D100:H100"/>
    <mergeCell ref="E101:I101"/>
    <mergeCell ref="D102:H102"/>
    <mergeCell ref="D103:H103"/>
  </mergeCells>
  <hyperlinks>
    <hyperlink ref="A56" location="'01.1 - SO 01.1 - km 386,7...'!C2" display="/"/>
    <hyperlink ref="A57" location="'01.2 - SO 01.2 - km 386,9...'!C2" display="/"/>
    <hyperlink ref="A58" location="'01.3 - SO 01. 3 - km 391,...'!C2" display="/"/>
    <hyperlink ref="A59" location="'01.4 - SO 01.4 - km 393,6...'!C2" display="/"/>
    <hyperlink ref="A60" location="'01.5 - SO 01.5 - km 401,6...'!C2" display="/"/>
    <hyperlink ref="A61" location="'01.6 - SO 01.6 - km 401,6...'!C2" display="/"/>
    <hyperlink ref="A62" location="'01.7 - SO 01.7 - km 404,2...'!C2" display="/"/>
    <hyperlink ref="A63" location="'01.8 - SO 01.8 - km 404,6...'!C2" display="/"/>
    <hyperlink ref="A64" location="'01.9 - SO 01.9 - km 407,3...'!C2" display="/"/>
    <hyperlink ref="A65" location="'01.10 - SO 01.10 - km 409...'!C2" display="/"/>
    <hyperlink ref="A66" location="'01.11 - SO 01.11 - km 407...'!C2" display="/"/>
    <hyperlink ref="A67" location="'01.12 - SO 01.12 - km 413...'!C2" display="/"/>
    <hyperlink ref="A68" location="'01.13 - SO 01.13 - km 415...'!C2" display="/"/>
    <hyperlink ref="A69" location="'01.14 - SO 01.14 - km 415...'!C2" display="/"/>
    <hyperlink ref="A70" location="'01.15 - SO 01.15 - km 416...'!C2" display="/"/>
    <hyperlink ref="A71" location="'01.16 - SO 01.16 - km 417...'!C2" display="/"/>
    <hyperlink ref="A72" location="'01.17 - SO 01.17 - km 421...'!C2" display="/"/>
    <hyperlink ref="A73" location="'01.18 - SO 01.18 - km 422...'!C2" display="/"/>
    <hyperlink ref="A75" location="'02.1 - SO 02.1 - km 426,8...'!C2" display="/"/>
    <hyperlink ref="A76" location="'02.2 - SO 02.2 - km 427,5...'!C2" display="/"/>
    <hyperlink ref="A77" location="'02.3 - SO 02.3 - km 424,3...'!C2" display="/"/>
    <hyperlink ref="A78" location="'02.4 - SO 02.4 - km 425,3...'!C2" display="/"/>
    <hyperlink ref="A79" location="'02.5 - SO 02.5 - km 0,360...'!C2" display="/"/>
    <hyperlink ref="A80" location="'02.6 - SO 02.6 - km 1,770...'!C2" display="/"/>
    <hyperlink ref="A82" location="'03.1 - SO 03.1 - SVK na 1...'!C2" display="/"/>
    <hyperlink ref="A83" location="'03.2 - SO 03.2 - SVK na 1...'!C2" display="/"/>
    <hyperlink ref="A84" location="'03.3 - SO 03.3 - úprava G...'!C2" display="/"/>
    <hyperlink ref="A85" location="'03.4 - SO 03.4 - svěrky n...'!C2" display="/"/>
    <hyperlink ref="A86" location="'03.5 - SO 03.5 - svěrky n...'!C2" display="/"/>
    <hyperlink ref="A87" location="'03.6 - SO 03.6 - svěrky n...'!C2" display="/"/>
    <hyperlink ref="A89" location="'04.1 - SO 04.1 - 2. TK v ...'!C2" display="/"/>
    <hyperlink ref="A91" location="'05.1 - SO 05.1 - SVK na T...'!C2" display="/"/>
    <hyperlink ref="A93" location="'06.1 - SO 06.1 - UL západ...'!C2" display="/"/>
    <hyperlink ref="A94" location="'06.2 - SO 06.2 - UL západ...'!C2" display="/"/>
    <hyperlink ref="A95" location="'06.3 - SO 06.3 - UL západ...'!C2" display="/"/>
    <hyperlink ref="A96" location="'06.4 - SO 06.4 - UL západ...'!C2" display="/"/>
    <hyperlink ref="A98" location="'07.1 - SO 07.1 - Františk...'!C2" display="/"/>
    <hyperlink ref="A99" location="'07.2 - SO 07.2 - Rybniště...'!C2" display="/"/>
    <hyperlink ref="A101" location="'08.1 - SO 08.1 - Mikulášo...'!C2" display="/"/>
    <hyperlink ref="A102" location="'09 - Materiál dodávaný ob...'!C2" display="/"/>
    <hyperlink ref="A103" location="'1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ROUND((SUM(BE87:BE137)),  2)</f>
        <v>0</v>
      </c>
      <c r="G35" s="39"/>
      <c r="H35" s="39"/>
      <c r="I35" s="158">
        <v>0.20999999999999999</v>
      </c>
      <c r="J35" s="157">
        <f>ROUND(((SUM(BE87:BE137))*I35),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ROUND((SUM(BF87:BF137)),  2)</f>
        <v>0</v>
      </c>
      <c r="G36" s="39"/>
      <c r="H36" s="39"/>
      <c r="I36" s="158">
        <v>0.14999999999999999</v>
      </c>
      <c r="J36" s="157">
        <f>ROUND(((SUM(BF87:BF137))*I36),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01.1 - SO 01.1 - km 386,750 – 386,870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9" customFormat="1" ht="24.96" customHeight="1">
      <c r="A64" s="9"/>
      <c r="B64" s="175"/>
      <c r="C64" s="176"/>
      <c r="D64" s="177" t="s">
        <v>236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237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238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Souvislá výměna kolejnic v obvodu Správy tratí Ústí nad Labem pro rok 2023_OPRAVA Č. 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228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229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01.1 - SO 01.1 - km 386,750 – 386,870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14. 12. 2022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OŘ Ústí nad Labem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Tomáš Šrédl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239</v>
      </c>
      <c r="D86" s="189" t="s">
        <v>56</v>
      </c>
      <c r="E86" s="189" t="s">
        <v>52</v>
      </c>
      <c r="F86" s="189" t="s">
        <v>53</v>
      </c>
      <c r="G86" s="189" t="s">
        <v>240</v>
      </c>
      <c r="H86" s="189" t="s">
        <v>241</v>
      </c>
      <c r="I86" s="189" t="s">
        <v>242</v>
      </c>
      <c r="J86" s="189" t="s">
        <v>234</v>
      </c>
      <c r="K86" s="190" t="s">
        <v>243</v>
      </c>
      <c r="L86" s="191"/>
      <c r="M86" s="93" t="s">
        <v>19</v>
      </c>
      <c r="N86" s="94" t="s">
        <v>41</v>
      </c>
      <c r="O86" s="94" t="s">
        <v>244</v>
      </c>
      <c r="P86" s="94" t="s">
        <v>245</v>
      </c>
      <c r="Q86" s="94" t="s">
        <v>246</v>
      </c>
      <c r="R86" s="94" t="s">
        <v>247</v>
      </c>
      <c r="S86" s="94" t="s">
        <v>248</v>
      </c>
      <c r="T86" s="95" t="s">
        <v>249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250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0.20190000000000002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235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251</v>
      </c>
      <c r="F88" s="200" t="s">
        <v>252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0.20190000000000002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253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254</v>
      </c>
      <c r="F89" s="211" t="s">
        <v>255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SUM(P90:P137)</f>
        <v>0</v>
      </c>
      <c r="Q89" s="205"/>
      <c r="R89" s="206">
        <f>SUM(R90:R137)</f>
        <v>0.20190000000000002</v>
      </c>
      <c r="S89" s="205"/>
      <c r="T89" s="207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253</v>
      </c>
      <c r="BK89" s="210">
        <f>SUM(BK90:BK137)</f>
        <v>0</v>
      </c>
    </row>
    <row r="90" s="2" customFormat="1" ht="55.5" customHeight="1">
      <c r="A90" s="39"/>
      <c r="B90" s="40"/>
      <c r="C90" s="213" t="s">
        <v>78</v>
      </c>
      <c r="D90" s="213" t="s">
        <v>256</v>
      </c>
      <c r="E90" s="214" t="s">
        <v>257</v>
      </c>
      <c r="F90" s="215" t="s">
        <v>258</v>
      </c>
      <c r="G90" s="216" t="s">
        <v>259</v>
      </c>
      <c r="H90" s="217">
        <v>120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80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262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264</v>
      </c>
      <c r="G91" s="227"/>
      <c r="H91" s="231">
        <v>120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80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55.5" customHeight="1">
      <c r="A92" s="39"/>
      <c r="B92" s="40"/>
      <c r="C92" s="213" t="s">
        <v>80</v>
      </c>
      <c r="D92" s="213" t="s">
        <v>256</v>
      </c>
      <c r="E92" s="214" t="s">
        <v>265</v>
      </c>
      <c r="F92" s="215" t="s">
        <v>266</v>
      </c>
      <c r="G92" s="216" t="s">
        <v>259</v>
      </c>
      <c r="H92" s="217">
        <v>120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80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267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264</v>
      </c>
      <c r="G93" s="227"/>
      <c r="H93" s="231">
        <v>120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80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37.8" customHeight="1">
      <c r="A94" s="39"/>
      <c r="B94" s="40"/>
      <c r="C94" s="213" t="s">
        <v>268</v>
      </c>
      <c r="D94" s="213" t="s">
        <v>256</v>
      </c>
      <c r="E94" s="214" t="s">
        <v>269</v>
      </c>
      <c r="F94" s="215" t="s">
        <v>270</v>
      </c>
      <c r="G94" s="216" t="s">
        <v>271</v>
      </c>
      <c r="H94" s="217">
        <v>446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80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272</v>
      </c>
    </row>
    <row r="95" s="2" customFormat="1" ht="16.5" customHeight="1">
      <c r="A95" s="39"/>
      <c r="B95" s="40"/>
      <c r="C95" s="238" t="s">
        <v>261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446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0.093660000000000007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80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277</v>
      </c>
    </row>
    <row r="96" s="2" customFormat="1" ht="37.8" customHeight="1">
      <c r="A96" s="39"/>
      <c r="B96" s="40"/>
      <c r="C96" s="213" t="s">
        <v>254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88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80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280</v>
      </c>
    </row>
    <row r="97" s="2" customFormat="1" ht="16.5" customHeight="1">
      <c r="A97" s="39"/>
      <c r="B97" s="40"/>
      <c r="C97" s="238" t="s">
        <v>281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88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0.10824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80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284</v>
      </c>
    </row>
    <row r="98" s="2" customFormat="1" ht="55.5" customHeight="1">
      <c r="A98" s="39"/>
      <c r="B98" s="40"/>
      <c r="C98" s="213" t="s">
        <v>285</v>
      </c>
      <c r="D98" s="213" t="s">
        <v>256</v>
      </c>
      <c r="E98" s="214" t="s">
        <v>286</v>
      </c>
      <c r="F98" s="215" t="s">
        <v>287</v>
      </c>
      <c r="G98" s="216" t="s">
        <v>288</v>
      </c>
      <c r="H98" s="217">
        <v>2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80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289</v>
      </c>
    </row>
    <row r="99" s="2" customFormat="1" ht="55.5" customHeight="1">
      <c r="A99" s="39"/>
      <c r="B99" s="40"/>
      <c r="C99" s="213" t="s">
        <v>276</v>
      </c>
      <c r="D99" s="213" t="s">
        <v>256</v>
      </c>
      <c r="E99" s="214" t="s">
        <v>290</v>
      </c>
      <c r="F99" s="215" t="s">
        <v>291</v>
      </c>
      <c r="G99" s="216" t="s">
        <v>288</v>
      </c>
      <c r="H99" s="217">
        <v>2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80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292</v>
      </c>
    </row>
    <row r="100" s="2" customFormat="1" ht="62.7" customHeight="1">
      <c r="A100" s="39"/>
      <c r="B100" s="40"/>
      <c r="C100" s="213" t="s">
        <v>293</v>
      </c>
      <c r="D100" s="213" t="s">
        <v>256</v>
      </c>
      <c r="E100" s="214" t="s">
        <v>294</v>
      </c>
      <c r="F100" s="215" t="s">
        <v>295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80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296</v>
      </c>
    </row>
    <row r="101" s="2" customFormat="1" ht="37.8" customHeight="1">
      <c r="A101" s="39"/>
      <c r="B101" s="40"/>
      <c r="C101" s="213" t="s">
        <v>224</v>
      </c>
      <c r="D101" s="213" t="s">
        <v>256</v>
      </c>
      <c r="E101" s="214" t="s">
        <v>297</v>
      </c>
      <c r="F101" s="215" t="s">
        <v>298</v>
      </c>
      <c r="G101" s="216" t="s">
        <v>259</v>
      </c>
      <c r="H101" s="217">
        <v>440</v>
      </c>
      <c r="I101" s="218"/>
      <c r="J101" s="219">
        <f>ROUND(I101*H101,2)</f>
        <v>0</v>
      </c>
      <c r="K101" s="215" t="s">
        <v>299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80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300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301</v>
      </c>
      <c r="G102" s="227"/>
      <c r="H102" s="231">
        <v>440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80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49.05" customHeight="1">
      <c r="A103" s="39"/>
      <c r="B103" s="40"/>
      <c r="C103" s="213" t="s">
        <v>302</v>
      </c>
      <c r="D103" s="213" t="s">
        <v>256</v>
      </c>
      <c r="E103" s="214" t="s">
        <v>303</v>
      </c>
      <c r="F103" s="215" t="s">
        <v>304</v>
      </c>
      <c r="G103" s="216" t="s">
        <v>288</v>
      </c>
      <c r="H103" s="217">
        <v>1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80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305</v>
      </c>
    </row>
    <row r="104" s="2" customFormat="1" ht="49.05" customHeight="1">
      <c r="A104" s="39"/>
      <c r="B104" s="40"/>
      <c r="C104" s="213" t="s">
        <v>306</v>
      </c>
      <c r="D104" s="213" t="s">
        <v>256</v>
      </c>
      <c r="E104" s="214" t="s">
        <v>307</v>
      </c>
      <c r="F104" s="215" t="s">
        <v>308</v>
      </c>
      <c r="G104" s="216" t="s">
        <v>288</v>
      </c>
      <c r="H104" s="217">
        <v>1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80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309</v>
      </c>
    </row>
    <row r="105" s="2" customFormat="1" ht="33" customHeight="1">
      <c r="A105" s="39"/>
      <c r="B105" s="40"/>
      <c r="C105" s="213" t="s">
        <v>310</v>
      </c>
      <c r="D105" s="213" t="s">
        <v>256</v>
      </c>
      <c r="E105" s="214" t="s">
        <v>311</v>
      </c>
      <c r="F105" s="215" t="s">
        <v>312</v>
      </c>
      <c r="G105" s="216" t="s">
        <v>271</v>
      </c>
      <c r="H105" s="217">
        <v>5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80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314</v>
      </c>
    </row>
    <row r="106" s="2" customFormat="1" ht="16.5" customHeight="1">
      <c r="A106" s="39"/>
      <c r="B106" s="40"/>
      <c r="C106" s="213" t="s">
        <v>315</v>
      </c>
      <c r="D106" s="213" t="s">
        <v>256</v>
      </c>
      <c r="E106" s="214" t="s">
        <v>316</v>
      </c>
      <c r="F106" s="215" t="s">
        <v>317</v>
      </c>
      <c r="G106" s="216" t="s">
        <v>271</v>
      </c>
      <c r="H106" s="217">
        <v>5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313</v>
      </c>
      <c r="AT106" s="224" t="s">
        <v>256</v>
      </c>
      <c r="AU106" s="224" t="s">
        <v>80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313</v>
      </c>
      <c r="BM106" s="224" t="s">
        <v>318</v>
      </c>
    </row>
    <row r="107" s="2" customFormat="1" ht="24.15" customHeight="1">
      <c r="A107" s="39"/>
      <c r="B107" s="40"/>
      <c r="C107" s="213" t="s">
        <v>8</v>
      </c>
      <c r="D107" s="213" t="s">
        <v>256</v>
      </c>
      <c r="E107" s="214" t="s">
        <v>319</v>
      </c>
      <c r="F107" s="215" t="s">
        <v>320</v>
      </c>
      <c r="G107" s="216" t="s">
        <v>271</v>
      </c>
      <c r="H107" s="217">
        <v>40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80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321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322</v>
      </c>
      <c r="G108" s="227"/>
      <c r="H108" s="231">
        <v>40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80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16.5" customHeight="1">
      <c r="A109" s="39"/>
      <c r="B109" s="40"/>
      <c r="C109" s="213" t="s">
        <v>323</v>
      </c>
      <c r="D109" s="213" t="s">
        <v>256</v>
      </c>
      <c r="E109" s="214" t="s">
        <v>324</v>
      </c>
      <c r="F109" s="215" t="s">
        <v>325</v>
      </c>
      <c r="G109" s="216" t="s">
        <v>326</v>
      </c>
      <c r="H109" s="217">
        <v>0.12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80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327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328</v>
      </c>
      <c r="G110" s="227"/>
      <c r="H110" s="231">
        <v>0.12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80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24.15" customHeight="1">
      <c r="A111" s="39"/>
      <c r="B111" s="40"/>
      <c r="C111" s="213" t="s">
        <v>329</v>
      </c>
      <c r="D111" s="248" t="s">
        <v>256</v>
      </c>
      <c r="E111" s="214" t="s">
        <v>330</v>
      </c>
      <c r="F111" s="215" t="s">
        <v>331</v>
      </c>
      <c r="G111" s="216" t="s">
        <v>332</v>
      </c>
      <c r="H111" s="217">
        <v>7.2039999999999997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80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333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80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335</v>
      </c>
      <c r="G113" s="227"/>
      <c r="H113" s="231">
        <v>7.2039999999999997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80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336</v>
      </c>
      <c r="D114" s="248" t="s">
        <v>256</v>
      </c>
      <c r="E114" s="214" t="s">
        <v>337</v>
      </c>
      <c r="F114" s="215" t="s">
        <v>338</v>
      </c>
      <c r="G114" s="216" t="s">
        <v>332</v>
      </c>
      <c r="H114" s="217">
        <v>15.002000000000001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80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339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334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80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340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80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341</v>
      </c>
      <c r="G117" s="227"/>
      <c r="H117" s="231">
        <v>7.2039999999999997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80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342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80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343</v>
      </c>
      <c r="G119" s="227"/>
      <c r="H119" s="231">
        <v>7.798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80</v>
      </c>
      <c r="AV119" s="13" t="s">
        <v>80</v>
      </c>
      <c r="AW119" s="13" t="s">
        <v>32</v>
      </c>
      <c r="AX119" s="13" t="s">
        <v>71</v>
      </c>
      <c r="AY119" s="237" t="s">
        <v>253</v>
      </c>
    </row>
    <row r="120" s="15" customFormat="1">
      <c r="A120" s="15"/>
      <c r="B120" s="259"/>
      <c r="C120" s="260"/>
      <c r="D120" s="228" t="s">
        <v>263</v>
      </c>
      <c r="E120" s="261" t="s">
        <v>19</v>
      </c>
      <c r="F120" s="262" t="s">
        <v>344</v>
      </c>
      <c r="G120" s="260"/>
      <c r="H120" s="263">
        <v>15.002000000000001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263</v>
      </c>
      <c r="AU120" s="269" t="s">
        <v>80</v>
      </c>
      <c r="AV120" s="15" t="s">
        <v>261</v>
      </c>
      <c r="AW120" s="15" t="s">
        <v>32</v>
      </c>
      <c r="AX120" s="15" t="s">
        <v>78</v>
      </c>
      <c r="AY120" s="269" t="s">
        <v>253</v>
      </c>
    </row>
    <row r="121" s="2" customFormat="1" ht="62.7" customHeight="1">
      <c r="A121" s="39"/>
      <c r="B121" s="40"/>
      <c r="C121" s="213" t="s">
        <v>345</v>
      </c>
      <c r="D121" s="248" t="s">
        <v>256</v>
      </c>
      <c r="E121" s="214" t="s">
        <v>346</v>
      </c>
      <c r="F121" s="215" t="s">
        <v>347</v>
      </c>
      <c r="G121" s="216" t="s">
        <v>332</v>
      </c>
      <c r="H121" s="217">
        <v>7.2039999999999997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80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348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334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80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349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80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341</v>
      </c>
      <c r="G124" s="227"/>
      <c r="H124" s="231">
        <v>7.2039999999999997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80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2.7" customHeight="1">
      <c r="A125" s="39"/>
      <c r="B125" s="40"/>
      <c r="C125" s="213" t="s">
        <v>350</v>
      </c>
      <c r="D125" s="213" t="s">
        <v>256</v>
      </c>
      <c r="E125" s="214" t="s">
        <v>351</v>
      </c>
      <c r="F125" s="215" t="s">
        <v>352</v>
      </c>
      <c r="G125" s="216" t="s">
        <v>332</v>
      </c>
      <c r="H125" s="217">
        <v>7.798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80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353</v>
      </c>
    </row>
    <row r="126" s="14" customFormat="1">
      <c r="A126" s="14"/>
      <c r="B126" s="249"/>
      <c r="C126" s="250"/>
      <c r="D126" s="228" t="s">
        <v>263</v>
      </c>
      <c r="E126" s="251" t="s">
        <v>19</v>
      </c>
      <c r="F126" s="252" t="s">
        <v>342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263</v>
      </c>
      <c r="AU126" s="258" t="s">
        <v>80</v>
      </c>
      <c r="AV126" s="14" t="s">
        <v>78</v>
      </c>
      <c r="AW126" s="14" t="s">
        <v>32</v>
      </c>
      <c r="AX126" s="14" t="s">
        <v>71</v>
      </c>
      <c r="AY126" s="258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343</v>
      </c>
      <c r="G127" s="227"/>
      <c r="H127" s="231">
        <v>7.798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80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55.5" customHeight="1">
      <c r="A128" s="39"/>
      <c r="B128" s="40"/>
      <c r="C128" s="213" t="s">
        <v>7</v>
      </c>
      <c r="D128" s="213" t="s">
        <v>256</v>
      </c>
      <c r="E128" s="214" t="s">
        <v>354</v>
      </c>
      <c r="F128" s="215" t="s">
        <v>355</v>
      </c>
      <c r="G128" s="216" t="s">
        <v>332</v>
      </c>
      <c r="H128" s="217">
        <v>0.108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80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356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357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80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358</v>
      </c>
      <c r="G130" s="227"/>
      <c r="H130" s="231">
        <v>0.108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80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55.5" customHeight="1">
      <c r="A131" s="39"/>
      <c r="B131" s="40"/>
      <c r="C131" s="213" t="s">
        <v>359</v>
      </c>
      <c r="D131" s="213" t="s">
        <v>256</v>
      </c>
      <c r="E131" s="214" t="s">
        <v>360</v>
      </c>
      <c r="F131" s="215" t="s">
        <v>361</v>
      </c>
      <c r="G131" s="216" t="s">
        <v>332</v>
      </c>
      <c r="H131" s="217">
        <v>0.094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80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362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363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80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364</v>
      </c>
      <c r="G133" s="227"/>
      <c r="H133" s="231">
        <v>0.094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80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49.05" customHeight="1">
      <c r="A134" s="39"/>
      <c r="B134" s="40"/>
      <c r="C134" s="213" t="s">
        <v>365</v>
      </c>
      <c r="D134" s="213" t="s">
        <v>256</v>
      </c>
      <c r="E134" s="214" t="s">
        <v>366</v>
      </c>
      <c r="F134" s="215" t="s">
        <v>367</v>
      </c>
      <c r="G134" s="216" t="s">
        <v>332</v>
      </c>
      <c r="H134" s="217">
        <v>0.094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80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368</v>
      </c>
    </row>
    <row r="135" s="2" customFormat="1" ht="78" customHeight="1">
      <c r="A135" s="39"/>
      <c r="B135" s="40"/>
      <c r="C135" s="213" t="s">
        <v>369</v>
      </c>
      <c r="D135" s="213" t="s">
        <v>256</v>
      </c>
      <c r="E135" s="214" t="s">
        <v>370</v>
      </c>
      <c r="F135" s="215" t="s">
        <v>371</v>
      </c>
      <c r="G135" s="216" t="s">
        <v>332</v>
      </c>
      <c r="H135" s="217">
        <v>0.20200000000000001</v>
      </c>
      <c r="I135" s="218"/>
      <c r="J135" s="219">
        <f>ROUND(I135*H135,2)</f>
        <v>0</v>
      </c>
      <c r="K135" s="215" t="s">
        <v>260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261</v>
      </c>
      <c r="AT135" s="224" t="s">
        <v>256</v>
      </c>
      <c r="AU135" s="224" t="s">
        <v>80</v>
      </c>
      <c r="AY135" s="18" t="s">
        <v>253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261</v>
      </c>
      <c r="BM135" s="224" t="s">
        <v>372</v>
      </c>
    </row>
    <row r="136" s="14" customFormat="1">
      <c r="A136" s="14"/>
      <c r="B136" s="249"/>
      <c r="C136" s="250"/>
      <c r="D136" s="228" t="s">
        <v>263</v>
      </c>
      <c r="E136" s="251" t="s">
        <v>19</v>
      </c>
      <c r="F136" s="252" t="s">
        <v>373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263</v>
      </c>
      <c r="AU136" s="258" t="s">
        <v>80</v>
      </c>
      <c r="AV136" s="14" t="s">
        <v>78</v>
      </c>
      <c r="AW136" s="14" t="s">
        <v>32</v>
      </c>
      <c r="AX136" s="14" t="s">
        <v>71</v>
      </c>
      <c r="AY136" s="258" t="s">
        <v>253</v>
      </c>
    </row>
    <row r="137" s="13" customFormat="1">
      <c r="A137" s="13"/>
      <c r="B137" s="226"/>
      <c r="C137" s="227"/>
      <c r="D137" s="228" t="s">
        <v>263</v>
      </c>
      <c r="E137" s="229" t="s">
        <v>19</v>
      </c>
      <c r="F137" s="230" t="s">
        <v>374</v>
      </c>
      <c r="G137" s="227"/>
      <c r="H137" s="231">
        <v>0.20200000000000001</v>
      </c>
      <c r="I137" s="232"/>
      <c r="J137" s="227"/>
      <c r="K137" s="227"/>
      <c r="L137" s="233"/>
      <c r="M137" s="270"/>
      <c r="N137" s="271"/>
      <c r="O137" s="271"/>
      <c r="P137" s="271"/>
      <c r="Q137" s="271"/>
      <c r="R137" s="271"/>
      <c r="S137" s="271"/>
      <c r="T137" s="27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263</v>
      </c>
      <c r="AU137" s="237" t="s">
        <v>80</v>
      </c>
      <c r="AV137" s="13" t="s">
        <v>80</v>
      </c>
      <c r="AW137" s="13" t="s">
        <v>32</v>
      </c>
      <c r="AX137" s="13" t="s">
        <v>78</v>
      </c>
      <c r="AY137" s="237" t="s">
        <v>253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ZjYe5o+rWauL+OUHvJ4TH8Cxnvv9QaXWEA1k9bvilEBGG2wbKUk39vnw7h5WDGHfVkL0BbWgVGcMjVUJLcNm7w==" hashValue="kAWe5Q6jamHHno3DzA+++1oNNUi+hi/o8rXUwYbG7TzPxb2fZg0AiL4X/m7vW3VoObZNMaCRqMo95gsvnwNXsA==" algorithmName="SHA-512" password="CC35"/>
  <autoFilter ref="C86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375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ROUND((SUM(BE87:BE132)),  2)</f>
        <v>0</v>
      </c>
      <c r="G35" s="39"/>
      <c r="H35" s="39"/>
      <c r="I35" s="158">
        <v>0.20999999999999999</v>
      </c>
      <c r="J35" s="157">
        <f>ROUND(((SUM(BE87:BE132))*I35),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ROUND((SUM(BF87:BF132)),  2)</f>
        <v>0</v>
      </c>
      <c r="G36" s="39"/>
      <c r="H36" s="39"/>
      <c r="I36" s="158">
        <v>0.14999999999999999</v>
      </c>
      <c r="J36" s="157">
        <f>ROUND(((SUM(BF87:BF132))*I36),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ROUND((SUM(BH87:BH132)),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01.2 - SO 01.2 - km 386,950 – 387,170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9" customFormat="1" ht="24.96" customHeight="1">
      <c r="A64" s="9"/>
      <c r="B64" s="175"/>
      <c r="C64" s="176"/>
      <c r="D64" s="177" t="s">
        <v>236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237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238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Souvislá výměna kolejnic v obvodu Správy tratí Ústí nad Labem pro rok 2023_OPRAVA Č. 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228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229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01.2 - SO 01.2 - km 386,950 – 387,170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14. 12. 2022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OŘ Ústí nad Labem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Tomáš Šrédl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239</v>
      </c>
      <c r="D86" s="189" t="s">
        <v>56</v>
      </c>
      <c r="E86" s="189" t="s">
        <v>52</v>
      </c>
      <c r="F86" s="189" t="s">
        <v>53</v>
      </c>
      <c r="G86" s="189" t="s">
        <v>240</v>
      </c>
      <c r="H86" s="189" t="s">
        <v>241</v>
      </c>
      <c r="I86" s="189" t="s">
        <v>242</v>
      </c>
      <c r="J86" s="189" t="s">
        <v>234</v>
      </c>
      <c r="K86" s="190" t="s">
        <v>243</v>
      </c>
      <c r="L86" s="191"/>
      <c r="M86" s="93" t="s">
        <v>19</v>
      </c>
      <c r="N86" s="94" t="s">
        <v>41</v>
      </c>
      <c r="O86" s="94" t="s">
        <v>244</v>
      </c>
      <c r="P86" s="94" t="s">
        <v>245</v>
      </c>
      <c r="Q86" s="94" t="s">
        <v>246</v>
      </c>
      <c r="R86" s="94" t="s">
        <v>247</v>
      </c>
      <c r="S86" s="94" t="s">
        <v>248</v>
      </c>
      <c r="T86" s="95" t="s">
        <v>249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250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0.37265999999999999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235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251</v>
      </c>
      <c r="F88" s="200" t="s">
        <v>252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0.37265999999999999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253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254</v>
      </c>
      <c r="F89" s="211" t="s">
        <v>255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SUM(P90:P132)</f>
        <v>0</v>
      </c>
      <c r="Q89" s="205"/>
      <c r="R89" s="206">
        <f>SUM(R90:R132)</f>
        <v>0.37265999999999999</v>
      </c>
      <c r="S89" s="205"/>
      <c r="T89" s="207">
        <f>SUM(T90:T132)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253</v>
      </c>
      <c r="BK89" s="210">
        <f>SUM(BK90:BK132)</f>
        <v>0</v>
      </c>
    </row>
    <row r="90" s="2" customFormat="1" ht="55.5" customHeight="1">
      <c r="A90" s="39"/>
      <c r="B90" s="40"/>
      <c r="C90" s="213" t="s">
        <v>78</v>
      </c>
      <c r="D90" s="213" t="s">
        <v>256</v>
      </c>
      <c r="E90" s="214" t="s">
        <v>257</v>
      </c>
      <c r="F90" s="215" t="s">
        <v>258</v>
      </c>
      <c r="G90" s="216" t="s">
        <v>259</v>
      </c>
      <c r="H90" s="217">
        <v>290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80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376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377</v>
      </c>
      <c r="G91" s="227"/>
      <c r="H91" s="231">
        <v>220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80</v>
      </c>
      <c r="AV91" s="13" t="s">
        <v>80</v>
      </c>
      <c r="AW91" s="13" t="s">
        <v>32</v>
      </c>
      <c r="AX91" s="13" t="s">
        <v>71</v>
      </c>
      <c r="AY91" s="237" t="s">
        <v>253</v>
      </c>
    </row>
    <row r="92" s="13" customFormat="1">
      <c r="A92" s="13"/>
      <c r="B92" s="226"/>
      <c r="C92" s="227"/>
      <c r="D92" s="228" t="s">
        <v>263</v>
      </c>
      <c r="E92" s="229" t="s">
        <v>19</v>
      </c>
      <c r="F92" s="230" t="s">
        <v>378</v>
      </c>
      <c r="G92" s="227"/>
      <c r="H92" s="231">
        <v>70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263</v>
      </c>
      <c r="AU92" s="237" t="s">
        <v>80</v>
      </c>
      <c r="AV92" s="13" t="s">
        <v>80</v>
      </c>
      <c r="AW92" s="13" t="s">
        <v>32</v>
      </c>
      <c r="AX92" s="13" t="s">
        <v>71</v>
      </c>
      <c r="AY92" s="237" t="s">
        <v>253</v>
      </c>
    </row>
    <row r="93" s="15" customFormat="1">
      <c r="A93" s="15"/>
      <c r="B93" s="259"/>
      <c r="C93" s="260"/>
      <c r="D93" s="228" t="s">
        <v>263</v>
      </c>
      <c r="E93" s="261" t="s">
        <v>19</v>
      </c>
      <c r="F93" s="262" t="s">
        <v>344</v>
      </c>
      <c r="G93" s="260"/>
      <c r="H93" s="263">
        <v>290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9" t="s">
        <v>263</v>
      </c>
      <c r="AU93" s="269" t="s">
        <v>80</v>
      </c>
      <c r="AV93" s="15" t="s">
        <v>261</v>
      </c>
      <c r="AW93" s="15" t="s">
        <v>32</v>
      </c>
      <c r="AX93" s="15" t="s">
        <v>78</v>
      </c>
      <c r="AY93" s="269" t="s">
        <v>253</v>
      </c>
    </row>
    <row r="94" s="2" customFormat="1" ht="37.8" customHeight="1">
      <c r="A94" s="39"/>
      <c r="B94" s="40"/>
      <c r="C94" s="213" t="s">
        <v>80</v>
      </c>
      <c r="D94" s="213" t="s">
        <v>256</v>
      </c>
      <c r="E94" s="214" t="s">
        <v>269</v>
      </c>
      <c r="F94" s="215" t="s">
        <v>270</v>
      </c>
      <c r="G94" s="216" t="s">
        <v>271</v>
      </c>
      <c r="H94" s="217">
        <v>814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80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379</v>
      </c>
    </row>
    <row r="95" s="2" customFormat="1" ht="16.5" customHeight="1">
      <c r="A95" s="39"/>
      <c r="B95" s="40"/>
      <c r="C95" s="238" t="s">
        <v>268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814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0.17094000000000001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80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380</v>
      </c>
    </row>
    <row r="96" s="2" customFormat="1" ht="37.8" customHeight="1">
      <c r="A96" s="39"/>
      <c r="B96" s="40"/>
      <c r="C96" s="213" t="s">
        <v>261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164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80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381</v>
      </c>
    </row>
    <row r="97" s="2" customFormat="1" ht="16.5" customHeight="1">
      <c r="A97" s="39"/>
      <c r="B97" s="40"/>
      <c r="C97" s="238" t="s">
        <v>254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164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0.20171999999999998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80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382</v>
      </c>
    </row>
    <row r="98" s="2" customFormat="1" ht="55.5" customHeight="1">
      <c r="A98" s="39"/>
      <c r="B98" s="40"/>
      <c r="C98" s="213" t="s">
        <v>281</v>
      </c>
      <c r="D98" s="213" t="s">
        <v>256</v>
      </c>
      <c r="E98" s="214" t="s">
        <v>290</v>
      </c>
      <c r="F98" s="215" t="s">
        <v>291</v>
      </c>
      <c r="G98" s="216" t="s">
        <v>288</v>
      </c>
      <c r="H98" s="217">
        <v>2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80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383</v>
      </c>
    </row>
    <row r="99" s="2" customFormat="1" ht="62.7" customHeight="1">
      <c r="A99" s="39"/>
      <c r="B99" s="40"/>
      <c r="C99" s="213" t="s">
        <v>285</v>
      </c>
      <c r="D99" s="213" t="s">
        <v>256</v>
      </c>
      <c r="E99" s="214" t="s">
        <v>384</v>
      </c>
      <c r="F99" s="215" t="s">
        <v>385</v>
      </c>
      <c r="G99" s="216" t="s">
        <v>288</v>
      </c>
      <c r="H99" s="217">
        <v>2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80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386</v>
      </c>
    </row>
    <row r="100" s="2" customFormat="1" ht="62.7" customHeight="1">
      <c r="A100" s="39"/>
      <c r="B100" s="40"/>
      <c r="C100" s="213" t="s">
        <v>276</v>
      </c>
      <c r="D100" s="213" t="s">
        <v>256</v>
      </c>
      <c r="E100" s="214" t="s">
        <v>294</v>
      </c>
      <c r="F100" s="215" t="s">
        <v>295</v>
      </c>
      <c r="G100" s="216" t="s">
        <v>288</v>
      </c>
      <c r="H100" s="217">
        <v>4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80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387</v>
      </c>
    </row>
    <row r="101" s="2" customFormat="1" ht="49.05" customHeight="1">
      <c r="A101" s="39"/>
      <c r="B101" s="40"/>
      <c r="C101" s="213" t="s">
        <v>293</v>
      </c>
      <c r="D101" s="213" t="s">
        <v>256</v>
      </c>
      <c r="E101" s="214" t="s">
        <v>303</v>
      </c>
      <c r="F101" s="215" t="s">
        <v>304</v>
      </c>
      <c r="G101" s="216" t="s">
        <v>288</v>
      </c>
      <c r="H101" s="217">
        <v>2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80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388</v>
      </c>
    </row>
    <row r="102" s="2" customFormat="1" ht="37.8" customHeight="1">
      <c r="A102" s="39"/>
      <c r="B102" s="40"/>
      <c r="C102" s="213" t="s">
        <v>224</v>
      </c>
      <c r="D102" s="213" t="s">
        <v>256</v>
      </c>
      <c r="E102" s="214" t="s">
        <v>297</v>
      </c>
      <c r="F102" s="215" t="s">
        <v>298</v>
      </c>
      <c r="G102" s="216" t="s">
        <v>259</v>
      </c>
      <c r="H102" s="217">
        <v>490</v>
      </c>
      <c r="I102" s="218"/>
      <c r="J102" s="219">
        <f>ROUND(I102*H102,2)</f>
        <v>0</v>
      </c>
      <c r="K102" s="215" t="s">
        <v>299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80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389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390</v>
      </c>
      <c r="G103" s="227"/>
      <c r="H103" s="231">
        <v>490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80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33" customHeight="1">
      <c r="A104" s="39"/>
      <c r="B104" s="40"/>
      <c r="C104" s="213" t="s">
        <v>302</v>
      </c>
      <c r="D104" s="213" t="s">
        <v>256</v>
      </c>
      <c r="E104" s="214" t="s">
        <v>311</v>
      </c>
      <c r="F104" s="215" t="s">
        <v>312</v>
      </c>
      <c r="G104" s="216" t="s">
        <v>271</v>
      </c>
      <c r="H104" s="217">
        <v>5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80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391</v>
      </c>
    </row>
    <row r="105" s="2" customFormat="1" ht="16.5" customHeight="1">
      <c r="A105" s="39"/>
      <c r="B105" s="40"/>
      <c r="C105" s="213" t="s">
        <v>306</v>
      </c>
      <c r="D105" s="213" t="s">
        <v>256</v>
      </c>
      <c r="E105" s="214" t="s">
        <v>316</v>
      </c>
      <c r="F105" s="215" t="s">
        <v>317</v>
      </c>
      <c r="G105" s="216" t="s">
        <v>271</v>
      </c>
      <c r="H105" s="217">
        <v>5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80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392</v>
      </c>
    </row>
    <row r="106" s="2" customFormat="1" ht="24.15" customHeight="1">
      <c r="A106" s="39"/>
      <c r="B106" s="40"/>
      <c r="C106" s="213" t="s">
        <v>310</v>
      </c>
      <c r="D106" s="213" t="s">
        <v>256</v>
      </c>
      <c r="E106" s="214" t="s">
        <v>319</v>
      </c>
      <c r="F106" s="215" t="s">
        <v>320</v>
      </c>
      <c r="G106" s="216" t="s">
        <v>271</v>
      </c>
      <c r="H106" s="217">
        <v>50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80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393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394</v>
      </c>
      <c r="G107" s="227"/>
      <c r="H107" s="231">
        <v>50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80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24.15" customHeight="1">
      <c r="A108" s="39"/>
      <c r="B108" s="40"/>
      <c r="C108" s="213" t="s">
        <v>315</v>
      </c>
      <c r="D108" s="213" t="s">
        <v>256</v>
      </c>
      <c r="E108" s="214" t="s">
        <v>330</v>
      </c>
      <c r="F108" s="215" t="s">
        <v>331</v>
      </c>
      <c r="G108" s="216" t="s">
        <v>332</v>
      </c>
      <c r="H108" s="217">
        <v>13.207000000000001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80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395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340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80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396</v>
      </c>
      <c r="G110" s="227"/>
      <c r="H110" s="231">
        <v>13.207000000000001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80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44.25" customHeight="1">
      <c r="A111" s="39"/>
      <c r="B111" s="40"/>
      <c r="C111" s="213" t="s">
        <v>8</v>
      </c>
      <c r="D111" s="213" t="s">
        <v>256</v>
      </c>
      <c r="E111" s="214" t="s">
        <v>337</v>
      </c>
      <c r="F111" s="215" t="s">
        <v>338</v>
      </c>
      <c r="G111" s="216" t="s">
        <v>332</v>
      </c>
      <c r="H111" s="217">
        <v>22.212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80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397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340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80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396</v>
      </c>
      <c r="G113" s="227"/>
      <c r="H113" s="231">
        <v>13.207000000000001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80</v>
      </c>
      <c r="AV113" s="13" t="s">
        <v>80</v>
      </c>
      <c r="AW113" s="13" t="s">
        <v>32</v>
      </c>
      <c r="AX113" s="13" t="s">
        <v>71</v>
      </c>
      <c r="AY113" s="237" t="s">
        <v>253</v>
      </c>
    </row>
    <row r="114" s="14" customFormat="1">
      <c r="A114" s="14"/>
      <c r="B114" s="249"/>
      <c r="C114" s="250"/>
      <c r="D114" s="228" t="s">
        <v>263</v>
      </c>
      <c r="E114" s="251" t="s">
        <v>19</v>
      </c>
      <c r="F114" s="252" t="s">
        <v>342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263</v>
      </c>
      <c r="AU114" s="258" t="s">
        <v>80</v>
      </c>
      <c r="AV114" s="14" t="s">
        <v>78</v>
      </c>
      <c r="AW114" s="14" t="s">
        <v>32</v>
      </c>
      <c r="AX114" s="14" t="s">
        <v>71</v>
      </c>
      <c r="AY114" s="258" t="s">
        <v>253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398</v>
      </c>
      <c r="G115" s="227"/>
      <c r="H115" s="231">
        <v>9.0050000000000008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80</v>
      </c>
      <c r="AV115" s="13" t="s">
        <v>80</v>
      </c>
      <c r="AW115" s="13" t="s">
        <v>32</v>
      </c>
      <c r="AX115" s="13" t="s">
        <v>71</v>
      </c>
      <c r="AY115" s="237" t="s">
        <v>253</v>
      </c>
    </row>
    <row r="116" s="15" customFormat="1">
      <c r="A116" s="15"/>
      <c r="B116" s="259"/>
      <c r="C116" s="260"/>
      <c r="D116" s="228" t="s">
        <v>263</v>
      </c>
      <c r="E116" s="261" t="s">
        <v>19</v>
      </c>
      <c r="F116" s="262" t="s">
        <v>344</v>
      </c>
      <c r="G116" s="260"/>
      <c r="H116" s="263">
        <v>22.212000000000003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263</v>
      </c>
      <c r="AU116" s="269" t="s">
        <v>80</v>
      </c>
      <c r="AV116" s="15" t="s">
        <v>261</v>
      </c>
      <c r="AW116" s="15" t="s">
        <v>32</v>
      </c>
      <c r="AX116" s="15" t="s">
        <v>78</v>
      </c>
      <c r="AY116" s="269" t="s">
        <v>253</v>
      </c>
    </row>
    <row r="117" s="2" customFormat="1" ht="62.7" customHeight="1">
      <c r="A117" s="39"/>
      <c r="B117" s="40"/>
      <c r="C117" s="213" t="s">
        <v>323</v>
      </c>
      <c r="D117" s="213" t="s">
        <v>256</v>
      </c>
      <c r="E117" s="214" t="s">
        <v>346</v>
      </c>
      <c r="F117" s="215" t="s">
        <v>347</v>
      </c>
      <c r="G117" s="216" t="s">
        <v>332</v>
      </c>
      <c r="H117" s="217">
        <v>13.207000000000001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80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399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349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80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396</v>
      </c>
      <c r="G119" s="227"/>
      <c r="H119" s="231">
        <v>13.207000000000001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80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62.7" customHeight="1">
      <c r="A120" s="39"/>
      <c r="B120" s="40"/>
      <c r="C120" s="213" t="s">
        <v>329</v>
      </c>
      <c r="D120" s="213" t="s">
        <v>256</v>
      </c>
      <c r="E120" s="214" t="s">
        <v>351</v>
      </c>
      <c r="F120" s="215" t="s">
        <v>352</v>
      </c>
      <c r="G120" s="216" t="s">
        <v>332</v>
      </c>
      <c r="H120" s="217">
        <v>9.0050000000000008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80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400</v>
      </c>
    </row>
    <row r="121" s="14" customFormat="1">
      <c r="A121" s="14"/>
      <c r="B121" s="249"/>
      <c r="C121" s="250"/>
      <c r="D121" s="228" t="s">
        <v>263</v>
      </c>
      <c r="E121" s="251" t="s">
        <v>19</v>
      </c>
      <c r="F121" s="252" t="s">
        <v>342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263</v>
      </c>
      <c r="AU121" s="258" t="s">
        <v>80</v>
      </c>
      <c r="AV121" s="14" t="s">
        <v>78</v>
      </c>
      <c r="AW121" s="14" t="s">
        <v>32</v>
      </c>
      <c r="AX121" s="14" t="s">
        <v>71</v>
      </c>
      <c r="AY121" s="258" t="s">
        <v>253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398</v>
      </c>
      <c r="G122" s="227"/>
      <c r="H122" s="231">
        <v>9.0050000000000008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80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55.5" customHeight="1">
      <c r="A123" s="39"/>
      <c r="B123" s="40"/>
      <c r="C123" s="213" t="s">
        <v>336</v>
      </c>
      <c r="D123" s="213" t="s">
        <v>256</v>
      </c>
      <c r="E123" s="214" t="s">
        <v>354</v>
      </c>
      <c r="F123" s="215" t="s">
        <v>355</v>
      </c>
      <c r="G123" s="216" t="s">
        <v>332</v>
      </c>
      <c r="H123" s="217">
        <v>0.20200000000000001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80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401</v>
      </c>
    </row>
    <row r="124" s="14" customFormat="1">
      <c r="A124" s="14"/>
      <c r="B124" s="249"/>
      <c r="C124" s="250"/>
      <c r="D124" s="228" t="s">
        <v>263</v>
      </c>
      <c r="E124" s="251" t="s">
        <v>19</v>
      </c>
      <c r="F124" s="252" t="s">
        <v>357</v>
      </c>
      <c r="G124" s="250"/>
      <c r="H124" s="251" t="s">
        <v>19</v>
      </c>
      <c r="I124" s="253"/>
      <c r="J124" s="250"/>
      <c r="K124" s="250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263</v>
      </c>
      <c r="AU124" s="258" t="s">
        <v>80</v>
      </c>
      <c r="AV124" s="14" t="s">
        <v>78</v>
      </c>
      <c r="AW124" s="14" t="s">
        <v>32</v>
      </c>
      <c r="AX124" s="14" t="s">
        <v>71</v>
      </c>
      <c r="AY124" s="258" t="s">
        <v>253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402</v>
      </c>
      <c r="G125" s="227"/>
      <c r="H125" s="231">
        <v>0.20200000000000001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80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55.5" customHeight="1">
      <c r="A126" s="39"/>
      <c r="B126" s="40"/>
      <c r="C126" s="213" t="s">
        <v>345</v>
      </c>
      <c r="D126" s="213" t="s">
        <v>256</v>
      </c>
      <c r="E126" s="214" t="s">
        <v>360</v>
      </c>
      <c r="F126" s="215" t="s">
        <v>361</v>
      </c>
      <c r="G126" s="216" t="s">
        <v>332</v>
      </c>
      <c r="H126" s="217">
        <v>0.17100000000000001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80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403</v>
      </c>
    </row>
    <row r="127" s="14" customFormat="1">
      <c r="A127" s="14"/>
      <c r="B127" s="249"/>
      <c r="C127" s="250"/>
      <c r="D127" s="228" t="s">
        <v>263</v>
      </c>
      <c r="E127" s="251" t="s">
        <v>19</v>
      </c>
      <c r="F127" s="252" t="s">
        <v>363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263</v>
      </c>
      <c r="AU127" s="258" t="s">
        <v>80</v>
      </c>
      <c r="AV127" s="14" t="s">
        <v>78</v>
      </c>
      <c r="AW127" s="14" t="s">
        <v>32</v>
      </c>
      <c r="AX127" s="14" t="s">
        <v>71</v>
      </c>
      <c r="AY127" s="258" t="s">
        <v>253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404</v>
      </c>
      <c r="G128" s="227"/>
      <c r="H128" s="231">
        <v>0.17100000000000001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80</v>
      </c>
      <c r="AV128" s="13" t="s">
        <v>80</v>
      </c>
      <c r="AW128" s="13" t="s">
        <v>32</v>
      </c>
      <c r="AX128" s="13" t="s">
        <v>78</v>
      </c>
      <c r="AY128" s="237" t="s">
        <v>253</v>
      </c>
    </row>
    <row r="129" s="2" customFormat="1" ht="49.05" customHeight="1">
      <c r="A129" s="39"/>
      <c r="B129" s="40"/>
      <c r="C129" s="213" t="s">
        <v>350</v>
      </c>
      <c r="D129" s="213" t="s">
        <v>256</v>
      </c>
      <c r="E129" s="214" t="s">
        <v>366</v>
      </c>
      <c r="F129" s="215" t="s">
        <v>367</v>
      </c>
      <c r="G129" s="216" t="s">
        <v>332</v>
      </c>
      <c r="H129" s="217">
        <v>0.17100000000000001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80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405</v>
      </c>
    </row>
    <row r="130" s="2" customFormat="1" ht="78" customHeight="1">
      <c r="A130" s="39"/>
      <c r="B130" s="40"/>
      <c r="C130" s="213" t="s">
        <v>7</v>
      </c>
      <c r="D130" s="213" t="s">
        <v>256</v>
      </c>
      <c r="E130" s="214" t="s">
        <v>370</v>
      </c>
      <c r="F130" s="215" t="s">
        <v>371</v>
      </c>
      <c r="G130" s="216" t="s">
        <v>332</v>
      </c>
      <c r="H130" s="217">
        <v>0.373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261</v>
      </c>
      <c r="AT130" s="224" t="s">
        <v>256</v>
      </c>
      <c r="AU130" s="224" t="s">
        <v>80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261</v>
      </c>
      <c r="BM130" s="224" t="s">
        <v>406</v>
      </c>
    </row>
    <row r="131" s="14" customFormat="1">
      <c r="A131" s="14"/>
      <c r="B131" s="249"/>
      <c r="C131" s="250"/>
      <c r="D131" s="228" t="s">
        <v>263</v>
      </c>
      <c r="E131" s="251" t="s">
        <v>19</v>
      </c>
      <c r="F131" s="252" t="s">
        <v>373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263</v>
      </c>
      <c r="AU131" s="258" t="s">
        <v>80</v>
      </c>
      <c r="AV131" s="14" t="s">
        <v>78</v>
      </c>
      <c r="AW131" s="14" t="s">
        <v>32</v>
      </c>
      <c r="AX131" s="14" t="s">
        <v>71</v>
      </c>
      <c r="AY131" s="258" t="s">
        <v>253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407</v>
      </c>
      <c r="G132" s="227"/>
      <c r="H132" s="231">
        <v>0.373</v>
      </c>
      <c r="I132" s="232"/>
      <c r="J132" s="227"/>
      <c r="K132" s="227"/>
      <c r="L132" s="233"/>
      <c r="M132" s="270"/>
      <c r="N132" s="271"/>
      <c r="O132" s="271"/>
      <c r="P132" s="271"/>
      <c r="Q132" s="271"/>
      <c r="R132" s="271"/>
      <c r="S132" s="271"/>
      <c r="T132" s="27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80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rcidyZ4Ei+g/qOMbkQ1v3dmteT7iliyNqcykyIzNIafZ+YX0nk7+s8cipQPzwjvwKHqcTDlUqVNs7wPVmfAI9Q==" hashValue="y12hb3BMDcsFHqx5+PvidPNxcbRy/AXDGqiByrTfr41FjnbOyJsJ3gPncmwWUnaXemWzkzvOXS88kegjUNBRHw==" algorithmName="SHA-512" password="CC35"/>
  <autoFilter ref="C86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408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ROUND((SUM(BE87:BE175)),  2)</f>
        <v>0</v>
      </c>
      <c r="G35" s="39"/>
      <c r="H35" s="39"/>
      <c r="I35" s="158">
        <v>0.20999999999999999</v>
      </c>
      <c r="J35" s="157">
        <f>ROUND(((SUM(BE87:BE175))*I35),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ROUND((SUM(BF87:BF175)),  2)</f>
        <v>0</v>
      </c>
      <c r="G36" s="39"/>
      <c r="H36" s="39"/>
      <c r="I36" s="158">
        <v>0.14999999999999999</v>
      </c>
      <c r="J36" s="157">
        <f>ROUND(((SUM(BF87:BF175))*I36),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ROUND((SUM(BG87:BG175)),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ROUND((SUM(BH87:BH175)),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ROUND((SUM(BI87:BI175)),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01.3 - SO 01. 3 - km 391,410 – 391,645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9" customFormat="1" ht="24.96" customHeight="1">
      <c r="A64" s="9"/>
      <c r="B64" s="175"/>
      <c r="C64" s="176"/>
      <c r="D64" s="177" t="s">
        <v>236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237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238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Souvislá výměna kolejnic v obvodu Správy tratí Ústí nad Labem pro rok 2023_OPRAVA Č. 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228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229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01.3 - SO 01. 3 - km 391,410 – 391,645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14. 12. 2022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OŘ Ústí nad Labem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Tomáš Šrédl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239</v>
      </c>
      <c r="D86" s="189" t="s">
        <v>56</v>
      </c>
      <c r="E86" s="189" t="s">
        <v>52</v>
      </c>
      <c r="F86" s="189" t="s">
        <v>53</v>
      </c>
      <c r="G86" s="189" t="s">
        <v>240</v>
      </c>
      <c r="H86" s="189" t="s">
        <v>241</v>
      </c>
      <c r="I86" s="189" t="s">
        <v>242</v>
      </c>
      <c r="J86" s="189" t="s">
        <v>234</v>
      </c>
      <c r="K86" s="190" t="s">
        <v>243</v>
      </c>
      <c r="L86" s="191"/>
      <c r="M86" s="93" t="s">
        <v>19</v>
      </c>
      <c r="N86" s="94" t="s">
        <v>41</v>
      </c>
      <c r="O86" s="94" t="s">
        <v>244</v>
      </c>
      <c r="P86" s="94" t="s">
        <v>245</v>
      </c>
      <c r="Q86" s="94" t="s">
        <v>246</v>
      </c>
      <c r="R86" s="94" t="s">
        <v>247</v>
      </c>
      <c r="S86" s="94" t="s">
        <v>248</v>
      </c>
      <c r="T86" s="95" t="s">
        <v>249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250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31.101930000000003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235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251</v>
      </c>
      <c r="F88" s="200" t="s">
        <v>252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31.101930000000003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253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254</v>
      </c>
      <c r="F89" s="211" t="s">
        <v>255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SUM(P90:P175)</f>
        <v>0</v>
      </c>
      <c r="Q89" s="205"/>
      <c r="R89" s="206">
        <f>SUM(R90:R175)</f>
        <v>31.101930000000003</v>
      </c>
      <c r="S89" s="205"/>
      <c r="T89" s="207">
        <f>SUM(T90:T175)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253</v>
      </c>
      <c r="BK89" s="210">
        <f>SUM(BK90:BK175)</f>
        <v>0</v>
      </c>
    </row>
    <row r="90" s="2" customFormat="1" ht="55.5" customHeight="1">
      <c r="A90" s="39"/>
      <c r="B90" s="40"/>
      <c r="C90" s="213" t="s">
        <v>78</v>
      </c>
      <c r="D90" s="213" t="s">
        <v>256</v>
      </c>
      <c r="E90" s="214" t="s">
        <v>257</v>
      </c>
      <c r="F90" s="215" t="s">
        <v>258</v>
      </c>
      <c r="G90" s="216" t="s">
        <v>259</v>
      </c>
      <c r="H90" s="217">
        <v>470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80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409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410</v>
      </c>
      <c r="G91" s="227"/>
      <c r="H91" s="231">
        <v>470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80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55.5" customHeight="1">
      <c r="A92" s="39"/>
      <c r="B92" s="40"/>
      <c r="C92" s="213" t="s">
        <v>80</v>
      </c>
      <c r="D92" s="213" t="s">
        <v>256</v>
      </c>
      <c r="E92" s="214" t="s">
        <v>411</v>
      </c>
      <c r="F92" s="215" t="s">
        <v>412</v>
      </c>
      <c r="G92" s="216" t="s">
        <v>259</v>
      </c>
      <c r="H92" s="217">
        <v>5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80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413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414</v>
      </c>
      <c r="G93" s="227"/>
      <c r="H93" s="231">
        <v>5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80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37.8" customHeight="1">
      <c r="A94" s="39"/>
      <c r="B94" s="40"/>
      <c r="C94" s="213" t="s">
        <v>268</v>
      </c>
      <c r="D94" s="213" t="s">
        <v>256</v>
      </c>
      <c r="E94" s="214" t="s">
        <v>269</v>
      </c>
      <c r="F94" s="215" t="s">
        <v>270</v>
      </c>
      <c r="G94" s="216" t="s">
        <v>271</v>
      </c>
      <c r="H94" s="217">
        <v>870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80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415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416</v>
      </c>
      <c r="G95" s="227"/>
      <c r="H95" s="231">
        <v>870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80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16.5" customHeight="1">
      <c r="A96" s="39"/>
      <c r="B96" s="40"/>
      <c r="C96" s="238" t="s">
        <v>261</v>
      </c>
      <c r="D96" s="238" t="s">
        <v>273</v>
      </c>
      <c r="E96" s="239" t="s">
        <v>274</v>
      </c>
      <c r="F96" s="240" t="s">
        <v>275</v>
      </c>
      <c r="G96" s="241" t="s">
        <v>271</v>
      </c>
      <c r="H96" s="242">
        <v>810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0.00021000000000000001</v>
      </c>
      <c r="R96" s="222">
        <f>Q96*H96</f>
        <v>0.1701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80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417</v>
      </c>
    </row>
    <row r="97" s="2" customFormat="1" ht="16.5" customHeight="1">
      <c r="A97" s="39"/>
      <c r="B97" s="40"/>
      <c r="C97" s="238" t="s">
        <v>254</v>
      </c>
      <c r="D97" s="238" t="s">
        <v>273</v>
      </c>
      <c r="E97" s="239" t="s">
        <v>418</v>
      </c>
      <c r="F97" s="240" t="s">
        <v>419</v>
      </c>
      <c r="G97" s="241" t="s">
        <v>271</v>
      </c>
      <c r="H97" s="242">
        <v>60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0.00018000000000000001</v>
      </c>
      <c r="R97" s="222">
        <f>Q97*H97</f>
        <v>0.010800000000000001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80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420</v>
      </c>
    </row>
    <row r="98" s="2" customFormat="1" ht="37.8" customHeight="1">
      <c r="A98" s="39"/>
      <c r="B98" s="40"/>
      <c r="C98" s="213" t="s">
        <v>281</v>
      </c>
      <c r="D98" s="213" t="s">
        <v>256</v>
      </c>
      <c r="E98" s="214" t="s">
        <v>278</v>
      </c>
      <c r="F98" s="215" t="s">
        <v>279</v>
      </c>
      <c r="G98" s="216" t="s">
        <v>271</v>
      </c>
      <c r="H98" s="217">
        <v>149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80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421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422</v>
      </c>
      <c r="G99" s="227"/>
      <c r="H99" s="231">
        <v>149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80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16.5" customHeight="1">
      <c r="A100" s="39"/>
      <c r="B100" s="40"/>
      <c r="C100" s="238" t="s">
        <v>285</v>
      </c>
      <c r="D100" s="238" t="s">
        <v>273</v>
      </c>
      <c r="E100" s="239" t="s">
        <v>282</v>
      </c>
      <c r="F100" s="240" t="s">
        <v>283</v>
      </c>
      <c r="G100" s="241" t="s">
        <v>271</v>
      </c>
      <c r="H100" s="242">
        <v>81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0.00123</v>
      </c>
      <c r="R100" s="222">
        <f>Q100*H100</f>
        <v>0.099629999999999996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80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423</v>
      </c>
    </row>
    <row r="101" s="2" customFormat="1" ht="16.5" customHeight="1">
      <c r="A101" s="39"/>
      <c r="B101" s="40"/>
      <c r="C101" s="238" t="s">
        <v>276</v>
      </c>
      <c r="D101" s="238" t="s">
        <v>273</v>
      </c>
      <c r="E101" s="239" t="s">
        <v>424</v>
      </c>
      <c r="F101" s="240" t="s">
        <v>425</v>
      </c>
      <c r="G101" s="241" t="s">
        <v>271</v>
      </c>
      <c r="H101" s="242">
        <v>68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0.0010499999999999999</v>
      </c>
      <c r="R101" s="222">
        <f>Q101*H101</f>
        <v>0.071399999999999991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80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426</v>
      </c>
    </row>
    <row r="102" s="2" customFormat="1" ht="55.5" customHeight="1">
      <c r="A102" s="39"/>
      <c r="B102" s="40"/>
      <c r="C102" s="213" t="s">
        <v>293</v>
      </c>
      <c r="D102" s="213" t="s">
        <v>256</v>
      </c>
      <c r="E102" s="214" t="s">
        <v>286</v>
      </c>
      <c r="F102" s="215" t="s">
        <v>287</v>
      </c>
      <c r="G102" s="216" t="s">
        <v>288</v>
      </c>
      <c r="H102" s="217">
        <v>4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80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427</v>
      </c>
    </row>
    <row r="103" s="2" customFormat="1" ht="55.5" customHeight="1">
      <c r="A103" s="39"/>
      <c r="B103" s="40"/>
      <c r="C103" s="213" t="s">
        <v>224</v>
      </c>
      <c r="D103" s="213" t="s">
        <v>256</v>
      </c>
      <c r="E103" s="214" t="s">
        <v>290</v>
      </c>
      <c r="F103" s="215" t="s">
        <v>291</v>
      </c>
      <c r="G103" s="216" t="s">
        <v>288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80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428</v>
      </c>
    </row>
    <row r="104" s="2" customFormat="1" ht="62.7" customHeight="1">
      <c r="A104" s="39"/>
      <c r="B104" s="40"/>
      <c r="C104" s="213" t="s">
        <v>302</v>
      </c>
      <c r="D104" s="213" t="s">
        <v>256</v>
      </c>
      <c r="E104" s="214" t="s">
        <v>384</v>
      </c>
      <c r="F104" s="215" t="s">
        <v>385</v>
      </c>
      <c r="G104" s="216" t="s">
        <v>288</v>
      </c>
      <c r="H104" s="217">
        <v>2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80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429</v>
      </c>
    </row>
    <row r="105" s="2" customFormat="1" ht="62.7" customHeight="1">
      <c r="A105" s="39"/>
      <c r="B105" s="40"/>
      <c r="C105" s="213" t="s">
        <v>306</v>
      </c>
      <c r="D105" s="213" t="s">
        <v>256</v>
      </c>
      <c r="E105" s="214" t="s">
        <v>294</v>
      </c>
      <c r="F105" s="215" t="s">
        <v>295</v>
      </c>
      <c r="G105" s="216" t="s">
        <v>288</v>
      </c>
      <c r="H105" s="217">
        <v>2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80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430</v>
      </c>
    </row>
    <row r="106" s="2" customFormat="1" ht="37.8" customHeight="1">
      <c r="A106" s="39"/>
      <c r="B106" s="40"/>
      <c r="C106" s="213" t="s">
        <v>310</v>
      </c>
      <c r="D106" s="213" t="s">
        <v>256</v>
      </c>
      <c r="E106" s="214" t="s">
        <v>297</v>
      </c>
      <c r="F106" s="215" t="s">
        <v>298</v>
      </c>
      <c r="G106" s="216" t="s">
        <v>259</v>
      </c>
      <c r="H106" s="217">
        <v>675</v>
      </c>
      <c r="I106" s="218"/>
      <c r="J106" s="219">
        <f>ROUND(I106*H106,2)</f>
        <v>0</v>
      </c>
      <c r="K106" s="215" t="s">
        <v>299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80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431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432</v>
      </c>
      <c r="G107" s="227"/>
      <c r="H107" s="231">
        <v>675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80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49.05" customHeight="1">
      <c r="A108" s="39"/>
      <c r="B108" s="40"/>
      <c r="C108" s="213" t="s">
        <v>315</v>
      </c>
      <c r="D108" s="213" t="s">
        <v>256</v>
      </c>
      <c r="E108" s="214" t="s">
        <v>303</v>
      </c>
      <c r="F108" s="215" t="s">
        <v>304</v>
      </c>
      <c r="G108" s="216" t="s">
        <v>288</v>
      </c>
      <c r="H108" s="217">
        <v>1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80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433</v>
      </c>
    </row>
    <row r="109" s="2" customFormat="1" ht="24.15" customHeight="1">
      <c r="A109" s="39"/>
      <c r="B109" s="40"/>
      <c r="C109" s="213" t="s">
        <v>8</v>
      </c>
      <c r="D109" s="213" t="s">
        <v>256</v>
      </c>
      <c r="E109" s="214" t="s">
        <v>434</v>
      </c>
      <c r="F109" s="215" t="s">
        <v>435</v>
      </c>
      <c r="G109" s="216" t="s">
        <v>259</v>
      </c>
      <c r="H109" s="217">
        <v>9.5999999999999996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80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436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437</v>
      </c>
      <c r="G110" s="227"/>
      <c r="H110" s="231">
        <v>9.5999999999999996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80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33" customHeight="1">
      <c r="A111" s="39"/>
      <c r="B111" s="40"/>
      <c r="C111" s="213" t="s">
        <v>323</v>
      </c>
      <c r="D111" s="213" t="s">
        <v>256</v>
      </c>
      <c r="E111" s="214" t="s">
        <v>438</v>
      </c>
      <c r="F111" s="215" t="s">
        <v>439</v>
      </c>
      <c r="G111" s="216" t="s">
        <v>259</v>
      </c>
      <c r="H111" s="217">
        <v>9.5999999999999996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80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440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437</v>
      </c>
      <c r="G112" s="227"/>
      <c r="H112" s="231">
        <v>9.5999999999999996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80</v>
      </c>
      <c r="AV112" s="13" t="s">
        <v>80</v>
      </c>
      <c r="AW112" s="13" t="s">
        <v>32</v>
      </c>
      <c r="AX112" s="13" t="s">
        <v>78</v>
      </c>
      <c r="AY112" s="237" t="s">
        <v>253</v>
      </c>
    </row>
    <row r="113" s="2" customFormat="1" ht="33" customHeight="1">
      <c r="A113" s="39"/>
      <c r="B113" s="40"/>
      <c r="C113" s="213" t="s">
        <v>329</v>
      </c>
      <c r="D113" s="213" t="s">
        <v>256</v>
      </c>
      <c r="E113" s="214" t="s">
        <v>441</v>
      </c>
      <c r="F113" s="215" t="s">
        <v>442</v>
      </c>
      <c r="G113" s="216" t="s">
        <v>271</v>
      </c>
      <c r="H113" s="217">
        <v>2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80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443</v>
      </c>
    </row>
    <row r="114" s="2" customFormat="1" ht="90" customHeight="1">
      <c r="A114" s="39"/>
      <c r="B114" s="40"/>
      <c r="C114" s="213" t="s">
        <v>336</v>
      </c>
      <c r="D114" s="213" t="s">
        <v>256</v>
      </c>
      <c r="E114" s="214" t="s">
        <v>444</v>
      </c>
      <c r="F114" s="215" t="s">
        <v>445</v>
      </c>
      <c r="G114" s="216" t="s">
        <v>259</v>
      </c>
      <c r="H114" s="217">
        <v>240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80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446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447</v>
      </c>
      <c r="G115" s="227"/>
      <c r="H115" s="231">
        <v>240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80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16.5" customHeight="1">
      <c r="A116" s="39"/>
      <c r="B116" s="40"/>
      <c r="C116" s="213" t="s">
        <v>345</v>
      </c>
      <c r="D116" s="213" t="s">
        <v>256</v>
      </c>
      <c r="E116" s="214" t="s">
        <v>448</v>
      </c>
      <c r="F116" s="215" t="s">
        <v>449</v>
      </c>
      <c r="G116" s="216" t="s">
        <v>271</v>
      </c>
      <c r="H116" s="217">
        <v>3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313</v>
      </c>
      <c r="AT116" s="224" t="s">
        <v>256</v>
      </c>
      <c r="AU116" s="224" t="s">
        <v>80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313</v>
      </c>
      <c r="BM116" s="224" t="s">
        <v>450</v>
      </c>
    </row>
    <row r="117" s="2" customFormat="1" ht="24.15" customHeight="1">
      <c r="A117" s="39"/>
      <c r="B117" s="40"/>
      <c r="C117" s="213" t="s">
        <v>350</v>
      </c>
      <c r="D117" s="213" t="s">
        <v>256</v>
      </c>
      <c r="E117" s="214" t="s">
        <v>451</v>
      </c>
      <c r="F117" s="215" t="s">
        <v>452</v>
      </c>
      <c r="G117" s="216" t="s">
        <v>271</v>
      </c>
      <c r="H117" s="217">
        <v>3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313</v>
      </c>
      <c r="AT117" s="224" t="s">
        <v>256</v>
      </c>
      <c r="AU117" s="224" t="s">
        <v>80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313</v>
      </c>
      <c r="BM117" s="224" t="s">
        <v>453</v>
      </c>
    </row>
    <row r="118" s="2" customFormat="1" ht="16.5" customHeight="1">
      <c r="A118" s="39"/>
      <c r="B118" s="40"/>
      <c r="C118" s="213" t="s">
        <v>7</v>
      </c>
      <c r="D118" s="213" t="s">
        <v>256</v>
      </c>
      <c r="E118" s="214" t="s">
        <v>454</v>
      </c>
      <c r="F118" s="215" t="s">
        <v>455</v>
      </c>
      <c r="G118" s="216" t="s">
        <v>271</v>
      </c>
      <c r="H118" s="217">
        <v>1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313</v>
      </c>
      <c r="AT118" s="224" t="s">
        <v>256</v>
      </c>
      <c r="AU118" s="224" t="s">
        <v>80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313</v>
      </c>
      <c r="BM118" s="224" t="s">
        <v>456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457</v>
      </c>
      <c r="G119" s="227"/>
      <c r="H119" s="231">
        <v>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80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37.8" customHeight="1">
      <c r="A120" s="39"/>
      <c r="B120" s="40"/>
      <c r="C120" s="213" t="s">
        <v>359</v>
      </c>
      <c r="D120" s="213" t="s">
        <v>256</v>
      </c>
      <c r="E120" s="214" t="s">
        <v>458</v>
      </c>
      <c r="F120" s="215" t="s">
        <v>459</v>
      </c>
      <c r="G120" s="216" t="s">
        <v>271</v>
      </c>
      <c r="H120" s="217">
        <v>1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313</v>
      </c>
      <c r="AT120" s="224" t="s">
        <v>256</v>
      </c>
      <c r="AU120" s="224" t="s">
        <v>80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313</v>
      </c>
      <c r="BM120" s="224" t="s">
        <v>460</v>
      </c>
    </row>
    <row r="121" s="2" customFormat="1" ht="16.5" customHeight="1">
      <c r="A121" s="39"/>
      <c r="B121" s="40"/>
      <c r="C121" s="213" t="s">
        <v>365</v>
      </c>
      <c r="D121" s="213" t="s">
        <v>256</v>
      </c>
      <c r="E121" s="214" t="s">
        <v>461</v>
      </c>
      <c r="F121" s="215" t="s">
        <v>462</v>
      </c>
      <c r="G121" s="216" t="s">
        <v>271</v>
      </c>
      <c r="H121" s="217">
        <v>2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313</v>
      </c>
      <c r="AT121" s="224" t="s">
        <v>256</v>
      </c>
      <c r="AU121" s="224" t="s">
        <v>80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313</v>
      </c>
      <c r="BM121" s="224" t="s">
        <v>463</v>
      </c>
    </row>
    <row r="122" s="2" customFormat="1" ht="16.5" customHeight="1">
      <c r="A122" s="39"/>
      <c r="B122" s="40"/>
      <c r="C122" s="213" t="s">
        <v>369</v>
      </c>
      <c r="D122" s="213" t="s">
        <v>256</v>
      </c>
      <c r="E122" s="214" t="s">
        <v>464</v>
      </c>
      <c r="F122" s="215" t="s">
        <v>465</v>
      </c>
      <c r="G122" s="216" t="s">
        <v>271</v>
      </c>
      <c r="H122" s="217">
        <v>1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313</v>
      </c>
      <c r="AT122" s="224" t="s">
        <v>256</v>
      </c>
      <c r="AU122" s="224" t="s">
        <v>80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313</v>
      </c>
      <c r="BM122" s="224" t="s">
        <v>466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467</v>
      </c>
      <c r="G123" s="227"/>
      <c r="H123" s="231">
        <v>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80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16.5" customHeight="1">
      <c r="A124" s="39"/>
      <c r="B124" s="40"/>
      <c r="C124" s="213" t="s">
        <v>468</v>
      </c>
      <c r="D124" s="213" t="s">
        <v>256</v>
      </c>
      <c r="E124" s="214" t="s">
        <v>469</v>
      </c>
      <c r="F124" s="215" t="s">
        <v>470</v>
      </c>
      <c r="G124" s="216" t="s">
        <v>271</v>
      </c>
      <c r="H124" s="217">
        <v>1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313</v>
      </c>
      <c r="AT124" s="224" t="s">
        <v>256</v>
      </c>
      <c r="AU124" s="224" t="s">
        <v>80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313</v>
      </c>
      <c r="BM124" s="224" t="s">
        <v>471</v>
      </c>
    </row>
    <row r="125" s="2" customFormat="1" ht="33" customHeight="1">
      <c r="A125" s="39"/>
      <c r="B125" s="40"/>
      <c r="C125" s="213" t="s">
        <v>472</v>
      </c>
      <c r="D125" s="213" t="s">
        <v>256</v>
      </c>
      <c r="E125" s="214" t="s">
        <v>311</v>
      </c>
      <c r="F125" s="215" t="s">
        <v>312</v>
      </c>
      <c r="G125" s="216" t="s">
        <v>271</v>
      </c>
      <c r="H125" s="217">
        <v>5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313</v>
      </c>
      <c r="AT125" s="224" t="s">
        <v>256</v>
      </c>
      <c r="AU125" s="224" t="s">
        <v>80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313</v>
      </c>
      <c r="BM125" s="224" t="s">
        <v>473</v>
      </c>
    </row>
    <row r="126" s="2" customFormat="1" ht="16.5" customHeight="1">
      <c r="A126" s="39"/>
      <c r="B126" s="40"/>
      <c r="C126" s="213" t="s">
        <v>474</v>
      </c>
      <c r="D126" s="213" t="s">
        <v>256</v>
      </c>
      <c r="E126" s="214" t="s">
        <v>316</v>
      </c>
      <c r="F126" s="215" t="s">
        <v>317</v>
      </c>
      <c r="G126" s="216" t="s">
        <v>271</v>
      </c>
      <c r="H126" s="217">
        <v>5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313</v>
      </c>
      <c r="AT126" s="224" t="s">
        <v>256</v>
      </c>
      <c r="AU126" s="224" t="s">
        <v>80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313</v>
      </c>
      <c r="BM126" s="224" t="s">
        <v>475</v>
      </c>
    </row>
    <row r="127" s="2" customFormat="1" ht="24.15" customHeight="1">
      <c r="A127" s="39"/>
      <c r="B127" s="40"/>
      <c r="C127" s="213" t="s">
        <v>476</v>
      </c>
      <c r="D127" s="213" t="s">
        <v>256</v>
      </c>
      <c r="E127" s="214" t="s">
        <v>319</v>
      </c>
      <c r="F127" s="215" t="s">
        <v>320</v>
      </c>
      <c r="G127" s="216" t="s">
        <v>271</v>
      </c>
      <c r="H127" s="217">
        <v>70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80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477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478</v>
      </c>
      <c r="G128" s="227"/>
      <c r="H128" s="231">
        <v>70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80</v>
      </c>
      <c r="AV128" s="13" t="s">
        <v>80</v>
      </c>
      <c r="AW128" s="13" t="s">
        <v>32</v>
      </c>
      <c r="AX128" s="13" t="s">
        <v>78</v>
      </c>
      <c r="AY128" s="237" t="s">
        <v>253</v>
      </c>
    </row>
    <row r="129" s="2" customFormat="1" ht="16.5" customHeight="1">
      <c r="A129" s="39"/>
      <c r="B129" s="40"/>
      <c r="C129" s="213" t="s">
        <v>479</v>
      </c>
      <c r="D129" s="213" t="s">
        <v>256</v>
      </c>
      <c r="E129" s="214" t="s">
        <v>324</v>
      </c>
      <c r="F129" s="215" t="s">
        <v>325</v>
      </c>
      <c r="G129" s="216" t="s">
        <v>326</v>
      </c>
      <c r="H129" s="217">
        <v>0.67000000000000004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80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480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481</v>
      </c>
      <c r="G130" s="227"/>
      <c r="H130" s="231">
        <v>0.41999999999999998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80</v>
      </c>
      <c r="AV130" s="13" t="s">
        <v>80</v>
      </c>
      <c r="AW130" s="13" t="s">
        <v>32</v>
      </c>
      <c r="AX130" s="13" t="s">
        <v>71</v>
      </c>
      <c r="AY130" s="237" t="s">
        <v>253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482</v>
      </c>
      <c r="G131" s="227"/>
      <c r="H131" s="231">
        <v>0.25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80</v>
      </c>
      <c r="AV131" s="13" t="s">
        <v>80</v>
      </c>
      <c r="AW131" s="13" t="s">
        <v>32</v>
      </c>
      <c r="AX131" s="13" t="s">
        <v>71</v>
      </c>
      <c r="AY131" s="237" t="s">
        <v>253</v>
      </c>
    </row>
    <row r="132" s="15" customFormat="1">
      <c r="A132" s="15"/>
      <c r="B132" s="259"/>
      <c r="C132" s="260"/>
      <c r="D132" s="228" t="s">
        <v>263</v>
      </c>
      <c r="E132" s="261" t="s">
        <v>19</v>
      </c>
      <c r="F132" s="262" t="s">
        <v>344</v>
      </c>
      <c r="G132" s="260"/>
      <c r="H132" s="263">
        <v>0.66999999999999993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263</v>
      </c>
      <c r="AU132" s="269" t="s">
        <v>80</v>
      </c>
      <c r="AV132" s="15" t="s">
        <v>261</v>
      </c>
      <c r="AW132" s="15" t="s">
        <v>32</v>
      </c>
      <c r="AX132" s="15" t="s">
        <v>78</v>
      </c>
      <c r="AY132" s="269" t="s">
        <v>253</v>
      </c>
    </row>
    <row r="133" s="2" customFormat="1" ht="101.25" customHeight="1">
      <c r="A133" s="39"/>
      <c r="B133" s="40"/>
      <c r="C133" s="213" t="s">
        <v>483</v>
      </c>
      <c r="D133" s="213" t="s">
        <v>256</v>
      </c>
      <c r="E133" s="214" t="s">
        <v>484</v>
      </c>
      <c r="F133" s="215" t="s">
        <v>485</v>
      </c>
      <c r="G133" s="216" t="s">
        <v>486</v>
      </c>
      <c r="H133" s="217">
        <v>20.5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80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487</v>
      </c>
    </row>
    <row r="134" s="13" customFormat="1">
      <c r="A134" s="13"/>
      <c r="B134" s="226"/>
      <c r="C134" s="227"/>
      <c r="D134" s="228" t="s">
        <v>263</v>
      </c>
      <c r="E134" s="229" t="s">
        <v>19</v>
      </c>
      <c r="F134" s="230" t="s">
        <v>488</v>
      </c>
      <c r="G134" s="227"/>
      <c r="H134" s="231">
        <v>4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263</v>
      </c>
      <c r="AU134" s="237" t="s">
        <v>80</v>
      </c>
      <c r="AV134" s="13" t="s">
        <v>80</v>
      </c>
      <c r="AW134" s="13" t="s">
        <v>32</v>
      </c>
      <c r="AX134" s="13" t="s">
        <v>71</v>
      </c>
      <c r="AY134" s="237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489</v>
      </c>
      <c r="G135" s="227"/>
      <c r="H135" s="231">
        <v>16.5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80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5" customFormat="1">
      <c r="A136" s="15"/>
      <c r="B136" s="259"/>
      <c r="C136" s="260"/>
      <c r="D136" s="228" t="s">
        <v>263</v>
      </c>
      <c r="E136" s="261" t="s">
        <v>19</v>
      </c>
      <c r="F136" s="262" t="s">
        <v>344</v>
      </c>
      <c r="G136" s="260"/>
      <c r="H136" s="263">
        <v>20.5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263</v>
      </c>
      <c r="AU136" s="269" t="s">
        <v>80</v>
      </c>
      <c r="AV136" s="15" t="s">
        <v>261</v>
      </c>
      <c r="AW136" s="15" t="s">
        <v>32</v>
      </c>
      <c r="AX136" s="15" t="s">
        <v>78</v>
      </c>
      <c r="AY136" s="269" t="s">
        <v>253</v>
      </c>
    </row>
    <row r="137" s="2" customFormat="1" ht="16.5" customHeight="1">
      <c r="A137" s="39"/>
      <c r="B137" s="40"/>
      <c r="C137" s="238" t="s">
        <v>490</v>
      </c>
      <c r="D137" s="238" t="s">
        <v>273</v>
      </c>
      <c r="E137" s="239" t="s">
        <v>491</v>
      </c>
      <c r="F137" s="240" t="s">
        <v>492</v>
      </c>
      <c r="G137" s="241" t="s">
        <v>332</v>
      </c>
      <c r="H137" s="242">
        <v>30.75</v>
      </c>
      <c r="I137" s="243"/>
      <c r="J137" s="244">
        <f>ROUND(I137*H137,2)</f>
        <v>0</v>
      </c>
      <c r="K137" s="240" t="s">
        <v>260</v>
      </c>
      <c r="L137" s="245"/>
      <c r="M137" s="246" t="s">
        <v>19</v>
      </c>
      <c r="N137" s="247" t="s">
        <v>42</v>
      </c>
      <c r="O137" s="85"/>
      <c r="P137" s="222">
        <f>O137*H137</f>
        <v>0</v>
      </c>
      <c r="Q137" s="222">
        <v>1</v>
      </c>
      <c r="R137" s="222">
        <f>Q137*H137</f>
        <v>30.75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276</v>
      </c>
      <c r="AT137" s="224" t="s">
        <v>273</v>
      </c>
      <c r="AU137" s="224" t="s">
        <v>80</v>
      </c>
      <c r="AY137" s="18" t="s">
        <v>253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261</v>
      </c>
      <c r="BM137" s="224" t="s">
        <v>493</v>
      </c>
    </row>
    <row r="138" s="13" customFormat="1">
      <c r="A138" s="13"/>
      <c r="B138" s="226"/>
      <c r="C138" s="227"/>
      <c r="D138" s="228" t="s">
        <v>263</v>
      </c>
      <c r="E138" s="229" t="s">
        <v>19</v>
      </c>
      <c r="F138" s="230" t="s">
        <v>494</v>
      </c>
      <c r="G138" s="227"/>
      <c r="H138" s="231">
        <v>30.75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263</v>
      </c>
      <c r="AU138" s="237" t="s">
        <v>80</v>
      </c>
      <c r="AV138" s="13" t="s">
        <v>80</v>
      </c>
      <c r="AW138" s="13" t="s">
        <v>32</v>
      </c>
      <c r="AX138" s="13" t="s">
        <v>78</v>
      </c>
      <c r="AY138" s="237" t="s">
        <v>253</v>
      </c>
    </row>
    <row r="139" s="2" customFormat="1" ht="24.15" customHeight="1">
      <c r="A139" s="39"/>
      <c r="B139" s="40"/>
      <c r="C139" s="213" t="s">
        <v>495</v>
      </c>
      <c r="D139" s="213" t="s">
        <v>256</v>
      </c>
      <c r="E139" s="214" t="s">
        <v>330</v>
      </c>
      <c r="F139" s="215" t="s">
        <v>331</v>
      </c>
      <c r="G139" s="216" t="s">
        <v>332</v>
      </c>
      <c r="H139" s="217">
        <v>14.407</v>
      </c>
      <c r="I139" s="218"/>
      <c r="J139" s="219">
        <f>ROUND(I139*H139,2)</f>
        <v>0</v>
      </c>
      <c r="K139" s="215" t="s">
        <v>260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261</v>
      </c>
      <c r="AT139" s="224" t="s">
        <v>256</v>
      </c>
      <c r="AU139" s="224" t="s">
        <v>80</v>
      </c>
      <c r="AY139" s="18" t="s">
        <v>253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261</v>
      </c>
      <c r="BM139" s="224" t="s">
        <v>496</v>
      </c>
    </row>
    <row r="140" s="14" customFormat="1">
      <c r="A140" s="14"/>
      <c r="B140" s="249"/>
      <c r="C140" s="250"/>
      <c r="D140" s="228" t="s">
        <v>263</v>
      </c>
      <c r="E140" s="251" t="s">
        <v>19</v>
      </c>
      <c r="F140" s="252" t="s">
        <v>340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263</v>
      </c>
      <c r="AU140" s="258" t="s">
        <v>80</v>
      </c>
      <c r="AV140" s="14" t="s">
        <v>78</v>
      </c>
      <c r="AW140" s="14" t="s">
        <v>32</v>
      </c>
      <c r="AX140" s="14" t="s">
        <v>71</v>
      </c>
      <c r="AY140" s="258" t="s">
        <v>253</v>
      </c>
    </row>
    <row r="141" s="13" customFormat="1">
      <c r="A141" s="13"/>
      <c r="B141" s="226"/>
      <c r="C141" s="227"/>
      <c r="D141" s="228" t="s">
        <v>263</v>
      </c>
      <c r="E141" s="229" t="s">
        <v>19</v>
      </c>
      <c r="F141" s="230" t="s">
        <v>497</v>
      </c>
      <c r="G141" s="227"/>
      <c r="H141" s="231">
        <v>14.407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263</v>
      </c>
      <c r="AU141" s="237" t="s">
        <v>80</v>
      </c>
      <c r="AV141" s="13" t="s">
        <v>80</v>
      </c>
      <c r="AW141" s="13" t="s">
        <v>32</v>
      </c>
      <c r="AX141" s="13" t="s">
        <v>78</v>
      </c>
      <c r="AY141" s="237" t="s">
        <v>253</v>
      </c>
    </row>
    <row r="142" s="2" customFormat="1" ht="90" customHeight="1">
      <c r="A142" s="39"/>
      <c r="B142" s="40"/>
      <c r="C142" s="213" t="s">
        <v>498</v>
      </c>
      <c r="D142" s="213" t="s">
        <v>256</v>
      </c>
      <c r="E142" s="214" t="s">
        <v>499</v>
      </c>
      <c r="F142" s="215" t="s">
        <v>500</v>
      </c>
      <c r="G142" s="216" t="s">
        <v>271</v>
      </c>
      <c r="H142" s="217">
        <v>20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80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501</v>
      </c>
    </row>
    <row r="143" s="2" customFormat="1" ht="44.25" customHeight="1">
      <c r="A143" s="39"/>
      <c r="B143" s="40"/>
      <c r="C143" s="213" t="s">
        <v>502</v>
      </c>
      <c r="D143" s="213" t="s">
        <v>256</v>
      </c>
      <c r="E143" s="214" t="s">
        <v>337</v>
      </c>
      <c r="F143" s="215" t="s">
        <v>338</v>
      </c>
      <c r="G143" s="216" t="s">
        <v>332</v>
      </c>
      <c r="H143" s="217">
        <v>34.554000000000002</v>
      </c>
      <c r="I143" s="218"/>
      <c r="J143" s="219">
        <f>ROUND(I143*H143,2)</f>
        <v>0</v>
      </c>
      <c r="K143" s="215" t="s">
        <v>260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261</v>
      </c>
      <c r="AT143" s="224" t="s">
        <v>256</v>
      </c>
      <c r="AU143" s="224" t="s">
        <v>80</v>
      </c>
      <c r="AY143" s="18" t="s">
        <v>253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261</v>
      </c>
      <c r="BM143" s="224" t="s">
        <v>503</v>
      </c>
    </row>
    <row r="144" s="13" customFormat="1">
      <c r="A144" s="13"/>
      <c r="B144" s="226"/>
      <c r="C144" s="227"/>
      <c r="D144" s="228" t="s">
        <v>263</v>
      </c>
      <c r="E144" s="229" t="s">
        <v>19</v>
      </c>
      <c r="F144" s="230" t="s">
        <v>504</v>
      </c>
      <c r="G144" s="227"/>
      <c r="H144" s="231">
        <v>14.407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263</v>
      </c>
      <c r="AU144" s="237" t="s">
        <v>80</v>
      </c>
      <c r="AV144" s="13" t="s">
        <v>80</v>
      </c>
      <c r="AW144" s="13" t="s">
        <v>32</v>
      </c>
      <c r="AX144" s="13" t="s">
        <v>71</v>
      </c>
      <c r="AY144" s="237" t="s">
        <v>253</v>
      </c>
    </row>
    <row r="145" s="13" customFormat="1">
      <c r="A145" s="13"/>
      <c r="B145" s="226"/>
      <c r="C145" s="227"/>
      <c r="D145" s="228" t="s">
        <v>263</v>
      </c>
      <c r="E145" s="229" t="s">
        <v>19</v>
      </c>
      <c r="F145" s="230" t="s">
        <v>505</v>
      </c>
      <c r="G145" s="227"/>
      <c r="H145" s="231">
        <v>14.407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263</v>
      </c>
      <c r="AU145" s="237" t="s">
        <v>80</v>
      </c>
      <c r="AV145" s="13" t="s">
        <v>80</v>
      </c>
      <c r="AW145" s="13" t="s">
        <v>32</v>
      </c>
      <c r="AX145" s="13" t="s">
        <v>71</v>
      </c>
      <c r="AY145" s="237" t="s">
        <v>253</v>
      </c>
    </row>
    <row r="146" s="13" customFormat="1">
      <c r="A146" s="13"/>
      <c r="B146" s="226"/>
      <c r="C146" s="227"/>
      <c r="D146" s="228" t="s">
        <v>263</v>
      </c>
      <c r="E146" s="229" t="s">
        <v>19</v>
      </c>
      <c r="F146" s="230" t="s">
        <v>506</v>
      </c>
      <c r="G146" s="227"/>
      <c r="H146" s="231">
        <v>5.4400000000000004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263</v>
      </c>
      <c r="AU146" s="237" t="s">
        <v>80</v>
      </c>
      <c r="AV146" s="13" t="s">
        <v>80</v>
      </c>
      <c r="AW146" s="13" t="s">
        <v>32</v>
      </c>
      <c r="AX146" s="13" t="s">
        <v>71</v>
      </c>
      <c r="AY146" s="237" t="s">
        <v>253</v>
      </c>
    </row>
    <row r="147" s="13" customFormat="1">
      <c r="A147" s="13"/>
      <c r="B147" s="226"/>
      <c r="C147" s="227"/>
      <c r="D147" s="228" t="s">
        <v>263</v>
      </c>
      <c r="E147" s="229" t="s">
        <v>19</v>
      </c>
      <c r="F147" s="230" t="s">
        <v>507</v>
      </c>
      <c r="G147" s="227"/>
      <c r="H147" s="231">
        <v>0.29999999999999999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263</v>
      </c>
      <c r="AU147" s="237" t="s">
        <v>80</v>
      </c>
      <c r="AV147" s="13" t="s">
        <v>80</v>
      </c>
      <c r="AW147" s="13" t="s">
        <v>32</v>
      </c>
      <c r="AX147" s="13" t="s">
        <v>71</v>
      </c>
      <c r="AY147" s="237" t="s">
        <v>253</v>
      </c>
    </row>
    <row r="148" s="15" customFormat="1">
      <c r="A148" s="15"/>
      <c r="B148" s="259"/>
      <c r="C148" s="260"/>
      <c r="D148" s="228" t="s">
        <v>263</v>
      </c>
      <c r="E148" s="261" t="s">
        <v>19</v>
      </c>
      <c r="F148" s="262" t="s">
        <v>344</v>
      </c>
      <c r="G148" s="260"/>
      <c r="H148" s="263">
        <v>34.553999999999995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263</v>
      </c>
      <c r="AU148" s="269" t="s">
        <v>80</v>
      </c>
      <c r="AV148" s="15" t="s">
        <v>261</v>
      </c>
      <c r="AW148" s="15" t="s">
        <v>32</v>
      </c>
      <c r="AX148" s="15" t="s">
        <v>78</v>
      </c>
      <c r="AY148" s="269" t="s">
        <v>253</v>
      </c>
    </row>
    <row r="149" s="2" customFormat="1" ht="62.7" customHeight="1">
      <c r="A149" s="39"/>
      <c r="B149" s="40"/>
      <c r="C149" s="213" t="s">
        <v>508</v>
      </c>
      <c r="D149" s="213" t="s">
        <v>256</v>
      </c>
      <c r="E149" s="214" t="s">
        <v>346</v>
      </c>
      <c r="F149" s="215" t="s">
        <v>347</v>
      </c>
      <c r="G149" s="216" t="s">
        <v>332</v>
      </c>
      <c r="H149" s="217">
        <v>14.407</v>
      </c>
      <c r="I149" s="218"/>
      <c r="J149" s="219">
        <f>ROUND(I149*H149,2)</f>
        <v>0</v>
      </c>
      <c r="K149" s="215" t="s">
        <v>260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261</v>
      </c>
      <c r="AT149" s="224" t="s">
        <v>256</v>
      </c>
      <c r="AU149" s="224" t="s">
        <v>80</v>
      </c>
      <c r="AY149" s="18" t="s">
        <v>253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261</v>
      </c>
      <c r="BM149" s="224" t="s">
        <v>509</v>
      </c>
    </row>
    <row r="150" s="14" customFormat="1">
      <c r="A150" s="14"/>
      <c r="B150" s="249"/>
      <c r="C150" s="250"/>
      <c r="D150" s="228" t="s">
        <v>263</v>
      </c>
      <c r="E150" s="251" t="s">
        <v>19</v>
      </c>
      <c r="F150" s="252" t="s">
        <v>349</v>
      </c>
      <c r="G150" s="250"/>
      <c r="H150" s="251" t="s">
        <v>19</v>
      </c>
      <c r="I150" s="253"/>
      <c r="J150" s="250"/>
      <c r="K150" s="250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263</v>
      </c>
      <c r="AU150" s="258" t="s">
        <v>80</v>
      </c>
      <c r="AV150" s="14" t="s">
        <v>78</v>
      </c>
      <c r="AW150" s="14" t="s">
        <v>32</v>
      </c>
      <c r="AX150" s="14" t="s">
        <v>71</v>
      </c>
      <c r="AY150" s="258" t="s">
        <v>253</v>
      </c>
    </row>
    <row r="151" s="13" customFormat="1">
      <c r="A151" s="13"/>
      <c r="B151" s="226"/>
      <c r="C151" s="227"/>
      <c r="D151" s="228" t="s">
        <v>263</v>
      </c>
      <c r="E151" s="229" t="s">
        <v>19</v>
      </c>
      <c r="F151" s="230" t="s">
        <v>497</v>
      </c>
      <c r="G151" s="227"/>
      <c r="H151" s="231">
        <v>14.407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263</v>
      </c>
      <c r="AU151" s="237" t="s">
        <v>80</v>
      </c>
      <c r="AV151" s="13" t="s">
        <v>80</v>
      </c>
      <c r="AW151" s="13" t="s">
        <v>32</v>
      </c>
      <c r="AX151" s="13" t="s">
        <v>78</v>
      </c>
      <c r="AY151" s="237" t="s">
        <v>253</v>
      </c>
    </row>
    <row r="152" s="2" customFormat="1" ht="62.7" customHeight="1">
      <c r="A152" s="39"/>
      <c r="B152" s="40"/>
      <c r="C152" s="213" t="s">
        <v>510</v>
      </c>
      <c r="D152" s="213" t="s">
        <v>256</v>
      </c>
      <c r="E152" s="214" t="s">
        <v>351</v>
      </c>
      <c r="F152" s="215" t="s">
        <v>352</v>
      </c>
      <c r="G152" s="216" t="s">
        <v>332</v>
      </c>
      <c r="H152" s="217">
        <v>20.446999999999999</v>
      </c>
      <c r="I152" s="218"/>
      <c r="J152" s="219">
        <f>ROUND(I152*H152,2)</f>
        <v>0</v>
      </c>
      <c r="K152" s="215" t="s">
        <v>260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261</v>
      </c>
      <c r="AT152" s="224" t="s">
        <v>256</v>
      </c>
      <c r="AU152" s="224" t="s">
        <v>80</v>
      </c>
      <c r="AY152" s="18" t="s">
        <v>253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261</v>
      </c>
      <c r="BM152" s="224" t="s">
        <v>511</v>
      </c>
    </row>
    <row r="153" s="13" customFormat="1">
      <c r="A153" s="13"/>
      <c r="B153" s="226"/>
      <c r="C153" s="227"/>
      <c r="D153" s="228" t="s">
        <v>263</v>
      </c>
      <c r="E153" s="229" t="s">
        <v>19</v>
      </c>
      <c r="F153" s="230" t="s">
        <v>512</v>
      </c>
      <c r="G153" s="227"/>
      <c r="H153" s="231">
        <v>14.707000000000001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263</v>
      </c>
      <c r="AU153" s="237" t="s">
        <v>80</v>
      </c>
      <c r="AV153" s="13" t="s">
        <v>80</v>
      </c>
      <c r="AW153" s="13" t="s">
        <v>32</v>
      </c>
      <c r="AX153" s="13" t="s">
        <v>71</v>
      </c>
      <c r="AY153" s="237" t="s">
        <v>253</v>
      </c>
    </row>
    <row r="154" s="13" customFormat="1">
      <c r="A154" s="13"/>
      <c r="B154" s="226"/>
      <c r="C154" s="227"/>
      <c r="D154" s="228" t="s">
        <v>263</v>
      </c>
      <c r="E154" s="229" t="s">
        <v>19</v>
      </c>
      <c r="F154" s="230" t="s">
        <v>507</v>
      </c>
      <c r="G154" s="227"/>
      <c r="H154" s="231">
        <v>0.29999999999999999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263</v>
      </c>
      <c r="AU154" s="237" t="s">
        <v>80</v>
      </c>
      <c r="AV154" s="13" t="s">
        <v>80</v>
      </c>
      <c r="AW154" s="13" t="s">
        <v>32</v>
      </c>
      <c r="AX154" s="13" t="s">
        <v>71</v>
      </c>
      <c r="AY154" s="237" t="s">
        <v>253</v>
      </c>
    </row>
    <row r="155" s="13" customFormat="1">
      <c r="A155" s="13"/>
      <c r="B155" s="226"/>
      <c r="C155" s="227"/>
      <c r="D155" s="228" t="s">
        <v>263</v>
      </c>
      <c r="E155" s="229" t="s">
        <v>19</v>
      </c>
      <c r="F155" s="230" t="s">
        <v>513</v>
      </c>
      <c r="G155" s="227"/>
      <c r="H155" s="231">
        <v>5.4400000000000004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263</v>
      </c>
      <c r="AU155" s="237" t="s">
        <v>80</v>
      </c>
      <c r="AV155" s="13" t="s">
        <v>80</v>
      </c>
      <c r="AW155" s="13" t="s">
        <v>32</v>
      </c>
      <c r="AX155" s="13" t="s">
        <v>71</v>
      </c>
      <c r="AY155" s="237" t="s">
        <v>253</v>
      </c>
    </row>
    <row r="156" s="15" customFormat="1">
      <c r="A156" s="15"/>
      <c r="B156" s="259"/>
      <c r="C156" s="260"/>
      <c r="D156" s="228" t="s">
        <v>263</v>
      </c>
      <c r="E156" s="261" t="s">
        <v>19</v>
      </c>
      <c r="F156" s="262" t="s">
        <v>344</v>
      </c>
      <c r="G156" s="260"/>
      <c r="H156" s="263">
        <v>20.447000000000003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263</v>
      </c>
      <c r="AU156" s="269" t="s">
        <v>80</v>
      </c>
      <c r="AV156" s="15" t="s">
        <v>261</v>
      </c>
      <c r="AW156" s="15" t="s">
        <v>32</v>
      </c>
      <c r="AX156" s="15" t="s">
        <v>78</v>
      </c>
      <c r="AY156" s="269" t="s">
        <v>253</v>
      </c>
    </row>
    <row r="157" s="2" customFormat="1" ht="55.5" customHeight="1">
      <c r="A157" s="39"/>
      <c r="B157" s="40"/>
      <c r="C157" s="213" t="s">
        <v>514</v>
      </c>
      <c r="D157" s="213" t="s">
        <v>256</v>
      </c>
      <c r="E157" s="214" t="s">
        <v>354</v>
      </c>
      <c r="F157" s="215" t="s">
        <v>355</v>
      </c>
      <c r="G157" s="216" t="s">
        <v>332</v>
      </c>
      <c r="H157" s="217">
        <v>0.17100000000000001</v>
      </c>
      <c r="I157" s="218"/>
      <c r="J157" s="219">
        <f>ROUND(I157*H157,2)</f>
        <v>0</v>
      </c>
      <c r="K157" s="215" t="s">
        <v>260</v>
      </c>
      <c r="L157" s="45"/>
      <c r="M157" s="220" t="s">
        <v>19</v>
      </c>
      <c r="N157" s="221" t="s">
        <v>42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261</v>
      </c>
      <c r="AT157" s="224" t="s">
        <v>256</v>
      </c>
      <c r="AU157" s="224" t="s">
        <v>80</v>
      </c>
      <c r="AY157" s="18" t="s">
        <v>253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78</v>
      </c>
      <c r="BK157" s="225">
        <f>ROUND(I157*H157,2)</f>
        <v>0</v>
      </c>
      <c r="BL157" s="18" t="s">
        <v>261</v>
      </c>
      <c r="BM157" s="224" t="s">
        <v>515</v>
      </c>
    </row>
    <row r="158" s="14" customFormat="1">
      <c r="A158" s="14"/>
      <c r="B158" s="249"/>
      <c r="C158" s="250"/>
      <c r="D158" s="228" t="s">
        <v>263</v>
      </c>
      <c r="E158" s="251" t="s">
        <v>19</v>
      </c>
      <c r="F158" s="252" t="s">
        <v>357</v>
      </c>
      <c r="G158" s="250"/>
      <c r="H158" s="251" t="s">
        <v>19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263</v>
      </c>
      <c r="AU158" s="258" t="s">
        <v>80</v>
      </c>
      <c r="AV158" s="14" t="s">
        <v>78</v>
      </c>
      <c r="AW158" s="14" t="s">
        <v>32</v>
      </c>
      <c r="AX158" s="14" t="s">
        <v>71</v>
      </c>
      <c r="AY158" s="258" t="s">
        <v>253</v>
      </c>
    </row>
    <row r="159" s="13" customFormat="1">
      <c r="A159" s="13"/>
      <c r="B159" s="226"/>
      <c r="C159" s="227"/>
      <c r="D159" s="228" t="s">
        <v>263</v>
      </c>
      <c r="E159" s="229" t="s">
        <v>19</v>
      </c>
      <c r="F159" s="230" t="s">
        <v>404</v>
      </c>
      <c r="G159" s="227"/>
      <c r="H159" s="231">
        <v>0.17100000000000001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263</v>
      </c>
      <c r="AU159" s="237" t="s">
        <v>80</v>
      </c>
      <c r="AV159" s="13" t="s">
        <v>80</v>
      </c>
      <c r="AW159" s="13" t="s">
        <v>32</v>
      </c>
      <c r="AX159" s="13" t="s">
        <v>78</v>
      </c>
      <c r="AY159" s="237" t="s">
        <v>253</v>
      </c>
    </row>
    <row r="160" s="2" customFormat="1" ht="55.5" customHeight="1">
      <c r="A160" s="39"/>
      <c r="B160" s="40"/>
      <c r="C160" s="213" t="s">
        <v>516</v>
      </c>
      <c r="D160" s="213" t="s">
        <v>256</v>
      </c>
      <c r="E160" s="214" t="s">
        <v>360</v>
      </c>
      <c r="F160" s="215" t="s">
        <v>361</v>
      </c>
      <c r="G160" s="216" t="s">
        <v>332</v>
      </c>
      <c r="H160" s="217">
        <v>41.180999999999997</v>
      </c>
      <c r="I160" s="218"/>
      <c r="J160" s="219">
        <f>ROUND(I160*H160,2)</f>
        <v>0</v>
      </c>
      <c r="K160" s="215" t="s">
        <v>260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261</v>
      </c>
      <c r="AT160" s="224" t="s">
        <v>256</v>
      </c>
      <c r="AU160" s="224" t="s">
        <v>80</v>
      </c>
      <c r="AY160" s="18" t="s">
        <v>253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261</v>
      </c>
      <c r="BM160" s="224" t="s">
        <v>517</v>
      </c>
    </row>
    <row r="161" s="13" customFormat="1">
      <c r="A161" s="13"/>
      <c r="B161" s="226"/>
      <c r="C161" s="227"/>
      <c r="D161" s="228" t="s">
        <v>263</v>
      </c>
      <c r="E161" s="229" t="s">
        <v>19</v>
      </c>
      <c r="F161" s="230" t="s">
        <v>518</v>
      </c>
      <c r="G161" s="227"/>
      <c r="H161" s="231">
        <v>0.18099999999999999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263</v>
      </c>
      <c r="AU161" s="237" t="s">
        <v>80</v>
      </c>
      <c r="AV161" s="13" t="s">
        <v>80</v>
      </c>
      <c r="AW161" s="13" t="s">
        <v>32</v>
      </c>
      <c r="AX161" s="13" t="s">
        <v>71</v>
      </c>
      <c r="AY161" s="237" t="s">
        <v>253</v>
      </c>
    </row>
    <row r="162" s="13" customFormat="1">
      <c r="A162" s="13"/>
      <c r="B162" s="226"/>
      <c r="C162" s="227"/>
      <c r="D162" s="228" t="s">
        <v>263</v>
      </c>
      <c r="E162" s="229" t="s">
        <v>19</v>
      </c>
      <c r="F162" s="230" t="s">
        <v>519</v>
      </c>
      <c r="G162" s="227"/>
      <c r="H162" s="231">
        <v>41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263</v>
      </c>
      <c r="AU162" s="237" t="s">
        <v>80</v>
      </c>
      <c r="AV162" s="13" t="s">
        <v>80</v>
      </c>
      <c r="AW162" s="13" t="s">
        <v>32</v>
      </c>
      <c r="AX162" s="13" t="s">
        <v>71</v>
      </c>
      <c r="AY162" s="237" t="s">
        <v>253</v>
      </c>
    </row>
    <row r="163" s="15" customFormat="1">
      <c r="A163" s="15"/>
      <c r="B163" s="259"/>
      <c r="C163" s="260"/>
      <c r="D163" s="228" t="s">
        <v>263</v>
      </c>
      <c r="E163" s="261" t="s">
        <v>19</v>
      </c>
      <c r="F163" s="262" t="s">
        <v>344</v>
      </c>
      <c r="G163" s="260"/>
      <c r="H163" s="263">
        <v>41.180999999999997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263</v>
      </c>
      <c r="AU163" s="269" t="s">
        <v>80</v>
      </c>
      <c r="AV163" s="15" t="s">
        <v>261</v>
      </c>
      <c r="AW163" s="15" t="s">
        <v>32</v>
      </c>
      <c r="AX163" s="15" t="s">
        <v>78</v>
      </c>
      <c r="AY163" s="269" t="s">
        <v>253</v>
      </c>
    </row>
    <row r="164" s="2" customFormat="1" ht="62.7" customHeight="1">
      <c r="A164" s="39"/>
      <c r="B164" s="40"/>
      <c r="C164" s="213" t="s">
        <v>520</v>
      </c>
      <c r="D164" s="213" t="s">
        <v>256</v>
      </c>
      <c r="E164" s="214" t="s">
        <v>521</v>
      </c>
      <c r="F164" s="215" t="s">
        <v>522</v>
      </c>
      <c r="G164" s="216" t="s">
        <v>332</v>
      </c>
      <c r="H164" s="217">
        <v>5.4400000000000004</v>
      </c>
      <c r="I164" s="218"/>
      <c r="J164" s="219">
        <f>ROUND(I164*H164,2)</f>
        <v>0</v>
      </c>
      <c r="K164" s="215" t="s">
        <v>260</v>
      </c>
      <c r="L164" s="45"/>
      <c r="M164" s="220" t="s">
        <v>19</v>
      </c>
      <c r="N164" s="221" t="s">
        <v>42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261</v>
      </c>
      <c r="AT164" s="224" t="s">
        <v>256</v>
      </c>
      <c r="AU164" s="224" t="s">
        <v>80</v>
      </c>
      <c r="AY164" s="18" t="s">
        <v>253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78</v>
      </c>
      <c r="BK164" s="225">
        <f>ROUND(I164*H164,2)</f>
        <v>0</v>
      </c>
      <c r="BL164" s="18" t="s">
        <v>261</v>
      </c>
      <c r="BM164" s="224" t="s">
        <v>523</v>
      </c>
    </row>
    <row r="165" s="13" customFormat="1">
      <c r="A165" s="13"/>
      <c r="B165" s="226"/>
      <c r="C165" s="227"/>
      <c r="D165" s="228" t="s">
        <v>263</v>
      </c>
      <c r="E165" s="229" t="s">
        <v>19</v>
      </c>
      <c r="F165" s="230" t="s">
        <v>524</v>
      </c>
      <c r="G165" s="227"/>
      <c r="H165" s="231">
        <v>5.4400000000000004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263</v>
      </c>
      <c r="AU165" s="237" t="s">
        <v>80</v>
      </c>
      <c r="AV165" s="13" t="s">
        <v>80</v>
      </c>
      <c r="AW165" s="13" t="s">
        <v>32</v>
      </c>
      <c r="AX165" s="13" t="s">
        <v>78</v>
      </c>
      <c r="AY165" s="237" t="s">
        <v>253</v>
      </c>
    </row>
    <row r="166" s="2" customFormat="1" ht="78" customHeight="1">
      <c r="A166" s="39"/>
      <c r="B166" s="40"/>
      <c r="C166" s="213" t="s">
        <v>525</v>
      </c>
      <c r="D166" s="213" t="s">
        <v>256</v>
      </c>
      <c r="E166" s="214" t="s">
        <v>526</v>
      </c>
      <c r="F166" s="215" t="s">
        <v>527</v>
      </c>
      <c r="G166" s="216" t="s">
        <v>332</v>
      </c>
      <c r="H166" s="217">
        <v>30.75</v>
      </c>
      <c r="I166" s="218"/>
      <c r="J166" s="219">
        <f>ROUND(I166*H166,2)</f>
        <v>0</v>
      </c>
      <c r="K166" s="215" t="s">
        <v>260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261</v>
      </c>
      <c r="AT166" s="224" t="s">
        <v>256</v>
      </c>
      <c r="AU166" s="224" t="s">
        <v>80</v>
      </c>
      <c r="AY166" s="18" t="s">
        <v>253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261</v>
      </c>
      <c r="BM166" s="224" t="s">
        <v>528</v>
      </c>
    </row>
    <row r="167" s="13" customFormat="1">
      <c r="A167" s="13"/>
      <c r="B167" s="226"/>
      <c r="C167" s="227"/>
      <c r="D167" s="228" t="s">
        <v>263</v>
      </c>
      <c r="E167" s="229" t="s">
        <v>19</v>
      </c>
      <c r="F167" s="230" t="s">
        <v>529</v>
      </c>
      <c r="G167" s="227"/>
      <c r="H167" s="231">
        <v>30.75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263</v>
      </c>
      <c r="AU167" s="237" t="s">
        <v>80</v>
      </c>
      <c r="AV167" s="13" t="s">
        <v>80</v>
      </c>
      <c r="AW167" s="13" t="s">
        <v>32</v>
      </c>
      <c r="AX167" s="13" t="s">
        <v>78</v>
      </c>
      <c r="AY167" s="237" t="s">
        <v>253</v>
      </c>
    </row>
    <row r="168" s="2" customFormat="1" ht="49.05" customHeight="1">
      <c r="A168" s="39"/>
      <c r="B168" s="40"/>
      <c r="C168" s="213" t="s">
        <v>530</v>
      </c>
      <c r="D168" s="213" t="s">
        <v>256</v>
      </c>
      <c r="E168" s="214" t="s">
        <v>366</v>
      </c>
      <c r="F168" s="215" t="s">
        <v>367</v>
      </c>
      <c r="G168" s="216" t="s">
        <v>332</v>
      </c>
      <c r="H168" s="217">
        <v>0.18099999999999999</v>
      </c>
      <c r="I168" s="218"/>
      <c r="J168" s="219">
        <f>ROUND(I168*H168,2)</f>
        <v>0</v>
      </c>
      <c r="K168" s="215" t="s">
        <v>260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261</v>
      </c>
      <c r="AT168" s="224" t="s">
        <v>256</v>
      </c>
      <c r="AU168" s="224" t="s">
        <v>80</v>
      </c>
      <c r="AY168" s="18" t="s">
        <v>253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261</v>
      </c>
      <c r="BM168" s="224" t="s">
        <v>531</v>
      </c>
    </row>
    <row r="169" s="2" customFormat="1" ht="49.05" customHeight="1">
      <c r="A169" s="39"/>
      <c r="B169" s="40"/>
      <c r="C169" s="213" t="s">
        <v>532</v>
      </c>
      <c r="D169" s="213" t="s">
        <v>256</v>
      </c>
      <c r="E169" s="214" t="s">
        <v>533</v>
      </c>
      <c r="F169" s="215" t="s">
        <v>534</v>
      </c>
      <c r="G169" s="216" t="s">
        <v>332</v>
      </c>
      <c r="H169" s="217">
        <v>5.4400000000000004</v>
      </c>
      <c r="I169" s="218"/>
      <c r="J169" s="219">
        <f>ROUND(I169*H169,2)</f>
        <v>0</v>
      </c>
      <c r="K169" s="215" t="s">
        <v>260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313</v>
      </c>
      <c r="AT169" s="224" t="s">
        <v>256</v>
      </c>
      <c r="AU169" s="224" t="s">
        <v>80</v>
      </c>
      <c r="AY169" s="18" t="s">
        <v>253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78</v>
      </c>
      <c r="BK169" s="225">
        <f>ROUND(I169*H169,2)</f>
        <v>0</v>
      </c>
      <c r="BL169" s="18" t="s">
        <v>313</v>
      </c>
      <c r="BM169" s="224" t="s">
        <v>535</v>
      </c>
    </row>
    <row r="170" s="13" customFormat="1">
      <c r="A170" s="13"/>
      <c r="B170" s="226"/>
      <c r="C170" s="227"/>
      <c r="D170" s="228" t="s">
        <v>263</v>
      </c>
      <c r="E170" s="229" t="s">
        <v>19</v>
      </c>
      <c r="F170" s="230" t="s">
        <v>536</v>
      </c>
      <c r="G170" s="227"/>
      <c r="H170" s="231">
        <v>5.4400000000000004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263</v>
      </c>
      <c r="AU170" s="237" t="s">
        <v>80</v>
      </c>
      <c r="AV170" s="13" t="s">
        <v>80</v>
      </c>
      <c r="AW170" s="13" t="s">
        <v>32</v>
      </c>
      <c r="AX170" s="13" t="s">
        <v>78</v>
      </c>
      <c r="AY170" s="237" t="s">
        <v>253</v>
      </c>
    </row>
    <row r="171" s="2" customFormat="1" ht="49.05" customHeight="1">
      <c r="A171" s="39"/>
      <c r="B171" s="40"/>
      <c r="C171" s="213" t="s">
        <v>537</v>
      </c>
      <c r="D171" s="213" t="s">
        <v>256</v>
      </c>
      <c r="E171" s="214" t="s">
        <v>538</v>
      </c>
      <c r="F171" s="215" t="s">
        <v>539</v>
      </c>
      <c r="G171" s="216" t="s">
        <v>332</v>
      </c>
      <c r="H171" s="217">
        <v>41</v>
      </c>
      <c r="I171" s="218"/>
      <c r="J171" s="219">
        <f>ROUND(I171*H171,2)</f>
        <v>0</v>
      </c>
      <c r="K171" s="215" t="s">
        <v>260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313</v>
      </c>
      <c r="AT171" s="224" t="s">
        <v>256</v>
      </c>
      <c r="AU171" s="224" t="s">
        <v>80</v>
      </c>
      <c r="AY171" s="18" t="s">
        <v>253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313</v>
      </c>
      <c r="BM171" s="224" t="s">
        <v>540</v>
      </c>
    </row>
    <row r="172" s="13" customFormat="1">
      <c r="A172" s="13"/>
      <c r="B172" s="226"/>
      <c r="C172" s="227"/>
      <c r="D172" s="228" t="s">
        <v>263</v>
      </c>
      <c r="E172" s="229" t="s">
        <v>19</v>
      </c>
      <c r="F172" s="230" t="s">
        <v>541</v>
      </c>
      <c r="G172" s="227"/>
      <c r="H172" s="231">
        <v>41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263</v>
      </c>
      <c r="AU172" s="237" t="s">
        <v>80</v>
      </c>
      <c r="AV172" s="13" t="s">
        <v>80</v>
      </c>
      <c r="AW172" s="13" t="s">
        <v>32</v>
      </c>
      <c r="AX172" s="13" t="s">
        <v>78</v>
      </c>
      <c r="AY172" s="237" t="s">
        <v>253</v>
      </c>
    </row>
    <row r="173" s="2" customFormat="1" ht="78" customHeight="1">
      <c r="A173" s="39"/>
      <c r="B173" s="40"/>
      <c r="C173" s="213" t="s">
        <v>542</v>
      </c>
      <c r="D173" s="213" t="s">
        <v>256</v>
      </c>
      <c r="E173" s="214" t="s">
        <v>370</v>
      </c>
      <c r="F173" s="215" t="s">
        <v>371</v>
      </c>
      <c r="G173" s="216" t="s">
        <v>332</v>
      </c>
      <c r="H173" s="217">
        <v>0.35199999999999998</v>
      </c>
      <c r="I173" s="218"/>
      <c r="J173" s="219">
        <f>ROUND(I173*H173,2)</f>
        <v>0</v>
      </c>
      <c r="K173" s="215" t="s">
        <v>260</v>
      </c>
      <c r="L173" s="45"/>
      <c r="M173" s="220" t="s">
        <v>19</v>
      </c>
      <c r="N173" s="221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261</v>
      </c>
      <c r="AT173" s="224" t="s">
        <v>256</v>
      </c>
      <c r="AU173" s="224" t="s">
        <v>80</v>
      </c>
      <c r="AY173" s="18" t="s">
        <v>253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78</v>
      </c>
      <c r="BK173" s="225">
        <f>ROUND(I173*H173,2)</f>
        <v>0</v>
      </c>
      <c r="BL173" s="18" t="s">
        <v>261</v>
      </c>
      <c r="BM173" s="224" t="s">
        <v>543</v>
      </c>
    </row>
    <row r="174" s="14" customFormat="1">
      <c r="A174" s="14"/>
      <c r="B174" s="249"/>
      <c r="C174" s="250"/>
      <c r="D174" s="228" t="s">
        <v>263</v>
      </c>
      <c r="E174" s="251" t="s">
        <v>19</v>
      </c>
      <c r="F174" s="252" t="s">
        <v>373</v>
      </c>
      <c r="G174" s="250"/>
      <c r="H174" s="251" t="s">
        <v>19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263</v>
      </c>
      <c r="AU174" s="258" t="s">
        <v>80</v>
      </c>
      <c r="AV174" s="14" t="s">
        <v>78</v>
      </c>
      <c r="AW174" s="14" t="s">
        <v>32</v>
      </c>
      <c r="AX174" s="14" t="s">
        <v>71</v>
      </c>
      <c r="AY174" s="258" t="s">
        <v>253</v>
      </c>
    </row>
    <row r="175" s="13" customFormat="1">
      <c r="A175" s="13"/>
      <c r="B175" s="226"/>
      <c r="C175" s="227"/>
      <c r="D175" s="228" t="s">
        <v>263</v>
      </c>
      <c r="E175" s="229" t="s">
        <v>19</v>
      </c>
      <c r="F175" s="230" t="s">
        <v>544</v>
      </c>
      <c r="G175" s="227"/>
      <c r="H175" s="231">
        <v>0.35199999999999998</v>
      </c>
      <c r="I175" s="232"/>
      <c r="J175" s="227"/>
      <c r="K175" s="227"/>
      <c r="L175" s="233"/>
      <c r="M175" s="270"/>
      <c r="N175" s="271"/>
      <c r="O175" s="271"/>
      <c r="P175" s="271"/>
      <c r="Q175" s="271"/>
      <c r="R175" s="271"/>
      <c r="S175" s="271"/>
      <c r="T175" s="27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263</v>
      </c>
      <c r="AU175" s="237" t="s">
        <v>80</v>
      </c>
      <c r="AV175" s="13" t="s">
        <v>80</v>
      </c>
      <c r="AW175" s="13" t="s">
        <v>32</v>
      </c>
      <c r="AX175" s="13" t="s">
        <v>78</v>
      </c>
      <c r="AY175" s="237" t="s">
        <v>253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oCTFsEscIbwDcPiqY0se6vWPyXCtP0OOzqUXsJAMeDE1fHRSdHZpVF/59RnfXnU5t4AXXUl4ydFVxs/3kFlgnA==" hashValue="8pbAcw/TiVmNKKUbYmgZnDgmBJ2DeTtkHy0BBsK1lffBreEChoYecAnnJQb74h5coWbz8ul9CwkcZfWUsU5BZQ==" algorithmName="SHA-512" password="CC35"/>
  <autoFilter ref="C86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545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ROUND((SUM(BE85:BE160)),  2)</f>
        <v>0</v>
      </c>
      <c r="G35" s="39"/>
      <c r="H35" s="39"/>
      <c r="I35" s="158">
        <v>0.20999999999999999</v>
      </c>
      <c r="J35" s="157">
        <f>ROUND(((SUM(BE85:BE160))*I35),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ROUND((SUM(BF85:BF160)),  2)</f>
        <v>0</v>
      </c>
      <c r="G36" s="39"/>
      <c r="H36" s="39"/>
      <c r="I36" s="158">
        <v>0.14999999999999999</v>
      </c>
      <c r="J36" s="157">
        <f>ROUND(((SUM(BF85:BF160))*I36),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ROUND((SUM(BG85:BG160)),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ROUND((SUM(BH85:BH160)),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ROUND((SUM(BI85:BI160)),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01.4 - SO 01.4 - km 393,650 – 394,095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01.4 - SO 01.4 - km 393,650 – 394,095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SUM(P86:P160)</f>
        <v>0</v>
      </c>
      <c r="Q85" s="97"/>
      <c r="R85" s="194">
        <f>SUM(R86:R160)</f>
        <v>50.256689999999999</v>
      </c>
      <c r="S85" s="97"/>
      <c r="T85" s="195">
        <f>SUM(T86:T160)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SUM(BK86:BK160)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445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547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548</v>
      </c>
      <c r="G87" s="227"/>
      <c r="H87" s="231">
        <v>445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265</v>
      </c>
      <c r="F88" s="215" t="s">
        <v>266</v>
      </c>
      <c r="G88" s="216" t="s">
        <v>259</v>
      </c>
      <c r="H88" s="217">
        <v>445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549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548</v>
      </c>
      <c r="G89" s="227"/>
      <c r="H89" s="231">
        <v>445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49.05" customHeight="1">
      <c r="A90" s="39"/>
      <c r="B90" s="40"/>
      <c r="C90" s="213" t="s">
        <v>268</v>
      </c>
      <c r="D90" s="213" t="s">
        <v>256</v>
      </c>
      <c r="E90" s="214" t="s">
        <v>550</v>
      </c>
      <c r="F90" s="215" t="s">
        <v>551</v>
      </c>
      <c r="G90" s="216" t="s">
        <v>259</v>
      </c>
      <c r="H90" s="217">
        <v>6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552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553</v>
      </c>
      <c r="G91" s="227"/>
      <c r="H91" s="231">
        <v>6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49.05" customHeight="1">
      <c r="A92" s="39"/>
      <c r="B92" s="40"/>
      <c r="C92" s="213" t="s">
        <v>261</v>
      </c>
      <c r="D92" s="213" t="s">
        <v>256</v>
      </c>
      <c r="E92" s="214" t="s">
        <v>554</v>
      </c>
      <c r="F92" s="215" t="s">
        <v>555</v>
      </c>
      <c r="G92" s="216" t="s">
        <v>259</v>
      </c>
      <c r="H92" s="217">
        <v>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556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557</v>
      </c>
      <c r="G93" s="227"/>
      <c r="H93" s="231">
        <v>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16.5" customHeight="1">
      <c r="A94" s="39"/>
      <c r="B94" s="40"/>
      <c r="C94" s="238" t="s">
        <v>254</v>
      </c>
      <c r="D94" s="238" t="s">
        <v>273</v>
      </c>
      <c r="E94" s="239" t="s">
        <v>558</v>
      </c>
      <c r="F94" s="240" t="s">
        <v>559</v>
      </c>
      <c r="G94" s="241" t="s">
        <v>259</v>
      </c>
      <c r="H94" s="242">
        <v>6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0.06021</v>
      </c>
      <c r="R94" s="222">
        <f>Q94*H94</f>
        <v>0.36126000000000003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560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561</v>
      </c>
      <c r="G95" s="227"/>
      <c r="H95" s="231">
        <v>6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16.5" customHeight="1">
      <c r="A96" s="39"/>
      <c r="B96" s="40"/>
      <c r="C96" s="238" t="s">
        <v>281</v>
      </c>
      <c r="D96" s="238" t="s">
        <v>273</v>
      </c>
      <c r="E96" s="239" t="s">
        <v>562</v>
      </c>
      <c r="F96" s="240" t="s">
        <v>563</v>
      </c>
      <c r="G96" s="241" t="s">
        <v>259</v>
      </c>
      <c r="H96" s="242">
        <v>6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0.064979999999999996</v>
      </c>
      <c r="R96" s="222">
        <f>Q96*H96</f>
        <v>0.38988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564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561</v>
      </c>
      <c r="G97" s="227"/>
      <c r="H97" s="231">
        <v>6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37.8" customHeight="1">
      <c r="A98" s="39"/>
      <c r="B98" s="40"/>
      <c r="C98" s="213" t="s">
        <v>285</v>
      </c>
      <c r="D98" s="213" t="s">
        <v>256</v>
      </c>
      <c r="E98" s="214" t="s">
        <v>269</v>
      </c>
      <c r="F98" s="215" t="s">
        <v>270</v>
      </c>
      <c r="G98" s="216" t="s">
        <v>271</v>
      </c>
      <c r="H98" s="217">
        <v>1665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565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566</v>
      </c>
      <c r="G99" s="227"/>
      <c r="H99" s="231">
        <v>1665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16.5" customHeight="1">
      <c r="A100" s="39"/>
      <c r="B100" s="40"/>
      <c r="C100" s="238" t="s">
        <v>276</v>
      </c>
      <c r="D100" s="238" t="s">
        <v>273</v>
      </c>
      <c r="E100" s="239" t="s">
        <v>274</v>
      </c>
      <c r="F100" s="240" t="s">
        <v>275</v>
      </c>
      <c r="G100" s="241" t="s">
        <v>271</v>
      </c>
      <c r="H100" s="242">
        <v>1665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0.00021000000000000001</v>
      </c>
      <c r="R100" s="222">
        <f>Q100*H100</f>
        <v>0.34965000000000002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567</v>
      </c>
    </row>
    <row r="101" s="2" customFormat="1" ht="37.8" customHeight="1">
      <c r="A101" s="39"/>
      <c r="B101" s="40"/>
      <c r="C101" s="213" t="s">
        <v>293</v>
      </c>
      <c r="D101" s="213" t="s">
        <v>256</v>
      </c>
      <c r="E101" s="214" t="s">
        <v>278</v>
      </c>
      <c r="F101" s="215" t="s">
        <v>279</v>
      </c>
      <c r="G101" s="216" t="s">
        <v>271</v>
      </c>
      <c r="H101" s="217">
        <v>330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568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569</v>
      </c>
      <c r="G102" s="227"/>
      <c r="H102" s="231">
        <v>330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16.5" customHeight="1">
      <c r="A103" s="39"/>
      <c r="B103" s="40"/>
      <c r="C103" s="238" t="s">
        <v>224</v>
      </c>
      <c r="D103" s="238" t="s">
        <v>273</v>
      </c>
      <c r="E103" s="239" t="s">
        <v>282</v>
      </c>
      <c r="F103" s="240" t="s">
        <v>283</v>
      </c>
      <c r="G103" s="241" t="s">
        <v>271</v>
      </c>
      <c r="H103" s="242">
        <v>330</v>
      </c>
      <c r="I103" s="243"/>
      <c r="J103" s="244">
        <f>ROUND(I103*H103,2)</f>
        <v>0</v>
      </c>
      <c r="K103" s="240" t="s">
        <v>260</v>
      </c>
      <c r="L103" s="245"/>
      <c r="M103" s="246" t="s">
        <v>19</v>
      </c>
      <c r="N103" s="247" t="s">
        <v>42</v>
      </c>
      <c r="O103" s="85"/>
      <c r="P103" s="222">
        <f>O103*H103</f>
        <v>0</v>
      </c>
      <c r="Q103" s="222">
        <v>0.00123</v>
      </c>
      <c r="R103" s="222">
        <f>Q103*H103</f>
        <v>0.40589999999999998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276</v>
      </c>
      <c r="AT103" s="224" t="s">
        <v>273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570</v>
      </c>
    </row>
    <row r="104" s="2" customFormat="1" ht="55.5" customHeight="1">
      <c r="A104" s="39"/>
      <c r="B104" s="40"/>
      <c r="C104" s="213" t="s">
        <v>302</v>
      </c>
      <c r="D104" s="213" t="s">
        <v>256</v>
      </c>
      <c r="E104" s="214" t="s">
        <v>286</v>
      </c>
      <c r="F104" s="215" t="s">
        <v>287</v>
      </c>
      <c r="G104" s="216" t="s">
        <v>288</v>
      </c>
      <c r="H104" s="217">
        <v>6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571</v>
      </c>
    </row>
    <row r="105" s="2" customFormat="1" ht="62.7" customHeight="1">
      <c r="A105" s="39"/>
      <c r="B105" s="40"/>
      <c r="C105" s="213" t="s">
        <v>306</v>
      </c>
      <c r="D105" s="213" t="s">
        <v>256</v>
      </c>
      <c r="E105" s="214" t="s">
        <v>384</v>
      </c>
      <c r="F105" s="215" t="s">
        <v>385</v>
      </c>
      <c r="G105" s="216" t="s">
        <v>288</v>
      </c>
      <c r="H105" s="217">
        <v>4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572</v>
      </c>
    </row>
    <row r="106" s="2" customFormat="1" ht="66.75" customHeight="1">
      <c r="A106" s="39"/>
      <c r="B106" s="40"/>
      <c r="C106" s="213" t="s">
        <v>310</v>
      </c>
      <c r="D106" s="213" t="s">
        <v>256</v>
      </c>
      <c r="E106" s="214" t="s">
        <v>573</v>
      </c>
      <c r="F106" s="215" t="s">
        <v>574</v>
      </c>
      <c r="G106" s="216" t="s">
        <v>288</v>
      </c>
      <c r="H106" s="217">
        <v>3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575</v>
      </c>
    </row>
    <row r="107" s="2" customFormat="1" ht="37.8" customHeight="1">
      <c r="A107" s="39"/>
      <c r="B107" s="40"/>
      <c r="C107" s="213" t="s">
        <v>315</v>
      </c>
      <c r="D107" s="213" t="s">
        <v>256</v>
      </c>
      <c r="E107" s="214" t="s">
        <v>297</v>
      </c>
      <c r="F107" s="215" t="s">
        <v>298</v>
      </c>
      <c r="G107" s="216" t="s">
        <v>259</v>
      </c>
      <c r="H107" s="217">
        <v>1090</v>
      </c>
      <c r="I107" s="218"/>
      <c r="J107" s="219">
        <f>ROUND(I107*H107,2)</f>
        <v>0</v>
      </c>
      <c r="K107" s="215" t="s">
        <v>299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576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577</v>
      </c>
      <c r="G108" s="227"/>
      <c r="H108" s="231">
        <v>1090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49.05" customHeight="1">
      <c r="A109" s="39"/>
      <c r="B109" s="40"/>
      <c r="C109" s="213" t="s">
        <v>8</v>
      </c>
      <c r="D109" s="213" t="s">
        <v>256</v>
      </c>
      <c r="E109" s="214" t="s">
        <v>307</v>
      </c>
      <c r="F109" s="215" t="s">
        <v>308</v>
      </c>
      <c r="G109" s="216" t="s">
        <v>288</v>
      </c>
      <c r="H109" s="217">
        <v>1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578</v>
      </c>
    </row>
    <row r="110" s="2" customFormat="1" ht="49.05" customHeight="1">
      <c r="A110" s="39"/>
      <c r="B110" s="40"/>
      <c r="C110" s="213" t="s">
        <v>323</v>
      </c>
      <c r="D110" s="213" t="s">
        <v>256</v>
      </c>
      <c r="E110" s="214" t="s">
        <v>303</v>
      </c>
      <c r="F110" s="215" t="s">
        <v>304</v>
      </c>
      <c r="G110" s="216" t="s">
        <v>288</v>
      </c>
      <c r="H110" s="217">
        <v>1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579</v>
      </c>
    </row>
    <row r="111" s="2" customFormat="1" ht="24.15" customHeight="1">
      <c r="A111" s="39"/>
      <c r="B111" s="40"/>
      <c r="C111" s="213" t="s">
        <v>329</v>
      </c>
      <c r="D111" s="213" t="s">
        <v>256</v>
      </c>
      <c r="E111" s="214" t="s">
        <v>580</v>
      </c>
      <c r="F111" s="215" t="s">
        <v>581</v>
      </c>
      <c r="G111" s="216" t="s">
        <v>271</v>
      </c>
      <c r="H111" s="217">
        <v>2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582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583</v>
      </c>
      <c r="G112" s="227"/>
      <c r="H112" s="231">
        <v>2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78</v>
      </c>
      <c r="AY112" s="237" t="s">
        <v>253</v>
      </c>
    </row>
    <row r="113" s="2" customFormat="1" ht="16.5" customHeight="1">
      <c r="A113" s="39"/>
      <c r="B113" s="40"/>
      <c r="C113" s="213" t="s">
        <v>336</v>
      </c>
      <c r="D113" s="213" t="s">
        <v>256</v>
      </c>
      <c r="E113" s="214" t="s">
        <v>464</v>
      </c>
      <c r="F113" s="215" t="s">
        <v>465</v>
      </c>
      <c r="G113" s="216" t="s">
        <v>271</v>
      </c>
      <c r="H113" s="217">
        <v>1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313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313</v>
      </c>
      <c r="BM113" s="224" t="s">
        <v>584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585</v>
      </c>
      <c r="G114" s="227"/>
      <c r="H114" s="231">
        <v>1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16.5" customHeight="1">
      <c r="A115" s="39"/>
      <c r="B115" s="40"/>
      <c r="C115" s="213" t="s">
        <v>345</v>
      </c>
      <c r="D115" s="213" t="s">
        <v>256</v>
      </c>
      <c r="E115" s="214" t="s">
        <v>469</v>
      </c>
      <c r="F115" s="215" t="s">
        <v>470</v>
      </c>
      <c r="G115" s="216" t="s">
        <v>271</v>
      </c>
      <c r="H115" s="217">
        <v>1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313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313</v>
      </c>
      <c r="BM115" s="224" t="s">
        <v>586</v>
      </c>
    </row>
    <row r="116" s="2" customFormat="1" ht="33" customHeight="1">
      <c r="A116" s="39"/>
      <c r="B116" s="40"/>
      <c r="C116" s="213" t="s">
        <v>350</v>
      </c>
      <c r="D116" s="213" t="s">
        <v>256</v>
      </c>
      <c r="E116" s="214" t="s">
        <v>311</v>
      </c>
      <c r="F116" s="215" t="s">
        <v>312</v>
      </c>
      <c r="G116" s="216" t="s">
        <v>271</v>
      </c>
      <c r="H116" s="217">
        <v>12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313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313</v>
      </c>
      <c r="BM116" s="224" t="s">
        <v>587</v>
      </c>
    </row>
    <row r="117" s="2" customFormat="1" ht="16.5" customHeight="1">
      <c r="A117" s="39"/>
      <c r="B117" s="40"/>
      <c r="C117" s="213" t="s">
        <v>7</v>
      </c>
      <c r="D117" s="213" t="s">
        <v>256</v>
      </c>
      <c r="E117" s="214" t="s">
        <v>316</v>
      </c>
      <c r="F117" s="215" t="s">
        <v>317</v>
      </c>
      <c r="G117" s="216" t="s">
        <v>271</v>
      </c>
      <c r="H117" s="217">
        <v>12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313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313</v>
      </c>
      <c r="BM117" s="224" t="s">
        <v>588</v>
      </c>
    </row>
    <row r="118" s="2" customFormat="1" ht="24.15" customHeight="1">
      <c r="A118" s="39"/>
      <c r="B118" s="40"/>
      <c r="C118" s="213" t="s">
        <v>359</v>
      </c>
      <c r="D118" s="213" t="s">
        <v>256</v>
      </c>
      <c r="E118" s="214" t="s">
        <v>319</v>
      </c>
      <c r="F118" s="215" t="s">
        <v>320</v>
      </c>
      <c r="G118" s="216" t="s">
        <v>271</v>
      </c>
      <c r="H118" s="217">
        <v>119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589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590</v>
      </c>
      <c r="G119" s="227"/>
      <c r="H119" s="231">
        <v>119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16.5" customHeight="1">
      <c r="A120" s="39"/>
      <c r="B120" s="40"/>
      <c r="C120" s="213" t="s">
        <v>365</v>
      </c>
      <c r="D120" s="213" t="s">
        <v>256</v>
      </c>
      <c r="E120" s="214" t="s">
        <v>324</v>
      </c>
      <c r="F120" s="215" t="s">
        <v>325</v>
      </c>
      <c r="G120" s="216" t="s">
        <v>326</v>
      </c>
      <c r="H120" s="217">
        <v>0.45000000000000001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591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592</v>
      </c>
      <c r="G121" s="227"/>
      <c r="H121" s="231">
        <v>0.45000000000000001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101.25" customHeight="1">
      <c r="A122" s="39"/>
      <c r="B122" s="40"/>
      <c r="C122" s="213" t="s">
        <v>369</v>
      </c>
      <c r="D122" s="213" t="s">
        <v>256</v>
      </c>
      <c r="E122" s="214" t="s">
        <v>484</v>
      </c>
      <c r="F122" s="215" t="s">
        <v>485</v>
      </c>
      <c r="G122" s="216" t="s">
        <v>486</v>
      </c>
      <c r="H122" s="217">
        <v>32.5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593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594</v>
      </c>
      <c r="G123" s="227"/>
      <c r="H123" s="231">
        <v>25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71</v>
      </c>
      <c r="AY123" s="237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595</v>
      </c>
      <c r="G124" s="227"/>
      <c r="H124" s="231">
        <v>7.5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32.5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16.5" customHeight="1">
      <c r="A126" s="39"/>
      <c r="B126" s="40"/>
      <c r="C126" s="238" t="s">
        <v>468</v>
      </c>
      <c r="D126" s="238" t="s">
        <v>273</v>
      </c>
      <c r="E126" s="239" t="s">
        <v>491</v>
      </c>
      <c r="F126" s="240" t="s">
        <v>492</v>
      </c>
      <c r="G126" s="241" t="s">
        <v>332</v>
      </c>
      <c r="H126" s="242">
        <v>48.75</v>
      </c>
      <c r="I126" s="243"/>
      <c r="J126" s="244">
        <f>ROUND(I126*H126,2)</f>
        <v>0</v>
      </c>
      <c r="K126" s="240" t="s">
        <v>260</v>
      </c>
      <c r="L126" s="245"/>
      <c r="M126" s="246" t="s">
        <v>19</v>
      </c>
      <c r="N126" s="247" t="s">
        <v>42</v>
      </c>
      <c r="O126" s="85"/>
      <c r="P126" s="222">
        <f>O126*H126</f>
        <v>0</v>
      </c>
      <c r="Q126" s="222">
        <v>1</v>
      </c>
      <c r="R126" s="222">
        <f>Q126*H126</f>
        <v>48.75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276</v>
      </c>
      <c r="AT126" s="224" t="s">
        <v>273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596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597</v>
      </c>
      <c r="G127" s="227"/>
      <c r="H127" s="231">
        <v>48.75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24.15" customHeight="1">
      <c r="A128" s="39"/>
      <c r="B128" s="40"/>
      <c r="C128" s="213" t="s">
        <v>472</v>
      </c>
      <c r="D128" s="213" t="s">
        <v>256</v>
      </c>
      <c r="E128" s="214" t="s">
        <v>330</v>
      </c>
      <c r="F128" s="215" t="s">
        <v>331</v>
      </c>
      <c r="G128" s="216" t="s">
        <v>332</v>
      </c>
      <c r="H128" s="217">
        <v>28.814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598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340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599</v>
      </c>
      <c r="G130" s="227"/>
      <c r="H130" s="231">
        <v>28.814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44.25" customHeight="1">
      <c r="A131" s="39"/>
      <c r="B131" s="40"/>
      <c r="C131" s="213" t="s">
        <v>474</v>
      </c>
      <c r="D131" s="213" t="s">
        <v>256</v>
      </c>
      <c r="E131" s="214" t="s">
        <v>337</v>
      </c>
      <c r="F131" s="215" t="s">
        <v>338</v>
      </c>
      <c r="G131" s="216" t="s">
        <v>332</v>
      </c>
      <c r="H131" s="217">
        <v>57.729999999999997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600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340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599</v>
      </c>
      <c r="G133" s="227"/>
      <c r="H133" s="231">
        <v>28.814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71</v>
      </c>
      <c r="AY133" s="237" t="s">
        <v>253</v>
      </c>
    </row>
    <row r="134" s="14" customFormat="1">
      <c r="A134" s="14"/>
      <c r="B134" s="249"/>
      <c r="C134" s="250"/>
      <c r="D134" s="228" t="s">
        <v>263</v>
      </c>
      <c r="E134" s="251" t="s">
        <v>19</v>
      </c>
      <c r="F134" s="252" t="s">
        <v>342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263</v>
      </c>
      <c r="AU134" s="258" t="s">
        <v>71</v>
      </c>
      <c r="AV134" s="14" t="s">
        <v>78</v>
      </c>
      <c r="AW134" s="14" t="s">
        <v>32</v>
      </c>
      <c r="AX134" s="14" t="s">
        <v>71</v>
      </c>
      <c r="AY134" s="258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601</v>
      </c>
      <c r="G135" s="227"/>
      <c r="H135" s="231">
        <v>28.916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5" customFormat="1">
      <c r="A136" s="15"/>
      <c r="B136" s="259"/>
      <c r="C136" s="260"/>
      <c r="D136" s="228" t="s">
        <v>263</v>
      </c>
      <c r="E136" s="261" t="s">
        <v>19</v>
      </c>
      <c r="F136" s="262" t="s">
        <v>344</v>
      </c>
      <c r="G136" s="260"/>
      <c r="H136" s="263">
        <v>57.730000000000004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263</v>
      </c>
      <c r="AU136" s="269" t="s">
        <v>71</v>
      </c>
      <c r="AV136" s="15" t="s">
        <v>261</v>
      </c>
      <c r="AW136" s="15" t="s">
        <v>32</v>
      </c>
      <c r="AX136" s="15" t="s">
        <v>78</v>
      </c>
      <c r="AY136" s="269" t="s">
        <v>253</v>
      </c>
    </row>
    <row r="137" s="2" customFormat="1" ht="78" customHeight="1">
      <c r="A137" s="39"/>
      <c r="B137" s="40"/>
      <c r="C137" s="213" t="s">
        <v>476</v>
      </c>
      <c r="D137" s="213" t="s">
        <v>256</v>
      </c>
      <c r="E137" s="214" t="s">
        <v>602</v>
      </c>
      <c r="F137" s="215" t="s">
        <v>603</v>
      </c>
      <c r="G137" s="216" t="s">
        <v>332</v>
      </c>
      <c r="H137" s="217">
        <v>0.751</v>
      </c>
      <c r="I137" s="218"/>
      <c r="J137" s="219">
        <f>ROUND(I137*H137,2)</f>
        <v>0</v>
      </c>
      <c r="K137" s="215" t="s">
        <v>260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261</v>
      </c>
      <c r="AT137" s="224" t="s">
        <v>256</v>
      </c>
      <c r="AU137" s="224" t="s">
        <v>71</v>
      </c>
      <c r="AY137" s="18" t="s">
        <v>253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261</v>
      </c>
      <c r="BM137" s="224" t="s">
        <v>604</v>
      </c>
    </row>
    <row r="138" s="13" customFormat="1">
      <c r="A138" s="13"/>
      <c r="B138" s="226"/>
      <c r="C138" s="227"/>
      <c r="D138" s="228" t="s">
        <v>263</v>
      </c>
      <c r="E138" s="229" t="s">
        <v>19</v>
      </c>
      <c r="F138" s="230" t="s">
        <v>605</v>
      </c>
      <c r="G138" s="227"/>
      <c r="H138" s="231">
        <v>0.751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263</v>
      </c>
      <c r="AU138" s="237" t="s">
        <v>71</v>
      </c>
      <c r="AV138" s="13" t="s">
        <v>80</v>
      </c>
      <c r="AW138" s="13" t="s">
        <v>32</v>
      </c>
      <c r="AX138" s="13" t="s">
        <v>78</v>
      </c>
      <c r="AY138" s="237" t="s">
        <v>253</v>
      </c>
    </row>
    <row r="139" s="2" customFormat="1" ht="62.7" customHeight="1">
      <c r="A139" s="39"/>
      <c r="B139" s="40"/>
      <c r="C139" s="213" t="s">
        <v>479</v>
      </c>
      <c r="D139" s="213" t="s">
        <v>256</v>
      </c>
      <c r="E139" s="214" t="s">
        <v>346</v>
      </c>
      <c r="F139" s="215" t="s">
        <v>347</v>
      </c>
      <c r="G139" s="216" t="s">
        <v>332</v>
      </c>
      <c r="H139" s="217">
        <v>28.814</v>
      </c>
      <c r="I139" s="218"/>
      <c r="J139" s="219">
        <f>ROUND(I139*H139,2)</f>
        <v>0</v>
      </c>
      <c r="K139" s="215" t="s">
        <v>260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261</v>
      </c>
      <c r="AT139" s="224" t="s">
        <v>256</v>
      </c>
      <c r="AU139" s="224" t="s">
        <v>71</v>
      </c>
      <c r="AY139" s="18" t="s">
        <v>253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261</v>
      </c>
      <c r="BM139" s="224" t="s">
        <v>606</v>
      </c>
    </row>
    <row r="140" s="14" customFormat="1">
      <c r="A140" s="14"/>
      <c r="B140" s="249"/>
      <c r="C140" s="250"/>
      <c r="D140" s="228" t="s">
        <v>263</v>
      </c>
      <c r="E140" s="251" t="s">
        <v>19</v>
      </c>
      <c r="F140" s="252" t="s">
        <v>349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263</v>
      </c>
      <c r="AU140" s="258" t="s">
        <v>71</v>
      </c>
      <c r="AV140" s="14" t="s">
        <v>78</v>
      </c>
      <c r="AW140" s="14" t="s">
        <v>32</v>
      </c>
      <c r="AX140" s="14" t="s">
        <v>71</v>
      </c>
      <c r="AY140" s="258" t="s">
        <v>253</v>
      </c>
    </row>
    <row r="141" s="13" customFormat="1">
      <c r="A141" s="13"/>
      <c r="B141" s="226"/>
      <c r="C141" s="227"/>
      <c r="D141" s="228" t="s">
        <v>263</v>
      </c>
      <c r="E141" s="229" t="s">
        <v>19</v>
      </c>
      <c r="F141" s="230" t="s">
        <v>599</v>
      </c>
      <c r="G141" s="227"/>
      <c r="H141" s="231">
        <v>28.814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263</v>
      </c>
      <c r="AU141" s="237" t="s">
        <v>71</v>
      </c>
      <c r="AV141" s="13" t="s">
        <v>80</v>
      </c>
      <c r="AW141" s="13" t="s">
        <v>32</v>
      </c>
      <c r="AX141" s="13" t="s">
        <v>78</v>
      </c>
      <c r="AY141" s="237" t="s">
        <v>253</v>
      </c>
    </row>
    <row r="142" s="2" customFormat="1" ht="62.7" customHeight="1">
      <c r="A142" s="39"/>
      <c r="B142" s="40"/>
      <c r="C142" s="213" t="s">
        <v>483</v>
      </c>
      <c r="D142" s="213" t="s">
        <v>256</v>
      </c>
      <c r="E142" s="214" t="s">
        <v>351</v>
      </c>
      <c r="F142" s="215" t="s">
        <v>352</v>
      </c>
      <c r="G142" s="216" t="s">
        <v>332</v>
      </c>
      <c r="H142" s="217">
        <v>28.916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607</v>
      </c>
    </row>
    <row r="143" s="14" customFormat="1">
      <c r="A143" s="14"/>
      <c r="B143" s="249"/>
      <c r="C143" s="250"/>
      <c r="D143" s="228" t="s">
        <v>263</v>
      </c>
      <c r="E143" s="251" t="s">
        <v>19</v>
      </c>
      <c r="F143" s="252" t="s">
        <v>342</v>
      </c>
      <c r="G143" s="250"/>
      <c r="H143" s="251" t="s">
        <v>19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263</v>
      </c>
      <c r="AU143" s="258" t="s">
        <v>71</v>
      </c>
      <c r="AV143" s="14" t="s">
        <v>78</v>
      </c>
      <c r="AW143" s="14" t="s">
        <v>32</v>
      </c>
      <c r="AX143" s="14" t="s">
        <v>71</v>
      </c>
      <c r="AY143" s="258" t="s">
        <v>253</v>
      </c>
    </row>
    <row r="144" s="13" customFormat="1">
      <c r="A144" s="13"/>
      <c r="B144" s="226"/>
      <c r="C144" s="227"/>
      <c r="D144" s="228" t="s">
        <v>263</v>
      </c>
      <c r="E144" s="229" t="s">
        <v>19</v>
      </c>
      <c r="F144" s="230" t="s">
        <v>601</v>
      </c>
      <c r="G144" s="227"/>
      <c r="H144" s="231">
        <v>28.916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263</v>
      </c>
      <c r="AU144" s="237" t="s">
        <v>71</v>
      </c>
      <c r="AV144" s="13" t="s">
        <v>80</v>
      </c>
      <c r="AW144" s="13" t="s">
        <v>32</v>
      </c>
      <c r="AX144" s="13" t="s">
        <v>78</v>
      </c>
      <c r="AY144" s="237" t="s">
        <v>253</v>
      </c>
    </row>
    <row r="145" s="2" customFormat="1" ht="55.5" customHeight="1">
      <c r="A145" s="39"/>
      <c r="B145" s="40"/>
      <c r="C145" s="213" t="s">
        <v>490</v>
      </c>
      <c r="D145" s="213" t="s">
        <v>256</v>
      </c>
      <c r="E145" s="214" t="s">
        <v>354</v>
      </c>
      <c r="F145" s="215" t="s">
        <v>355</v>
      </c>
      <c r="G145" s="216" t="s">
        <v>332</v>
      </c>
      <c r="H145" s="217">
        <v>0.40600000000000003</v>
      </c>
      <c r="I145" s="218"/>
      <c r="J145" s="219">
        <f>ROUND(I145*H145,2)</f>
        <v>0</v>
      </c>
      <c r="K145" s="215" t="s">
        <v>260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261</v>
      </c>
      <c r="AT145" s="224" t="s">
        <v>256</v>
      </c>
      <c r="AU145" s="224" t="s">
        <v>71</v>
      </c>
      <c r="AY145" s="18" t="s">
        <v>253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261</v>
      </c>
      <c r="BM145" s="224" t="s">
        <v>608</v>
      </c>
    </row>
    <row r="146" s="14" customFormat="1">
      <c r="A146" s="14"/>
      <c r="B146" s="249"/>
      <c r="C146" s="250"/>
      <c r="D146" s="228" t="s">
        <v>263</v>
      </c>
      <c r="E146" s="251" t="s">
        <v>19</v>
      </c>
      <c r="F146" s="252" t="s">
        <v>357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263</v>
      </c>
      <c r="AU146" s="258" t="s">
        <v>71</v>
      </c>
      <c r="AV146" s="14" t="s">
        <v>78</v>
      </c>
      <c r="AW146" s="14" t="s">
        <v>32</v>
      </c>
      <c r="AX146" s="14" t="s">
        <v>71</v>
      </c>
      <c r="AY146" s="258" t="s">
        <v>253</v>
      </c>
    </row>
    <row r="147" s="13" customFormat="1">
      <c r="A147" s="13"/>
      <c r="B147" s="226"/>
      <c r="C147" s="227"/>
      <c r="D147" s="228" t="s">
        <v>263</v>
      </c>
      <c r="E147" s="229" t="s">
        <v>19</v>
      </c>
      <c r="F147" s="230" t="s">
        <v>609</v>
      </c>
      <c r="G147" s="227"/>
      <c r="H147" s="231">
        <v>0.40600000000000003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263</v>
      </c>
      <c r="AU147" s="237" t="s">
        <v>71</v>
      </c>
      <c r="AV147" s="13" t="s">
        <v>80</v>
      </c>
      <c r="AW147" s="13" t="s">
        <v>32</v>
      </c>
      <c r="AX147" s="13" t="s">
        <v>71</v>
      </c>
      <c r="AY147" s="237" t="s">
        <v>253</v>
      </c>
    </row>
    <row r="148" s="15" customFormat="1">
      <c r="A148" s="15"/>
      <c r="B148" s="259"/>
      <c r="C148" s="260"/>
      <c r="D148" s="228" t="s">
        <v>263</v>
      </c>
      <c r="E148" s="261" t="s">
        <v>19</v>
      </c>
      <c r="F148" s="262" t="s">
        <v>344</v>
      </c>
      <c r="G148" s="260"/>
      <c r="H148" s="263">
        <v>0.40600000000000003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263</v>
      </c>
      <c r="AU148" s="269" t="s">
        <v>71</v>
      </c>
      <c r="AV148" s="15" t="s">
        <v>261</v>
      </c>
      <c r="AW148" s="15" t="s">
        <v>32</v>
      </c>
      <c r="AX148" s="15" t="s">
        <v>78</v>
      </c>
      <c r="AY148" s="269" t="s">
        <v>253</v>
      </c>
    </row>
    <row r="149" s="2" customFormat="1" ht="55.5" customHeight="1">
      <c r="A149" s="39"/>
      <c r="B149" s="40"/>
      <c r="C149" s="213" t="s">
        <v>495</v>
      </c>
      <c r="D149" s="213" t="s">
        <v>256</v>
      </c>
      <c r="E149" s="214" t="s">
        <v>360</v>
      </c>
      <c r="F149" s="215" t="s">
        <v>361</v>
      </c>
      <c r="G149" s="216" t="s">
        <v>332</v>
      </c>
      <c r="H149" s="217">
        <v>65.349999999999994</v>
      </c>
      <c r="I149" s="218"/>
      <c r="J149" s="219">
        <f>ROUND(I149*H149,2)</f>
        <v>0</v>
      </c>
      <c r="K149" s="215" t="s">
        <v>260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261</v>
      </c>
      <c r="AT149" s="224" t="s">
        <v>256</v>
      </c>
      <c r="AU149" s="224" t="s">
        <v>71</v>
      </c>
      <c r="AY149" s="18" t="s">
        <v>253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261</v>
      </c>
      <c r="BM149" s="224" t="s">
        <v>610</v>
      </c>
    </row>
    <row r="150" s="13" customFormat="1">
      <c r="A150" s="13"/>
      <c r="B150" s="226"/>
      <c r="C150" s="227"/>
      <c r="D150" s="228" t="s">
        <v>263</v>
      </c>
      <c r="E150" s="229" t="s">
        <v>19</v>
      </c>
      <c r="F150" s="230" t="s">
        <v>611</v>
      </c>
      <c r="G150" s="227"/>
      <c r="H150" s="231">
        <v>0.34999999999999998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263</v>
      </c>
      <c r="AU150" s="237" t="s">
        <v>71</v>
      </c>
      <c r="AV150" s="13" t="s">
        <v>80</v>
      </c>
      <c r="AW150" s="13" t="s">
        <v>32</v>
      </c>
      <c r="AX150" s="13" t="s">
        <v>71</v>
      </c>
      <c r="AY150" s="237" t="s">
        <v>253</v>
      </c>
    </row>
    <row r="151" s="13" customFormat="1">
      <c r="A151" s="13"/>
      <c r="B151" s="226"/>
      <c r="C151" s="227"/>
      <c r="D151" s="228" t="s">
        <v>263</v>
      </c>
      <c r="E151" s="229" t="s">
        <v>19</v>
      </c>
      <c r="F151" s="230" t="s">
        <v>612</v>
      </c>
      <c r="G151" s="227"/>
      <c r="H151" s="231">
        <v>65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263</v>
      </c>
      <c r="AU151" s="237" t="s">
        <v>71</v>
      </c>
      <c r="AV151" s="13" t="s">
        <v>80</v>
      </c>
      <c r="AW151" s="13" t="s">
        <v>32</v>
      </c>
      <c r="AX151" s="13" t="s">
        <v>71</v>
      </c>
      <c r="AY151" s="237" t="s">
        <v>253</v>
      </c>
    </row>
    <row r="152" s="15" customFormat="1">
      <c r="A152" s="15"/>
      <c r="B152" s="259"/>
      <c r="C152" s="260"/>
      <c r="D152" s="228" t="s">
        <v>263</v>
      </c>
      <c r="E152" s="261" t="s">
        <v>19</v>
      </c>
      <c r="F152" s="262" t="s">
        <v>344</v>
      </c>
      <c r="G152" s="260"/>
      <c r="H152" s="263">
        <v>65.349999999999994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263</v>
      </c>
      <c r="AU152" s="269" t="s">
        <v>71</v>
      </c>
      <c r="AV152" s="15" t="s">
        <v>261</v>
      </c>
      <c r="AW152" s="15" t="s">
        <v>32</v>
      </c>
      <c r="AX152" s="15" t="s">
        <v>78</v>
      </c>
      <c r="AY152" s="269" t="s">
        <v>253</v>
      </c>
    </row>
    <row r="153" s="2" customFormat="1" ht="78" customHeight="1">
      <c r="A153" s="39"/>
      <c r="B153" s="40"/>
      <c r="C153" s="213" t="s">
        <v>498</v>
      </c>
      <c r="D153" s="213" t="s">
        <v>256</v>
      </c>
      <c r="E153" s="214" t="s">
        <v>526</v>
      </c>
      <c r="F153" s="215" t="s">
        <v>527</v>
      </c>
      <c r="G153" s="216" t="s">
        <v>332</v>
      </c>
      <c r="H153" s="217">
        <v>48.75</v>
      </c>
      <c r="I153" s="218"/>
      <c r="J153" s="219">
        <f>ROUND(I153*H153,2)</f>
        <v>0</v>
      </c>
      <c r="K153" s="215" t="s">
        <v>260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261</v>
      </c>
      <c r="AT153" s="224" t="s">
        <v>256</v>
      </c>
      <c r="AU153" s="224" t="s">
        <v>71</v>
      </c>
      <c r="AY153" s="18" t="s">
        <v>253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261</v>
      </c>
      <c r="BM153" s="224" t="s">
        <v>613</v>
      </c>
    </row>
    <row r="154" s="13" customFormat="1">
      <c r="A154" s="13"/>
      <c r="B154" s="226"/>
      <c r="C154" s="227"/>
      <c r="D154" s="228" t="s">
        <v>263</v>
      </c>
      <c r="E154" s="229" t="s">
        <v>19</v>
      </c>
      <c r="F154" s="230" t="s">
        <v>614</v>
      </c>
      <c r="G154" s="227"/>
      <c r="H154" s="231">
        <v>48.75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263</v>
      </c>
      <c r="AU154" s="237" t="s">
        <v>71</v>
      </c>
      <c r="AV154" s="13" t="s">
        <v>80</v>
      </c>
      <c r="AW154" s="13" t="s">
        <v>32</v>
      </c>
      <c r="AX154" s="13" t="s">
        <v>78</v>
      </c>
      <c r="AY154" s="237" t="s">
        <v>253</v>
      </c>
    </row>
    <row r="155" s="2" customFormat="1" ht="49.05" customHeight="1">
      <c r="A155" s="39"/>
      <c r="B155" s="40"/>
      <c r="C155" s="213" t="s">
        <v>502</v>
      </c>
      <c r="D155" s="213" t="s">
        <v>256</v>
      </c>
      <c r="E155" s="214" t="s">
        <v>366</v>
      </c>
      <c r="F155" s="215" t="s">
        <v>367</v>
      </c>
      <c r="G155" s="216" t="s">
        <v>332</v>
      </c>
      <c r="H155" s="217">
        <v>0.34999999999999998</v>
      </c>
      <c r="I155" s="218"/>
      <c r="J155" s="219">
        <f>ROUND(I155*H155,2)</f>
        <v>0</v>
      </c>
      <c r="K155" s="215" t="s">
        <v>260</v>
      </c>
      <c r="L155" s="45"/>
      <c r="M155" s="220" t="s">
        <v>19</v>
      </c>
      <c r="N155" s="221" t="s">
        <v>42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261</v>
      </c>
      <c r="AT155" s="224" t="s">
        <v>256</v>
      </c>
      <c r="AU155" s="224" t="s">
        <v>71</v>
      </c>
      <c r="AY155" s="18" t="s">
        <v>253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78</v>
      </c>
      <c r="BK155" s="225">
        <f>ROUND(I155*H155,2)</f>
        <v>0</v>
      </c>
      <c r="BL155" s="18" t="s">
        <v>261</v>
      </c>
      <c r="BM155" s="224" t="s">
        <v>615</v>
      </c>
    </row>
    <row r="156" s="2" customFormat="1" ht="49.05" customHeight="1">
      <c r="A156" s="39"/>
      <c r="B156" s="40"/>
      <c r="C156" s="213" t="s">
        <v>508</v>
      </c>
      <c r="D156" s="213" t="s">
        <v>256</v>
      </c>
      <c r="E156" s="214" t="s">
        <v>538</v>
      </c>
      <c r="F156" s="215" t="s">
        <v>539</v>
      </c>
      <c r="G156" s="216" t="s">
        <v>332</v>
      </c>
      <c r="H156" s="217">
        <v>65</v>
      </c>
      <c r="I156" s="218"/>
      <c r="J156" s="219">
        <f>ROUND(I156*H156,2)</f>
        <v>0</v>
      </c>
      <c r="K156" s="215" t="s">
        <v>260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313</v>
      </c>
      <c r="AT156" s="224" t="s">
        <v>256</v>
      </c>
      <c r="AU156" s="224" t="s">
        <v>71</v>
      </c>
      <c r="AY156" s="18" t="s">
        <v>253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313</v>
      </c>
      <c r="BM156" s="224" t="s">
        <v>616</v>
      </c>
    </row>
    <row r="157" s="13" customFormat="1">
      <c r="A157" s="13"/>
      <c r="B157" s="226"/>
      <c r="C157" s="227"/>
      <c r="D157" s="228" t="s">
        <v>263</v>
      </c>
      <c r="E157" s="229" t="s">
        <v>19</v>
      </c>
      <c r="F157" s="230" t="s">
        <v>617</v>
      </c>
      <c r="G157" s="227"/>
      <c r="H157" s="231">
        <v>65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263</v>
      </c>
      <c r="AU157" s="237" t="s">
        <v>71</v>
      </c>
      <c r="AV157" s="13" t="s">
        <v>80</v>
      </c>
      <c r="AW157" s="13" t="s">
        <v>32</v>
      </c>
      <c r="AX157" s="13" t="s">
        <v>78</v>
      </c>
      <c r="AY157" s="237" t="s">
        <v>253</v>
      </c>
    </row>
    <row r="158" s="2" customFormat="1" ht="78" customHeight="1">
      <c r="A158" s="39"/>
      <c r="B158" s="40"/>
      <c r="C158" s="213" t="s">
        <v>510</v>
      </c>
      <c r="D158" s="213" t="s">
        <v>256</v>
      </c>
      <c r="E158" s="214" t="s">
        <v>370</v>
      </c>
      <c r="F158" s="215" t="s">
        <v>371</v>
      </c>
      <c r="G158" s="216" t="s">
        <v>332</v>
      </c>
      <c r="H158" s="217">
        <v>0.75600000000000001</v>
      </c>
      <c r="I158" s="218"/>
      <c r="J158" s="219">
        <f>ROUND(I158*H158,2)</f>
        <v>0</v>
      </c>
      <c r="K158" s="215" t="s">
        <v>260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261</v>
      </c>
      <c r="AT158" s="224" t="s">
        <v>256</v>
      </c>
      <c r="AU158" s="224" t="s">
        <v>71</v>
      </c>
      <c r="AY158" s="18" t="s">
        <v>253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261</v>
      </c>
      <c r="BM158" s="224" t="s">
        <v>618</v>
      </c>
    </row>
    <row r="159" s="14" customFormat="1">
      <c r="A159" s="14"/>
      <c r="B159" s="249"/>
      <c r="C159" s="250"/>
      <c r="D159" s="228" t="s">
        <v>263</v>
      </c>
      <c r="E159" s="251" t="s">
        <v>19</v>
      </c>
      <c r="F159" s="252" t="s">
        <v>373</v>
      </c>
      <c r="G159" s="250"/>
      <c r="H159" s="251" t="s">
        <v>19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263</v>
      </c>
      <c r="AU159" s="258" t="s">
        <v>71</v>
      </c>
      <c r="AV159" s="14" t="s">
        <v>78</v>
      </c>
      <c r="AW159" s="14" t="s">
        <v>32</v>
      </c>
      <c r="AX159" s="14" t="s">
        <v>71</v>
      </c>
      <c r="AY159" s="258" t="s">
        <v>253</v>
      </c>
    </row>
    <row r="160" s="13" customFormat="1">
      <c r="A160" s="13"/>
      <c r="B160" s="226"/>
      <c r="C160" s="227"/>
      <c r="D160" s="228" t="s">
        <v>263</v>
      </c>
      <c r="E160" s="229" t="s">
        <v>19</v>
      </c>
      <c r="F160" s="230" t="s">
        <v>619</v>
      </c>
      <c r="G160" s="227"/>
      <c r="H160" s="231">
        <v>0.75600000000000001</v>
      </c>
      <c r="I160" s="232"/>
      <c r="J160" s="227"/>
      <c r="K160" s="227"/>
      <c r="L160" s="233"/>
      <c r="M160" s="270"/>
      <c r="N160" s="271"/>
      <c r="O160" s="271"/>
      <c r="P160" s="271"/>
      <c r="Q160" s="271"/>
      <c r="R160" s="271"/>
      <c r="S160" s="271"/>
      <c r="T160" s="27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263</v>
      </c>
      <c r="AU160" s="237" t="s">
        <v>71</v>
      </c>
      <c r="AV160" s="13" t="s">
        <v>80</v>
      </c>
      <c r="AW160" s="13" t="s">
        <v>32</v>
      </c>
      <c r="AX160" s="13" t="s">
        <v>78</v>
      </c>
      <c r="AY160" s="237" t="s">
        <v>253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XcBC/xDqspK7VSo2n3e+qh6VQrdsPt2ZXq4REiXojZf/cbiqE4pBHEbRL1077F/EkHACPh5i5pcSYkRuGT0JrA==" hashValue="rquP4bfO0WTvmzM74r++Ak4lw7E7iwLy6Bo8LY3EuyhMuhSYxNJlKSxIVJsDDlqmdj+y92kW1wual+KsRUdwug==" algorithmName="SHA-512" password="CC35"/>
  <autoFilter ref="C84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ROUND((SUM(BE85:BE143)),  2)</f>
        <v>0</v>
      </c>
      <c r="G35" s="39"/>
      <c r="H35" s="39"/>
      <c r="I35" s="158">
        <v>0.20999999999999999</v>
      </c>
      <c r="J35" s="157">
        <f>ROUND(((SUM(BE85:BE143))*I35),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ROUND((SUM(BF85:BF143)),  2)</f>
        <v>0</v>
      </c>
      <c r="G36" s="39"/>
      <c r="H36" s="39"/>
      <c r="I36" s="158">
        <v>0.14999999999999999</v>
      </c>
      <c r="J36" s="157">
        <f>ROUND(((SUM(BF85:BF143))*I36),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01.5 - SO 01.5 - km 401,650 – 401,970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01.5 - SO 01.5 - km 401,650 – 401,970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SUM(P86:P143)</f>
        <v>0</v>
      </c>
      <c r="Q85" s="97"/>
      <c r="R85" s="194">
        <f>SUM(R86:R143)</f>
        <v>1.0449999999999999</v>
      </c>
      <c r="S85" s="97"/>
      <c r="T85" s="195">
        <f>SUM(T86:T143)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SUM(BK86:BK143)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320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621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622</v>
      </c>
      <c r="G87" s="227"/>
      <c r="H87" s="231">
        <v>320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550</v>
      </c>
      <c r="F88" s="215" t="s">
        <v>551</v>
      </c>
      <c r="G88" s="216" t="s">
        <v>259</v>
      </c>
      <c r="H88" s="217">
        <v>9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623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624</v>
      </c>
      <c r="G89" s="227"/>
      <c r="H89" s="231">
        <v>9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625</v>
      </c>
      <c r="F90" s="240" t="s">
        <v>626</v>
      </c>
      <c r="G90" s="241" t="s">
        <v>259</v>
      </c>
      <c r="H90" s="242">
        <v>4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0.06021</v>
      </c>
      <c r="R90" s="222">
        <f>Q90*H90</f>
        <v>0.24084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627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628</v>
      </c>
      <c r="G91" s="227"/>
      <c r="H91" s="231">
        <v>4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71</v>
      </c>
      <c r="AY91" s="237" t="s">
        <v>253</v>
      </c>
    </row>
    <row r="92" s="15" customFormat="1">
      <c r="A92" s="15"/>
      <c r="B92" s="259"/>
      <c r="C92" s="260"/>
      <c r="D92" s="228" t="s">
        <v>263</v>
      </c>
      <c r="E92" s="261" t="s">
        <v>19</v>
      </c>
      <c r="F92" s="262" t="s">
        <v>344</v>
      </c>
      <c r="G92" s="260"/>
      <c r="H92" s="263">
        <v>4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9" t="s">
        <v>263</v>
      </c>
      <c r="AU92" s="269" t="s">
        <v>71</v>
      </c>
      <c r="AV92" s="15" t="s">
        <v>261</v>
      </c>
      <c r="AW92" s="15" t="s">
        <v>32</v>
      </c>
      <c r="AX92" s="15" t="s">
        <v>78</v>
      </c>
      <c r="AY92" s="269" t="s">
        <v>253</v>
      </c>
    </row>
    <row r="93" s="2" customFormat="1" ht="16.5" customHeight="1">
      <c r="A93" s="39"/>
      <c r="B93" s="40"/>
      <c r="C93" s="238" t="s">
        <v>261</v>
      </c>
      <c r="D93" s="238" t="s">
        <v>273</v>
      </c>
      <c r="E93" s="239" t="s">
        <v>629</v>
      </c>
      <c r="F93" s="240" t="s">
        <v>630</v>
      </c>
      <c r="G93" s="241" t="s">
        <v>271</v>
      </c>
      <c r="H93" s="242">
        <v>1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0.34114</v>
      </c>
      <c r="R93" s="222">
        <f>Q93*H93</f>
        <v>0.34114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631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632</v>
      </c>
      <c r="G94" s="227"/>
      <c r="H94" s="231">
        <v>1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37.8" customHeight="1">
      <c r="A95" s="39"/>
      <c r="B95" s="40"/>
      <c r="C95" s="213" t="s">
        <v>254</v>
      </c>
      <c r="D95" s="213" t="s">
        <v>256</v>
      </c>
      <c r="E95" s="214" t="s">
        <v>269</v>
      </c>
      <c r="F95" s="215" t="s">
        <v>270</v>
      </c>
      <c r="G95" s="216" t="s">
        <v>271</v>
      </c>
      <c r="H95" s="217">
        <v>1184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633</v>
      </c>
    </row>
    <row r="96" s="2" customFormat="1" ht="16.5" customHeight="1">
      <c r="A96" s="39"/>
      <c r="B96" s="40"/>
      <c r="C96" s="238" t="s">
        <v>281</v>
      </c>
      <c r="D96" s="238" t="s">
        <v>273</v>
      </c>
      <c r="E96" s="239" t="s">
        <v>418</v>
      </c>
      <c r="F96" s="240" t="s">
        <v>419</v>
      </c>
      <c r="G96" s="241" t="s">
        <v>271</v>
      </c>
      <c r="H96" s="242">
        <v>1184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0.00018000000000000001</v>
      </c>
      <c r="R96" s="222">
        <f>Q96*H96</f>
        <v>0.21312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634</v>
      </c>
    </row>
    <row r="97" s="2" customFormat="1" ht="37.8" customHeight="1">
      <c r="A97" s="39"/>
      <c r="B97" s="40"/>
      <c r="C97" s="213" t="s">
        <v>285</v>
      </c>
      <c r="D97" s="213" t="s">
        <v>256</v>
      </c>
      <c r="E97" s="214" t="s">
        <v>635</v>
      </c>
      <c r="F97" s="215" t="s">
        <v>636</v>
      </c>
      <c r="G97" s="216" t="s">
        <v>271</v>
      </c>
      <c r="H97" s="217">
        <v>238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637</v>
      </c>
    </row>
    <row r="98" s="2" customFormat="1" ht="16.5" customHeight="1">
      <c r="A98" s="39"/>
      <c r="B98" s="40"/>
      <c r="C98" s="238" t="s">
        <v>276</v>
      </c>
      <c r="D98" s="238" t="s">
        <v>273</v>
      </c>
      <c r="E98" s="239" t="s">
        <v>638</v>
      </c>
      <c r="F98" s="240" t="s">
        <v>639</v>
      </c>
      <c r="G98" s="241" t="s">
        <v>271</v>
      </c>
      <c r="H98" s="242">
        <v>238</v>
      </c>
      <c r="I98" s="243"/>
      <c r="J98" s="244">
        <f>ROUND(I98*H98,2)</f>
        <v>0</v>
      </c>
      <c r="K98" s="240" t="s">
        <v>260</v>
      </c>
      <c r="L98" s="245"/>
      <c r="M98" s="246" t="s">
        <v>19</v>
      </c>
      <c r="N98" s="247" t="s">
        <v>42</v>
      </c>
      <c r="O98" s="85"/>
      <c r="P98" s="222">
        <f>O98*H98</f>
        <v>0</v>
      </c>
      <c r="Q98" s="222">
        <v>0.0010499999999999999</v>
      </c>
      <c r="R98" s="222">
        <f>Q98*H98</f>
        <v>0.24989999999999998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276</v>
      </c>
      <c r="AT98" s="224" t="s">
        <v>273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640</v>
      </c>
    </row>
    <row r="99" s="2" customFormat="1" ht="55.5" customHeight="1">
      <c r="A99" s="39"/>
      <c r="B99" s="40"/>
      <c r="C99" s="213" t="s">
        <v>293</v>
      </c>
      <c r="D99" s="213" t="s">
        <v>256</v>
      </c>
      <c r="E99" s="214" t="s">
        <v>290</v>
      </c>
      <c r="F99" s="215" t="s">
        <v>291</v>
      </c>
      <c r="G99" s="216" t="s">
        <v>288</v>
      </c>
      <c r="H99" s="217">
        <v>4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641</v>
      </c>
    </row>
    <row r="100" s="2" customFormat="1" ht="62.7" customHeight="1">
      <c r="A100" s="39"/>
      <c r="B100" s="40"/>
      <c r="C100" s="213" t="s">
        <v>224</v>
      </c>
      <c r="D100" s="213" t="s">
        <v>256</v>
      </c>
      <c r="E100" s="214" t="s">
        <v>384</v>
      </c>
      <c r="F100" s="215" t="s">
        <v>385</v>
      </c>
      <c r="G100" s="216" t="s">
        <v>288</v>
      </c>
      <c r="H100" s="217">
        <v>3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642</v>
      </c>
    </row>
    <row r="101" s="2" customFormat="1" ht="66.75" customHeight="1">
      <c r="A101" s="39"/>
      <c r="B101" s="40"/>
      <c r="C101" s="213" t="s">
        <v>302</v>
      </c>
      <c r="D101" s="213" t="s">
        <v>256</v>
      </c>
      <c r="E101" s="214" t="s">
        <v>573</v>
      </c>
      <c r="F101" s="215" t="s">
        <v>574</v>
      </c>
      <c r="G101" s="216" t="s">
        <v>288</v>
      </c>
      <c r="H101" s="217">
        <v>2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643</v>
      </c>
    </row>
    <row r="102" s="2" customFormat="1" ht="37.8" customHeight="1">
      <c r="A102" s="39"/>
      <c r="B102" s="40"/>
      <c r="C102" s="213" t="s">
        <v>306</v>
      </c>
      <c r="D102" s="213" t="s">
        <v>256</v>
      </c>
      <c r="E102" s="214" t="s">
        <v>297</v>
      </c>
      <c r="F102" s="215" t="s">
        <v>298</v>
      </c>
      <c r="G102" s="216" t="s">
        <v>259</v>
      </c>
      <c r="H102" s="217">
        <v>840</v>
      </c>
      <c r="I102" s="218"/>
      <c r="J102" s="219">
        <f>ROUND(I102*H102,2)</f>
        <v>0</v>
      </c>
      <c r="K102" s="215" t="s">
        <v>299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644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645</v>
      </c>
      <c r="G103" s="227"/>
      <c r="H103" s="231">
        <v>840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49.05" customHeight="1">
      <c r="A104" s="39"/>
      <c r="B104" s="40"/>
      <c r="C104" s="213" t="s">
        <v>310</v>
      </c>
      <c r="D104" s="213" t="s">
        <v>256</v>
      </c>
      <c r="E104" s="214" t="s">
        <v>307</v>
      </c>
      <c r="F104" s="215" t="s">
        <v>308</v>
      </c>
      <c r="G104" s="216" t="s">
        <v>288</v>
      </c>
      <c r="H104" s="217">
        <v>2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646</v>
      </c>
    </row>
    <row r="105" s="2" customFormat="1" ht="49.05" customHeight="1">
      <c r="A105" s="39"/>
      <c r="B105" s="40"/>
      <c r="C105" s="213" t="s">
        <v>315</v>
      </c>
      <c r="D105" s="213" t="s">
        <v>256</v>
      </c>
      <c r="E105" s="214" t="s">
        <v>303</v>
      </c>
      <c r="F105" s="215" t="s">
        <v>304</v>
      </c>
      <c r="G105" s="216" t="s">
        <v>288</v>
      </c>
      <c r="H105" s="217">
        <v>2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647</v>
      </c>
    </row>
    <row r="106" s="2" customFormat="1" ht="90" customHeight="1">
      <c r="A106" s="39"/>
      <c r="B106" s="40"/>
      <c r="C106" s="213" t="s">
        <v>8</v>
      </c>
      <c r="D106" s="213" t="s">
        <v>256</v>
      </c>
      <c r="E106" s="214" t="s">
        <v>444</v>
      </c>
      <c r="F106" s="215" t="s">
        <v>445</v>
      </c>
      <c r="G106" s="216" t="s">
        <v>259</v>
      </c>
      <c r="H106" s="217">
        <v>340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648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649</v>
      </c>
      <c r="G107" s="227"/>
      <c r="H107" s="231">
        <v>340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24.15" customHeight="1">
      <c r="A108" s="39"/>
      <c r="B108" s="40"/>
      <c r="C108" s="213" t="s">
        <v>323</v>
      </c>
      <c r="D108" s="213" t="s">
        <v>256</v>
      </c>
      <c r="E108" s="214" t="s">
        <v>580</v>
      </c>
      <c r="F108" s="215" t="s">
        <v>581</v>
      </c>
      <c r="G108" s="216" t="s">
        <v>271</v>
      </c>
      <c r="H108" s="217">
        <v>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650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651</v>
      </c>
      <c r="G109" s="227"/>
      <c r="H109" s="231">
        <v>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16.5" customHeight="1">
      <c r="A110" s="39"/>
      <c r="B110" s="40"/>
      <c r="C110" s="213" t="s">
        <v>329</v>
      </c>
      <c r="D110" s="213" t="s">
        <v>256</v>
      </c>
      <c r="E110" s="214" t="s">
        <v>464</v>
      </c>
      <c r="F110" s="215" t="s">
        <v>465</v>
      </c>
      <c r="G110" s="216" t="s">
        <v>271</v>
      </c>
      <c r="H110" s="217">
        <v>1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313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313</v>
      </c>
      <c r="BM110" s="224" t="s">
        <v>652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653</v>
      </c>
      <c r="G111" s="227"/>
      <c r="H111" s="231">
        <v>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16.5" customHeight="1">
      <c r="A112" s="39"/>
      <c r="B112" s="40"/>
      <c r="C112" s="213" t="s">
        <v>336</v>
      </c>
      <c r="D112" s="213" t="s">
        <v>256</v>
      </c>
      <c r="E112" s="214" t="s">
        <v>469</v>
      </c>
      <c r="F112" s="215" t="s">
        <v>470</v>
      </c>
      <c r="G112" s="216" t="s">
        <v>271</v>
      </c>
      <c r="H112" s="217">
        <v>1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313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313</v>
      </c>
      <c r="BM112" s="224" t="s">
        <v>654</v>
      </c>
    </row>
    <row r="113" s="2" customFormat="1" ht="33" customHeight="1">
      <c r="A113" s="39"/>
      <c r="B113" s="40"/>
      <c r="C113" s="213" t="s">
        <v>345</v>
      </c>
      <c r="D113" s="213" t="s">
        <v>256</v>
      </c>
      <c r="E113" s="214" t="s">
        <v>311</v>
      </c>
      <c r="F113" s="215" t="s">
        <v>312</v>
      </c>
      <c r="G113" s="216" t="s">
        <v>271</v>
      </c>
      <c r="H113" s="217">
        <v>9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313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313</v>
      </c>
      <c r="BM113" s="224" t="s">
        <v>655</v>
      </c>
    </row>
    <row r="114" s="2" customFormat="1" ht="16.5" customHeight="1">
      <c r="A114" s="39"/>
      <c r="B114" s="40"/>
      <c r="C114" s="213" t="s">
        <v>350</v>
      </c>
      <c r="D114" s="213" t="s">
        <v>256</v>
      </c>
      <c r="E114" s="214" t="s">
        <v>316</v>
      </c>
      <c r="F114" s="215" t="s">
        <v>317</v>
      </c>
      <c r="G114" s="216" t="s">
        <v>271</v>
      </c>
      <c r="H114" s="217">
        <v>9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313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313</v>
      </c>
      <c r="BM114" s="224" t="s">
        <v>656</v>
      </c>
    </row>
    <row r="115" s="2" customFormat="1" ht="24.15" customHeight="1">
      <c r="A115" s="39"/>
      <c r="B115" s="40"/>
      <c r="C115" s="213" t="s">
        <v>7</v>
      </c>
      <c r="D115" s="213" t="s">
        <v>256</v>
      </c>
      <c r="E115" s="214" t="s">
        <v>319</v>
      </c>
      <c r="F115" s="215" t="s">
        <v>320</v>
      </c>
      <c r="G115" s="216" t="s">
        <v>271</v>
      </c>
      <c r="H115" s="217">
        <v>86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657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658</v>
      </c>
      <c r="G116" s="227"/>
      <c r="H116" s="231">
        <v>86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24.15" customHeight="1">
      <c r="A117" s="39"/>
      <c r="B117" s="40"/>
      <c r="C117" s="213" t="s">
        <v>359</v>
      </c>
      <c r="D117" s="213" t="s">
        <v>256</v>
      </c>
      <c r="E117" s="214" t="s">
        <v>330</v>
      </c>
      <c r="F117" s="215" t="s">
        <v>331</v>
      </c>
      <c r="G117" s="216" t="s">
        <v>332</v>
      </c>
      <c r="H117" s="217">
        <v>21.611000000000001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659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340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71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660</v>
      </c>
      <c r="G119" s="227"/>
      <c r="H119" s="231">
        <v>21.611000000000001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44.25" customHeight="1">
      <c r="A120" s="39"/>
      <c r="B120" s="40"/>
      <c r="C120" s="213" t="s">
        <v>365</v>
      </c>
      <c r="D120" s="213" t="s">
        <v>256</v>
      </c>
      <c r="E120" s="214" t="s">
        <v>337</v>
      </c>
      <c r="F120" s="215" t="s">
        <v>338</v>
      </c>
      <c r="G120" s="216" t="s">
        <v>332</v>
      </c>
      <c r="H120" s="217">
        <v>40.820999999999998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661</v>
      </c>
    </row>
    <row r="121" s="14" customFormat="1">
      <c r="A121" s="14"/>
      <c r="B121" s="249"/>
      <c r="C121" s="250"/>
      <c r="D121" s="228" t="s">
        <v>263</v>
      </c>
      <c r="E121" s="251" t="s">
        <v>19</v>
      </c>
      <c r="F121" s="252" t="s">
        <v>340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263</v>
      </c>
      <c r="AU121" s="258" t="s">
        <v>71</v>
      </c>
      <c r="AV121" s="14" t="s">
        <v>78</v>
      </c>
      <c r="AW121" s="14" t="s">
        <v>32</v>
      </c>
      <c r="AX121" s="14" t="s">
        <v>71</v>
      </c>
      <c r="AY121" s="258" t="s">
        <v>253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660</v>
      </c>
      <c r="G122" s="227"/>
      <c r="H122" s="231">
        <v>21.611000000000001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71</v>
      </c>
      <c r="AY122" s="237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342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662</v>
      </c>
      <c r="G124" s="227"/>
      <c r="H124" s="231">
        <v>19.210000000000001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40.820999999999998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78" customHeight="1">
      <c r="A126" s="39"/>
      <c r="B126" s="40"/>
      <c r="C126" s="213" t="s">
        <v>369</v>
      </c>
      <c r="D126" s="213" t="s">
        <v>256</v>
      </c>
      <c r="E126" s="214" t="s">
        <v>602</v>
      </c>
      <c r="F126" s="215" t="s">
        <v>603</v>
      </c>
      <c r="G126" s="216" t="s">
        <v>332</v>
      </c>
      <c r="H126" s="217">
        <v>0.58199999999999996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663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664</v>
      </c>
      <c r="G127" s="227"/>
      <c r="H127" s="231">
        <v>0.58199999999999996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62.7" customHeight="1">
      <c r="A128" s="39"/>
      <c r="B128" s="40"/>
      <c r="C128" s="213" t="s">
        <v>468</v>
      </c>
      <c r="D128" s="213" t="s">
        <v>256</v>
      </c>
      <c r="E128" s="214" t="s">
        <v>346</v>
      </c>
      <c r="F128" s="215" t="s">
        <v>347</v>
      </c>
      <c r="G128" s="216" t="s">
        <v>332</v>
      </c>
      <c r="H128" s="217">
        <v>21.611000000000001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665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349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660</v>
      </c>
      <c r="G130" s="227"/>
      <c r="H130" s="231">
        <v>21.611000000000001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62.7" customHeight="1">
      <c r="A131" s="39"/>
      <c r="B131" s="40"/>
      <c r="C131" s="213" t="s">
        <v>472</v>
      </c>
      <c r="D131" s="213" t="s">
        <v>256</v>
      </c>
      <c r="E131" s="214" t="s">
        <v>351</v>
      </c>
      <c r="F131" s="215" t="s">
        <v>352</v>
      </c>
      <c r="G131" s="216" t="s">
        <v>332</v>
      </c>
      <c r="H131" s="217">
        <v>19.210000000000001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666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342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662</v>
      </c>
      <c r="G133" s="227"/>
      <c r="H133" s="231">
        <v>19.210000000000001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55.5" customHeight="1">
      <c r="A134" s="39"/>
      <c r="B134" s="40"/>
      <c r="C134" s="213" t="s">
        <v>474</v>
      </c>
      <c r="D134" s="213" t="s">
        <v>256</v>
      </c>
      <c r="E134" s="214" t="s">
        <v>354</v>
      </c>
      <c r="F134" s="215" t="s">
        <v>355</v>
      </c>
      <c r="G134" s="216" t="s">
        <v>332</v>
      </c>
      <c r="H134" s="217">
        <v>0.25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667</v>
      </c>
    </row>
    <row r="135" s="14" customFormat="1">
      <c r="A135" s="14"/>
      <c r="B135" s="249"/>
      <c r="C135" s="250"/>
      <c r="D135" s="228" t="s">
        <v>263</v>
      </c>
      <c r="E135" s="251" t="s">
        <v>19</v>
      </c>
      <c r="F135" s="252" t="s">
        <v>357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263</v>
      </c>
      <c r="AU135" s="258" t="s">
        <v>71</v>
      </c>
      <c r="AV135" s="14" t="s">
        <v>78</v>
      </c>
      <c r="AW135" s="14" t="s">
        <v>32</v>
      </c>
      <c r="AX135" s="14" t="s">
        <v>71</v>
      </c>
      <c r="AY135" s="258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668</v>
      </c>
      <c r="G136" s="227"/>
      <c r="H136" s="231">
        <v>0.25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5" customFormat="1">
      <c r="A137" s="15"/>
      <c r="B137" s="259"/>
      <c r="C137" s="260"/>
      <c r="D137" s="228" t="s">
        <v>263</v>
      </c>
      <c r="E137" s="261" t="s">
        <v>19</v>
      </c>
      <c r="F137" s="262" t="s">
        <v>344</v>
      </c>
      <c r="G137" s="260"/>
      <c r="H137" s="263">
        <v>0.25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263</v>
      </c>
      <c r="AU137" s="269" t="s">
        <v>71</v>
      </c>
      <c r="AV137" s="15" t="s">
        <v>261</v>
      </c>
      <c r="AW137" s="15" t="s">
        <v>32</v>
      </c>
      <c r="AX137" s="15" t="s">
        <v>78</v>
      </c>
      <c r="AY137" s="269" t="s">
        <v>253</v>
      </c>
    </row>
    <row r="138" s="2" customFormat="1" ht="55.5" customHeight="1">
      <c r="A138" s="39"/>
      <c r="B138" s="40"/>
      <c r="C138" s="213" t="s">
        <v>476</v>
      </c>
      <c r="D138" s="213" t="s">
        <v>256</v>
      </c>
      <c r="E138" s="214" t="s">
        <v>360</v>
      </c>
      <c r="F138" s="215" t="s">
        <v>361</v>
      </c>
      <c r="G138" s="216" t="s">
        <v>332</v>
      </c>
      <c r="H138" s="217">
        <v>0.213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669</v>
      </c>
    </row>
    <row r="139" s="13" customFormat="1">
      <c r="A139" s="13"/>
      <c r="B139" s="226"/>
      <c r="C139" s="227"/>
      <c r="D139" s="228" t="s">
        <v>263</v>
      </c>
      <c r="E139" s="229" t="s">
        <v>19</v>
      </c>
      <c r="F139" s="230" t="s">
        <v>670</v>
      </c>
      <c r="G139" s="227"/>
      <c r="H139" s="231">
        <v>0.213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263</v>
      </c>
      <c r="AU139" s="237" t="s">
        <v>71</v>
      </c>
      <c r="AV139" s="13" t="s">
        <v>80</v>
      </c>
      <c r="AW139" s="13" t="s">
        <v>32</v>
      </c>
      <c r="AX139" s="13" t="s">
        <v>78</v>
      </c>
      <c r="AY139" s="237" t="s">
        <v>253</v>
      </c>
    </row>
    <row r="140" s="2" customFormat="1" ht="49.05" customHeight="1">
      <c r="A140" s="39"/>
      <c r="B140" s="40"/>
      <c r="C140" s="213" t="s">
        <v>479</v>
      </c>
      <c r="D140" s="213" t="s">
        <v>256</v>
      </c>
      <c r="E140" s="214" t="s">
        <v>366</v>
      </c>
      <c r="F140" s="215" t="s">
        <v>367</v>
      </c>
      <c r="G140" s="216" t="s">
        <v>332</v>
      </c>
      <c r="H140" s="217">
        <v>0.213</v>
      </c>
      <c r="I140" s="218"/>
      <c r="J140" s="219">
        <f>ROUND(I140*H140,2)</f>
        <v>0</v>
      </c>
      <c r="K140" s="215" t="s">
        <v>260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261</v>
      </c>
      <c r="AT140" s="224" t="s">
        <v>256</v>
      </c>
      <c r="AU140" s="224" t="s">
        <v>71</v>
      </c>
      <c r="AY140" s="18" t="s">
        <v>253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261</v>
      </c>
      <c r="BM140" s="224" t="s">
        <v>671</v>
      </c>
    </row>
    <row r="141" s="2" customFormat="1" ht="78" customHeight="1">
      <c r="A141" s="39"/>
      <c r="B141" s="40"/>
      <c r="C141" s="213" t="s">
        <v>483</v>
      </c>
      <c r="D141" s="213" t="s">
        <v>256</v>
      </c>
      <c r="E141" s="214" t="s">
        <v>370</v>
      </c>
      <c r="F141" s="215" t="s">
        <v>371</v>
      </c>
      <c r="G141" s="216" t="s">
        <v>332</v>
      </c>
      <c r="H141" s="217">
        <v>0.46300000000000002</v>
      </c>
      <c r="I141" s="218"/>
      <c r="J141" s="219">
        <f>ROUND(I141*H141,2)</f>
        <v>0</v>
      </c>
      <c r="K141" s="215" t="s">
        <v>260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261</v>
      </c>
      <c r="AT141" s="224" t="s">
        <v>256</v>
      </c>
      <c r="AU141" s="224" t="s">
        <v>71</v>
      </c>
      <c r="AY141" s="18" t="s">
        <v>253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261</v>
      </c>
      <c r="BM141" s="224" t="s">
        <v>672</v>
      </c>
    </row>
    <row r="142" s="14" customFormat="1">
      <c r="A142" s="14"/>
      <c r="B142" s="249"/>
      <c r="C142" s="250"/>
      <c r="D142" s="228" t="s">
        <v>263</v>
      </c>
      <c r="E142" s="251" t="s">
        <v>19</v>
      </c>
      <c r="F142" s="252" t="s">
        <v>373</v>
      </c>
      <c r="G142" s="250"/>
      <c r="H142" s="251" t="s">
        <v>19</v>
      </c>
      <c r="I142" s="253"/>
      <c r="J142" s="250"/>
      <c r="K142" s="250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263</v>
      </c>
      <c r="AU142" s="258" t="s">
        <v>71</v>
      </c>
      <c r="AV142" s="14" t="s">
        <v>78</v>
      </c>
      <c r="AW142" s="14" t="s">
        <v>32</v>
      </c>
      <c r="AX142" s="14" t="s">
        <v>71</v>
      </c>
      <c r="AY142" s="258" t="s">
        <v>253</v>
      </c>
    </row>
    <row r="143" s="13" customFormat="1">
      <c r="A143" s="13"/>
      <c r="B143" s="226"/>
      <c r="C143" s="227"/>
      <c r="D143" s="228" t="s">
        <v>263</v>
      </c>
      <c r="E143" s="229" t="s">
        <v>19</v>
      </c>
      <c r="F143" s="230" t="s">
        <v>673</v>
      </c>
      <c r="G143" s="227"/>
      <c r="H143" s="231">
        <v>0.46300000000000002</v>
      </c>
      <c r="I143" s="232"/>
      <c r="J143" s="227"/>
      <c r="K143" s="227"/>
      <c r="L143" s="233"/>
      <c r="M143" s="270"/>
      <c r="N143" s="271"/>
      <c r="O143" s="271"/>
      <c r="P143" s="271"/>
      <c r="Q143" s="271"/>
      <c r="R143" s="271"/>
      <c r="S143" s="271"/>
      <c r="T143" s="27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263</v>
      </c>
      <c r="AU143" s="237" t="s">
        <v>71</v>
      </c>
      <c r="AV143" s="13" t="s">
        <v>80</v>
      </c>
      <c r="AW143" s="13" t="s">
        <v>32</v>
      </c>
      <c r="AX143" s="13" t="s">
        <v>78</v>
      </c>
      <c r="AY143" s="237" t="s">
        <v>253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04/H1pLiJ2mF3tWbu0jFrPWKx+qtK9vy8rQfXC6nn1JZq7a9WhM+qK6/QCyZfOlEF+laF4GO+zkQlPTkeRvLdQ==" hashValue="u0RINASa3pwbrxKeEwh+UmYrTIkb+A+DdPEK0/d7+mq5u7jtvKX70/7xvIxdfne0pind1O/1rhaGVyzp7J/lEA==" algorithmName="SHA-512" password="CC35"/>
  <autoFilter ref="C84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ROUND((SUM(BE85:BE110)),  2)</f>
        <v>0</v>
      </c>
      <c r="G35" s="39"/>
      <c r="H35" s="39"/>
      <c r="I35" s="158">
        <v>0.20999999999999999</v>
      </c>
      <c r="J35" s="157">
        <f>ROUND(((SUM(BE85:BE110))*I35),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ROUND((SUM(BF85:BF110)),  2)</f>
        <v>0</v>
      </c>
      <c r="G36" s="39"/>
      <c r="H36" s="39"/>
      <c r="I36" s="158">
        <v>0.14999999999999999</v>
      </c>
      <c r="J36" s="157">
        <f>ROUND(((SUM(BF85:BF110))*I36),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ROUND((SUM(BH85:BH110)),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01.6 - SO 01.6 - km 401,650 - 401,970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01.6 - SO 01.6 - km 401,650 - 401,970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SUM(P86:P110)</f>
        <v>0</v>
      </c>
      <c r="Q85" s="97"/>
      <c r="R85" s="194">
        <f>SUM(R86:R110)</f>
        <v>0.34884000000000004</v>
      </c>
      <c r="S85" s="97"/>
      <c r="T85" s="195">
        <f>SUM(T86:T110)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SUM(BK86:BK110)</f>
        <v>0</v>
      </c>
    </row>
    <row r="86" s="2" customFormat="1" ht="62.7" customHeight="1">
      <c r="A86" s="39"/>
      <c r="B86" s="40"/>
      <c r="C86" s="213" t="s">
        <v>78</v>
      </c>
      <c r="D86" s="213" t="s">
        <v>256</v>
      </c>
      <c r="E86" s="214" t="s">
        <v>675</v>
      </c>
      <c r="F86" s="215" t="s">
        <v>676</v>
      </c>
      <c r="G86" s="216" t="s">
        <v>259</v>
      </c>
      <c r="H86" s="217">
        <v>240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677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678</v>
      </c>
      <c r="G87" s="227"/>
      <c r="H87" s="231">
        <v>240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16.5" customHeight="1">
      <c r="A88" s="39"/>
      <c r="B88" s="40"/>
      <c r="C88" s="238" t="s">
        <v>80</v>
      </c>
      <c r="D88" s="238" t="s">
        <v>273</v>
      </c>
      <c r="E88" s="239" t="s">
        <v>418</v>
      </c>
      <c r="F88" s="240" t="s">
        <v>419</v>
      </c>
      <c r="G88" s="241" t="s">
        <v>271</v>
      </c>
      <c r="H88" s="242">
        <v>888</v>
      </c>
      <c r="I88" s="243"/>
      <c r="J88" s="244">
        <f>ROUND(I88*H88,2)</f>
        <v>0</v>
      </c>
      <c r="K88" s="240" t="s">
        <v>260</v>
      </c>
      <c r="L88" s="245"/>
      <c r="M88" s="246" t="s">
        <v>19</v>
      </c>
      <c r="N88" s="247" t="s">
        <v>42</v>
      </c>
      <c r="O88" s="85"/>
      <c r="P88" s="222">
        <f>O88*H88</f>
        <v>0</v>
      </c>
      <c r="Q88" s="222">
        <v>0.00018000000000000001</v>
      </c>
      <c r="R88" s="222">
        <f>Q88*H88</f>
        <v>0.15984000000000001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276</v>
      </c>
      <c r="AT88" s="224" t="s">
        <v>273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679</v>
      </c>
    </row>
    <row r="89" s="2" customFormat="1" ht="37.8" customHeight="1">
      <c r="A89" s="39"/>
      <c r="B89" s="40"/>
      <c r="C89" s="213" t="s">
        <v>268</v>
      </c>
      <c r="D89" s="213" t="s">
        <v>256</v>
      </c>
      <c r="E89" s="214" t="s">
        <v>635</v>
      </c>
      <c r="F89" s="215" t="s">
        <v>636</v>
      </c>
      <c r="G89" s="216" t="s">
        <v>271</v>
      </c>
      <c r="H89" s="217">
        <v>180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680</v>
      </c>
    </row>
    <row r="90" s="2" customFormat="1" ht="16.5" customHeight="1">
      <c r="A90" s="39"/>
      <c r="B90" s="40"/>
      <c r="C90" s="238" t="s">
        <v>261</v>
      </c>
      <c r="D90" s="238" t="s">
        <v>273</v>
      </c>
      <c r="E90" s="239" t="s">
        <v>638</v>
      </c>
      <c r="F90" s="240" t="s">
        <v>639</v>
      </c>
      <c r="G90" s="241" t="s">
        <v>271</v>
      </c>
      <c r="H90" s="242">
        <v>180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0.0010499999999999999</v>
      </c>
      <c r="R90" s="222">
        <f>Q90*H90</f>
        <v>0.189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681</v>
      </c>
    </row>
    <row r="91" s="2" customFormat="1" ht="55.5" customHeight="1">
      <c r="A91" s="39"/>
      <c r="B91" s="40"/>
      <c r="C91" s="213" t="s">
        <v>254</v>
      </c>
      <c r="D91" s="213" t="s">
        <v>256</v>
      </c>
      <c r="E91" s="214" t="s">
        <v>290</v>
      </c>
      <c r="F91" s="215" t="s">
        <v>291</v>
      </c>
      <c r="G91" s="216" t="s">
        <v>288</v>
      </c>
      <c r="H91" s="217">
        <v>8</v>
      </c>
      <c r="I91" s="218"/>
      <c r="J91" s="219">
        <f>ROUND(I91*H91,2)</f>
        <v>0</v>
      </c>
      <c r="K91" s="215" t="s">
        <v>260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261</v>
      </c>
      <c r="AT91" s="224" t="s">
        <v>256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682</v>
      </c>
    </row>
    <row r="92" s="2" customFormat="1" ht="55.5" customHeight="1">
      <c r="A92" s="39"/>
      <c r="B92" s="40"/>
      <c r="C92" s="213" t="s">
        <v>281</v>
      </c>
      <c r="D92" s="213" t="s">
        <v>256</v>
      </c>
      <c r="E92" s="214" t="s">
        <v>297</v>
      </c>
      <c r="F92" s="215" t="s">
        <v>683</v>
      </c>
      <c r="G92" s="216" t="s">
        <v>259</v>
      </c>
      <c r="H92" s="217">
        <v>680</v>
      </c>
      <c r="I92" s="218"/>
      <c r="J92" s="219">
        <f>ROUND(I92*H92,2)</f>
        <v>0</v>
      </c>
      <c r="K92" s="215" t="s">
        <v>299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684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685</v>
      </c>
      <c r="G93" s="227"/>
      <c r="H93" s="231">
        <v>680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49.05" customHeight="1">
      <c r="A94" s="39"/>
      <c r="B94" s="40"/>
      <c r="C94" s="213" t="s">
        <v>285</v>
      </c>
      <c r="D94" s="213" t="s">
        <v>256</v>
      </c>
      <c r="E94" s="214" t="s">
        <v>303</v>
      </c>
      <c r="F94" s="215" t="s">
        <v>304</v>
      </c>
      <c r="G94" s="216" t="s">
        <v>288</v>
      </c>
      <c r="H94" s="217">
        <v>2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686</v>
      </c>
    </row>
    <row r="95" s="2" customFormat="1" ht="90" customHeight="1">
      <c r="A95" s="39"/>
      <c r="B95" s="40"/>
      <c r="C95" s="213" t="s">
        <v>276</v>
      </c>
      <c r="D95" s="213" t="s">
        <v>256</v>
      </c>
      <c r="E95" s="214" t="s">
        <v>444</v>
      </c>
      <c r="F95" s="215" t="s">
        <v>445</v>
      </c>
      <c r="G95" s="216" t="s">
        <v>259</v>
      </c>
      <c r="H95" s="217">
        <v>480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687</v>
      </c>
    </row>
    <row r="96" s="13" customFormat="1">
      <c r="A96" s="13"/>
      <c r="B96" s="226"/>
      <c r="C96" s="227"/>
      <c r="D96" s="228" t="s">
        <v>263</v>
      </c>
      <c r="E96" s="229" t="s">
        <v>19</v>
      </c>
      <c r="F96" s="230" t="s">
        <v>688</v>
      </c>
      <c r="G96" s="227"/>
      <c r="H96" s="231">
        <v>480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263</v>
      </c>
      <c r="AU96" s="237" t="s">
        <v>71</v>
      </c>
      <c r="AV96" s="13" t="s">
        <v>80</v>
      </c>
      <c r="AW96" s="13" t="s">
        <v>32</v>
      </c>
      <c r="AX96" s="13" t="s">
        <v>78</v>
      </c>
      <c r="AY96" s="237" t="s">
        <v>253</v>
      </c>
    </row>
    <row r="97" s="2" customFormat="1" ht="24.15" customHeight="1">
      <c r="A97" s="39"/>
      <c r="B97" s="40"/>
      <c r="C97" s="213" t="s">
        <v>293</v>
      </c>
      <c r="D97" s="213" t="s">
        <v>256</v>
      </c>
      <c r="E97" s="214" t="s">
        <v>319</v>
      </c>
      <c r="F97" s="215" t="s">
        <v>320</v>
      </c>
      <c r="G97" s="216" t="s">
        <v>271</v>
      </c>
      <c r="H97" s="217">
        <v>20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689</v>
      </c>
    </row>
    <row r="98" s="2" customFormat="1" ht="33" customHeight="1">
      <c r="A98" s="39"/>
      <c r="B98" s="40"/>
      <c r="C98" s="213" t="s">
        <v>224</v>
      </c>
      <c r="D98" s="213" t="s">
        <v>256</v>
      </c>
      <c r="E98" s="214" t="s">
        <v>311</v>
      </c>
      <c r="F98" s="215" t="s">
        <v>312</v>
      </c>
      <c r="G98" s="216" t="s">
        <v>271</v>
      </c>
      <c r="H98" s="217">
        <v>7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313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313</v>
      </c>
      <c r="BM98" s="224" t="s">
        <v>690</v>
      </c>
    </row>
    <row r="99" s="2" customFormat="1" ht="16.5" customHeight="1">
      <c r="A99" s="39"/>
      <c r="B99" s="40"/>
      <c r="C99" s="213" t="s">
        <v>302</v>
      </c>
      <c r="D99" s="213" t="s">
        <v>256</v>
      </c>
      <c r="E99" s="214" t="s">
        <v>316</v>
      </c>
      <c r="F99" s="215" t="s">
        <v>317</v>
      </c>
      <c r="G99" s="216" t="s">
        <v>271</v>
      </c>
      <c r="H99" s="217">
        <v>7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313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313</v>
      </c>
      <c r="BM99" s="224" t="s">
        <v>691</v>
      </c>
    </row>
    <row r="100" s="2" customFormat="1" ht="24.15" customHeight="1">
      <c r="A100" s="39"/>
      <c r="B100" s="40"/>
      <c r="C100" s="213" t="s">
        <v>306</v>
      </c>
      <c r="D100" s="213" t="s">
        <v>256</v>
      </c>
      <c r="E100" s="214" t="s">
        <v>692</v>
      </c>
      <c r="F100" s="215" t="s">
        <v>693</v>
      </c>
      <c r="G100" s="216" t="s">
        <v>271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313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313</v>
      </c>
      <c r="BM100" s="224" t="s">
        <v>694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695</v>
      </c>
      <c r="G101" s="227"/>
      <c r="H101" s="231">
        <v>2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13" t="s">
        <v>310</v>
      </c>
      <c r="D102" s="213" t="s">
        <v>256</v>
      </c>
      <c r="E102" s="214" t="s">
        <v>461</v>
      </c>
      <c r="F102" s="215" t="s">
        <v>462</v>
      </c>
      <c r="G102" s="216" t="s">
        <v>271</v>
      </c>
      <c r="H102" s="217">
        <v>2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313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313</v>
      </c>
      <c r="BM102" s="224" t="s">
        <v>696</v>
      </c>
    </row>
    <row r="103" s="2" customFormat="1" ht="55.5" customHeight="1">
      <c r="A103" s="39"/>
      <c r="B103" s="40"/>
      <c r="C103" s="213" t="s">
        <v>315</v>
      </c>
      <c r="D103" s="213" t="s">
        <v>256</v>
      </c>
      <c r="E103" s="214" t="s">
        <v>354</v>
      </c>
      <c r="F103" s="215" t="s">
        <v>355</v>
      </c>
      <c r="G103" s="216" t="s">
        <v>332</v>
      </c>
      <c r="H103" s="217">
        <v>0.189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697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698</v>
      </c>
      <c r="G104" s="227"/>
      <c r="H104" s="231">
        <v>0.189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55.5" customHeight="1">
      <c r="A105" s="39"/>
      <c r="B105" s="40"/>
      <c r="C105" s="213" t="s">
        <v>8</v>
      </c>
      <c r="D105" s="213" t="s">
        <v>256</v>
      </c>
      <c r="E105" s="214" t="s">
        <v>360</v>
      </c>
      <c r="F105" s="215" t="s">
        <v>361</v>
      </c>
      <c r="G105" s="216" t="s">
        <v>332</v>
      </c>
      <c r="H105" s="217">
        <v>0.16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699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700</v>
      </c>
      <c r="G106" s="227"/>
      <c r="H106" s="231">
        <v>0.16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49.05" customHeight="1">
      <c r="A107" s="39"/>
      <c r="B107" s="40"/>
      <c r="C107" s="213" t="s">
        <v>323</v>
      </c>
      <c r="D107" s="213" t="s">
        <v>256</v>
      </c>
      <c r="E107" s="214" t="s">
        <v>366</v>
      </c>
      <c r="F107" s="215" t="s">
        <v>367</v>
      </c>
      <c r="G107" s="216" t="s">
        <v>332</v>
      </c>
      <c r="H107" s="217">
        <v>0.16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701</v>
      </c>
    </row>
    <row r="108" s="2" customFormat="1" ht="78" customHeight="1">
      <c r="A108" s="39"/>
      <c r="B108" s="40"/>
      <c r="C108" s="213" t="s">
        <v>329</v>
      </c>
      <c r="D108" s="213" t="s">
        <v>256</v>
      </c>
      <c r="E108" s="214" t="s">
        <v>370</v>
      </c>
      <c r="F108" s="215" t="s">
        <v>371</v>
      </c>
      <c r="G108" s="216" t="s">
        <v>332</v>
      </c>
      <c r="H108" s="217">
        <v>0.34899999999999998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702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373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703</v>
      </c>
      <c r="G110" s="227"/>
      <c r="H110" s="231">
        <v>0.34899999999999998</v>
      </c>
      <c r="I110" s="232"/>
      <c r="J110" s="227"/>
      <c r="K110" s="227"/>
      <c r="L110" s="233"/>
      <c r="M110" s="270"/>
      <c r="N110" s="271"/>
      <c r="O110" s="271"/>
      <c r="P110" s="271"/>
      <c r="Q110" s="271"/>
      <c r="R110" s="271"/>
      <c r="S110" s="271"/>
      <c r="T110" s="27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J5eeGhtZ5uunjN4XlHypzdBihg4yVMTn/CAy4NKhdBJ297nR8+5wzwl6+t2pE+xcONkNpdc8z08yVVY+XJNcWQ==" hashValue="mkRBGJ7LWxQPykCg1HgyoSdNWqwBJxBR/yCF1F+McArYBRfp7byDgRoPuq5CMycZR1js+39LbUbeGRJlnBtjsw==" algorithmName="SHA-512" password="CC35"/>
  <autoFilter ref="C84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ROUND((SUM(BE85:BE135)),  2)</f>
        <v>0</v>
      </c>
      <c r="G35" s="39"/>
      <c r="H35" s="39"/>
      <c r="I35" s="158">
        <v>0.20999999999999999</v>
      </c>
      <c r="J35" s="157">
        <f>ROUND(((SUM(BE85:BE135))*I35),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ROUND((SUM(BF85:BF135)),  2)</f>
        <v>0</v>
      </c>
      <c r="G36" s="39"/>
      <c r="H36" s="39"/>
      <c r="I36" s="158">
        <v>0.14999999999999999</v>
      </c>
      <c r="J36" s="157">
        <f>ROUND(((SUM(BF85:BF135))*I36),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01.7 - SO 01.7 - km 404,220 – 404,440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01.7 - SO 01.7 - km 404,220 – 404,440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SUM(P86:P135)</f>
        <v>0</v>
      </c>
      <c r="Q85" s="97"/>
      <c r="R85" s="194">
        <f>SUM(R86:R135)</f>
        <v>0.37265999999999999</v>
      </c>
      <c r="S85" s="97"/>
      <c r="T85" s="195">
        <f>SUM(T86:T135)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SUM(BK86:BK135)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220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705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706</v>
      </c>
      <c r="G87" s="227"/>
      <c r="H87" s="231">
        <v>220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814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707</v>
      </c>
    </row>
    <row r="89" s="2" customFormat="1" ht="16.5" customHeight="1">
      <c r="A89" s="39"/>
      <c r="B89" s="40"/>
      <c r="C89" s="238" t="s">
        <v>268</v>
      </c>
      <c r="D89" s="238" t="s">
        <v>273</v>
      </c>
      <c r="E89" s="239" t="s">
        <v>274</v>
      </c>
      <c r="F89" s="240" t="s">
        <v>275</v>
      </c>
      <c r="G89" s="241" t="s">
        <v>271</v>
      </c>
      <c r="H89" s="242">
        <v>814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0.00021000000000000001</v>
      </c>
      <c r="R89" s="222">
        <f>Q89*H89</f>
        <v>0.17094000000000001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708</v>
      </c>
    </row>
    <row r="90" s="2" customFormat="1" ht="37.8" customHeight="1">
      <c r="A90" s="39"/>
      <c r="B90" s="40"/>
      <c r="C90" s="213" t="s">
        <v>261</v>
      </c>
      <c r="D90" s="213" t="s">
        <v>256</v>
      </c>
      <c r="E90" s="214" t="s">
        <v>278</v>
      </c>
      <c r="F90" s="215" t="s">
        <v>279</v>
      </c>
      <c r="G90" s="216" t="s">
        <v>271</v>
      </c>
      <c r="H90" s="217">
        <v>164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709</v>
      </c>
    </row>
    <row r="91" s="2" customFormat="1" ht="16.5" customHeight="1">
      <c r="A91" s="39"/>
      <c r="B91" s="40"/>
      <c r="C91" s="238" t="s">
        <v>254</v>
      </c>
      <c r="D91" s="238" t="s">
        <v>273</v>
      </c>
      <c r="E91" s="239" t="s">
        <v>282</v>
      </c>
      <c r="F91" s="240" t="s">
        <v>283</v>
      </c>
      <c r="G91" s="241" t="s">
        <v>271</v>
      </c>
      <c r="H91" s="242">
        <v>164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0.00123</v>
      </c>
      <c r="R91" s="222">
        <f>Q91*H91</f>
        <v>0.20171999999999998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710</v>
      </c>
    </row>
    <row r="92" s="2" customFormat="1" ht="55.5" customHeight="1">
      <c r="A92" s="39"/>
      <c r="B92" s="40"/>
      <c r="C92" s="213" t="s">
        <v>281</v>
      </c>
      <c r="D92" s="213" t="s">
        <v>256</v>
      </c>
      <c r="E92" s="214" t="s">
        <v>286</v>
      </c>
      <c r="F92" s="215" t="s">
        <v>287</v>
      </c>
      <c r="G92" s="216" t="s">
        <v>288</v>
      </c>
      <c r="H92" s="217">
        <v>2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711</v>
      </c>
    </row>
    <row r="93" s="2" customFormat="1" ht="55.5" customHeight="1">
      <c r="A93" s="39"/>
      <c r="B93" s="40"/>
      <c r="C93" s="213" t="s">
        <v>285</v>
      </c>
      <c r="D93" s="213" t="s">
        <v>256</v>
      </c>
      <c r="E93" s="214" t="s">
        <v>290</v>
      </c>
      <c r="F93" s="215" t="s">
        <v>291</v>
      </c>
      <c r="G93" s="216" t="s">
        <v>288</v>
      </c>
      <c r="H93" s="217">
        <v>2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712</v>
      </c>
    </row>
    <row r="94" s="2" customFormat="1" ht="62.7" customHeight="1">
      <c r="A94" s="39"/>
      <c r="B94" s="40"/>
      <c r="C94" s="213" t="s">
        <v>276</v>
      </c>
      <c r="D94" s="213" t="s">
        <v>256</v>
      </c>
      <c r="E94" s="214" t="s">
        <v>294</v>
      </c>
      <c r="F94" s="215" t="s">
        <v>295</v>
      </c>
      <c r="G94" s="216" t="s">
        <v>288</v>
      </c>
      <c r="H94" s="217">
        <v>1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713</v>
      </c>
    </row>
    <row r="95" s="2" customFormat="1" ht="62.7" customHeight="1">
      <c r="A95" s="39"/>
      <c r="B95" s="40"/>
      <c r="C95" s="213" t="s">
        <v>293</v>
      </c>
      <c r="D95" s="213" t="s">
        <v>256</v>
      </c>
      <c r="E95" s="214" t="s">
        <v>384</v>
      </c>
      <c r="F95" s="215" t="s">
        <v>385</v>
      </c>
      <c r="G95" s="216" t="s">
        <v>288</v>
      </c>
      <c r="H95" s="217">
        <v>1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714</v>
      </c>
    </row>
    <row r="96" s="2" customFormat="1" ht="49.05" customHeight="1">
      <c r="A96" s="39"/>
      <c r="B96" s="40"/>
      <c r="C96" s="213" t="s">
        <v>224</v>
      </c>
      <c r="D96" s="213" t="s">
        <v>256</v>
      </c>
      <c r="E96" s="214" t="s">
        <v>303</v>
      </c>
      <c r="F96" s="215" t="s">
        <v>304</v>
      </c>
      <c r="G96" s="216" t="s">
        <v>288</v>
      </c>
      <c r="H96" s="217">
        <v>2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715</v>
      </c>
    </row>
    <row r="97" s="2" customFormat="1" ht="37.8" customHeight="1">
      <c r="A97" s="39"/>
      <c r="B97" s="40"/>
      <c r="C97" s="213" t="s">
        <v>302</v>
      </c>
      <c r="D97" s="213" t="s">
        <v>256</v>
      </c>
      <c r="E97" s="214" t="s">
        <v>297</v>
      </c>
      <c r="F97" s="215" t="s">
        <v>298</v>
      </c>
      <c r="G97" s="216" t="s">
        <v>259</v>
      </c>
      <c r="H97" s="217">
        <v>640</v>
      </c>
      <c r="I97" s="218"/>
      <c r="J97" s="219">
        <f>ROUND(I97*H97,2)</f>
        <v>0</v>
      </c>
      <c r="K97" s="215" t="s">
        <v>299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716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717</v>
      </c>
      <c r="G98" s="227"/>
      <c r="H98" s="231">
        <v>320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71</v>
      </c>
      <c r="AY98" s="237" t="s">
        <v>253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718</v>
      </c>
      <c r="G99" s="227"/>
      <c r="H99" s="231">
        <v>320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71</v>
      </c>
      <c r="AY99" s="237" t="s">
        <v>253</v>
      </c>
    </row>
    <row r="100" s="15" customFormat="1">
      <c r="A100" s="15"/>
      <c r="B100" s="259"/>
      <c r="C100" s="260"/>
      <c r="D100" s="228" t="s">
        <v>263</v>
      </c>
      <c r="E100" s="261" t="s">
        <v>19</v>
      </c>
      <c r="F100" s="262" t="s">
        <v>344</v>
      </c>
      <c r="G100" s="260"/>
      <c r="H100" s="263">
        <v>640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9" t="s">
        <v>263</v>
      </c>
      <c r="AU100" s="269" t="s">
        <v>71</v>
      </c>
      <c r="AV100" s="15" t="s">
        <v>261</v>
      </c>
      <c r="AW100" s="15" t="s">
        <v>32</v>
      </c>
      <c r="AX100" s="15" t="s">
        <v>78</v>
      </c>
      <c r="AY100" s="269" t="s">
        <v>253</v>
      </c>
    </row>
    <row r="101" s="2" customFormat="1" ht="90" customHeight="1">
      <c r="A101" s="39"/>
      <c r="B101" s="40"/>
      <c r="C101" s="213" t="s">
        <v>306</v>
      </c>
      <c r="D101" s="213" t="s">
        <v>256</v>
      </c>
      <c r="E101" s="214" t="s">
        <v>444</v>
      </c>
      <c r="F101" s="215" t="s">
        <v>445</v>
      </c>
      <c r="G101" s="216" t="s">
        <v>259</v>
      </c>
      <c r="H101" s="217">
        <v>220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719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720</v>
      </c>
      <c r="G102" s="227"/>
      <c r="H102" s="231">
        <v>220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33" customHeight="1">
      <c r="A103" s="39"/>
      <c r="B103" s="40"/>
      <c r="C103" s="213" t="s">
        <v>310</v>
      </c>
      <c r="D103" s="213" t="s">
        <v>256</v>
      </c>
      <c r="E103" s="214" t="s">
        <v>311</v>
      </c>
      <c r="F103" s="215" t="s">
        <v>312</v>
      </c>
      <c r="G103" s="216" t="s">
        <v>271</v>
      </c>
      <c r="H103" s="217">
        <v>7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721</v>
      </c>
    </row>
    <row r="104" s="2" customFormat="1" ht="16.5" customHeight="1">
      <c r="A104" s="39"/>
      <c r="B104" s="40"/>
      <c r="C104" s="213" t="s">
        <v>315</v>
      </c>
      <c r="D104" s="213" t="s">
        <v>256</v>
      </c>
      <c r="E104" s="214" t="s">
        <v>316</v>
      </c>
      <c r="F104" s="215" t="s">
        <v>317</v>
      </c>
      <c r="G104" s="216" t="s">
        <v>271</v>
      </c>
      <c r="H104" s="217">
        <v>7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722</v>
      </c>
    </row>
    <row r="105" s="2" customFormat="1" ht="24.15" customHeight="1">
      <c r="A105" s="39"/>
      <c r="B105" s="40"/>
      <c r="C105" s="213" t="s">
        <v>8</v>
      </c>
      <c r="D105" s="213" t="s">
        <v>256</v>
      </c>
      <c r="E105" s="214" t="s">
        <v>319</v>
      </c>
      <c r="F105" s="215" t="s">
        <v>320</v>
      </c>
      <c r="G105" s="216" t="s">
        <v>271</v>
      </c>
      <c r="H105" s="217">
        <v>60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723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724</v>
      </c>
      <c r="G106" s="227"/>
      <c r="H106" s="231">
        <v>60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6.5" customHeight="1">
      <c r="A107" s="39"/>
      <c r="B107" s="40"/>
      <c r="C107" s="213" t="s">
        <v>323</v>
      </c>
      <c r="D107" s="213" t="s">
        <v>256</v>
      </c>
      <c r="E107" s="214" t="s">
        <v>324</v>
      </c>
      <c r="F107" s="215" t="s">
        <v>325</v>
      </c>
      <c r="G107" s="216" t="s">
        <v>326</v>
      </c>
      <c r="H107" s="217">
        <v>0.90000000000000002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725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726</v>
      </c>
      <c r="G108" s="227"/>
      <c r="H108" s="231">
        <v>0.65000000000000002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71</v>
      </c>
      <c r="AY108" s="237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727</v>
      </c>
      <c r="G109" s="227"/>
      <c r="H109" s="231">
        <v>0.25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5" customFormat="1">
      <c r="A110" s="15"/>
      <c r="B110" s="259"/>
      <c r="C110" s="260"/>
      <c r="D110" s="228" t="s">
        <v>263</v>
      </c>
      <c r="E110" s="261" t="s">
        <v>19</v>
      </c>
      <c r="F110" s="262" t="s">
        <v>344</v>
      </c>
      <c r="G110" s="260"/>
      <c r="H110" s="263">
        <v>0.90000000000000002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263</v>
      </c>
      <c r="AU110" s="269" t="s">
        <v>71</v>
      </c>
      <c r="AV110" s="15" t="s">
        <v>261</v>
      </c>
      <c r="AW110" s="15" t="s">
        <v>32</v>
      </c>
      <c r="AX110" s="15" t="s">
        <v>78</v>
      </c>
      <c r="AY110" s="269" t="s">
        <v>253</v>
      </c>
    </row>
    <row r="111" s="2" customFormat="1" ht="24.15" customHeight="1">
      <c r="A111" s="39"/>
      <c r="B111" s="40"/>
      <c r="C111" s="213" t="s">
        <v>329</v>
      </c>
      <c r="D111" s="213" t="s">
        <v>256</v>
      </c>
      <c r="E111" s="214" t="s">
        <v>330</v>
      </c>
      <c r="F111" s="215" t="s">
        <v>331</v>
      </c>
      <c r="G111" s="216" t="s">
        <v>332</v>
      </c>
      <c r="H111" s="217">
        <v>14.407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728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340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497</v>
      </c>
      <c r="G113" s="227"/>
      <c r="H113" s="231">
        <v>14.407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336</v>
      </c>
      <c r="D114" s="213" t="s">
        <v>256</v>
      </c>
      <c r="E114" s="214" t="s">
        <v>337</v>
      </c>
      <c r="F114" s="215" t="s">
        <v>338</v>
      </c>
      <c r="G114" s="216" t="s">
        <v>332</v>
      </c>
      <c r="H114" s="217">
        <v>30.001999999999999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729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340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497</v>
      </c>
      <c r="G116" s="227"/>
      <c r="H116" s="231">
        <v>14.407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71</v>
      </c>
      <c r="AY116" s="237" t="s">
        <v>253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342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730</v>
      </c>
      <c r="G118" s="227"/>
      <c r="H118" s="231">
        <v>15.595000000000001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5" customFormat="1">
      <c r="A119" s="15"/>
      <c r="B119" s="259"/>
      <c r="C119" s="260"/>
      <c r="D119" s="228" t="s">
        <v>263</v>
      </c>
      <c r="E119" s="261" t="s">
        <v>19</v>
      </c>
      <c r="F119" s="262" t="s">
        <v>344</v>
      </c>
      <c r="G119" s="260"/>
      <c r="H119" s="263">
        <v>30.002000000000002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263</v>
      </c>
      <c r="AU119" s="269" t="s">
        <v>71</v>
      </c>
      <c r="AV119" s="15" t="s">
        <v>261</v>
      </c>
      <c r="AW119" s="15" t="s">
        <v>32</v>
      </c>
      <c r="AX119" s="15" t="s">
        <v>78</v>
      </c>
      <c r="AY119" s="269" t="s">
        <v>253</v>
      </c>
    </row>
    <row r="120" s="2" customFormat="1" ht="62.7" customHeight="1">
      <c r="A120" s="39"/>
      <c r="B120" s="40"/>
      <c r="C120" s="213" t="s">
        <v>345</v>
      </c>
      <c r="D120" s="213" t="s">
        <v>256</v>
      </c>
      <c r="E120" s="214" t="s">
        <v>346</v>
      </c>
      <c r="F120" s="215" t="s">
        <v>347</v>
      </c>
      <c r="G120" s="216" t="s">
        <v>332</v>
      </c>
      <c r="H120" s="217">
        <v>14.407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731</v>
      </c>
    </row>
    <row r="121" s="14" customFormat="1">
      <c r="A121" s="14"/>
      <c r="B121" s="249"/>
      <c r="C121" s="250"/>
      <c r="D121" s="228" t="s">
        <v>263</v>
      </c>
      <c r="E121" s="251" t="s">
        <v>19</v>
      </c>
      <c r="F121" s="252" t="s">
        <v>349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263</v>
      </c>
      <c r="AU121" s="258" t="s">
        <v>71</v>
      </c>
      <c r="AV121" s="14" t="s">
        <v>78</v>
      </c>
      <c r="AW121" s="14" t="s">
        <v>32</v>
      </c>
      <c r="AX121" s="14" t="s">
        <v>71</v>
      </c>
      <c r="AY121" s="258" t="s">
        <v>253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497</v>
      </c>
      <c r="G122" s="227"/>
      <c r="H122" s="231">
        <v>14.407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62.7" customHeight="1">
      <c r="A123" s="39"/>
      <c r="B123" s="40"/>
      <c r="C123" s="213" t="s">
        <v>350</v>
      </c>
      <c r="D123" s="213" t="s">
        <v>256</v>
      </c>
      <c r="E123" s="214" t="s">
        <v>351</v>
      </c>
      <c r="F123" s="215" t="s">
        <v>352</v>
      </c>
      <c r="G123" s="216" t="s">
        <v>332</v>
      </c>
      <c r="H123" s="217">
        <v>15.595000000000001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71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732</v>
      </c>
    </row>
    <row r="124" s="14" customFormat="1">
      <c r="A124" s="14"/>
      <c r="B124" s="249"/>
      <c r="C124" s="250"/>
      <c r="D124" s="228" t="s">
        <v>263</v>
      </c>
      <c r="E124" s="251" t="s">
        <v>19</v>
      </c>
      <c r="F124" s="252" t="s">
        <v>342</v>
      </c>
      <c r="G124" s="250"/>
      <c r="H124" s="251" t="s">
        <v>19</v>
      </c>
      <c r="I124" s="253"/>
      <c r="J124" s="250"/>
      <c r="K124" s="250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263</v>
      </c>
      <c r="AU124" s="258" t="s">
        <v>71</v>
      </c>
      <c r="AV124" s="14" t="s">
        <v>78</v>
      </c>
      <c r="AW124" s="14" t="s">
        <v>32</v>
      </c>
      <c r="AX124" s="14" t="s">
        <v>71</v>
      </c>
      <c r="AY124" s="258" t="s">
        <v>253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733</v>
      </c>
      <c r="G125" s="227"/>
      <c r="H125" s="231">
        <v>15.595000000000001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55.5" customHeight="1">
      <c r="A126" s="39"/>
      <c r="B126" s="40"/>
      <c r="C126" s="213" t="s">
        <v>7</v>
      </c>
      <c r="D126" s="213" t="s">
        <v>256</v>
      </c>
      <c r="E126" s="214" t="s">
        <v>354</v>
      </c>
      <c r="F126" s="215" t="s">
        <v>355</v>
      </c>
      <c r="G126" s="216" t="s">
        <v>332</v>
      </c>
      <c r="H126" s="217">
        <v>0.20200000000000001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734</v>
      </c>
    </row>
    <row r="127" s="14" customFormat="1">
      <c r="A127" s="14"/>
      <c r="B127" s="249"/>
      <c r="C127" s="250"/>
      <c r="D127" s="228" t="s">
        <v>263</v>
      </c>
      <c r="E127" s="251" t="s">
        <v>19</v>
      </c>
      <c r="F127" s="252" t="s">
        <v>357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263</v>
      </c>
      <c r="AU127" s="258" t="s">
        <v>71</v>
      </c>
      <c r="AV127" s="14" t="s">
        <v>78</v>
      </c>
      <c r="AW127" s="14" t="s">
        <v>32</v>
      </c>
      <c r="AX127" s="14" t="s">
        <v>71</v>
      </c>
      <c r="AY127" s="258" t="s">
        <v>253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402</v>
      </c>
      <c r="G128" s="227"/>
      <c r="H128" s="231">
        <v>0.20200000000000001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78</v>
      </c>
      <c r="AY128" s="237" t="s">
        <v>253</v>
      </c>
    </row>
    <row r="129" s="2" customFormat="1" ht="55.5" customHeight="1">
      <c r="A129" s="39"/>
      <c r="B129" s="40"/>
      <c r="C129" s="213" t="s">
        <v>359</v>
      </c>
      <c r="D129" s="213" t="s">
        <v>256</v>
      </c>
      <c r="E129" s="214" t="s">
        <v>360</v>
      </c>
      <c r="F129" s="215" t="s">
        <v>361</v>
      </c>
      <c r="G129" s="216" t="s">
        <v>332</v>
      </c>
      <c r="H129" s="217">
        <v>0.17100000000000001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71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735</v>
      </c>
    </row>
    <row r="130" s="14" customFormat="1">
      <c r="A130" s="14"/>
      <c r="B130" s="249"/>
      <c r="C130" s="250"/>
      <c r="D130" s="228" t="s">
        <v>263</v>
      </c>
      <c r="E130" s="251" t="s">
        <v>19</v>
      </c>
      <c r="F130" s="252" t="s">
        <v>363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263</v>
      </c>
      <c r="AU130" s="258" t="s">
        <v>71</v>
      </c>
      <c r="AV130" s="14" t="s">
        <v>78</v>
      </c>
      <c r="AW130" s="14" t="s">
        <v>32</v>
      </c>
      <c r="AX130" s="14" t="s">
        <v>71</v>
      </c>
      <c r="AY130" s="258" t="s">
        <v>253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404</v>
      </c>
      <c r="G131" s="227"/>
      <c r="H131" s="231">
        <v>0.17100000000000001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78</v>
      </c>
      <c r="AY131" s="237" t="s">
        <v>253</v>
      </c>
    </row>
    <row r="132" s="2" customFormat="1" ht="49.05" customHeight="1">
      <c r="A132" s="39"/>
      <c r="B132" s="40"/>
      <c r="C132" s="213" t="s">
        <v>365</v>
      </c>
      <c r="D132" s="213" t="s">
        <v>256</v>
      </c>
      <c r="E132" s="214" t="s">
        <v>366</v>
      </c>
      <c r="F132" s="215" t="s">
        <v>367</v>
      </c>
      <c r="G132" s="216" t="s">
        <v>332</v>
      </c>
      <c r="H132" s="217">
        <v>0.17100000000000001</v>
      </c>
      <c r="I132" s="218"/>
      <c r="J132" s="219">
        <f>ROUND(I132*H132,2)</f>
        <v>0</v>
      </c>
      <c r="K132" s="215" t="s">
        <v>260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261</v>
      </c>
      <c r="AT132" s="224" t="s">
        <v>256</v>
      </c>
      <c r="AU132" s="224" t="s">
        <v>71</v>
      </c>
      <c r="AY132" s="18" t="s">
        <v>253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261</v>
      </c>
      <c r="BM132" s="224" t="s">
        <v>736</v>
      </c>
    </row>
    <row r="133" s="2" customFormat="1" ht="78" customHeight="1">
      <c r="A133" s="39"/>
      <c r="B133" s="40"/>
      <c r="C133" s="213" t="s">
        <v>369</v>
      </c>
      <c r="D133" s="213" t="s">
        <v>256</v>
      </c>
      <c r="E133" s="214" t="s">
        <v>370</v>
      </c>
      <c r="F133" s="215" t="s">
        <v>371</v>
      </c>
      <c r="G133" s="216" t="s">
        <v>332</v>
      </c>
      <c r="H133" s="217">
        <v>0.373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737</v>
      </c>
    </row>
    <row r="134" s="14" customFormat="1">
      <c r="A134" s="14"/>
      <c r="B134" s="249"/>
      <c r="C134" s="250"/>
      <c r="D134" s="228" t="s">
        <v>263</v>
      </c>
      <c r="E134" s="251" t="s">
        <v>19</v>
      </c>
      <c r="F134" s="252" t="s">
        <v>373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263</v>
      </c>
      <c r="AU134" s="258" t="s">
        <v>71</v>
      </c>
      <c r="AV134" s="14" t="s">
        <v>78</v>
      </c>
      <c r="AW134" s="14" t="s">
        <v>32</v>
      </c>
      <c r="AX134" s="14" t="s">
        <v>71</v>
      </c>
      <c r="AY134" s="258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407</v>
      </c>
      <c r="G135" s="227"/>
      <c r="H135" s="231">
        <v>0.373</v>
      </c>
      <c r="I135" s="232"/>
      <c r="J135" s="227"/>
      <c r="K135" s="227"/>
      <c r="L135" s="233"/>
      <c r="M135" s="270"/>
      <c r="N135" s="271"/>
      <c r="O135" s="271"/>
      <c r="P135" s="271"/>
      <c r="Q135" s="271"/>
      <c r="R135" s="271"/>
      <c r="S135" s="271"/>
      <c r="T135" s="27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78</v>
      </c>
      <c r="AY135" s="237" t="s">
        <v>253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gxJcKRv5v879g4kBby93SWXBQ2uJgA/smOAnnZcguZuxIH1tIa+Djdwz1hMxsj5072bqd4/jFzTbJ6d0WDIv0w==" hashValue="5C7VjE1AJqfVNKgt+QaQeyhKou8yP9dfKTfBNNAcHHKDAVcXD8PVKtd+B6J8ino3VGq75hlKUsP26H9rrzV9SQ==" algorithmName="SHA-512" password="CC35"/>
  <autoFilter ref="C84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ROUND((SUM(BE85:BE134)),  2)</f>
        <v>0</v>
      </c>
      <c r="G35" s="39"/>
      <c r="H35" s="39"/>
      <c r="I35" s="158">
        <v>0.20999999999999999</v>
      </c>
      <c r="J35" s="157">
        <f>ROUND(((SUM(BE85:BE134))*I35),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ROUND((SUM(BF85:BF134)),  2)</f>
        <v>0</v>
      </c>
      <c r="G36" s="39"/>
      <c r="H36" s="39"/>
      <c r="I36" s="158">
        <v>0.14999999999999999</v>
      </c>
      <c r="J36" s="157">
        <f>ROUND(((SUM(BF85:BF134))*I36),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01.8 - SO 01.8 - km 404,650 - 404,950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01.8 - SO 01.8 - km 404,650 - 404,950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SUM(P86:P134)</f>
        <v>0</v>
      </c>
      <c r="Q85" s="97"/>
      <c r="R85" s="194">
        <f>SUM(R86:R134)</f>
        <v>18.045839999999998</v>
      </c>
      <c r="S85" s="97"/>
      <c r="T85" s="195">
        <f>SUM(T86:T134)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SUM(BK86:BK134)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739</v>
      </c>
      <c r="F86" s="215" t="s">
        <v>740</v>
      </c>
      <c r="G86" s="216" t="s">
        <v>259</v>
      </c>
      <c r="H86" s="217">
        <v>300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741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742</v>
      </c>
      <c r="G87" s="227"/>
      <c r="H87" s="231">
        <v>300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554</v>
      </c>
      <c r="F88" s="215" t="s">
        <v>555</v>
      </c>
      <c r="G88" s="216" t="s">
        <v>259</v>
      </c>
      <c r="H88" s="217">
        <v>16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743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744</v>
      </c>
      <c r="G89" s="227"/>
      <c r="H89" s="231">
        <v>16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562</v>
      </c>
      <c r="F90" s="240" t="s">
        <v>563</v>
      </c>
      <c r="G90" s="241" t="s">
        <v>259</v>
      </c>
      <c r="H90" s="242">
        <v>8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0.064979999999999996</v>
      </c>
      <c r="R90" s="222">
        <f>Q90*H90</f>
        <v>0.51983999999999997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745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746</v>
      </c>
      <c r="G91" s="227"/>
      <c r="H91" s="231">
        <v>8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747</v>
      </c>
      <c r="F92" s="240" t="s">
        <v>748</v>
      </c>
      <c r="G92" s="241" t="s">
        <v>259</v>
      </c>
      <c r="H92" s="242">
        <v>8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0.064979999999999996</v>
      </c>
      <c r="R92" s="222">
        <f>Q92*H92</f>
        <v>0.51983999999999997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749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746</v>
      </c>
      <c r="G93" s="227"/>
      <c r="H93" s="231">
        <v>8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37.8" customHeight="1">
      <c r="A94" s="39"/>
      <c r="B94" s="40"/>
      <c r="C94" s="213" t="s">
        <v>254</v>
      </c>
      <c r="D94" s="213" t="s">
        <v>256</v>
      </c>
      <c r="E94" s="214" t="s">
        <v>269</v>
      </c>
      <c r="F94" s="215" t="s">
        <v>270</v>
      </c>
      <c r="G94" s="216" t="s">
        <v>271</v>
      </c>
      <c r="H94" s="217">
        <v>1110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750</v>
      </c>
    </row>
    <row r="95" s="2" customFormat="1" ht="16.5" customHeight="1">
      <c r="A95" s="39"/>
      <c r="B95" s="40"/>
      <c r="C95" s="238" t="s">
        <v>281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1110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0.2331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751</v>
      </c>
    </row>
    <row r="96" s="2" customFormat="1" ht="37.8" customHeight="1">
      <c r="A96" s="39"/>
      <c r="B96" s="40"/>
      <c r="C96" s="213" t="s">
        <v>285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222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752</v>
      </c>
    </row>
    <row r="97" s="2" customFormat="1" ht="16.5" customHeight="1">
      <c r="A97" s="39"/>
      <c r="B97" s="40"/>
      <c r="C97" s="238" t="s">
        <v>276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222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0.27305999999999997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753</v>
      </c>
    </row>
    <row r="98" s="2" customFormat="1" ht="55.5" customHeight="1">
      <c r="A98" s="39"/>
      <c r="B98" s="40"/>
      <c r="C98" s="213" t="s">
        <v>293</v>
      </c>
      <c r="D98" s="213" t="s">
        <v>256</v>
      </c>
      <c r="E98" s="214" t="s">
        <v>286</v>
      </c>
      <c r="F98" s="215" t="s">
        <v>287</v>
      </c>
      <c r="G98" s="216" t="s">
        <v>288</v>
      </c>
      <c r="H98" s="217">
        <v>12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754</v>
      </c>
    </row>
    <row r="99" s="2" customFormat="1" ht="49.05" customHeight="1">
      <c r="A99" s="39"/>
      <c r="B99" s="40"/>
      <c r="C99" s="213" t="s">
        <v>224</v>
      </c>
      <c r="D99" s="213" t="s">
        <v>256</v>
      </c>
      <c r="E99" s="214" t="s">
        <v>307</v>
      </c>
      <c r="F99" s="215" t="s">
        <v>308</v>
      </c>
      <c r="G99" s="216" t="s">
        <v>288</v>
      </c>
      <c r="H99" s="217">
        <v>2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755</v>
      </c>
    </row>
    <row r="100" s="2" customFormat="1" ht="37.8" customHeight="1">
      <c r="A100" s="39"/>
      <c r="B100" s="40"/>
      <c r="C100" s="213" t="s">
        <v>302</v>
      </c>
      <c r="D100" s="213" t="s">
        <v>256</v>
      </c>
      <c r="E100" s="214" t="s">
        <v>297</v>
      </c>
      <c r="F100" s="215" t="s">
        <v>298</v>
      </c>
      <c r="G100" s="216" t="s">
        <v>259</v>
      </c>
      <c r="H100" s="217">
        <v>800</v>
      </c>
      <c r="I100" s="218"/>
      <c r="J100" s="219">
        <f>ROUND(I100*H100,2)</f>
        <v>0</v>
      </c>
      <c r="K100" s="215" t="s">
        <v>299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756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757</v>
      </c>
      <c r="G101" s="227"/>
      <c r="H101" s="231">
        <v>800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90" customHeight="1">
      <c r="A102" s="39"/>
      <c r="B102" s="40"/>
      <c r="C102" s="213" t="s">
        <v>306</v>
      </c>
      <c r="D102" s="213" t="s">
        <v>256</v>
      </c>
      <c r="E102" s="214" t="s">
        <v>444</v>
      </c>
      <c r="F102" s="215" t="s">
        <v>445</v>
      </c>
      <c r="G102" s="216" t="s">
        <v>259</v>
      </c>
      <c r="H102" s="217">
        <v>600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758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759</v>
      </c>
      <c r="G103" s="227"/>
      <c r="H103" s="231">
        <v>600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33" customHeight="1">
      <c r="A104" s="39"/>
      <c r="B104" s="40"/>
      <c r="C104" s="213" t="s">
        <v>310</v>
      </c>
      <c r="D104" s="213" t="s">
        <v>256</v>
      </c>
      <c r="E104" s="214" t="s">
        <v>311</v>
      </c>
      <c r="F104" s="215" t="s">
        <v>312</v>
      </c>
      <c r="G104" s="216" t="s">
        <v>271</v>
      </c>
      <c r="H104" s="217">
        <v>9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760</v>
      </c>
    </row>
    <row r="105" s="2" customFormat="1" ht="16.5" customHeight="1">
      <c r="A105" s="39"/>
      <c r="B105" s="40"/>
      <c r="C105" s="213" t="s">
        <v>315</v>
      </c>
      <c r="D105" s="213" t="s">
        <v>256</v>
      </c>
      <c r="E105" s="214" t="s">
        <v>316</v>
      </c>
      <c r="F105" s="215" t="s">
        <v>317</v>
      </c>
      <c r="G105" s="216" t="s">
        <v>271</v>
      </c>
      <c r="H105" s="217">
        <v>9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761</v>
      </c>
    </row>
    <row r="106" s="2" customFormat="1" ht="37.8" customHeight="1">
      <c r="A106" s="39"/>
      <c r="B106" s="40"/>
      <c r="C106" s="213" t="s">
        <v>8</v>
      </c>
      <c r="D106" s="213" t="s">
        <v>256</v>
      </c>
      <c r="E106" s="214" t="s">
        <v>762</v>
      </c>
      <c r="F106" s="215" t="s">
        <v>763</v>
      </c>
      <c r="G106" s="216" t="s">
        <v>486</v>
      </c>
      <c r="H106" s="217">
        <v>150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764</v>
      </c>
    </row>
    <row r="107" s="2" customFormat="1" ht="24.15" customHeight="1">
      <c r="A107" s="39"/>
      <c r="B107" s="40"/>
      <c r="C107" s="213" t="s">
        <v>323</v>
      </c>
      <c r="D107" s="213" t="s">
        <v>256</v>
      </c>
      <c r="E107" s="214" t="s">
        <v>319</v>
      </c>
      <c r="F107" s="215" t="s">
        <v>320</v>
      </c>
      <c r="G107" s="216" t="s">
        <v>271</v>
      </c>
      <c r="H107" s="217">
        <v>28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765</v>
      </c>
    </row>
    <row r="108" s="2" customFormat="1" ht="24.15" customHeight="1">
      <c r="A108" s="39"/>
      <c r="B108" s="40"/>
      <c r="C108" s="213" t="s">
        <v>329</v>
      </c>
      <c r="D108" s="213" t="s">
        <v>256</v>
      </c>
      <c r="E108" s="214" t="s">
        <v>580</v>
      </c>
      <c r="F108" s="215" t="s">
        <v>581</v>
      </c>
      <c r="G108" s="216" t="s">
        <v>271</v>
      </c>
      <c r="H108" s="217">
        <v>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766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767</v>
      </c>
      <c r="G109" s="227"/>
      <c r="H109" s="231">
        <v>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16.5" customHeight="1">
      <c r="A110" s="39"/>
      <c r="B110" s="40"/>
      <c r="C110" s="213" t="s">
        <v>336</v>
      </c>
      <c r="D110" s="213" t="s">
        <v>256</v>
      </c>
      <c r="E110" s="214" t="s">
        <v>324</v>
      </c>
      <c r="F110" s="215" t="s">
        <v>325</v>
      </c>
      <c r="G110" s="216" t="s">
        <v>326</v>
      </c>
      <c r="H110" s="217">
        <v>0.29999999999999999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768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769</v>
      </c>
      <c r="G111" s="227"/>
      <c r="H111" s="231">
        <v>0.29999999999999999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101.25" customHeight="1">
      <c r="A112" s="39"/>
      <c r="B112" s="40"/>
      <c r="C112" s="213" t="s">
        <v>345</v>
      </c>
      <c r="D112" s="213" t="s">
        <v>256</v>
      </c>
      <c r="E112" s="214" t="s">
        <v>484</v>
      </c>
      <c r="F112" s="215" t="s">
        <v>485</v>
      </c>
      <c r="G112" s="216" t="s">
        <v>486</v>
      </c>
      <c r="H112" s="217">
        <v>11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770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771</v>
      </c>
      <c r="G113" s="227"/>
      <c r="H113" s="231">
        <v>11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16.5" customHeight="1">
      <c r="A114" s="39"/>
      <c r="B114" s="40"/>
      <c r="C114" s="238" t="s">
        <v>350</v>
      </c>
      <c r="D114" s="238" t="s">
        <v>273</v>
      </c>
      <c r="E114" s="239" t="s">
        <v>491</v>
      </c>
      <c r="F114" s="240" t="s">
        <v>492</v>
      </c>
      <c r="G114" s="241" t="s">
        <v>332</v>
      </c>
      <c r="H114" s="242">
        <v>16.5</v>
      </c>
      <c r="I114" s="243"/>
      <c r="J114" s="244">
        <f>ROUND(I114*H114,2)</f>
        <v>0</v>
      </c>
      <c r="K114" s="240" t="s">
        <v>260</v>
      </c>
      <c r="L114" s="245"/>
      <c r="M114" s="246" t="s">
        <v>19</v>
      </c>
      <c r="N114" s="247" t="s">
        <v>42</v>
      </c>
      <c r="O114" s="85"/>
      <c r="P114" s="222">
        <f>O114*H114</f>
        <v>0</v>
      </c>
      <c r="Q114" s="222">
        <v>1</v>
      </c>
      <c r="R114" s="222">
        <f>Q114*H114</f>
        <v>16.5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276</v>
      </c>
      <c r="AT114" s="224" t="s">
        <v>273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772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773</v>
      </c>
      <c r="G115" s="227"/>
      <c r="H115" s="231">
        <v>16.5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78" customHeight="1">
      <c r="A116" s="39"/>
      <c r="B116" s="40"/>
      <c r="C116" s="213" t="s">
        <v>7</v>
      </c>
      <c r="D116" s="213" t="s">
        <v>256</v>
      </c>
      <c r="E116" s="214" t="s">
        <v>602</v>
      </c>
      <c r="F116" s="215" t="s">
        <v>603</v>
      </c>
      <c r="G116" s="216" t="s">
        <v>332</v>
      </c>
      <c r="H116" s="217">
        <v>1.04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774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775</v>
      </c>
      <c r="G117" s="227"/>
      <c r="H117" s="231">
        <v>1.04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55.5" customHeight="1">
      <c r="A118" s="39"/>
      <c r="B118" s="40"/>
      <c r="C118" s="213" t="s">
        <v>359</v>
      </c>
      <c r="D118" s="213" t="s">
        <v>256</v>
      </c>
      <c r="E118" s="214" t="s">
        <v>354</v>
      </c>
      <c r="F118" s="215" t="s">
        <v>355</v>
      </c>
      <c r="G118" s="216" t="s">
        <v>332</v>
      </c>
      <c r="H118" s="217">
        <v>0.27300000000000002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776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357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777</v>
      </c>
      <c r="G120" s="227"/>
      <c r="H120" s="231">
        <v>0.27300000000000002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78" customHeight="1">
      <c r="A121" s="39"/>
      <c r="B121" s="40"/>
      <c r="C121" s="213" t="s">
        <v>365</v>
      </c>
      <c r="D121" s="213" t="s">
        <v>256</v>
      </c>
      <c r="E121" s="214" t="s">
        <v>526</v>
      </c>
      <c r="F121" s="215" t="s">
        <v>527</v>
      </c>
      <c r="G121" s="216" t="s">
        <v>332</v>
      </c>
      <c r="H121" s="217">
        <v>16.5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778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779</v>
      </c>
      <c r="G122" s="227"/>
      <c r="H122" s="231">
        <v>16.5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55.5" customHeight="1">
      <c r="A123" s="39"/>
      <c r="B123" s="40"/>
      <c r="C123" s="213" t="s">
        <v>369</v>
      </c>
      <c r="D123" s="213" t="s">
        <v>256</v>
      </c>
      <c r="E123" s="214" t="s">
        <v>360</v>
      </c>
      <c r="F123" s="215" t="s">
        <v>361</v>
      </c>
      <c r="G123" s="216" t="s">
        <v>332</v>
      </c>
      <c r="H123" s="217">
        <v>307.233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71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780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781</v>
      </c>
      <c r="G124" s="227"/>
      <c r="H124" s="231">
        <v>0.23300000000000001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782</v>
      </c>
      <c r="G125" s="227"/>
      <c r="H125" s="231">
        <v>22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71</v>
      </c>
      <c r="AY125" s="237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783</v>
      </c>
      <c r="G126" s="227"/>
      <c r="H126" s="231">
        <v>285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5" customFormat="1">
      <c r="A127" s="15"/>
      <c r="B127" s="259"/>
      <c r="C127" s="260"/>
      <c r="D127" s="228" t="s">
        <v>263</v>
      </c>
      <c r="E127" s="261" t="s">
        <v>19</v>
      </c>
      <c r="F127" s="262" t="s">
        <v>344</v>
      </c>
      <c r="G127" s="260"/>
      <c r="H127" s="263">
        <v>307.233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263</v>
      </c>
      <c r="AU127" s="269" t="s">
        <v>71</v>
      </c>
      <c r="AV127" s="15" t="s">
        <v>261</v>
      </c>
      <c r="AW127" s="15" t="s">
        <v>32</v>
      </c>
      <c r="AX127" s="15" t="s">
        <v>78</v>
      </c>
      <c r="AY127" s="269" t="s">
        <v>253</v>
      </c>
    </row>
    <row r="128" s="2" customFormat="1" ht="49.05" customHeight="1">
      <c r="A128" s="39"/>
      <c r="B128" s="40"/>
      <c r="C128" s="213" t="s">
        <v>468</v>
      </c>
      <c r="D128" s="213" t="s">
        <v>256</v>
      </c>
      <c r="E128" s="214" t="s">
        <v>366</v>
      </c>
      <c r="F128" s="215" t="s">
        <v>367</v>
      </c>
      <c r="G128" s="216" t="s">
        <v>332</v>
      </c>
      <c r="H128" s="217">
        <v>0.23300000000000001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784</v>
      </c>
    </row>
    <row r="129" s="2" customFormat="1" ht="49.05" customHeight="1">
      <c r="A129" s="39"/>
      <c r="B129" s="40"/>
      <c r="C129" s="213" t="s">
        <v>472</v>
      </c>
      <c r="D129" s="213" t="s">
        <v>256</v>
      </c>
      <c r="E129" s="214" t="s">
        <v>785</v>
      </c>
      <c r="F129" s="215" t="s">
        <v>786</v>
      </c>
      <c r="G129" s="216" t="s">
        <v>332</v>
      </c>
      <c r="H129" s="217">
        <v>285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71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787</v>
      </c>
    </row>
    <row r="130" s="2" customFormat="1" ht="49.05" customHeight="1">
      <c r="A130" s="39"/>
      <c r="B130" s="40"/>
      <c r="C130" s="213" t="s">
        <v>474</v>
      </c>
      <c r="D130" s="213" t="s">
        <v>256</v>
      </c>
      <c r="E130" s="214" t="s">
        <v>538</v>
      </c>
      <c r="F130" s="215" t="s">
        <v>539</v>
      </c>
      <c r="G130" s="216" t="s">
        <v>332</v>
      </c>
      <c r="H130" s="217">
        <v>22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313</v>
      </c>
      <c r="AT130" s="224" t="s">
        <v>256</v>
      </c>
      <c r="AU130" s="224" t="s">
        <v>71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313</v>
      </c>
      <c r="BM130" s="224" t="s">
        <v>788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789</v>
      </c>
      <c r="G131" s="227"/>
      <c r="H131" s="231">
        <v>22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78</v>
      </c>
      <c r="AY131" s="237" t="s">
        <v>253</v>
      </c>
    </row>
    <row r="132" s="2" customFormat="1" ht="78" customHeight="1">
      <c r="A132" s="39"/>
      <c r="B132" s="40"/>
      <c r="C132" s="213" t="s">
        <v>476</v>
      </c>
      <c r="D132" s="213" t="s">
        <v>256</v>
      </c>
      <c r="E132" s="214" t="s">
        <v>370</v>
      </c>
      <c r="F132" s="215" t="s">
        <v>371</v>
      </c>
      <c r="G132" s="216" t="s">
        <v>332</v>
      </c>
      <c r="H132" s="217">
        <v>0.50600000000000001</v>
      </c>
      <c r="I132" s="218"/>
      <c r="J132" s="219">
        <f>ROUND(I132*H132,2)</f>
        <v>0</v>
      </c>
      <c r="K132" s="215" t="s">
        <v>260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261</v>
      </c>
      <c r="AT132" s="224" t="s">
        <v>256</v>
      </c>
      <c r="AU132" s="224" t="s">
        <v>71</v>
      </c>
      <c r="AY132" s="18" t="s">
        <v>253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261</v>
      </c>
      <c r="BM132" s="224" t="s">
        <v>790</v>
      </c>
    </row>
    <row r="133" s="14" customFormat="1">
      <c r="A133" s="14"/>
      <c r="B133" s="249"/>
      <c r="C133" s="250"/>
      <c r="D133" s="228" t="s">
        <v>263</v>
      </c>
      <c r="E133" s="251" t="s">
        <v>19</v>
      </c>
      <c r="F133" s="252" t="s">
        <v>373</v>
      </c>
      <c r="G133" s="250"/>
      <c r="H133" s="251" t="s">
        <v>19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263</v>
      </c>
      <c r="AU133" s="258" t="s">
        <v>71</v>
      </c>
      <c r="AV133" s="14" t="s">
        <v>78</v>
      </c>
      <c r="AW133" s="14" t="s">
        <v>32</v>
      </c>
      <c r="AX133" s="14" t="s">
        <v>71</v>
      </c>
      <c r="AY133" s="258" t="s">
        <v>253</v>
      </c>
    </row>
    <row r="134" s="13" customFormat="1">
      <c r="A134" s="13"/>
      <c r="B134" s="226"/>
      <c r="C134" s="227"/>
      <c r="D134" s="228" t="s">
        <v>263</v>
      </c>
      <c r="E134" s="229" t="s">
        <v>19</v>
      </c>
      <c r="F134" s="230" t="s">
        <v>791</v>
      </c>
      <c r="G134" s="227"/>
      <c r="H134" s="231">
        <v>0.50600000000000001</v>
      </c>
      <c r="I134" s="232"/>
      <c r="J134" s="227"/>
      <c r="K134" s="227"/>
      <c r="L134" s="233"/>
      <c r="M134" s="270"/>
      <c r="N134" s="271"/>
      <c r="O134" s="271"/>
      <c r="P134" s="271"/>
      <c r="Q134" s="271"/>
      <c r="R134" s="271"/>
      <c r="S134" s="271"/>
      <c r="T134" s="27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263</v>
      </c>
      <c r="AU134" s="237" t="s">
        <v>71</v>
      </c>
      <c r="AV134" s="13" t="s">
        <v>80</v>
      </c>
      <c r="AW134" s="13" t="s">
        <v>32</v>
      </c>
      <c r="AX134" s="13" t="s">
        <v>78</v>
      </c>
      <c r="AY134" s="237" t="s">
        <v>253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p/CsfVQ9L1gq2NVwIuhq0J7aQGnQwCUmdjgmub9r3v/6gQ5SSgRIJHLxFCLBEHkhHE7OrNxtStvaEG/OXN/Jjw==" hashValue="J4BMPQ4y0/I5z0BqTiqGSrQVnFsmYkLntbAnnsKPSsXSdOOrLPNsQN4XEECaP5dnocyBoDmHqDPI8vUMmuxjyg==" algorithmName="SHA-512" password="CC35"/>
  <autoFilter ref="C84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ROUND((SUM(BE85:BE137)),  2)</f>
        <v>0</v>
      </c>
      <c r="G35" s="39"/>
      <c r="H35" s="39"/>
      <c r="I35" s="158">
        <v>0.20999999999999999</v>
      </c>
      <c r="J35" s="157">
        <f>ROUND(((SUM(BE85:BE137))*I35),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ROUND((SUM(BF85:BF137)),  2)</f>
        <v>0</v>
      </c>
      <c r="G36" s="39"/>
      <c r="H36" s="39"/>
      <c r="I36" s="158">
        <v>0.14999999999999999</v>
      </c>
      <c r="J36" s="157">
        <f>ROUND(((SUM(BF85:BF137))*I36),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01.9 - SO 01.9 - km 407,340 - 407,590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01.9 - SO 01.9 - km 407,340 - 407,590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SUM(P86:P137)</f>
        <v>0</v>
      </c>
      <c r="Q85" s="97"/>
      <c r="R85" s="194">
        <f>SUM(R86:R137)</f>
        <v>0.42036000000000001</v>
      </c>
      <c r="S85" s="97"/>
      <c r="T85" s="195">
        <f>SUM(T86:T137)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SUM(BK86:BK137)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250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793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794</v>
      </c>
      <c r="G87" s="227"/>
      <c r="H87" s="231">
        <v>250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265</v>
      </c>
      <c r="F88" s="215" t="s">
        <v>266</v>
      </c>
      <c r="G88" s="216" t="s">
        <v>259</v>
      </c>
      <c r="H88" s="217">
        <v>250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795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794</v>
      </c>
      <c r="G89" s="227"/>
      <c r="H89" s="231">
        <v>250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37.8" customHeight="1">
      <c r="A90" s="39"/>
      <c r="B90" s="40"/>
      <c r="C90" s="213" t="s">
        <v>268</v>
      </c>
      <c r="D90" s="213" t="s">
        <v>256</v>
      </c>
      <c r="E90" s="214" t="s">
        <v>269</v>
      </c>
      <c r="F90" s="215" t="s">
        <v>270</v>
      </c>
      <c r="G90" s="216" t="s">
        <v>271</v>
      </c>
      <c r="H90" s="217">
        <v>924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796</v>
      </c>
    </row>
    <row r="91" s="2" customFormat="1" ht="16.5" customHeight="1">
      <c r="A91" s="39"/>
      <c r="B91" s="40"/>
      <c r="C91" s="238" t="s">
        <v>261</v>
      </c>
      <c r="D91" s="238" t="s">
        <v>273</v>
      </c>
      <c r="E91" s="239" t="s">
        <v>274</v>
      </c>
      <c r="F91" s="240" t="s">
        <v>275</v>
      </c>
      <c r="G91" s="241" t="s">
        <v>271</v>
      </c>
      <c r="H91" s="242">
        <v>924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0.00021000000000000001</v>
      </c>
      <c r="R91" s="222">
        <f>Q91*H91</f>
        <v>0.19404000000000002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797</v>
      </c>
    </row>
    <row r="92" s="2" customFormat="1" ht="37.8" customHeight="1">
      <c r="A92" s="39"/>
      <c r="B92" s="40"/>
      <c r="C92" s="213" t="s">
        <v>254</v>
      </c>
      <c r="D92" s="213" t="s">
        <v>256</v>
      </c>
      <c r="E92" s="214" t="s">
        <v>278</v>
      </c>
      <c r="F92" s="215" t="s">
        <v>279</v>
      </c>
      <c r="G92" s="216" t="s">
        <v>271</v>
      </c>
      <c r="H92" s="217">
        <v>184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798</v>
      </c>
    </row>
    <row r="93" s="2" customFormat="1" ht="16.5" customHeight="1">
      <c r="A93" s="39"/>
      <c r="B93" s="40"/>
      <c r="C93" s="238" t="s">
        <v>281</v>
      </c>
      <c r="D93" s="238" t="s">
        <v>273</v>
      </c>
      <c r="E93" s="239" t="s">
        <v>282</v>
      </c>
      <c r="F93" s="240" t="s">
        <v>283</v>
      </c>
      <c r="G93" s="241" t="s">
        <v>271</v>
      </c>
      <c r="H93" s="242">
        <v>184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0.00123</v>
      </c>
      <c r="R93" s="222">
        <f>Q93*H93</f>
        <v>0.22631999999999999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799</v>
      </c>
    </row>
    <row r="94" s="2" customFormat="1" ht="55.5" customHeight="1">
      <c r="A94" s="39"/>
      <c r="B94" s="40"/>
      <c r="C94" s="213" t="s">
        <v>285</v>
      </c>
      <c r="D94" s="213" t="s">
        <v>256</v>
      </c>
      <c r="E94" s="214" t="s">
        <v>286</v>
      </c>
      <c r="F94" s="215" t="s">
        <v>287</v>
      </c>
      <c r="G94" s="216" t="s">
        <v>288</v>
      </c>
      <c r="H94" s="217">
        <v>4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800</v>
      </c>
    </row>
    <row r="95" s="2" customFormat="1" ht="62.7" customHeight="1">
      <c r="A95" s="39"/>
      <c r="B95" s="40"/>
      <c r="C95" s="213" t="s">
        <v>276</v>
      </c>
      <c r="D95" s="213" t="s">
        <v>256</v>
      </c>
      <c r="E95" s="214" t="s">
        <v>294</v>
      </c>
      <c r="F95" s="215" t="s">
        <v>295</v>
      </c>
      <c r="G95" s="216" t="s">
        <v>288</v>
      </c>
      <c r="H95" s="217">
        <v>2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801</v>
      </c>
    </row>
    <row r="96" s="2" customFormat="1" ht="62.7" customHeight="1">
      <c r="A96" s="39"/>
      <c r="B96" s="40"/>
      <c r="C96" s="213" t="s">
        <v>293</v>
      </c>
      <c r="D96" s="213" t="s">
        <v>256</v>
      </c>
      <c r="E96" s="214" t="s">
        <v>384</v>
      </c>
      <c r="F96" s="215" t="s">
        <v>385</v>
      </c>
      <c r="G96" s="216" t="s">
        <v>288</v>
      </c>
      <c r="H96" s="217">
        <v>1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802</v>
      </c>
    </row>
    <row r="97" s="2" customFormat="1" ht="66.75" customHeight="1">
      <c r="A97" s="39"/>
      <c r="B97" s="40"/>
      <c r="C97" s="213" t="s">
        <v>224</v>
      </c>
      <c r="D97" s="213" t="s">
        <v>256</v>
      </c>
      <c r="E97" s="214" t="s">
        <v>573</v>
      </c>
      <c r="F97" s="215" t="s">
        <v>574</v>
      </c>
      <c r="G97" s="216" t="s">
        <v>288</v>
      </c>
      <c r="H97" s="217">
        <v>1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803</v>
      </c>
    </row>
    <row r="98" s="2" customFormat="1" ht="49.05" customHeight="1">
      <c r="A98" s="39"/>
      <c r="B98" s="40"/>
      <c r="C98" s="213" t="s">
        <v>302</v>
      </c>
      <c r="D98" s="213" t="s">
        <v>256</v>
      </c>
      <c r="E98" s="214" t="s">
        <v>307</v>
      </c>
      <c r="F98" s="215" t="s">
        <v>308</v>
      </c>
      <c r="G98" s="216" t="s">
        <v>288</v>
      </c>
      <c r="H98" s="217">
        <v>1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804</v>
      </c>
    </row>
    <row r="99" s="2" customFormat="1" ht="49.05" customHeight="1">
      <c r="A99" s="39"/>
      <c r="B99" s="40"/>
      <c r="C99" s="213" t="s">
        <v>306</v>
      </c>
      <c r="D99" s="213" t="s">
        <v>256</v>
      </c>
      <c r="E99" s="214" t="s">
        <v>303</v>
      </c>
      <c r="F99" s="215" t="s">
        <v>304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805</v>
      </c>
    </row>
    <row r="100" s="2" customFormat="1" ht="55.5" customHeight="1">
      <c r="A100" s="39"/>
      <c r="B100" s="40"/>
      <c r="C100" s="213" t="s">
        <v>310</v>
      </c>
      <c r="D100" s="213" t="s">
        <v>256</v>
      </c>
      <c r="E100" s="214" t="s">
        <v>297</v>
      </c>
      <c r="F100" s="215" t="s">
        <v>683</v>
      </c>
      <c r="G100" s="216" t="s">
        <v>259</v>
      </c>
      <c r="H100" s="217">
        <v>700</v>
      </c>
      <c r="I100" s="218"/>
      <c r="J100" s="219">
        <f>ROUND(I100*H100,2)</f>
        <v>0</v>
      </c>
      <c r="K100" s="215" t="s">
        <v>299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806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807</v>
      </c>
      <c r="G101" s="227"/>
      <c r="H101" s="231">
        <v>700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13" t="s">
        <v>315</v>
      </c>
      <c r="D102" s="213" t="s">
        <v>256</v>
      </c>
      <c r="E102" s="214" t="s">
        <v>464</v>
      </c>
      <c r="F102" s="215" t="s">
        <v>465</v>
      </c>
      <c r="G102" s="216" t="s">
        <v>271</v>
      </c>
      <c r="H102" s="217">
        <v>1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313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313</v>
      </c>
      <c r="BM102" s="224" t="s">
        <v>808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809</v>
      </c>
      <c r="G103" s="227"/>
      <c r="H103" s="231">
        <v>1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16.5" customHeight="1">
      <c r="A104" s="39"/>
      <c r="B104" s="40"/>
      <c r="C104" s="213" t="s">
        <v>8</v>
      </c>
      <c r="D104" s="213" t="s">
        <v>256</v>
      </c>
      <c r="E104" s="214" t="s">
        <v>469</v>
      </c>
      <c r="F104" s="215" t="s">
        <v>470</v>
      </c>
      <c r="G104" s="216" t="s">
        <v>271</v>
      </c>
      <c r="H104" s="217">
        <v>1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810</v>
      </c>
    </row>
    <row r="105" s="2" customFormat="1" ht="33" customHeight="1">
      <c r="A105" s="39"/>
      <c r="B105" s="40"/>
      <c r="C105" s="213" t="s">
        <v>323</v>
      </c>
      <c r="D105" s="213" t="s">
        <v>256</v>
      </c>
      <c r="E105" s="214" t="s">
        <v>311</v>
      </c>
      <c r="F105" s="215" t="s">
        <v>312</v>
      </c>
      <c r="G105" s="216" t="s">
        <v>271</v>
      </c>
      <c r="H105" s="217">
        <v>8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811</v>
      </c>
    </row>
    <row r="106" s="2" customFormat="1" ht="16.5" customHeight="1">
      <c r="A106" s="39"/>
      <c r="B106" s="40"/>
      <c r="C106" s="213" t="s">
        <v>329</v>
      </c>
      <c r="D106" s="213" t="s">
        <v>256</v>
      </c>
      <c r="E106" s="214" t="s">
        <v>316</v>
      </c>
      <c r="F106" s="215" t="s">
        <v>317</v>
      </c>
      <c r="G106" s="216" t="s">
        <v>271</v>
      </c>
      <c r="H106" s="217">
        <v>8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313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313</v>
      </c>
      <c r="BM106" s="224" t="s">
        <v>812</v>
      </c>
    </row>
    <row r="107" s="2" customFormat="1" ht="24.15" customHeight="1">
      <c r="A107" s="39"/>
      <c r="B107" s="40"/>
      <c r="C107" s="213" t="s">
        <v>336</v>
      </c>
      <c r="D107" s="213" t="s">
        <v>256</v>
      </c>
      <c r="E107" s="214" t="s">
        <v>580</v>
      </c>
      <c r="F107" s="215" t="s">
        <v>581</v>
      </c>
      <c r="G107" s="216" t="s">
        <v>271</v>
      </c>
      <c r="H107" s="217">
        <v>2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813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814</v>
      </c>
      <c r="G108" s="227"/>
      <c r="H108" s="231">
        <v>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24.15" customHeight="1">
      <c r="A109" s="39"/>
      <c r="B109" s="40"/>
      <c r="C109" s="213" t="s">
        <v>345</v>
      </c>
      <c r="D109" s="213" t="s">
        <v>256</v>
      </c>
      <c r="E109" s="214" t="s">
        <v>319</v>
      </c>
      <c r="F109" s="215" t="s">
        <v>320</v>
      </c>
      <c r="G109" s="216" t="s">
        <v>271</v>
      </c>
      <c r="H109" s="217">
        <v>70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815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816</v>
      </c>
      <c r="G110" s="227"/>
      <c r="H110" s="231">
        <v>70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24.15" customHeight="1">
      <c r="A111" s="39"/>
      <c r="B111" s="40"/>
      <c r="C111" s="213" t="s">
        <v>350</v>
      </c>
      <c r="D111" s="248" t="s">
        <v>256</v>
      </c>
      <c r="E111" s="214" t="s">
        <v>330</v>
      </c>
      <c r="F111" s="215" t="s">
        <v>331</v>
      </c>
      <c r="G111" s="216" t="s">
        <v>332</v>
      </c>
      <c r="H111" s="217">
        <v>14.407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817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504</v>
      </c>
      <c r="G113" s="227"/>
      <c r="H113" s="231">
        <v>14.407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7</v>
      </c>
      <c r="D114" s="248" t="s">
        <v>256</v>
      </c>
      <c r="E114" s="214" t="s">
        <v>337</v>
      </c>
      <c r="F114" s="215" t="s">
        <v>338</v>
      </c>
      <c r="G114" s="216" t="s">
        <v>332</v>
      </c>
      <c r="H114" s="217">
        <v>30.001999999999999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818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334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340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497</v>
      </c>
      <c r="G117" s="227"/>
      <c r="H117" s="231">
        <v>14.407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342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71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730</v>
      </c>
      <c r="G119" s="227"/>
      <c r="H119" s="231">
        <v>15.595000000000001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71</v>
      </c>
      <c r="AY119" s="237" t="s">
        <v>253</v>
      </c>
    </row>
    <row r="120" s="15" customFormat="1">
      <c r="A120" s="15"/>
      <c r="B120" s="259"/>
      <c r="C120" s="260"/>
      <c r="D120" s="228" t="s">
        <v>263</v>
      </c>
      <c r="E120" s="261" t="s">
        <v>19</v>
      </c>
      <c r="F120" s="262" t="s">
        <v>344</v>
      </c>
      <c r="G120" s="260"/>
      <c r="H120" s="263">
        <v>30.001999999999999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263</v>
      </c>
      <c r="AU120" s="269" t="s">
        <v>71</v>
      </c>
      <c r="AV120" s="15" t="s">
        <v>261</v>
      </c>
      <c r="AW120" s="15" t="s">
        <v>32</v>
      </c>
      <c r="AX120" s="15" t="s">
        <v>78</v>
      </c>
      <c r="AY120" s="269" t="s">
        <v>253</v>
      </c>
    </row>
    <row r="121" s="2" customFormat="1" ht="62.7" customHeight="1">
      <c r="A121" s="39"/>
      <c r="B121" s="40"/>
      <c r="C121" s="213" t="s">
        <v>359</v>
      </c>
      <c r="D121" s="248" t="s">
        <v>256</v>
      </c>
      <c r="E121" s="214" t="s">
        <v>346</v>
      </c>
      <c r="F121" s="215" t="s">
        <v>347</v>
      </c>
      <c r="G121" s="216" t="s">
        <v>332</v>
      </c>
      <c r="H121" s="217">
        <v>14.407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819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334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349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497</v>
      </c>
      <c r="G124" s="227"/>
      <c r="H124" s="231">
        <v>14.407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2.7" customHeight="1">
      <c r="A125" s="39"/>
      <c r="B125" s="40"/>
      <c r="C125" s="213" t="s">
        <v>365</v>
      </c>
      <c r="D125" s="213" t="s">
        <v>256</v>
      </c>
      <c r="E125" s="214" t="s">
        <v>351</v>
      </c>
      <c r="F125" s="215" t="s">
        <v>352</v>
      </c>
      <c r="G125" s="216" t="s">
        <v>332</v>
      </c>
      <c r="H125" s="217">
        <v>15.595000000000001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820</v>
      </c>
    </row>
    <row r="126" s="14" customFormat="1">
      <c r="A126" s="14"/>
      <c r="B126" s="249"/>
      <c r="C126" s="250"/>
      <c r="D126" s="228" t="s">
        <v>263</v>
      </c>
      <c r="E126" s="251" t="s">
        <v>19</v>
      </c>
      <c r="F126" s="252" t="s">
        <v>342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263</v>
      </c>
      <c r="AU126" s="258" t="s">
        <v>71</v>
      </c>
      <c r="AV126" s="14" t="s">
        <v>78</v>
      </c>
      <c r="AW126" s="14" t="s">
        <v>32</v>
      </c>
      <c r="AX126" s="14" t="s">
        <v>71</v>
      </c>
      <c r="AY126" s="258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733</v>
      </c>
      <c r="G127" s="227"/>
      <c r="H127" s="231">
        <v>15.595000000000001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55.5" customHeight="1">
      <c r="A128" s="39"/>
      <c r="B128" s="40"/>
      <c r="C128" s="213" t="s">
        <v>369</v>
      </c>
      <c r="D128" s="213" t="s">
        <v>256</v>
      </c>
      <c r="E128" s="214" t="s">
        <v>354</v>
      </c>
      <c r="F128" s="215" t="s">
        <v>355</v>
      </c>
      <c r="G128" s="216" t="s">
        <v>332</v>
      </c>
      <c r="H128" s="217">
        <v>0.22600000000000001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821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357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822</v>
      </c>
      <c r="G130" s="227"/>
      <c r="H130" s="231">
        <v>0.22600000000000001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55.5" customHeight="1">
      <c r="A131" s="39"/>
      <c r="B131" s="40"/>
      <c r="C131" s="213" t="s">
        <v>468</v>
      </c>
      <c r="D131" s="213" t="s">
        <v>256</v>
      </c>
      <c r="E131" s="214" t="s">
        <v>360</v>
      </c>
      <c r="F131" s="215" t="s">
        <v>361</v>
      </c>
      <c r="G131" s="216" t="s">
        <v>332</v>
      </c>
      <c r="H131" s="217">
        <v>0.19400000000000001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823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363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824</v>
      </c>
      <c r="G133" s="227"/>
      <c r="H133" s="231">
        <v>0.19400000000000001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49.05" customHeight="1">
      <c r="A134" s="39"/>
      <c r="B134" s="40"/>
      <c r="C134" s="213" t="s">
        <v>472</v>
      </c>
      <c r="D134" s="213" t="s">
        <v>256</v>
      </c>
      <c r="E134" s="214" t="s">
        <v>366</v>
      </c>
      <c r="F134" s="215" t="s">
        <v>367</v>
      </c>
      <c r="G134" s="216" t="s">
        <v>332</v>
      </c>
      <c r="H134" s="217">
        <v>0.19400000000000001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825</v>
      </c>
    </row>
    <row r="135" s="2" customFormat="1" ht="78" customHeight="1">
      <c r="A135" s="39"/>
      <c r="B135" s="40"/>
      <c r="C135" s="213" t="s">
        <v>474</v>
      </c>
      <c r="D135" s="213" t="s">
        <v>256</v>
      </c>
      <c r="E135" s="214" t="s">
        <v>370</v>
      </c>
      <c r="F135" s="215" t="s">
        <v>371</v>
      </c>
      <c r="G135" s="216" t="s">
        <v>332</v>
      </c>
      <c r="H135" s="217">
        <v>0.41999999999999998</v>
      </c>
      <c r="I135" s="218"/>
      <c r="J135" s="219">
        <f>ROUND(I135*H135,2)</f>
        <v>0</v>
      </c>
      <c r="K135" s="215" t="s">
        <v>260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261</v>
      </c>
      <c r="AT135" s="224" t="s">
        <v>256</v>
      </c>
      <c r="AU135" s="224" t="s">
        <v>71</v>
      </c>
      <c r="AY135" s="18" t="s">
        <v>253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261</v>
      </c>
      <c r="BM135" s="224" t="s">
        <v>826</v>
      </c>
    </row>
    <row r="136" s="14" customFormat="1">
      <c r="A136" s="14"/>
      <c r="B136" s="249"/>
      <c r="C136" s="250"/>
      <c r="D136" s="228" t="s">
        <v>263</v>
      </c>
      <c r="E136" s="251" t="s">
        <v>19</v>
      </c>
      <c r="F136" s="252" t="s">
        <v>373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263</v>
      </c>
      <c r="AU136" s="258" t="s">
        <v>71</v>
      </c>
      <c r="AV136" s="14" t="s">
        <v>78</v>
      </c>
      <c r="AW136" s="14" t="s">
        <v>32</v>
      </c>
      <c r="AX136" s="14" t="s">
        <v>71</v>
      </c>
      <c r="AY136" s="258" t="s">
        <v>253</v>
      </c>
    </row>
    <row r="137" s="13" customFormat="1">
      <c r="A137" s="13"/>
      <c r="B137" s="226"/>
      <c r="C137" s="227"/>
      <c r="D137" s="228" t="s">
        <v>263</v>
      </c>
      <c r="E137" s="229" t="s">
        <v>19</v>
      </c>
      <c r="F137" s="230" t="s">
        <v>827</v>
      </c>
      <c r="G137" s="227"/>
      <c r="H137" s="231">
        <v>0.41999999999999998</v>
      </c>
      <c r="I137" s="232"/>
      <c r="J137" s="227"/>
      <c r="K137" s="227"/>
      <c r="L137" s="233"/>
      <c r="M137" s="270"/>
      <c r="N137" s="271"/>
      <c r="O137" s="271"/>
      <c r="P137" s="271"/>
      <c r="Q137" s="271"/>
      <c r="R137" s="271"/>
      <c r="S137" s="271"/>
      <c r="T137" s="27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263</v>
      </c>
      <c r="AU137" s="237" t="s">
        <v>71</v>
      </c>
      <c r="AV137" s="13" t="s">
        <v>80</v>
      </c>
      <c r="AW137" s="13" t="s">
        <v>32</v>
      </c>
      <c r="AX137" s="13" t="s">
        <v>78</v>
      </c>
      <c r="AY137" s="237" t="s">
        <v>253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EBjrufB5eIhqGHoPOkhxKFtt45Gh4JHpJcDncrZgAYwRo+WbbPeIPPaqktU9E0Zu59Pbs+znlIJ1E3CNRQOc8w==" hashValue="K3tm1IXRx3i3dkzKCyxVInnMEYz1yUuMztqWTmQ7aSWv0vQi6dQaAw4MNkfjZmdc0XraC6UPov2N6Ys6VcB6Hg==" algorithmName="SHA-512" password="CC35"/>
  <autoFilter ref="C84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828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ROUND((SUM(BE85:BE124)),  2)</f>
        <v>0</v>
      </c>
      <c r="G35" s="39"/>
      <c r="H35" s="39"/>
      <c r="I35" s="158">
        <v>0.20999999999999999</v>
      </c>
      <c r="J35" s="157">
        <f>ROUND(((SUM(BE85:BE124))*I35),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ROUND((SUM(BF85:BF124)),  2)</f>
        <v>0</v>
      </c>
      <c r="G36" s="39"/>
      <c r="H36" s="39"/>
      <c r="I36" s="158">
        <v>0.14999999999999999</v>
      </c>
      <c r="J36" s="157">
        <f>ROUND(((SUM(BF85:BF124))*I36),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01.10 - SO 01.10 - km 409,300 - 409,600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01.10 - SO 01.10 - km 409,300 - 409,600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SUM(P86:P124)</f>
        <v>0</v>
      </c>
      <c r="Q85" s="97"/>
      <c r="R85" s="194">
        <f>SUM(R86:R124)</f>
        <v>1.37164</v>
      </c>
      <c r="S85" s="97"/>
      <c r="T85" s="195">
        <f>SUM(T86:T124)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SUM(BK86:BK124)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829</v>
      </c>
      <c r="F86" s="215" t="s">
        <v>830</v>
      </c>
      <c r="G86" s="216" t="s">
        <v>259</v>
      </c>
      <c r="H86" s="217">
        <v>300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831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832</v>
      </c>
      <c r="G87" s="227"/>
      <c r="H87" s="231">
        <v>300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550</v>
      </c>
      <c r="F88" s="215" t="s">
        <v>551</v>
      </c>
      <c r="G88" s="216" t="s">
        <v>259</v>
      </c>
      <c r="H88" s="217">
        <v>16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833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834</v>
      </c>
      <c r="G89" s="227"/>
      <c r="H89" s="231">
        <v>16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835</v>
      </c>
      <c r="F90" s="240" t="s">
        <v>836</v>
      </c>
      <c r="G90" s="241" t="s">
        <v>259</v>
      </c>
      <c r="H90" s="242">
        <v>8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0.06021</v>
      </c>
      <c r="R90" s="222">
        <f>Q90*H90</f>
        <v>0.48168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837</v>
      </c>
    </row>
    <row r="91" s="2" customFormat="1" ht="16.5" customHeight="1">
      <c r="A91" s="39"/>
      <c r="B91" s="40"/>
      <c r="C91" s="238" t="s">
        <v>261</v>
      </c>
      <c r="D91" s="238" t="s">
        <v>273</v>
      </c>
      <c r="E91" s="239" t="s">
        <v>838</v>
      </c>
      <c r="F91" s="240" t="s">
        <v>839</v>
      </c>
      <c r="G91" s="241" t="s">
        <v>259</v>
      </c>
      <c r="H91" s="242">
        <v>8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0.06021</v>
      </c>
      <c r="R91" s="222">
        <f>Q91*H91</f>
        <v>0.48168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840</v>
      </c>
    </row>
    <row r="92" s="2" customFormat="1" ht="37.8" customHeight="1">
      <c r="A92" s="39"/>
      <c r="B92" s="40"/>
      <c r="C92" s="213" t="s">
        <v>254</v>
      </c>
      <c r="D92" s="213" t="s">
        <v>256</v>
      </c>
      <c r="E92" s="214" t="s">
        <v>269</v>
      </c>
      <c r="F92" s="215" t="s">
        <v>270</v>
      </c>
      <c r="G92" s="216" t="s">
        <v>271</v>
      </c>
      <c r="H92" s="217">
        <v>996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841</v>
      </c>
    </row>
    <row r="93" s="2" customFormat="1" ht="16.5" customHeight="1">
      <c r="A93" s="39"/>
      <c r="B93" s="40"/>
      <c r="C93" s="238" t="s">
        <v>281</v>
      </c>
      <c r="D93" s="238" t="s">
        <v>273</v>
      </c>
      <c r="E93" s="239" t="s">
        <v>418</v>
      </c>
      <c r="F93" s="240" t="s">
        <v>419</v>
      </c>
      <c r="G93" s="241" t="s">
        <v>271</v>
      </c>
      <c r="H93" s="242">
        <v>996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0.00018000000000000001</v>
      </c>
      <c r="R93" s="222">
        <f>Q93*H93</f>
        <v>0.17928000000000002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842</v>
      </c>
    </row>
    <row r="94" s="2" customFormat="1" ht="44.25" customHeight="1">
      <c r="A94" s="39"/>
      <c r="B94" s="40"/>
      <c r="C94" s="213" t="s">
        <v>285</v>
      </c>
      <c r="D94" s="213" t="s">
        <v>256</v>
      </c>
      <c r="E94" s="214" t="s">
        <v>843</v>
      </c>
      <c r="F94" s="215" t="s">
        <v>844</v>
      </c>
      <c r="G94" s="216" t="s">
        <v>845</v>
      </c>
      <c r="H94" s="217">
        <v>100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846</v>
      </c>
    </row>
    <row r="95" s="2" customFormat="1" ht="16.5" customHeight="1">
      <c r="A95" s="39"/>
      <c r="B95" s="40"/>
      <c r="C95" s="238" t="s">
        <v>276</v>
      </c>
      <c r="D95" s="238" t="s">
        <v>273</v>
      </c>
      <c r="E95" s="239" t="s">
        <v>638</v>
      </c>
      <c r="F95" s="240" t="s">
        <v>639</v>
      </c>
      <c r="G95" s="241" t="s">
        <v>271</v>
      </c>
      <c r="H95" s="242">
        <v>200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0.0010499999999999999</v>
      </c>
      <c r="R95" s="222">
        <f>Q95*H95</f>
        <v>0.20999999999999999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847</v>
      </c>
    </row>
    <row r="96" s="2" customFormat="1" ht="16.5" customHeight="1">
      <c r="A96" s="39"/>
      <c r="B96" s="40"/>
      <c r="C96" s="238" t="s">
        <v>293</v>
      </c>
      <c r="D96" s="238" t="s">
        <v>273</v>
      </c>
      <c r="E96" s="239" t="s">
        <v>848</v>
      </c>
      <c r="F96" s="240" t="s">
        <v>849</v>
      </c>
      <c r="G96" s="241" t="s">
        <v>271</v>
      </c>
      <c r="H96" s="242">
        <v>100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2.0000000000000002E-05</v>
      </c>
      <c r="R96" s="222">
        <f>Q96*H96</f>
        <v>0.002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850</v>
      </c>
    </row>
    <row r="97" s="2" customFormat="1" ht="16.5" customHeight="1">
      <c r="A97" s="39"/>
      <c r="B97" s="40"/>
      <c r="C97" s="238" t="s">
        <v>224</v>
      </c>
      <c r="D97" s="238" t="s">
        <v>273</v>
      </c>
      <c r="E97" s="239" t="s">
        <v>851</v>
      </c>
      <c r="F97" s="240" t="s">
        <v>852</v>
      </c>
      <c r="G97" s="241" t="s">
        <v>271</v>
      </c>
      <c r="H97" s="242">
        <v>100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0.00017000000000000001</v>
      </c>
      <c r="R97" s="222">
        <f>Q97*H97</f>
        <v>0.017000000000000001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853</v>
      </c>
    </row>
    <row r="98" s="2" customFormat="1" ht="55.5" customHeight="1">
      <c r="A98" s="39"/>
      <c r="B98" s="40"/>
      <c r="C98" s="213" t="s">
        <v>302</v>
      </c>
      <c r="D98" s="213" t="s">
        <v>256</v>
      </c>
      <c r="E98" s="214" t="s">
        <v>290</v>
      </c>
      <c r="F98" s="215" t="s">
        <v>291</v>
      </c>
      <c r="G98" s="216" t="s">
        <v>288</v>
      </c>
      <c r="H98" s="217">
        <v>16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854</v>
      </c>
    </row>
    <row r="99" s="2" customFormat="1" ht="55.5" customHeight="1">
      <c r="A99" s="39"/>
      <c r="B99" s="40"/>
      <c r="C99" s="213" t="s">
        <v>306</v>
      </c>
      <c r="D99" s="213" t="s">
        <v>256</v>
      </c>
      <c r="E99" s="214" t="s">
        <v>297</v>
      </c>
      <c r="F99" s="215" t="s">
        <v>683</v>
      </c>
      <c r="G99" s="216" t="s">
        <v>259</v>
      </c>
      <c r="H99" s="217">
        <v>800</v>
      </c>
      <c r="I99" s="218"/>
      <c r="J99" s="219">
        <f>ROUND(I99*H99,2)</f>
        <v>0</v>
      </c>
      <c r="K99" s="215" t="s">
        <v>299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855</v>
      </c>
    </row>
    <row r="100" s="13" customFormat="1">
      <c r="A100" s="13"/>
      <c r="B100" s="226"/>
      <c r="C100" s="227"/>
      <c r="D100" s="228" t="s">
        <v>263</v>
      </c>
      <c r="E100" s="229" t="s">
        <v>19</v>
      </c>
      <c r="F100" s="230" t="s">
        <v>757</v>
      </c>
      <c r="G100" s="227"/>
      <c r="H100" s="231">
        <v>800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263</v>
      </c>
      <c r="AU100" s="237" t="s">
        <v>71</v>
      </c>
      <c r="AV100" s="13" t="s">
        <v>80</v>
      </c>
      <c r="AW100" s="13" t="s">
        <v>32</v>
      </c>
      <c r="AX100" s="13" t="s">
        <v>78</v>
      </c>
      <c r="AY100" s="237" t="s">
        <v>253</v>
      </c>
    </row>
    <row r="101" s="2" customFormat="1" ht="49.05" customHeight="1">
      <c r="A101" s="39"/>
      <c r="B101" s="40"/>
      <c r="C101" s="213" t="s">
        <v>310</v>
      </c>
      <c r="D101" s="213" t="s">
        <v>256</v>
      </c>
      <c r="E101" s="214" t="s">
        <v>303</v>
      </c>
      <c r="F101" s="215" t="s">
        <v>304</v>
      </c>
      <c r="G101" s="216" t="s">
        <v>288</v>
      </c>
      <c r="H101" s="217">
        <v>2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856</v>
      </c>
    </row>
    <row r="102" s="2" customFormat="1" ht="24.15" customHeight="1">
      <c r="A102" s="39"/>
      <c r="B102" s="40"/>
      <c r="C102" s="213" t="s">
        <v>315</v>
      </c>
      <c r="D102" s="213" t="s">
        <v>256</v>
      </c>
      <c r="E102" s="214" t="s">
        <v>319</v>
      </c>
      <c r="F102" s="215" t="s">
        <v>320</v>
      </c>
      <c r="G102" s="216" t="s">
        <v>271</v>
      </c>
      <c r="H102" s="217">
        <v>36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857</v>
      </c>
    </row>
    <row r="103" s="2" customFormat="1" ht="90" customHeight="1">
      <c r="A103" s="39"/>
      <c r="B103" s="40"/>
      <c r="C103" s="213" t="s">
        <v>8</v>
      </c>
      <c r="D103" s="213" t="s">
        <v>256</v>
      </c>
      <c r="E103" s="214" t="s">
        <v>444</v>
      </c>
      <c r="F103" s="215" t="s">
        <v>445</v>
      </c>
      <c r="G103" s="216" t="s">
        <v>259</v>
      </c>
      <c r="H103" s="217">
        <v>600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858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859</v>
      </c>
      <c r="G104" s="227"/>
      <c r="H104" s="231">
        <v>600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33" customHeight="1">
      <c r="A105" s="39"/>
      <c r="B105" s="40"/>
      <c r="C105" s="213" t="s">
        <v>323</v>
      </c>
      <c r="D105" s="213" t="s">
        <v>256</v>
      </c>
      <c r="E105" s="214" t="s">
        <v>311</v>
      </c>
      <c r="F105" s="215" t="s">
        <v>312</v>
      </c>
      <c r="G105" s="216" t="s">
        <v>271</v>
      </c>
      <c r="H105" s="217">
        <v>10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860</v>
      </c>
    </row>
    <row r="106" s="2" customFormat="1" ht="16.5" customHeight="1">
      <c r="A106" s="39"/>
      <c r="B106" s="40"/>
      <c r="C106" s="213" t="s">
        <v>329</v>
      </c>
      <c r="D106" s="213" t="s">
        <v>256</v>
      </c>
      <c r="E106" s="214" t="s">
        <v>316</v>
      </c>
      <c r="F106" s="215" t="s">
        <v>317</v>
      </c>
      <c r="G106" s="216" t="s">
        <v>271</v>
      </c>
      <c r="H106" s="217">
        <v>10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313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313</v>
      </c>
      <c r="BM106" s="224" t="s">
        <v>861</v>
      </c>
    </row>
    <row r="107" s="2" customFormat="1" ht="24.15" customHeight="1">
      <c r="A107" s="39"/>
      <c r="B107" s="40"/>
      <c r="C107" s="213" t="s">
        <v>336</v>
      </c>
      <c r="D107" s="213" t="s">
        <v>256</v>
      </c>
      <c r="E107" s="214" t="s">
        <v>580</v>
      </c>
      <c r="F107" s="215" t="s">
        <v>581</v>
      </c>
      <c r="G107" s="216" t="s">
        <v>271</v>
      </c>
      <c r="H107" s="217">
        <v>2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862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863</v>
      </c>
      <c r="G108" s="227"/>
      <c r="H108" s="231">
        <v>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16.5" customHeight="1">
      <c r="A109" s="39"/>
      <c r="B109" s="40"/>
      <c r="C109" s="213" t="s">
        <v>345</v>
      </c>
      <c r="D109" s="213" t="s">
        <v>256</v>
      </c>
      <c r="E109" s="214" t="s">
        <v>324</v>
      </c>
      <c r="F109" s="215" t="s">
        <v>325</v>
      </c>
      <c r="G109" s="216" t="s">
        <v>326</v>
      </c>
      <c r="H109" s="217">
        <v>0.56000000000000005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864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865</v>
      </c>
      <c r="G110" s="227"/>
      <c r="H110" s="231">
        <v>0.26000000000000001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71</v>
      </c>
      <c r="AY110" s="237" t="s">
        <v>253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866</v>
      </c>
      <c r="G111" s="227"/>
      <c r="H111" s="231">
        <v>0.29999999999999999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5" customFormat="1">
      <c r="A112" s="15"/>
      <c r="B112" s="259"/>
      <c r="C112" s="260"/>
      <c r="D112" s="228" t="s">
        <v>263</v>
      </c>
      <c r="E112" s="261" t="s">
        <v>19</v>
      </c>
      <c r="F112" s="262" t="s">
        <v>344</v>
      </c>
      <c r="G112" s="260"/>
      <c r="H112" s="263">
        <v>0.56000000000000005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9" t="s">
        <v>263</v>
      </c>
      <c r="AU112" s="269" t="s">
        <v>71</v>
      </c>
      <c r="AV112" s="15" t="s">
        <v>261</v>
      </c>
      <c r="AW112" s="15" t="s">
        <v>32</v>
      </c>
      <c r="AX112" s="15" t="s">
        <v>78</v>
      </c>
      <c r="AY112" s="269" t="s">
        <v>253</v>
      </c>
    </row>
    <row r="113" s="2" customFormat="1" ht="78" customHeight="1">
      <c r="A113" s="39"/>
      <c r="B113" s="40"/>
      <c r="C113" s="213" t="s">
        <v>350</v>
      </c>
      <c r="D113" s="213" t="s">
        <v>256</v>
      </c>
      <c r="E113" s="214" t="s">
        <v>602</v>
      </c>
      <c r="F113" s="215" t="s">
        <v>603</v>
      </c>
      <c r="G113" s="216" t="s">
        <v>332</v>
      </c>
      <c r="H113" s="217">
        <v>0.96399999999999997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867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868</v>
      </c>
      <c r="G114" s="227"/>
      <c r="H114" s="231">
        <v>0.96399999999999997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55.5" customHeight="1">
      <c r="A115" s="39"/>
      <c r="B115" s="40"/>
      <c r="C115" s="213" t="s">
        <v>7</v>
      </c>
      <c r="D115" s="213" t="s">
        <v>256</v>
      </c>
      <c r="E115" s="214" t="s">
        <v>354</v>
      </c>
      <c r="F115" s="215" t="s">
        <v>355</v>
      </c>
      <c r="G115" s="216" t="s">
        <v>332</v>
      </c>
      <c r="H115" s="217">
        <v>0.22900000000000001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869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357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870</v>
      </c>
      <c r="G117" s="227"/>
      <c r="H117" s="231">
        <v>0.22900000000000001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5" customFormat="1">
      <c r="A118" s="15"/>
      <c r="B118" s="259"/>
      <c r="C118" s="260"/>
      <c r="D118" s="228" t="s">
        <v>263</v>
      </c>
      <c r="E118" s="261" t="s">
        <v>19</v>
      </c>
      <c r="F118" s="262" t="s">
        <v>344</v>
      </c>
      <c r="G118" s="260"/>
      <c r="H118" s="263">
        <v>0.22900000000000001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263</v>
      </c>
      <c r="AU118" s="269" t="s">
        <v>71</v>
      </c>
      <c r="AV118" s="15" t="s">
        <v>261</v>
      </c>
      <c r="AW118" s="15" t="s">
        <v>32</v>
      </c>
      <c r="AX118" s="15" t="s">
        <v>78</v>
      </c>
      <c r="AY118" s="269" t="s">
        <v>253</v>
      </c>
    </row>
    <row r="119" s="2" customFormat="1" ht="55.5" customHeight="1">
      <c r="A119" s="39"/>
      <c r="B119" s="40"/>
      <c r="C119" s="213" t="s">
        <v>359</v>
      </c>
      <c r="D119" s="213" t="s">
        <v>256</v>
      </c>
      <c r="E119" s="214" t="s">
        <v>360</v>
      </c>
      <c r="F119" s="215" t="s">
        <v>361</v>
      </c>
      <c r="G119" s="216" t="s">
        <v>332</v>
      </c>
      <c r="H119" s="217">
        <v>0.17899999999999999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871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872</v>
      </c>
      <c r="G120" s="227"/>
      <c r="H120" s="231">
        <v>0.17899999999999999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49.05" customHeight="1">
      <c r="A121" s="39"/>
      <c r="B121" s="40"/>
      <c r="C121" s="213" t="s">
        <v>365</v>
      </c>
      <c r="D121" s="213" t="s">
        <v>256</v>
      </c>
      <c r="E121" s="214" t="s">
        <v>366</v>
      </c>
      <c r="F121" s="215" t="s">
        <v>367</v>
      </c>
      <c r="G121" s="216" t="s">
        <v>332</v>
      </c>
      <c r="H121" s="217">
        <v>0.17899999999999999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873</v>
      </c>
    </row>
    <row r="122" s="2" customFormat="1" ht="78" customHeight="1">
      <c r="A122" s="39"/>
      <c r="B122" s="40"/>
      <c r="C122" s="213" t="s">
        <v>369</v>
      </c>
      <c r="D122" s="213" t="s">
        <v>256</v>
      </c>
      <c r="E122" s="214" t="s">
        <v>370</v>
      </c>
      <c r="F122" s="215" t="s">
        <v>371</v>
      </c>
      <c r="G122" s="216" t="s">
        <v>332</v>
      </c>
      <c r="H122" s="217">
        <v>0.40799999999999997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874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373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875</v>
      </c>
      <c r="G124" s="227"/>
      <c r="H124" s="231">
        <v>0.40799999999999997</v>
      </c>
      <c r="I124" s="232"/>
      <c r="J124" s="227"/>
      <c r="K124" s="227"/>
      <c r="L124" s="233"/>
      <c r="M124" s="270"/>
      <c r="N124" s="271"/>
      <c r="O124" s="271"/>
      <c r="P124" s="271"/>
      <c r="Q124" s="271"/>
      <c r="R124" s="271"/>
      <c r="S124" s="271"/>
      <c r="T124" s="27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xq8bHukSErJci4MCbyl3I24U7AkXUyTxtsYgw+wmuKA4U25mmyJjLOjZmxM0EcWOFxck1C9jGOqK0yxLsetzyQ==" hashValue="rzRMvO2DvZ3VJy4Iq4LowtrGhs9l3YQdHMssNyUyoaRHtr7t4BX7IbK6dtdddK//21EAyJmVlz+CkdrVsFsbYg==" algorithmName="SHA-512" password="CC35"/>
  <autoFilter ref="C84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876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ROUND((SUM(BE85:BE133)),  2)</f>
        <v>0</v>
      </c>
      <c r="G35" s="39"/>
      <c r="H35" s="39"/>
      <c r="I35" s="158">
        <v>0.20999999999999999</v>
      </c>
      <c r="J35" s="157">
        <f>ROUND(((SUM(BE85:BE133))*I35),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ROUND((SUM(BF85:BF133)),  2)</f>
        <v>0</v>
      </c>
      <c r="G36" s="39"/>
      <c r="H36" s="39"/>
      <c r="I36" s="158">
        <v>0.14999999999999999</v>
      </c>
      <c r="J36" s="157">
        <f>ROUND(((SUM(BF85:BF133))*I36),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01.11 - SO 01.11 - km 407,340 - 407,590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01.11 - SO 01.11 - km 407,340 - 407,590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SUM(P86:P133)</f>
        <v>0</v>
      </c>
      <c r="Q85" s="97"/>
      <c r="R85" s="194">
        <f>SUM(R86:R133)</f>
        <v>0.42036000000000001</v>
      </c>
      <c r="S85" s="97"/>
      <c r="T85" s="195">
        <f>SUM(T86:T133)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SUM(BK86:BK133)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500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877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878</v>
      </c>
      <c r="G87" s="227"/>
      <c r="H87" s="231">
        <v>500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924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879</v>
      </c>
    </row>
    <row r="89" s="2" customFormat="1" ht="16.5" customHeight="1">
      <c r="A89" s="39"/>
      <c r="B89" s="40"/>
      <c r="C89" s="238" t="s">
        <v>268</v>
      </c>
      <c r="D89" s="238" t="s">
        <v>273</v>
      </c>
      <c r="E89" s="239" t="s">
        <v>274</v>
      </c>
      <c r="F89" s="240" t="s">
        <v>275</v>
      </c>
      <c r="G89" s="241" t="s">
        <v>271</v>
      </c>
      <c r="H89" s="242">
        <v>924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0.00021000000000000001</v>
      </c>
      <c r="R89" s="222">
        <f>Q89*H89</f>
        <v>0.19404000000000002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880</v>
      </c>
    </row>
    <row r="90" s="2" customFormat="1" ht="37.8" customHeight="1">
      <c r="A90" s="39"/>
      <c r="B90" s="40"/>
      <c r="C90" s="213" t="s">
        <v>261</v>
      </c>
      <c r="D90" s="213" t="s">
        <v>256</v>
      </c>
      <c r="E90" s="214" t="s">
        <v>278</v>
      </c>
      <c r="F90" s="215" t="s">
        <v>279</v>
      </c>
      <c r="G90" s="216" t="s">
        <v>271</v>
      </c>
      <c r="H90" s="217">
        <v>184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881</v>
      </c>
    </row>
    <row r="91" s="2" customFormat="1" ht="16.5" customHeight="1">
      <c r="A91" s="39"/>
      <c r="B91" s="40"/>
      <c r="C91" s="238" t="s">
        <v>254</v>
      </c>
      <c r="D91" s="238" t="s">
        <v>273</v>
      </c>
      <c r="E91" s="239" t="s">
        <v>282</v>
      </c>
      <c r="F91" s="240" t="s">
        <v>283</v>
      </c>
      <c r="G91" s="241" t="s">
        <v>271</v>
      </c>
      <c r="H91" s="242">
        <v>184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0.00123</v>
      </c>
      <c r="R91" s="222">
        <f>Q91*H91</f>
        <v>0.22631999999999999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882</v>
      </c>
    </row>
    <row r="92" s="2" customFormat="1" ht="55.5" customHeight="1">
      <c r="A92" s="39"/>
      <c r="B92" s="40"/>
      <c r="C92" s="213" t="s">
        <v>281</v>
      </c>
      <c r="D92" s="213" t="s">
        <v>256</v>
      </c>
      <c r="E92" s="214" t="s">
        <v>290</v>
      </c>
      <c r="F92" s="215" t="s">
        <v>291</v>
      </c>
      <c r="G92" s="216" t="s">
        <v>288</v>
      </c>
      <c r="H92" s="217">
        <v>4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883</v>
      </c>
    </row>
    <row r="93" s="2" customFormat="1" ht="62.7" customHeight="1">
      <c r="A93" s="39"/>
      <c r="B93" s="40"/>
      <c r="C93" s="213" t="s">
        <v>285</v>
      </c>
      <c r="D93" s="213" t="s">
        <v>256</v>
      </c>
      <c r="E93" s="214" t="s">
        <v>294</v>
      </c>
      <c r="F93" s="215" t="s">
        <v>295</v>
      </c>
      <c r="G93" s="216" t="s">
        <v>288</v>
      </c>
      <c r="H93" s="217">
        <v>2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884</v>
      </c>
    </row>
    <row r="94" s="2" customFormat="1" ht="62.7" customHeight="1">
      <c r="A94" s="39"/>
      <c r="B94" s="40"/>
      <c r="C94" s="213" t="s">
        <v>276</v>
      </c>
      <c r="D94" s="213" t="s">
        <v>256</v>
      </c>
      <c r="E94" s="214" t="s">
        <v>384</v>
      </c>
      <c r="F94" s="215" t="s">
        <v>385</v>
      </c>
      <c r="G94" s="216" t="s">
        <v>288</v>
      </c>
      <c r="H94" s="217">
        <v>1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885</v>
      </c>
    </row>
    <row r="95" s="2" customFormat="1" ht="55.5" customHeight="1">
      <c r="A95" s="39"/>
      <c r="B95" s="40"/>
      <c r="C95" s="213" t="s">
        <v>293</v>
      </c>
      <c r="D95" s="213" t="s">
        <v>256</v>
      </c>
      <c r="E95" s="214" t="s">
        <v>297</v>
      </c>
      <c r="F95" s="215" t="s">
        <v>683</v>
      </c>
      <c r="G95" s="216" t="s">
        <v>259</v>
      </c>
      <c r="H95" s="217">
        <v>700</v>
      </c>
      <c r="I95" s="218"/>
      <c r="J95" s="219">
        <f>ROUND(I95*H95,2)</f>
        <v>0</v>
      </c>
      <c r="K95" s="215" t="s">
        <v>299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886</v>
      </c>
    </row>
    <row r="96" s="13" customFormat="1">
      <c r="A96" s="13"/>
      <c r="B96" s="226"/>
      <c r="C96" s="227"/>
      <c r="D96" s="228" t="s">
        <v>263</v>
      </c>
      <c r="E96" s="229" t="s">
        <v>19</v>
      </c>
      <c r="F96" s="230" t="s">
        <v>887</v>
      </c>
      <c r="G96" s="227"/>
      <c r="H96" s="231">
        <v>700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263</v>
      </c>
      <c r="AU96" s="237" t="s">
        <v>71</v>
      </c>
      <c r="AV96" s="13" t="s">
        <v>80</v>
      </c>
      <c r="AW96" s="13" t="s">
        <v>32</v>
      </c>
      <c r="AX96" s="13" t="s">
        <v>78</v>
      </c>
      <c r="AY96" s="237" t="s">
        <v>253</v>
      </c>
    </row>
    <row r="97" s="2" customFormat="1" ht="49.05" customHeight="1">
      <c r="A97" s="39"/>
      <c r="B97" s="40"/>
      <c r="C97" s="213" t="s">
        <v>224</v>
      </c>
      <c r="D97" s="213" t="s">
        <v>256</v>
      </c>
      <c r="E97" s="214" t="s">
        <v>303</v>
      </c>
      <c r="F97" s="215" t="s">
        <v>304</v>
      </c>
      <c r="G97" s="216" t="s">
        <v>288</v>
      </c>
      <c r="H97" s="217">
        <v>2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888</v>
      </c>
    </row>
    <row r="98" s="2" customFormat="1" ht="16.5" customHeight="1">
      <c r="A98" s="39"/>
      <c r="B98" s="40"/>
      <c r="C98" s="213" t="s">
        <v>302</v>
      </c>
      <c r="D98" s="213" t="s">
        <v>256</v>
      </c>
      <c r="E98" s="214" t="s">
        <v>464</v>
      </c>
      <c r="F98" s="215" t="s">
        <v>465</v>
      </c>
      <c r="G98" s="216" t="s">
        <v>271</v>
      </c>
      <c r="H98" s="217">
        <v>1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313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313</v>
      </c>
      <c r="BM98" s="224" t="s">
        <v>889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809</v>
      </c>
      <c r="G99" s="227"/>
      <c r="H99" s="231">
        <v>1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16.5" customHeight="1">
      <c r="A100" s="39"/>
      <c r="B100" s="40"/>
      <c r="C100" s="213" t="s">
        <v>306</v>
      </c>
      <c r="D100" s="213" t="s">
        <v>256</v>
      </c>
      <c r="E100" s="214" t="s">
        <v>469</v>
      </c>
      <c r="F100" s="215" t="s">
        <v>470</v>
      </c>
      <c r="G100" s="216" t="s">
        <v>271</v>
      </c>
      <c r="H100" s="217">
        <v>1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313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313</v>
      </c>
      <c r="BM100" s="224" t="s">
        <v>890</v>
      </c>
    </row>
    <row r="101" s="2" customFormat="1" ht="33" customHeight="1">
      <c r="A101" s="39"/>
      <c r="B101" s="40"/>
      <c r="C101" s="213" t="s">
        <v>310</v>
      </c>
      <c r="D101" s="213" t="s">
        <v>256</v>
      </c>
      <c r="E101" s="214" t="s">
        <v>311</v>
      </c>
      <c r="F101" s="215" t="s">
        <v>312</v>
      </c>
      <c r="G101" s="216" t="s">
        <v>271</v>
      </c>
      <c r="H101" s="217">
        <v>8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313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313</v>
      </c>
      <c r="BM101" s="224" t="s">
        <v>891</v>
      </c>
    </row>
    <row r="102" s="2" customFormat="1" ht="16.5" customHeight="1">
      <c r="A102" s="39"/>
      <c r="B102" s="40"/>
      <c r="C102" s="213" t="s">
        <v>315</v>
      </c>
      <c r="D102" s="213" t="s">
        <v>256</v>
      </c>
      <c r="E102" s="214" t="s">
        <v>316</v>
      </c>
      <c r="F102" s="215" t="s">
        <v>317</v>
      </c>
      <c r="G102" s="216" t="s">
        <v>271</v>
      </c>
      <c r="H102" s="217">
        <v>8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313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313</v>
      </c>
      <c r="BM102" s="224" t="s">
        <v>892</v>
      </c>
    </row>
    <row r="103" s="2" customFormat="1" ht="24.15" customHeight="1">
      <c r="A103" s="39"/>
      <c r="B103" s="40"/>
      <c r="C103" s="213" t="s">
        <v>8</v>
      </c>
      <c r="D103" s="213" t="s">
        <v>256</v>
      </c>
      <c r="E103" s="214" t="s">
        <v>580</v>
      </c>
      <c r="F103" s="215" t="s">
        <v>581</v>
      </c>
      <c r="G103" s="216" t="s">
        <v>271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893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814</v>
      </c>
      <c r="G104" s="227"/>
      <c r="H104" s="231">
        <v>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24.15" customHeight="1">
      <c r="A105" s="39"/>
      <c r="B105" s="40"/>
      <c r="C105" s="213" t="s">
        <v>323</v>
      </c>
      <c r="D105" s="213" t="s">
        <v>256</v>
      </c>
      <c r="E105" s="214" t="s">
        <v>319</v>
      </c>
      <c r="F105" s="215" t="s">
        <v>320</v>
      </c>
      <c r="G105" s="216" t="s">
        <v>271</v>
      </c>
      <c r="H105" s="217">
        <v>68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894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895</v>
      </c>
      <c r="G106" s="227"/>
      <c r="H106" s="231">
        <v>68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6.5" customHeight="1">
      <c r="A107" s="39"/>
      <c r="B107" s="40"/>
      <c r="C107" s="213" t="s">
        <v>329</v>
      </c>
      <c r="D107" s="213" t="s">
        <v>256</v>
      </c>
      <c r="E107" s="214" t="s">
        <v>324</v>
      </c>
      <c r="F107" s="215" t="s">
        <v>325</v>
      </c>
      <c r="G107" s="216" t="s">
        <v>326</v>
      </c>
      <c r="H107" s="217">
        <v>0.26000000000000001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896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897</v>
      </c>
      <c r="G108" s="227"/>
      <c r="H108" s="231">
        <v>0.26000000000000001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24.15" customHeight="1">
      <c r="A109" s="39"/>
      <c r="B109" s="40"/>
      <c r="C109" s="213" t="s">
        <v>336</v>
      </c>
      <c r="D109" s="213" t="s">
        <v>256</v>
      </c>
      <c r="E109" s="214" t="s">
        <v>330</v>
      </c>
      <c r="F109" s="215" t="s">
        <v>331</v>
      </c>
      <c r="G109" s="216" t="s">
        <v>332</v>
      </c>
      <c r="H109" s="217">
        <v>15.007999999999999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898</v>
      </c>
    </row>
    <row r="110" s="14" customFormat="1">
      <c r="A110" s="14"/>
      <c r="B110" s="249"/>
      <c r="C110" s="250"/>
      <c r="D110" s="228" t="s">
        <v>263</v>
      </c>
      <c r="E110" s="251" t="s">
        <v>19</v>
      </c>
      <c r="F110" s="252" t="s">
        <v>340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263</v>
      </c>
      <c r="AU110" s="258" t="s">
        <v>71</v>
      </c>
      <c r="AV110" s="14" t="s">
        <v>78</v>
      </c>
      <c r="AW110" s="14" t="s">
        <v>32</v>
      </c>
      <c r="AX110" s="14" t="s">
        <v>71</v>
      </c>
      <c r="AY110" s="258" t="s">
        <v>253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899</v>
      </c>
      <c r="G111" s="227"/>
      <c r="H111" s="231">
        <v>15.007999999999999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44.25" customHeight="1">
      <c r="A112" s="39"/>
      <c r="B112" s="40"/>
      <c r="C112" s="213" t="s">
        <v>345</v>
      </c>
      <c r="D112" s="213" t="s">
        <v>256</v>
      </c>
      <c r="E112" s="214" t="s">
        <v>337</v>
      </c>
      <c r="F112" s="215" t="s">
        <v>338</v>
      </c>
      <c r="G112" s="216" t="s">
        <v>332</v>
      </c>
      <c r="H112" s="217">
        <v>30.015999999999998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900</v>
      </c>
    </row>
    <row r="113" s="14" customFormat="1">
      <c r="A113" s="14"/>
      <c r="B113" s="249"/>
      <c r="C113" s="250"/>
      <c r="D113" s="228" t="s">
        <v>263</v>
      </c>
      <c r="E113" s="251" t="s">
        <v>19</v>
      </c>
      <c r="F113" s="252" t="s">
        <v>340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263</v>
      </c>
      <c r="AU113" s="258" t="s">
        <v>71</v>
      </c>
      <c r="AV113" s="14" t="s">
        <v>78</v>
      </c>
      <c r="AW113" s="14" t="s">
        <v>32</v>
      </c>
      <c r="AX113" s="14" t="s">
        <v>71</v>
      </c>
      <c r="AY113" s="258" t="s">
        <v>253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899</v>
      </c>
      <c r="G114" s="227"/>
      <c r="H114" s="231">
        <v>15.007999999999999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71</v>
      </c>
      <c r="AY114" s="237" t="s">
        <v>253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342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901</v>
      </c>
      <c r="G116" s="227"/>
      <c r="H116" s="231">
        <v>15.007999999999999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71</v>
      </c>
      <c r="AY116" s="237" t="s">
        <v>253</v>
      </c>
    </row>
    <row r="117" s="15" customFormat="1">
      <c r="A117" s="15"/>
      <c r="B117" s="259"/>
      <c r="C117" s="260"/>
      <c r="D117" s="228" t="s">
        <v>263</v>
      </c>
      <c r="E117" s="261" t="s">
        <v>19</v>
      </c>
      <c r="F117" s="262" t="s">
        <v>344</v>
      </c>
      <c r="G117" s="260"/>
      <c r="H117" s="263">
        <v>30.015999999999998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263</v>
      </c>
      <c r="AU117" s="269" t="s">
        <v>71</v>
      </c>
      <c r="AV117" s="15" t="s">
        <v>261</v>
      </c>
      <c r="AW117" s="15" t="s">
        <v>32</v>
      </c>
      <c r="AX117" s="15" t="s">
        <v>78</v>
      </c>
      <c r="AY117" s="269" t="s">
        <v>253</v>
      </c>
    </row>
    <row r="118" s="2" customFormat="1" ht="62.7" customHeight="1">
      <c r="A118" s="39"/>
      <c r="B118" s="40"/>
      <c r="C118" s="213" t="s">
        <v>350</v>
      </c>
      <c r="D118" s="213" t="s">
        <v>256</v>
      </c>
      <c r="E118" s="214" t="s">
        <v>346</v>
      </c>
      <c r="F118" s="215" t="s">
        <v>347</v>
      </c>
      <c r="G118" s="216" t="s">
        <v>332</v>
      </c>
      <c r="H118" s="217">
        <v>15.007999999999999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902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349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899</v>
      </c>
      <c r="G120" s="227"/>
      <c r="H120" s="231">
        <v>15.007999999999999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62.7" customHeight="1">
      <c r="A121" s="39"/>
      <c r="B121" s="40"/>
      <c r="C121" s="213" t="s">
        <v>7</v>
      </c>
      <c r="D121" s="213" t="s">
        <v>256</v>
      </c>
      <c r="E121" s="214" t="s">
        <v>351</v>
      </c>
      <c r="F121" s="215" t="s">
        <v>352</v>
      </c>
      <c r="G121" s="216" t="s">
        <v>332</v>
      </c>
      <c r="H121" s="217">
        <v>15.007999999999999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903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342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901</v>
      </c>
      <c r="G123" s="227"/>
      <c r="H123" s="231">
        <v>15.007999999999999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55.5" customHeight="1">
      <c r="A124" s="39"/>
      <c r="B124" s="40"/>
      <c r="C124" s="213" t="s">
        <v>359</v>
      </c>
      <c r="D124" s="213" t="s">
        <v>256</v>
      </c>
      <c r="E124" s="214" t="s">
        <v>354</v>
      </c>
      <c r="F124" s="215" t="s">
        <v>355</v>
      </c>
      <c r="G124" s="216" t="s">
        <v>332</v>
      </c>
      <c r="H124" s="217">
        <v>0.22600000000000001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904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357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822</v>
      </c>
      <c r="G126" s="227"/>
      <c r="H126" s="231">
        <v>0.22600000000000001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5" customFormat="1">
      <c r="A127" s="15"/>
      <c r="B127" s="259"/>
      <c r="C127" s="260"/>
      <c r="D127" s="228" t="s">
        <v>263</v>
      </c>
      <c r="E127" s="261" t="s">
        <v>19</v>
      </c>
      <c r="F127" s="262" t="s">
        <v>344</v>
      </c>
      <c r="G127" s="260"/>
      <c r="H127" s="263">
        <v>0.22600000000000001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263</v>
      </c>
      <c r="AU127" s="269" t="s">
        <v>71</v>
      </c>
      <c r="AV127" s="15" t="s">
        <v>261</v>
      </c>
      <c r="AW127" s="15" t="s">
        <v>32</v>
      </c>
      <c r="AX127" s="15" t="s">
        <v>78</v>
      </c>
      <c r="AY127" s="269" t="s">
        <v>253</v>
      </c>
    </row>
    <row r="128" s="2" customFormat="1" ht="55.5" customHeight="1">
      <c r="A128" s="39"/>
      <c r="B128" s="40"/>
      <c r="C128" s="213" t="s">
        <v>365</v>
      </c>
      <c r="D128" s="213" t="s">
        <v>256</v>
      </c>
      <c r="E128" s="214" t="s">
        <v>360</v>
      </c>
      <c r="F128" s="215" t="s">
        <v>361</v>
      </c>
      <c r="G128" s="216" t="s">
        <v>332</v>
      </c>
      <c r="H128" s="217">
        <v>0.19400000000000001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905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906</v>
      </c>
      <c r="G129" s="227"/>
      <c r="H129" s="231">
        <v>0.19400000000000001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49.05" customHeight="1">
      <c r="A130" s="39"/>
      <c r="B130" s="40"/>
      <c r="C130" s="213" t="s">
        <v>369</v>
      </c>
      <c r="D130" s="213" t="s">
        <v>256</v>
      </c>
      <c r="E130" s="214" t="s">
        <v>366</v>
      </c>
      <c r="F130" s="215" t="s">
        <v>367</v>
      </c>
      <c r="G130" s="216" t="s">
        <v>332</v>
      </c>
      <c r="H130" s="217">
        <v>0.19400000000000001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261</v>
      </c>
      <c r="AT130" s="224" t="s">
        <v>256</v>
      </c>
      <c r="AU130" s="224" t="s">
        <v>71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261</v>
      </c>
      <c r="BM130" s="224" t="s">
        <v>907</v>
      </c>
    </row>
    <row r="131" s="2" customFormat="1" ht="78" customHeight="1">
      <c r="A131" s="39"/>
      <c r="B131" s="40"/>
      <c r="C131" s="213" t="s">
        <v>468</v>
      </c>
      <c r="D131" s="213" t="s">
        <v>256</v>
      </c>
      <c r="E131" s="214" t="s">
        <v>370</v>
      </c>
      <c r="F131" s="215" t="s">
        <v>371</v>
      </c>
      <c r="G131" s="216" t="s">
        <v>332</v>
      </c>
      <c r="H131" s="217">
        <v>0.41999999999999998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908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373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909</v>
      </c>
      <c r="G133" s="227"/>
      <c r="H133" s="231">
        <v>0.41999999999999998</v>
      </c>
      <c r="I133" s="232"/>
      <c r="J133" s="227"/>
      <c r="K133" s="227"/>
      <c r="L133" s="233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nKIoTX98XHRNj6Ylu1yCshWSeAS5464PmiVl/z6OHZjAVTujpQ4fRGOhEFL0NiMFsBTw1c1sV7prys7+YRC7Q==" hashValue="MsjkhppgzcdBCjvhWqXsM7Y30NfUWwnpitWSJ5uEnlZSIXVE8fsZ/IKiVC62iZ8tytHW+LqNzDAXL6JWvN8Yvg==" algorithmName="SHA-512" password="CC35"/>
  <autoFilter ref="C84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910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ROUND((SUM(BE85:BE127)),  2)</f>
        <v>0</v>
      </c>
      <c r="G35" s="39"/>
      <c r="H35" s="39"/>
      <c r="I35" s="158">
        <v>0.20999999999999999</v>
      </c>
      <c r="J35" s="157">
        <f>ROUND(((SUM(BE85:BE127))*I35),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ROUND((SUM(BF85:BF127)),  2)</f>
        <v>0</v>
      </c>
      <c r="G36" s="39"/>
      <c r="H36" s="39"/>
      <c r="I36" s="158">
        <v>0.14999999999999999</v>
      </c>
      <c r="J36" s="157">
        <f>ROUND(((SUM(BF85:BF127))*I36),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01.12 - SO 01.12 - km 413,980 - 414,100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01.12 - SO 01.12 - km 413,980 - 414,100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SUM(P86:P127)</f>
        <v>0</v>
      </c>
      <c r="Q85" s="97"/>
      <c r="R85" s="194">
        <f>SUM(R86:R127)</f>
        <v>0.20394000000000001</v>
      </c>
      <c r="S85" s="97"/>
      <c r="T85" s="195">
        <f>SUM(T86:T127)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SUM(BK86:BK127)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120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911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912</v>
      </c>
      <c r="G87" s="227"/>
      <c r="H87" s="231">
        <v>120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265</v>
      </c>
      <c r="F88" s="215" t="s">
        <v>266</v>
      </c>
      <c r="G88" s="216" t="s">
        <v>259</v>
      </c>
      <c r="H88" s="217">
        <v>120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913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912</v>
      </c>
      <c r="G89" s="227"/>
      <c r="H89" s="231">
        <v>120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37.8" customHeight="1">
      <c r="A90" s="39"/>
      <c r="B90" s="40"/>
      <c r="C90" s="213" t="s">
        <v>268</v>
      </c>
      <c r="D90" s="213" t="s">
        <v>256</v>
      </c>
      <c r="E90" s="214" t="s">
        <v>269</v>
      </c>
      <c r="F90" s="215" t="s">
        <v>270</v>
      </c>
      <c r="G90" s="216" t="s">
        <v>271</v>
      </c>
      <c r="H90" s="217">
        <v>444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914</v>
      </c>
    </row>
    <row r="91" s="2" customFormat="1" ht="16.5" customHeight="1">
      <c r="A91" s="39"/>
      <c r="B91" s="40"/>
      <c r="C91" s="238" t="s">
        <v>261</v>
      </c>
      <c r="D91" s="238" t="s">
        <v>273</v>
      </c>
      <c r="E91" s="239" t="s">
        <v>274</v>
      </c>
      <c r="F91" s="240" t="s">
        <v>275</v>
      </c>
      <c r="G91" s="241" t="s">
        <v>271</v>
      </c>
      <c r="H91" s="242">
        <v>444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0.00021000000000000001</v>
      </c>
      <c r="R91" s="222">
        <f>Q91*H91</f>
        <v>0.093240000000000003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915</v>
      </c>
    </row>
    <row r="92" s="2" customFormat="1" ht="37.8" customHeight="1">
      <c r="A92" s="39"/>
      <c r="B92" s="40"/>
      <c r="C92" s="213" t="s">
        <v>254</v>
      </c>
      <c r="D92" s="213" t="s">
        <v>256</v>
      </c>
      <c r="E92" s="214" t="s">
        <v>278</v>
      </c>
      <c r="F92" s="215" t="s">
        <v>279</v>
      </c>
      <c r="G92" s="216" t="s">
        <v>271</v>
      </c>
      <c r="H92" s="217">
        <v>90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916</v>
      </c>
    </row>
    <row r="93" s="2" customFormat="1" ht="16.5" customHeight="1">
      <c r="A93" s="39"/>
      <c r="B93" s="40"/>
      <c r="C93" s="238" t="s">
        <v>281</v>
      </c>
      <c r="D93" s="238" t="s">
        <v>273</v>
      </c>
      <c r="E93" s="239" t="s">
        <v>282</v>
      </c>
      <c r="F93" s="240" t="s">
        <v>283</v>
      </c>
      <c r="G93" s="241" t="s">
        <v>271</v>
      </c>
      <c r="H93" s="242">
        <v>90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0.00123</v>
      </c>
      <c r="R93" s="222">
        <f>Q93*H93</f>
        <v>0.11069999999999999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917</v>
      </c>
    </row>
    <row r="94" s="2" customFormat="1" ht="55.5" customHeight="1">
      <c r="A94" s="39"/>
      <c r="B94" s="40"/>
      <c r="C94" s="213" t="s">
        <v>285</v>
      </c>
      <c r="D94" s="213" t="s">
        <v>256</v>
      </c>
      <c r="E94" s="214" t="s">
        <v>286</v>
      </c>
      <c r="F94" s="215" t="s">
        <v>287</v>
      </c>
      <c r="G94" s="216" t="s">
        <v>288</v>
      </c>
      <c r="H94" s="217">
        <v>4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918</v>
      </c>
    </row>
    <row r="95" s="2" customFormat="1" ht="62.7" customHeight="1">
      <c r="A95" s="39"/>
      <c r="B95" s="40"/>
      <c r="C95" s="213" t="s">
        <v>276</v>
      </c>
      <c r="D95" s="213" t="s">
        <v>256</v>
      </c>
      <c r="E95" s="214" t="s">
        <v>294</v>
      </c>
      <c r="F95" s="215" t="s">
        <v>295</v>
      </c>
      <c r="G95" s="216" t="s">
        <v>288</v>
      </c>
      <c r="H95" s="217">
        <v>2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919</v>
      </c>
    </row>
    <row r="96" s="2" customFormat="1" ht="55.5" customHeight="1">
      <c r="A96" s="39"/>
      <c r="B96" s="40"/>
      <c r="C96" s="213" t="s">
        <v>293</v>
      </c>
      <c r="D96" s="213" t="s">
        <v>256</v>
      </c>
      <c r="E96" s="214" t="s">
        <v>297</v>
      </c>
      <c r="F96" s="215" t="s">
        <v>683</v>
      </c>
      <c r="G96" s="216" t="s">
        <v>259</v>
      </c>
      <c r="H96" s="217">
        <v>440</v>
      </c>
      <c r="I96" s="218"/>
      <c r="J96" s="219">
        <f>ROUND(I96*H96,2)</f>
        <v>0</v>
      </c>
      <c r="K96" s="215" t="s">
        <v>299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920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921</v>
      </c>
      <c r="G97" s="227"/>
      <c r="H97" s="231">
        <v>440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49.05" customHeight="1">
      <c r="A98" s="39"/>
      <c r="B98" s="40"/>
      <c r="C98" s="213" t="s">
        <v>224</v>
      </c>
      <c r="D98" s="213" t="s">
        <v>256</v>
      </c>
      <c r="E98" s="214" t="s">
        <v>307</v>
      </c>
      <c r="F98" s="215" t="s">
        <v>308</v>
      </c>
      <c r="G98" s="216" t="s">
        <v>288</v>
      </c>
      <c r="H98" s="217">
        <v>1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922</v>
      </c>
    </row>
    <row r="99" s="2" customFormat="1" ht="49.05" customHeight="1">
      <c r="A99" s="39"/>
      <c r="B99" s="40"/>
      <c r="C99" s="213" t="s">
        <v>302</v>
      </c>
      <c r="D99" s="213" t="s">
        <v>256</v>
      </c>
      <c r="E99" s="214" t="s">
        <v>303</v>
      </c>
      <c r="F99" s="215" t="s">
        <v>304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923</v>
      </c>
    </row>
    <row r="100" s="2" customFormat="1" ht="33" customHeight="1">
      <c r="A100" s="39"/>
      <c r="B100" s="40"/>
      <c r="C100" s="213" t="s">
        <v>306</v>
      </c>
      <c r="D100" s="213" t="s">
        <v>256</v>
      </c>
      <c r="E100" s="214" t="s">
        <v>311</v>
      </c>
      <c r="F100" s="215" t="s">
        <v>312</v>
      </c>
      <c r="G100" s="216" t="s">
        <v>271</v>
      </c>
      <c r="H100" s="217">
        <v>4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313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313</v>
      </c>
      <c r="BM100" s="224" t="s">
        <v>924</v>
      </c>
    </row>
    <row r="101" s="2" customFormat="1" ht="16.5" customHeight="1">
      <c r="A101" s="39"/>
      <c r="B101" s="40"/>
      <c r="C101" s="213" t="s">
        <v>310</v>
      </c>
      <c r="D101" s="213" t="s">
        <v>256</v>
      </c>
      <c r="E101" s="214" t="s">
        <v>316</v>
      </c>
      <c r="F101" s="215" t="s">
        <v>317</v>
      </c>
      <c r="G101" s="216" t="s">
        <v>271</v>
      </c>
      <c r="H101" s="217">
        <v>4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313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313</v>
      </c>
      <c r="BM101" s="224" t="s">
        <v>925</v>
      </c>
    </row>
    <row r="102" s="2" customFormat="1" ht="24.15" customHeight="1">
      <c r="A102" s="39"/>
      <c r="B102" s="40"/>
      <c r="C102" s="213" t="s">
        <v>315</v>
      </c>
      <c r="D102" s="213" t="s">
        <v>256</v>
      </c>
      <c r="E102" s="214" t="s">
        <v>319</v>
      </c>
      <c r="F102" s="215" t="s">
        <v>320</v>
      </c>
      <c r="G102" s="216" t="s">
        <v>271</v>
      </c>
      <c r="H102" s="217">
        <v>40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926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322</v>
      </c>
      <c r="G103" s="227"/>
      <c r="H103" s="231">
        <v>40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24.15" customHeight="1">
      <c r="A104" s="39"/>
      <c r="B104" s="40"/>
      <c r="C104" s="213" t="s">
        <v>8</v>
      </c>
      <c r="D104" s="213" t="s">
        <v>256</v>
      </c>
      <c r="E104" s="214" t="s">
        <v>330</v>
      </c>
      <c r="F104" s="215" t="s">
        <v>331</v>
      </c>
      <c r="G104" s="216" t="s">
        <v>332</v>
      </c>
      <c r="H104" s="217">
        <v>7.2039999999999997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927</v>
      </c>
    </row>
    <row r="105" s="14" customFormat="1">
      <c r="A105" s="14"/>
      <c r="B105" s="249"/>
      <c r="C105" s="250"/>
      <c r="D105" s="228" t="s">
        <v>263</v>
      </c>
      <c r="E105" s="251" t="s">
        <v>19</v>
      </c>
      <c r="F105" s="252" t="s">
        <v>340</v>
      </c>
      <c r="G105" s="250"/>
      <c r="H105" s="251" t="s">
        <v>19</v>
      </c>
      <c r="I105" s="253"/>
      <c r="J105" s="250"/>
      <c r="K105" s="250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263</v>
      </c>
      <c r="AU105" s="258" t="s">
        <v>71</v>
      </c>
      <c r="AV105" s="14" t="s">
        <v>78</v>
      </c>
      <c r="AW105" s="14" t="s">
        <v>32</v>
      </c>
      <c r="AX105" s="14" t="s">
        <v>71</v>
      </c>
      <c r="AY105" s="258" t="s">
        <v>253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928</v>
      </c>
      <c r="G106" s="227"/>
      <c r="H106" s="231">
        <v>7.2039999999999997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44.25" customHeight="1">
      <c r="A107" s="39"/>
      <c r="B107" s="40"/>
      <c r="C107" s="213" t="s">
        <v>323</v>
      </c>
      <c r="D107" s="213" t="s">
        <v>256</v>
      </c>
      <c r="E107" s="214" t="s">
        <v>337</v>
      </c>
      <c r="F107" s="215" t="s">
        <v>338</v>
      </c>
      <c r="G107" s="216" t="s">
        <v>332</v>
      </c>
      <c r="H107" s="217">
        <v>15.002000000000001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929</v>
      </c>
    </row>
    <row r="108" s="14" customFormat="1">
      <c r="A108" s="14"/>
      <c r="B108" s="249"/>
      <c r="C108" s="250"/>
      <c r="D108" s="228" t="s">
        <v>263</v>
      </c>
      <c r="E108" s="251" t="s">
        <v>19</v>
      </c>
      <c r="F108" s="252" t="s">
        <v>340</v>
      </c>
      <c r="G108" s="250"/>
      <c r="H108" s="251" t="s">
        <v>19</v>
      </c>
      <c r="I108" s="253"/>
      <c r="J108" s="250"/>
      <c r="K108" s="250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263</v>
      </c>
      <c r="AU108" s="258" t="s">
        <v>71</v>
      </c>
      <c r="AV108" s="14" t="s">
        <v>78</v>
      </c>
      <c r="AW108" s="14" t="s">
        <v>32</v>
      </c>
      <c r="AX108" s="14" t="s">
        <v>71</v>
      </c>
      <c r="AY108" s="258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928</v>
      </c>
      <c r="G109" s="227"/>
      <c r="H109" s="231">
        <v>7.2039999999999997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4" customFormat="1">
      <c r="A110" s="14"/>
      <c r="B110" s="249"/>
      <c r="C110" s="250"/>
      <c r="D110" s="228" t="s">
        <v>263</v>
      </c>
      <c r="E110" s="251" t="s">
        <v>19</v>
      </c>
      <c r="F110" s="252" t="s">
        <v>342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263</v>
      </c>
      <c r="AU110" s="258" t="s">
        <v>71</v>
      </c>
      <c r="AV110" s="14" t="s">
        <v>78</v>
      </c>
      <c r="AW110" s="14" t="s">
        <v>32</v>
      </c>
      <c r="AX110" s="14" t="s">
        <v>71</v>
      </c>
      <c r="AY110" s="258" t="s">
        <v>253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343</v>
      </c>
      <c r="G111" s="227"/>
      <c r="H111" s="231">
        <v>7.798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5" customFormat="1">
      <c r="A112" s="15"/>
      <c r="B112" s="259"/>
      <c r="C112" s="260"/>
      <c r="D112" s="228" t="s">
        <v>263</v>
      </c>
      <c r="E112" s="261" t="s">
        <v>19</v>
      </c>
      <c r="F112" s="262" t="s">
        <v>344</v>
      </c>
      <c r="G112" s="260"/>
      <c r="H112" s="263">
        <v>15.001999999999999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9" t="s">
        <v>263</v>
      </c>
      <c r="AU112" s="269" t="s">
        <v>71</v>
      </c>
      <c r="AV112" s="15" t="s">
        <v>261</v>
      </c>
      <c r="AW112" s="15" t="s">
        <v>32</v>
      </c>
      <c r="AX112" s="15" t="s">
        <v>78</v>
      </c>
      <c r="AY112" s="269" t="s">
        <v>253</v>
      </c>
    </row>
    <row r="113" s="2" customFormat="1" ht="62.7" customHeight="1">
      <c r="A113" s="39"/>
      <c r="B113" s="40"/>
      <c r="C113" s="213" t="s">
        <v>329</v>
      </c>
      <c r="D113" s="213" t="s">
        <v>256</v>
      </c>
      <c r="E113" s="214" t="s">
        <v>346</v>
      </c>
      <c r="F113" s="215" t="s">
        <v>347</v>
      </c>
      <c r="G113" s="216" t="s">
        <v>332</v>
      </c>
      <c r="H113" s="217">
        <v>7.2039999999999997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930</v>
      </c>
    </row>
    <row r="114" s="14" customFormat="1">
      <c r="A114" s="14"/>
      <c r="B114" s="249"/>
      <c r="C114" s="250"/>
      <c r="D114" s="228" t="s">
        <v>263</v>
      </c>
      <c r="E114" s="251" t="s">
        <v>19</v>
      </c>
      <c r="F114" s="252" t="s">
        <v>349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263</v>
      </c>
      <c r="AU114" s="258" t="s">
        <v>71</v>
      </c>
      <c r="AV114" s="14" t="s">
        <v>78</v>
      </c>
      <c r="AW114" s="14" t="s">
        <v>32</v>
      </c>
      <c r="AX114" s="14" t="s">
        <v>71</v>
      </c>
      <c r="AY114" s="258" t="s">
        <v>253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928</v>
      </c>
      <c r="G115" s="227"/>
      <c r="H115" s="231">
        <v>7.2039999999999997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62.7" customHeight="1">
      <c r="A116" s="39"/>
      <c r="B116" s="40"/>
      <c r="C116" s="213" t="s">
        <v>336</v>
      </c>
      <c r="D116" s="213" t="s">
        <v>256</v>
      </c>
      <c r="E116" s="214" t="s">
        <v>351</v>
      </c>
      <c r="F116" s="215" t="s">
        <v>352</v>
      </c>
      <c r="G116" s="216" t="s">
        <v>332</v>
      </c>
      <c r="H116" s="217">
        <v>7.798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931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342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343</v>
      </c>
      <c r="G118" s="227"/>
      <c r="H118" s="231">
        <v>7.798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55.5" customHeight="1">
      <c r="A119" s="39"/>
      <c r="B119" s="40"/>
      <c r="C119" s="213" t="s">
        <v>345</v>
      </c>
      <c r="D119" s="213" t="s">
        <v>256</v>
      </c>
      <c r="E119" s="214" t="s">
        <v>354</v>
      </c>
      <c r="F119" s="215" t="s">
        <v>355</v>
      </c>
      <c r="G119" s="216" t="s">
        <v>332</v>
      </c>
      <c r="H119" s="217">
        <v>0.111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932</v>
      </c>
    </row>
    <row r="120" s="14" customFormat="1">
      <c r="A120" s="14"/>
      <c r="B120" s="249"/>
      <c r="C120" s="250"/>
      <c r="D120" s="228" t="s">
        <v>263</v>
      </c>
      <c r="E120" s="251" t="s">
        <v>19</v>
      </c>
      <c r="F120" s="252" t="s">
        <v>357</v>
      </c>
      <c r="G120" s="250"/>
      <c r="H120" s="251" t="s">
        <v>19</v>
      </c>
      <c r="I120" s="253"/>
      <c r="J120" s="250"/>
      <c r="K120" s="250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263</v>
      </c>
      <c r="AU120" s="258" t="s">
        <v>71</v>
      </c>
      <c r="AV120" s="14" t="s">
        <v>78</v>
      </c>
      <c r="AW120" s="14" t="s">
        <v>32</v>
      </c>
      <c r="AX120" s="14" t="s">
        <v>71</v>
      </c>
      <c r="AY120" s="258" t="s">
        <v>253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933</v>
      </c>
      <c r="G121" s="227"/>
      <c r="H121" s="231">
        <v>0.111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55.5" customHeight="1">
      <c r="A122" s="39"/>
      <c r="B122" s="40"/>
      <c r="C122" s="213" t="s">
        <v>350</v>
      </c>
      <c r="D122" s="213" t="s">
        <v>256</v>
      </c>
      <c r="E122" s="214" t="s">
        <v>360</v>
      </c>
      <c r="F122" s="215" t="s">
        <v>361</v>
      </c>
      <c r="G122" s="216" t="s">
        <v>332</v>
      </c>
      <c r="H122" s="217">
        <v>0.092999999999999999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934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935</v>
      </c>
      <c r="G123" s="227"/>
      <c r="H123" s="231">
        <v>0.092999999999999999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49.05" customHeight="1">
      <c r="A124" s="39"/>
      <c r="B124" s="40"/>
      <c r="C124" s="213" t="s">
        <v>7</v>
      </c>
      <c r="D124" s="213" t="s">
        <v>256</v>
      </c>
      <c r="E124" s="214" t="s">
        <v>366</v>
      </c>
      <c r="F124" s="215" t="s">
        <v>367</v>
      </c>
      <c r="G124" s="216" t="s">
        <v>332</v>
      </c>
      <c r="H124" s="217">
        <v>0.092999999999999999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936</v>
      </c>
    </row>
    <row r="125" s="2" customFormat="1" ht="78" customHeight="1">
      <c r="A125" s="39"/>
      <c r="B125" s="40"/>
      <c r="C125" s="213" t="s">
        <v>359</v>
      </c>
      <c r="D125" s="213" t="s">
        <v>256</v>
      </c>
      <c r="E125" s="214" t="s">
        <v>370</v>
      </c>
      <c r="F125" s="215" t="s">
        <v>371</v>
      </c>
      <c r="G125" s="216" t="s">
        <v>332</v>
      </c>
      <c r="H125" s="217">
        <v>0.20399999999999999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937</v>
      </c>
    </row>
    <row r="126" s="14" customFormat="1">
      <c r="A126" s="14"/>
      <c r="B126" s="249"/>
      <c r="C126" s="250"/>
      <c r="D126" s="228" t="s">
        <v>263</v>
      </c>
      <c r="E126" s="251" t="s">
        <v>19</v>
      </c>
      <c r="F126" s="252" t="s">
        <v>373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263</v>
      </c>
      <c r="AU126" s="258" t="s">
        <v>71</v>
      </c>
      <c r="AV126" s="14" t="s">
        <v>78</v>
      </c>
      <c r="AW126" s="14" t="s">
        <v>32</v>
      </c>
      <c r="AX126" s="14" t="s">
        <v>71</v>
      </c>
      <c r="AY126" s="258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938</v>
      </c>
      <c r="G127" s="227"/>
      <c r="H127" s="231">
        <v>0.20399999999999999</v>
      </c>
      <c r="I127" s="232"/>
      <c r="J127" s="227"/>
      <c r="K127" s="227"/>
      <c r="L127" s="233"/>
      <c r="M127" s="270"/>
      <c r="N127" s="271"/>
      <c r="O127" s="271"/>
      <c r="P127" s="271"/>
      <c r="Q127" s="271"/>
      <c r="R127" s="271"/>
      <c r="S127" s="271"/>
      <c r="T127" s="27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mPO0vuA7Gsutk2k58/jbS/NWEvP4L6MBiCRCAsQIqSnkq09R1NyBX0bFoIwac/KX0SNL5zcpAwgu+zw/1MLLKQ==" hashValue="4mFF4VPoCCeI/3JxpGPA3MNmByZJgjuvQoThI+P1VfbejJhkyVUMdLWd97M7RFVvphulFeVOpY45oxVjFch4Gw==" algorithmName="SHA-512" password="CC35"/>
  <autoFilter ref="C84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ROUND((SUM(BE85:BE129)),  2)</f>
        <v>0</v>
      </c>
      <c r="G35" s="39"/>
      <c r="H35" s="39"/>
      <c r="I35" s="158">
        <v>0.20999999999999999</v>
      </c>
      <c r="J35" s="157">
        <f>ROUND(((SUM(BE85:BE129))*I35),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ROUND((SUM(BF85:BF129)),  2)</f>
        <v>0</v>
      </c>
      <c r="G36" s="39"/>
      <c r="H36" s="39"/>
      <c r="I36" s="158">
        <v>0.14999999999999999</v>
      </c>
      <c r="J36" s="157">
        <f>ROUND(((SUM(BF85:BF129))*I36),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01.13 - SO 01.13 - km 415,290 - 415,480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01.13 - SO 01.13 - km 415,290 - 415,480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SUM(P86:P129)</f>
        <v>0</v>
      </c>
      <c r="Q85" s="97"/>
      <c r="R85" s="194">
        <f>SUM(R86:R129)</f>
        <v>23.131439999999998</v>
      </c>
      <c r="S85" s="97"/>
      <c r="T85" s="195">
        <f>SUM(T86:T129)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SUM(BK86:BK129)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380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940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941</v>
      </c>
      <c r="G87" s="227"/>
      <c r="H87" s="231">
        <v>380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704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942</v>
      </c>
    </row>
    <row r="89" s="2" customFormat="1" ht="16.5" customHeight="1">
      <c r="A89" s="39"/>
      <c r="B89" s="40"/>
      <c r="C89" s="238" t="s">
        <v>268</v>
      </c>
      <c r="D89" s="273" t="s">
        <v>273</v>
      </c>
      <c r="E89" s="239" t="s">
        <v>943</v>
      </c>
      <c r="F89" s="240" t="s">
        <v>944</v>
      </c>
      <c r="G89" s="241" t="s">
        <v>259</v>
      </c>
      <c r="H89" s="242">
        <v>20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0.06003</v>
      </c>
      <c r="R89" s="222">
        <f>Q89*H89</f>
        <v>1.2006000000000001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945</v>
      </c>
    </row>
    <row r="90" s="14" customFormat="1">
      <c r="A90" s="14"/>
      <c r="B90" s="249"/>
      <c r="C90" s="250"/>
      <c r="D90" s="228" t="s">
        <v>263</v>
      </c>
      <c r="E90" s="251" t="s">
        <v>19</v>
      </c>
      <c r="F90" s="252" t="s">
        <v>334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8" t="s">
        <v>263</v>
      </c>
      <c r="AU90" s="258" t="s">
        <v>71</v>
      </c>
      <c r="AV90" s="14" t="s">
        <v>78</v>
      </c>
      <c r="AW90" s="14" t="s">
        <v>32</v>
      </c>
      <c r="AX90" s="14" t="s">
        <v>71</v>
      </c>
      <c r="AY90" s="258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350</v>
      </c>
      <c r="G91" s="227"/>
      <c r="H91" s="231">
        <v>20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73" t="s">
        <v>273</v>
      </c>
      <c r="E92" s="239" t="s">
        <v>946</v>
      </c>
      <c r="F92" s="240" t="s">
        <v>947</v>
      </c>
      <c r="G92" s="241" t="s">
        <v>271</v>
      </c>
      <c r="H92" s="242">
        <v>3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7.2035999999999998</v>
      </c>
      <c r="R92" s="222">
        <f>Q92*H92</f>
        <v>21.610799999999998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948</v>
      </c>
    </row>
    <row r="93" s="14" customFormat="1">
      <c r="A93" s="14"/>
      <c r="B93" s="249"/>
      <c r="C93" s="250"/>
      <c r="D93" s="228" t="s">
        <v>263</v>
      </c>
      <c r="E93" s="251" t="s">
        <v>19</v>
      </c>
      <c r="F93" s="252" t="s">
        <v>334</v>
      </c>
      <c r="G93" s="250"/>
      <c r="H93" s="251" t="s">
        <v>19</v>
      </c>
      <c r="I93" s="253"/>
      <c r="J93" s="250"/>
      <c r="K93" s="250"/>
      <c r="L93" s="254"/>
      <c r="M93" s="255"/>
      <c r="N93" s="256"/>
      <c r="O93" s="256"/>
      <c r="P93" s="256"/>
      <c r="Q93" s="256"/>
      <c r="R93" s="256"/>
      <c r="S93" s="256"/>
      <c r="T93" s="25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8" t="s">
        <v>263</v>
      </c>
      <c r="AU93" s="258" t="s">
        <v>71</v>
      </c>
      <c r="AV93" s="14" t="s">
        <v>78</v>
      </c>
      <c r="AW93" s="14" t="s">
        <v>32</v>
      </c>
      <c r="AX93" s="14" t="s">
        <v>71</v>
      </c>
      <c r="AY93" s="258" t="s">
        <v>253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268</v>
      </c>
      <c r="G94" s="227"/>
      <c r="H94" s="231">
        <v>3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16.5" customHeight="1">
      <c r="A95" s="39"/>
      <c r="B95" s="40"/>
      <c r="C95" s="238" t="s">
        <v>254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704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0.14784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949</v>
      </c>
    </row>
    <row r="96" s="2" customFormat="1" ht="37.8" customHeight="1">
      <c r="A96" s="39"/>
      <c r="B96" s="40"/>
      <c r="C96" s="213" t="s">
        <v>281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140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950</v>
      </c>
    </row>
    <row r="97" s="2" customFormat="1" ht="16.5" customHeight="1">
      <c r="A97" s="39"/>
      <c r="B97" s="40"/>
      <c r="C97" s="238" t="s">
        <v>285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140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0.17219999999999999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951</v>
      </c>
    </row>
    <row r="98" s="2" customFormat="1" ht="55.5" customHeight="1">
      <c r="A98" s="39"/>
      <c r="B98" s="40"/>
      <c r="C98" s="213" t="s">
        <v>276</v>
      </c>
      <c r="D98" s="213" t="s">
        <v>256</v>
      </c>
      <c r="E98" s="214" t="s">
        <v>290</v>
      </c>
      <c r="F98" s="215" t="s">
        <v>291</v>
      </c>
      <c r="G98" s="216" t="s">
        <v>288</v>
      </c>
      <c r="H98" s="217">
        <v>3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952</v>
      </c>
    </row>
    <row r="99" s="2" customFormat="1" ht="62.7" customHeight="1">
      <c r="A99" s="39"/>
      <c r="B99" s="40"/>
      <c r="C99" s="213" t="s">
        <v>293</v>
      </c>
      <c r="D99" s="213" t="s">
        <v>256</v>
      </c>
      <c r="E99" s="214" t="s">
        <v>294</v>
      </c>
      <c r="F99" s="215" t="s">
        <v>295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953</v>
      </c>
    </row>
    <row r="100" s="2" customFormat="1" ht="66.75" customHeight="1">
      <c r="A100" s="39"/>
      <c r="B100" s="40"/>
      <c r="C100" s="213" t="s">
        <v>224</v>
      </c>
      <c r="D100" s="213" t="s">
        <v>256</v>
      </c>
      <c r="E100" s="214" t="s">
        <v>573</v>
      </c>
      <c r="F100" s="215" t="s">
        <v>574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954</v>
      </c>
    </row>
    <row r="101" s="2" customFormat="1" ht="37.8" customHeight="1">
      <c r="A101" s="39"/>
      <c r="B101" s="40"/>
      <c r="C101" s="213" t="s">
        <v>302</v>
      </c>
      <c r="D101" s="213" t="s">
        <v>256</v>
      </c>
      <c r="E101" s="214" t="s">
        <v>297</v>
      </c>
      <c r="F101" s="215" t="s">
        <v>298</v>
      </c>
      <c r="G101" s="216" t="s">
        <v>259</v>
      </c>
      <c r="H101" s="217">
        <v>580</v>
      </c>
      <c r="I101" s="218"/>
      <c r="J101" s="219">
        <f>ROUND(I101*H101,2)</f>
        <v>0</v>
      </c>
      <c r="K101" s="215" t="s">
        <v>299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955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956</v>
      </c>
      <c r="G102" s="227"/>
      <c r="H102" s="231">
        <v>580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49.05" customHeight="1">
      <c r="A103" s="39"/>
      <c r="B103" s="40"/>
      <c r="C103" s="213" t="s">
        <v>306</v>
      </c>
      <c r="D103" s="213" t="s">
        <v>256</v>
      </c>
      <c r="E103" s="214" t="s">
        <v>303</v>
      </c>
      <c r="F103" s="215" t="s">
        <v>304</v>
      </c>
      <c r="G103" s="216" t="s">
        <v>288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957</v>
      </c>
    </row>
    <row r="104" s="2" customFormat="1" ht="33" customHeight="1">
      <c r="A104" s="39"/>
      <c r="B104" s="40"/>
      <c r="C104" s="213" t="s">
        <v>310</v>
      </c>
      <c r="D104" s="213" t="s">
        <v>256</v>
      </c>
      <c r="E104" s="214" t="s">
        <v>311</v>
      </c>
      <c r="F104" s="215" t="s">
        <v>312</v>
      </c>
      <c r="G104" s="216" t="s">
        <v>271</v>
      </c>
      <c r="H104" s="217">
        <v>4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958</v>
      </c>
    </row>
    <row r="105" s="2" customFormat="1" ht="16.5" customHeight="1">
      <c r="A105" s="39"/>
      <c r="B105" s="40"/>
      <c r="C105" s="213" t="s">
        <v>315</v>
      </c>
      <c r="D105" s="213" t="s">
        <v>256</v>
      </c>
      <c r="E105" s="214" t="s">
        <v>316</v>
      </c>
      <c r="F105" s="215" t="s">
        <v>317</v>
      </c>
      <c r="G105" s="216" t="s">
        <v>271</v>
      </c>
      <c r="H105" s="217">
        <v>4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959</v>
      </c>
    </row>
    <row r="106" s="2" customFormat="1" ht="24.15" customHeight="1">
      <c r="A106" s="39"/>
      <c r="B106" s="40"/>
      <c r="C106" s="213" t="s">
        <v>8</v>
      </c>
      <c r="D106" s="213" t="s">
        <v>256</v>
      </c>
      <c r="E106" s="214" t="s">
        <v>319</v>
      </c>
      <c r="F106" s="215" t="s">
        <v>320</v>
      </c>
      <c r="G106" s="216" t="s">
        <v>271</v>
      </c>
      <c r="H106" s="217">
        <v>92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960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961</v>
      </c>
      <c r="G107" s="227"/>
      <c r="H107" s="231">
        <v>92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78" customHeight="1">
      <c r="A108" s="39"/>
      <c r="B108" s="40"/>
      <c r="C108" s="213" t="s">
        <v>323</v>
      </c>
      <c r="D108" s="274" t="s">
        <v>256</v>
      </c>
      <c r="E108" s="214" t="s">
        <v>602</v>
      </c>
      <c r="F108" s="215" t="s">
        <v>603</v>
      </c>
      <c r="G108" s="216" t="s">
        <v>332</v>
      </c>
      <c r="H108" s="217">
        <v>22.812000000000001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962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334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963</v>
      </c>
      <c r="G110" s="227"/>
      <c r="H110" s="231">
        <v>22.812000000000001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90" customHeight="1">
      <c r="A111" s="39"/>
      <c r="B111" s="40"/>
      <c r="C111" s="213" t="s">
        <v>329</v>
      </c>
      <c r="D111" s="274" t="s">
        <v>256</v>
      </c>
      <c r="E111" s="214" t="s">
        <v>964</v>
      </c>
      <c r="F111" s="215" t="s">
        <v>965</v>
      </c>
      <c r="G111" s="216" t="s">
        <v>332</v>
      </c>
      <c r="H111" s="217">
        <v>2395.2600000000002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966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967</v>
      </c>
      <c r="G113" s="227"/>
      <c r="H113" s="231">
        <v>2395.2600000000002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336</v>
      </c>
      <c r="D114" s="248" t="s">
        <v>256</v>
      </c>
      <c r="E114" s="214" t="s">
        <v>337</v>
      </c>
      <c r="F114" s="215" t="s">
        <v>338</v>
      </c>
      <c r="G114" s="216" t="s">
        <v>332</v>
      </c>
      <c r="H114" s="217">
        <v>24.692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968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334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342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969</v>
      </c>
      <c r="G117" s="227"/>
      <c r="H117" s="231">
        <v>24.692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62.7" customHeight="1">
      <c r="A118" s="39"/>
      <c r="B118" s="40"/>
      <c r="C118" s="213" t="s">
        <v>345</v>
      </c>
      <c r="D118" s="213" t="s">
        <v>256</v>
      </c>
      <c r="E118" s="214" t="s">
        <v>351</v>
      </c>
      <c r="F118" s="215" t="s">
        <v>352</v>
      </c>
      <c r="G118" s="216" t="s">
        <v>332</v>
      </c>
      <c r="H118" s="217">
        <v>24.692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970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342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969</v>
      </c>
      <c r="G120" s="227"/>
      <c r="H120" s="231">
        <v>24.692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55.5" customHeight="1">
      <c r="A121" s="39"/>
      <c r="B121" s="40"/>
      <c r="C121" s="213" t="s">
        <v>350</v>
      </c>
      <c r="D121" s="213" t="s">
        <v>256</v>
      </c>
      <c r="E121" s="214" t="s">
        <v>354</v>
      </c>
      <c r="F121" s="215" t="s">
        <v>355</v>
      </c>
      <c r="G121" s="216" t="s">
        <v>332</v>
      </c>
      <c r="H121" s="217">
        <v>0.17199999999999999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971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357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972</v>
      </c>
      <c r="G123" s="227"/>
      <c r="H123" s="231">
        <v>0.17199999999999999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55.5" customHeight="1">
      <c r="A124" s="39"/>
      <c r="B124" s="40"/>
      <c r="C124" s="213" t="s">
        <v>7</v>
      </c>
      <c r="D124" s="213" t="s">
        <v>256</v>
      </c>
      <c r="E124" s="214" t="s">
        <v>360</v>
      </c>
      <c r="F124" s="215" t="s">
        <v>361</v>
      </c>
      <c r="G124" s="216" t="s">
        <v>332</v>
      </c>
      <c r="H124" s="217">
        <v>0.14799999999999999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973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974</v>
      </c>
      <c r="G125" s="227"/>
      <c r="H125" s="231">
        <v>0.14799999999999999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49.05" customHeight="1">
      <c r="A126" s="39"/>
      <c r="B126" s="40"/>
      <c r="C126" s="213" t="s">
        <v>359</v>
      </c>
      <c r="D126" s="213" t="s">
        <v>256</v>
      </c>
      <c r="E126" s="214" t="s">
        <v>366</v>
      </c>
      <c r="F126" s="215" t="s">
        <v>367</v>
      </c>
      <c r="G126" s="216" t="s">
        <v>332</v>
      </c>
      <c r="H126" s="217">
        <v>0.14799999999999999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975</v>
      </c>
    </row>
    <row r="127" s="2" customFormat="1" ht="78" customHeight="1">
      <c r="A127" s="39"/>
      <c r="B127" s="40"/>
      <c r="C127" s="213" t="s">
        <v>365</v>
      </c>
      <c r="D127" s="213" t="s">
        <v>256</v>
      </c>
      <c r="E127" s="214" t="s">
        <v>370</v>
      </c>
      <c r="F127" s="215" t="s">
        <v>371</v>
      </c>
      <c r="G127" s="216" t="s">
        <v>332</v>
      </c>
      <c r="H127" s="217">
        <v>0.32000000000000001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976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373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977</v>
      </c>
      <c r="G129" s="227"/>
      <c r="H129" s="231">
        <v>0.32000000000000001</v>
      </c>
      <c r="I129" s="232"/>
      <c r="J129" s="227"/>
      <c r="K129" s="227"/>
      <c r="L129" s="233"/>
      <c r="M129" s="270"/>
      <c r="N129" s="271"/>
      <c r="O129" s="271"/>
      <c r="P129" s="271"/>
      <c r="Q129" s="271"/>
      <c r="R129" s="271"/>
      <c r="S129" s="271"/>
      <c r="T129" s="27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xCO8368m/rOftHHJWtGzLSVpj4SiFbmT7Bk3pjdTU6gk7yOrMyoeuPCoH7ei40rcjpFZ/Ocbzvu/kGHb1LiW9g==" hashValue="dxF77xcGliXBqtZmM7qazJn6VHtHo0AbKXMusMM04URiijMLSSnNtDyEAmosWiWi+bWkgVCQHtNe+vCZpPDEdA==" algorithmName="SHA-512" password="CC35"/>
  <autoFilter ref="C84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978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ROUND((SUM(BE85:BE129)),  2)</f>
        <v>0</v>
      </c>
      <c r="G35" s="39"/>
      <c r="H35" s="39"/>
      <c r="I35" s="158">
        <v>0.20999999999999999</v>
      </c>
      <c r="J35" s="157">
        <f>ROUND(((SUM(BE85:BE129))*I35),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ROUND((SUM(BF85:BF129)),  2)</f>
        <v>0</v>
      </c>
      <c r="G36" s="39"/>
      <c r="H36" s="39"/>
      <c r="I36" s="158">
        <v>0.14999999999999999</v>
      </c>
      <c r="J36" s="157">
        <f>ROUND(((SUM(BF85:BF129))*I36),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01.14 - SO 01.14 - km 415,900 - 416,095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01.14 - SO 01.14 - km 415,900 - 416,095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SUM(P86:P129)</f>
        <v>0</v>
      </c>
      <c r="Q85" s="97"/>
      <c r="R85" s="194">
        <f>SUM(R86:R129)</f>
        <v>23.740019999999994</v>
      </c>
      <c r="S85" s="97"/>
      <c r="T85" s="195">
        <f>SUM(T86:T129)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SUM(BK86:BK129)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390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979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980</v>
      </c>
      <c r="G87" s="227"/>
      <c r="H87" s="231">
        <v>390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720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981</v>
      </c>
    </row>
    <row r="89" s="2" customFormat="1" ht="16.5" customHeight="1">
      <c r="A89" s="39"/>
      <c r="B89" s="40"/>
      <c r="C89" s="238" t="s">
        <v>268</v>
      </c>
      <c r="D89" s="273" t="s">
        <v>273</v>
      </c>
      <c r="E89" s="239" t="s">
        <v>943</v>
      </c>
      <c r="F89" s="240" t="s">
        <v>944</v>
      </c>
      <c r="G89" s="241" t="s">
        <v>259</v>
      </c>
      <c r="H89" s="242">
        <v>30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0.06003</v>
      </c>
      <c r="R89" s="222">
        <f>Q89*H89</f>
        <v>1.8009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982</v>
      </c>
    </row>
    <row r="90" s="14" customFormat="1">
      <c r="A90" s="14"/>
      <c r="B90" s="249"/>
      <c r="C90" s="250"/>
      <c r="D90" s="228" t="s">
        <v>263</v>
      </c>
      <c r="E90" s="251" t="s">
        <v>19</v>
      </c>
      <c r="F90" s="252" t="s">
        <v>334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8" t="s">
        <v>263</v>
      </c>
      <c r="AU90" s="258" t="s">
        <v>71</v>
      </c>
      <c r="AV90" s="14" t="s">
        <v>78</v>
      </c>
      <c r="AW90" s="14" t="s">
        <v>32</v>
      </c>
      <c r="AX90" s="14" t="s">
        <v>71</v>
      </c>
      <c r="AY90" s="258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483</v>
      </c>
      <c r="G91" s="227"/>
      <c r="H91" s="231">
        <v>30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73" t="s">
        <v>273</v>
      </c>
      <c r="E92" s="239" t="s">
        <v>946</v>
      </c>
      <c r="F92" s="240" t="s">
        <v>947</v>
      </c>
      <c r="G92" s="241" t="s">
        <v>271</v>
      </c>
      <c r="H92" s="242">
        <v>3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7.2035999999999998</v>
      </c>
      <c r="R92" s="222">
        <f>Q92*H92</f>
        <v>21.610799999999998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983</v>
      </c>
    </row>
    <row r="93" s="14" customFormat="1">
      <c r="A93" s="14"/>
      <c r="B93" s="249"/>
      <c r="C93" s="250"/>
      <c r="D93" s="228" t="s">
        <v>263</v>
      </c>
      <c r="E93" s="251" t="s">
        <v>19</v>
      </c>
      <c r="F93" s="252" t="s">
        <v>334</v>
      </c>
      <c r="G93" s="250"/>
      <c r="H93" s="251" t="s">
        <v>19</v>
      </c>
      <c r="I93" s="253"/>
      <c r="J93" s="250"/>
      <c r="K93" s="250"/>
      <c r="L93" s="254"/>
      <c r="M93" s="255"/>
      <c r="N93" s="256"/>
      <c r="O93" s="256"/>
      <c r="P93" s="256"/>
      <c r="Q93" s="256"/>
      <c r="R93" s="256"/>
      <c r="S93" s="256"/>
      <c r="T93" s="25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8" t="s">
        <v>263</v>
      </c>
      <c r="AU93" s="258" t="s">
        <v>71</v>
      </c>
      <c r="AV93" s="14" t="s">
        <v>78</v>
      </c>
      <c r="AW93" s="14" t="s">
        <v>32</v>
      </c>
      <c r="AX93" s="14" t="s">
        <v>71</v>
      </c>
      <c r="AY93" s="258" t="s">
        <v>253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268</v>
      </c>
      <c r="G94" s="227"/>
      <c r="H94" s="231">
        <v>3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16.5" customHeight="1">
      <c r="A95" s="39"/>
      <c r="B95" s="40"/>
      <c r="C95" s="238" t="s">
        <v>254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720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0.1512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984</v>
      </c>
    </row>
    <row r="96" s="2" customFormat="1" ht="37.8" customHeight="1">
      <c r="A96" s="39"/>
      <c r="B96" s="40"/>
      <c r="C96" s="213" t="s">
        <v>281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144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985</v>
      </c>
    </row>
    <row r="97" s="2" customFormat="1" ht="16.5" customHeight="1">
      <c r="A97" s="39"/>
      <c r="B97" s="40"/>
      <c r="C97" s="238" t="s">
        <v>285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144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0.17712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986</v>
      </c>
    </row>
    <row r="98" s="2" customFormat="1" ht="55.5" customHeight="1">
      <c r="A98" s="39"/>
      <c r="B98" s="40"/>
      <c r="C98" s="213" t="s">
        <v>276</v>
      </c>
      <c r="D98" s="213" t="s">
        <v>256</v>
      </c>
      <c r="E98" s="214" t="s">
        <v>290</v>
      </c>
      <c r="F98" s="215" t="s">
        <v>291</v>
      </c>
      <c r="G98" s="216" t="s">
        <v>288</v>
      </c>
      <c r="H98" s="217">
        <v>4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987</v>
      </c>
    </row>
    <row r="99" s="2" customFormat="1" ht="62.7" customHeight="1">
      <c r="A99" s="39"/>
      <c r="B99" s="40"/>
      <c r="C99" s="213" t="s">
        <v>293</v>
      </c>
      <c r="D99" s="213" t="s">
        <v>256</v>
      </c>
      <c r="E99" s="214" t="s">
        <v>294</v>
      </c>
      <c r="F99" s="215" t="s">
        <v>295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988</v>
      </c>
    </row>
    <row r="100" s="2" customFormat="1" ht="66.75" customHeight="1">
      <c r="A100" s="39"/>
      <c r="B100" s="40"/>
      <c r="C100" s="213" t="s">
        <v>224</v>
      </c>
      <c r="D100" s="213" t="s">
        <v>256</v>
      </c>
      <c r="E100" s="214" t="s">
        <v>573</v>
      </c>
      <c r="F100" s="215" t="s">
        <v>574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989</v>
      </c>
    </row>
    <row r="101" s="2" customFormat="1" ht="37.8" customHeight="1">
      <c r="A101" s="39"/>
      <c r="B101" s="40"/>
      <c r="C101" s="213" t="s">
        <v>302</v>
      </c>
      <c r="D101" s="213" t="s">
        <v>256</v>
      </c>
      <c r="E101" s="214" t="s">
        <v>297</v>
      </c>
      <c r="F101" s="215" t="s">
        <v>298</v>
      </c>
      <c r="G101" s="216" t="s">
        <v>259</v>
      </c>
      <c r="H101" s="217">
        <v>590</v>
      </c>
      <c r="I101" s="218"/>
      <c r="J101" s="219">
        <f>ROUND(I101*H101,2)</f>
        <v>0</v>
      </c>
      <c r="K101" s="215" t="s">
        <v>299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990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991</v>
      </c>
      <c r="G102" s="227"/>
      <c r="H102" s="231">
        <v>590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49.05" customHeight="1">
      <c r="A103" s="39"/>
      <c r="B103" s="40"/>
      <c r="C103" s="213" t="s">
        <v>306</v>
      </c>
      <c r="D103" s="213" t="s">
        <v>256</v>
      </c>
      <c r="E103" s="214" t="s">
        <v>303</v>
      </c>
      <c r="F103" s="215" t="s">
        <v>304</v>
      </c>
      <c r="G103" s="216" t="s">
        <v>288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992</v>
      </c>
    </row>
    <row r="104" s="2" customFormat="1" ht="33" customHeight="1">
      <c r="A104" s="39"/>
      <c r="B104" s="40"/>
      <c r="C104" s="213" t="s">
        <v>310</v>
      </c>
      <c r="D104" s="213" t="s">
        <v>256</v>
      </c>
      <c r="E104" s="214" t="s">
        <v>311</v>
      </c>
      <c r="F104" s="215" t="s">
        <v>312</v>
      </c>
      <c r="G104" s="216" t="s">
        <v>271</v>
      </c>
      <c r="H104" s="217">
        <v>4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993</v>
      </c>
    </row>
    <row r="105" s="2" customFormat="1" ht="16.5" customHeight="1">
      <c r="A105" s="39"/>
      <c r="B105" s="40"/>
      <c r="C105" s="213" t="s">
        <v>315</v>
      </c>
      <c r="D105" s="213" t="s">
        <v>256</v>
      </c>
      <c r="E105" s="214" t="s">
        <v>316</v>
      </c>
      <c r="F105" s="215" t="s">
        <v>317</v>
      </c>
      <c r="G105" s="216" t="s">
        <v>271</v>
      </c>
      <c r="H105" s="217">
        <v>4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994</v>
      </c>
    </row>
    <row r="106" s="2" customFormat="1" ht="24.15" customHeight="1">
      <c r="A106" s="39"/>
      <c r="B106" s="40"/>
      <c r="C106" s="213" t="s">
        <v>8</v>
      </c>
      <c r="D106" s="213" t="s">
        <v>256</v>
      </c>
      <c r="E106" s="214" t="s">
        <v>319</v>
      </c>
      <c r="F106" s="215" t="s">
        <v>320</v>
      </c>
      <c r="G106" s="216" t="s">
        <v>271</v>
      </c>
      <c r="H106" s="217">
        <v>96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995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996</v>
      </c>
      <c r="G107" s="227"/>
      <c r="H107" s="231">
        <v>96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78" customHeight="1">
      <c r="A108" s="39"/>
      <c r="B108" s="40"/>
      <c r="C108" s="213" t="s">
        <v>323</v>
      </c>
      <c r="D108" s="274" t="s">
        <v>256</v>
      </c>
      <c r="E108" s="214" t="s">
        <v>602</v>
      </c>
      <c r="F108" s="215" t="s">
        <v>603</v>
      </c>
      <c r="G108" s="216" t="s">
        <v>332</v>
      </c>
      <c r="H108" s="217">
        <v>23.411999999999999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997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334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998</v>
      </c>
      <c r="G110" s="227"/>
      <c r="H110" s="231">
        <v>23.411999999999999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90" customHeight="1">
      <c r="A111" s="39"/>
      <c r="B111" s="40"/>
      <c r="C111" s="213" t="s">
        <v>329</v>
      </c>
      <c r="D111" s="274" t="s">
        <v>256</v>
      </c>
      <c r="E111" s="214" t="s">
        <v>964</v>
      </c>
      <c r="F111" s="215" t="s">
        <v>965</v>
      </c>
      <c r="G111" s="216" t="s">
        <v>332</v>
      </c>
      <c r="H111" s="217">
        <v>2458.2600000000002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999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1000</v>
      </c>
      <c r="G113" s="227"/>
      <c r="H113" s="231">
        <v>2458.2600000000002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336</v>
      </c>
      <c r="D114" s="248" t="s">
        <v>256</v>
      </c>
      <c r="E114" s="214" t="s">
        <v>337</v>
      </c>
      <c r="F114" s="215" t="s">
        <v>338</v>
      </c>
      <c r="G114" s="216" t="s">
        <v>332</v>
      </c>
      <c r="H114" s="217">
        <v>25.341999999999999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1001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334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342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1002</v>
      </c>
      <c r="G117" s="227"/>
      <c r="H117" s="231">
        <v>25.341999999999999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62.7" customHeight="1">
      <c r="A118" s="39"/>
      <c r="B118" s="40"/>
      <c r="C118" s="213" t="s">
        <v>345</v>
      </c>
      <c r="D118" s="213" t="s">
        <v>256</v>
      </c>
      <c r="E118" s="214" t="s">
        <v>351</v>
      </c>
      <c r="F118" s="215" t="s">
        <v>352</v>
      </c>
      <c r="G118" s="216" t="s">
        <v>332</v>
      </c>
      <c r="H118" s="217">
        <v>25.341999999999999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1003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342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1002</v>
      </c>
      <c r="G120" s="227"/>
      <c r="H120" s="231">
        <v>25.341999999999999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55.5" customHeight="1">
      <c r="A121" s="39"/>
      <c r="B121" s="40"/>
      <c r="C121" s="213" t="s">
        <v>350</v>
      </c>
      <c r="D121" s="213" t="s">
        <v>256</v>
      </c>
      <c r="E121" s="214" t="s">
        <v>354</v>
      </c>
      <c r="F121" s="215" t="s">
        <v>355</v>
      </c>
      <c r="G121" s="216" t="s">
        <v>332</v>
      </c>
      <c r="H121" s="217">
        <v>0.17699999999999999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1004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357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1005</v>
      </c>
      <c r="G123" s="227"/>
      <c r="H123" s="231">
        <v>0.17699999999999999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55.5" customHeight="1">
      <c r="A124" s="39"/>
      <c r="B124" s="40"/>
      <c r="C124" s="213" t="s">
        <v>7</v>
      </c>
      <c r="D124" s="213" t="s">
        <v>256</v>
      </c>
      <c r="E124" s="214" t="s">
        <v>360</v>
      </c>
      <c r="F124" s="215" t="s">
        <v>361</v>
      </c>
      <c r="G124" s="216" t="s">
        <v>332</v>
      </c>
      <c r="H124" s="217">
        <v>0.151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1006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1007</v>
      </c>
      <c r="G125" s="227"/>
      <c r="H125" s="231">
        <v>0.151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49.05" customHeight="1">
      <c r="A126" s="39"/>
      <c r="B126" s="40"/>
      <c r="C126" s="213" t="s">
        <v>359</v>
      </c>
      <c r="D126" s="213" t="s">
        <v>256</v>
      </c>
      <c r="E126" s="214" t="s">
        <v>366</v>
      </c>
      <c r="F126" s="215" t="s">
        <v>367</v>
      </c>
      <c r="G126" s="216" t="s">
        <v>332</v>
      </c>
      <c r="H126" s="217">
        <v>0.151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1008</v>
      </c>
    </row>
    <row r="127" s="2" customFormat="1" ht="78" customHeight="1">
      <c r="A127" s="39"/>
      <c r="B127" s="40"/>
      <c r="C127" s="213" t="s">
        <v>365</v>
      </c>
      <c r="D127" s="213" t="s">
        <v>256</v>
      </c>
      <c r="E127" s="214" t="s">
        <v>370</v>
      </c>
      <c r="F127" s="215" t="s">
        <v>371</v>
      </c>
      <c r="G127" s="216" t="s">
        <v>332</v>
      </c>
      <c r="H127" s="217">
        <v>0.32800000000000001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1009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373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1010</v>
      </c>
      <c r="G129" s="227"/>
      <c r="H129" s="231">
        <v>0.32800000000000001</v>
      </c>
      <c r="I129" s="232"/>
      <c r="J129" s="227"/>
      <c r="K129" s="227"/>
      <c r="L129" s="233"/>
      <c r="M129" s="270"/>
      <c r="N129" s="271"/>
      <c r="O129" s="271"/>
      <c r="P129" s="271"/>
      <c r="Q129" s="271"/>
      <c r="R129" s="271"/>
      <c r="S129" s="271"/>
      <c r="T129" s="27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vscCYPOpGWe9aSzIDhIhkdHdh/0ZZHUD+ghq0TxhQ6DRiYEQhyoPlTa+fAL3gsvTQFfyyoqvEsu5zOFRvqJSNg==" hashValue="Fv0WrHtA4Wr886/j7zCBdioomcOcJT36kqE/0ohQtLYNo6tR1wAxjm+Qo//f5thq8pkYE4lE8hjHrcDIRb+3ag==" algorithmName="SHA-512" password="CC35"/>
  <autoFilter ref="C84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1011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ROUND((SUM(BE85:BE126)),  2)</f>
        <v>0</v>
      </c>
      <c r="G35" s="39"/>
      <c r="H35" s="39"/>
      <c r="I35" s="158">
        <v>0.20999999999999999</v>
      </c>
      <c r="J35" s="157">
        <f>ROUND(((SUM(BE85:BE126))*I35),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ROUND((SUM(BF85:BF126)),  2)</f>
        <v>0</v>
      </c>
      <c r="G36" s="39"/>
      <c r="H36" s="39"/>
      <c r="I36" s="158">
        <v>0.14999999999999999</v>
      </c>
      <c r="J36" s="157">
        <f>ROUND(((SUM(BF85:BF126))*I36),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01.15 - SO 01.15 - km 416,570 - 416,785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01.15 - SO 01.15 - km 416,570 - 416,785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SUM(P86:P126)</f>
        <v>0</v>
      </c>
      <c r="Q85" s="97"/>
      <c r="R85" s="194">
        <f>SUM(R86:R126)</f>
        <v>21.975599999999996</v>
      </c>
      <c r="S85" s="97"/>
      <c r="T85" s="195">
        <f>SUM(T86:T126)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SUM(BK86:BK126)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430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1012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1013</v>
      </c>
      <c r="G87" s="227"/>
      <c r="H87" s="231">
        <v>430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800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1014</v>
      </c>
    </row>
    <row r="89" s="2" customFormat="1" ht="16.5" customHeight="1">
      <c r="A89" s="39"/>
      <c r="B89" s="40"/>
      <c r="C89" s="238" t="s">
        <v>268</v>
      </c>
      <c r="D89" s="273" t="s">
        <v>273</v>
      </c>
      <c r="E89" s="239" t="s">
        <v>946</v>
      </c>
      <c r="F89" s="240" t="s">
        <v>947</v>
      </c>
      <c r="G89" s="241" t="s">
        <v>271</v>
      </c>
      <c r="H89" s="242">
        <v>3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7.2035999999999998</v>
      </c>
      <c r="R89" s="222">
        <f>Q89*H89</f>
        <v>21.610799999999998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1015</v>
      </c>
    </row>
    <row r="90" s="14" customFormat="1">
      <c r="A90" s="14"/>
      <c r="B90" s="249"/>
      <c r="C90" s="250"/>
      <c r="D90" s="228" t="s">
        <v>263</v>
      </c>
      <c r="E90" s="251" t="s">
        <v>19</v>
      </c>
      <c r="F90" s="252" t="s">
        <v>334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8" t="s">
        <v>263</v>
      </c>
      <c r="AU90" s="258" t="s">
        <v>71</v>
      </c>
      <c r="AV90" s="14" t="s">
        <v>78</v>
      </c>
      <c r="AW90" s="14" t="s">
        <v>32</v>
      </c>
      <c r="AX90" s="14" t="s">
        <v>71</v>
      </c>
      <c r="AY90" s="258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268</v>
      </c>
      <c r="G91" s="227"/>
      <c r="H91" s="231">
        <v>3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274</v>
      </c>
      <c r="F92" s="240" t="s">
        <v>275</v>
      </c>
      <c r="G92" s="241" t="s">
        <v>271</v>
      </c>
      <c r="H92" s="242">
        <v>800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0.00021000000000000001</v>
      </c>
      <c r="R92" s="222">
        <f>Q92*H92</f>
        <v>0.16800000000000001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1016</v>
      </c>
    </row>
    <row r="93" s="2" customFormat="1" ht="37.8" customHeight="1">
      <c r="A93" s="39"/>
      <c r="B93" s="40"/>
      <c r="C93" s="213" t="s">
        <v>254</v>
      </c>
      <c r="D93" s="213" t="s">
        <v>256</v>
      </c>
      <c r="E93" s="214" t="s">
        <v>278</v>
      </c>
      <c r="F93" s="215" t="s">
        <v>279</v>
      </c>
      <c r="G93" s="216" t="s">
        <v>271</v>
      </c>
      <c r="H93" s="217">
        <v>160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1017</v>
      </c>
    </row>
    <row r="94" s="2" customFormat="1" ht="16.5" customHeight="1">
      <c r="A94" s="39"/>
      <c r="B94" s="40"/>
      <c r="C94" s="238" t="s">
        <v>281</v>
      </c>
      <c r="D94" s="238" t="s">
        <v>273</v>
      </c>
      <c r="E94" s="239" t="s">
        <v>282</v>
      </c>
      <c r="F94" s="240" t="s">
        <v>283</v>
      </c>
      <c r="G94" s="241" t="s">
        <v>271</v>
      </c>
      <c r="H94" s="242">
        <v>160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0.00123</v>
      </c>
      <c r="R94" s="222">
        <f>Q94*H94</f>
        <v>0.1968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1018</v>
      </c>
    </row>
    <row r="95" s="2" customFormat="1" ht="55.5" customHeight="1">
      <c r="A95" s="39"/>
      <c r="B95" s="40"/>
      <c r="C95" s="213" t="s">
        <v>285</v>
      </c>
      <c r="D95" s="213" t="s">
        <v>256</v>
      </c>
      <c r="E95" s="214" t="s">
        <v>290</v>
      </c>
      <c r="F95" s="215" t="s">
        <v>291</v>
      </c>
      <c r="G95" s="216" t="s">
        <v>288</v>
      </c>
      <c r="H95" s="217">
        <v>4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1019</v>
      </c>
    </row>
    <row r="96" s="2" customFormat="1" ht="62.7" customHeight="1">
      <c r="A96" s="39"/>
      <c r="B96" s="40"/>
      <c r="C96" s="213" t="s">
        <v>276</v>
      </c>
      <c r="D96" s="213" t="s">
        <v>256</v>
      </c>
      <c r="E96" s="214" t="s">
        <v>294</v>
      </c>
      <c r="F96" s="215" t="s">
        <v>295</v>
      </c>
      <c r="G96" s="216" t="s">
        <v>288</v>
      </c>
      <c r="H96" s="217">
        <v>1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1020</v>
      </c>
    </row>
    <row r="97" s="2" customFormat="1" ht="66.75" customHeight="1">
      <c r="A97" s="39"/>
      <c r="B97" s="40"/>
      <c r="C97" s="213" t="s">
        <v>293</v>
      </c>
      <c r="D97" s="213" t="s">
        <v>256</v>
      </c>
      <c r="E97" s="214" t="s">
        <v>573</v>
      </c>
      <c r="F97" s="215" t="s">
        <v>574</v>
      </c>
      <c r="G97" s="216" t="s">
        <v>288</v>
      </c>
      <c r="H97" s="217">
        <v>2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1021</v>
      </c>
    </row>
    <row r="98" s="2" customFormat="1" ht="37.8" customHeight="1">
      <c r="A98" s="39"/>
      <c r="B98" s="40"/>
      <c r="C98" s="213" t="s">
        <v>224</v>
      </c>
      <c r="D98" s="213" t="s">
        <v>256</v>
      </c>
      <c r="E98" s="214" t="s">
        <v>297</v>
      </c>
      <c r="F98" s="215" t="s">
        <v>298</v>
      </c>
      <c r="G98" s="216" t="s">
        <v>259</v>
      </c>
      <c r="H98" s="217">
        <v>630</v>
      </c>
      <c r="I98" s="218"/>
      <c r="J98" s="219">
        <f>ROUND(I98*H98,2)</f>
        <v>0</v>
      </c>
      <c r="K98" s="215" t="s">
        <v>299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1022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1023</v>
      </c>
      <c r="G99" s="227"/>
      <c r="H99" s="231">
        <v>630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49.05" customHeight="1">
      <c r="A100" s="39"/>
      <c r="B100" s="40"/>
      <c r="C100" s="213" t="s">
        <v>302</v>
      </c>
      <c r="D100" s="213" t="s">
        <v>256</v>
      </c>
      <c r="E100" s="214" t="s">
        <v>303</v>
      </c>
      <c r="F100" s="215" t="s">
        <v>304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1024</v>
      </c>
    </row>
    <row r="101" s="2" customFormat="1" ht="33" customHeight="1">
      <c r="A101" s="39"/>
      <c r="B101" s="40"/>
      <c r="C101" s="213" t="s">
        <v>306</v>
      </c>
      <c r="D101" s="213" t="s">
        <v>256</v>
      </c>
      <c r="E101" s="214" t="s">
        <v>311</v>
      </c>
      <c r="F101" s="215" t="s">
        <v>312</v>
      </c>
      <c r="G101" s="216" t="s">
        <v>271</v>
      </c>
      <c r="H101" s="217">
        <v>5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313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313</v>
      </c>
      <c r="BM101" s="224" t="s">
        <v>1025</v>
      </c>
    </row>
    <row r="102" s="2" customFormat="1" ht="16.5" customHeight="1">
      <c r="A102" s="39"/>
      <c r="B102" s="40"/>
      <c r="C102" s="213" t="s">
        <v>310</v>
      </c>
      <c r="D102" s="213" t="s">
        <v>256</v>
      </c>
      <c r="E102" s="214" t="s">
        <v>316</v>
      </c>
      <c r="F102" s="215" t="s">
        <v>317</v>
      </c>
      <c r="G102" s="216" t="s">
        <v>271</v>
      </c>
      <c r="H102" s="217">
        <v>5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313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313</v>
      </c>
      <c r="BM102" s="224" t="s">
        <v>1026</v>
      </c>
    </row>
    <row r="103" s="2" customFormat="1" ht="24.15" customHeight="1">
      <c r="A103" s="39"/>
      <c r="B103" s="40"/>
      <c r="C103" s="213" t="s">
        <v>315</v>
      </c>
      <c r="D103" s="213" t="s">
        <v>256</v>
      </c>
      <c r="E103" s="214" t="s">
        <v>319</v>
      </c>
      <c r="F103" s="215" t="s">
        <v>320</v>
      </c>
      <c r="G103" s="216" t="s">
        <v>271</v>
      </c>
      <c r="H103" s="217">
        <v>104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1027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1028</v>
      </c>
      <c r="G104" s="227"/>
      <c r="H104" s="231">
        <v>104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78" customHeight="1">
      <c r="A105" s="39"/>
      <c r="B105" s="40"/>
      <c r="C105" s="213" t="s">
        <v>8</v>
      </c>
      <c r="D105" s="274" t="s">
        <v>256</v>
      </c>
      <c r="E105" s="214" t="s">
        <v>602</v>
      </c>
      <c r="F105" s="215" t="s">
        <v>603</v>
      </c>
      <c r="G105" s="216" t="s">
        <v>332</v>
      </c>
      <c r="H105" s="217">
        <v>21.611000000000001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1029</v>
      </c>
    </row>
    <row r="106" s="14" customFormat="1">
      <c r="A106" s="14"/>
      <c r="B106" s="249"/>
      <c r="C106" s="250"/>
      <c r="D106" s="228" t="s">
        <v>263</v>
      </c>
      <c r="E106" s="251" t="s">
        <v>19</v>
      </c>
      <c r="F106" s="252" t="s">
        <v>334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263</v>
      </c>
      <c r="AU106" s="258" t="s">
        <v>71</v>
      </c>
      <c r="AV106" s="14" t="s">
        <v>78</v>
      </c>
      <c r="AW106" s="14" t="s">
        <v>32</v>
      </c>
      <c r="AX106" s="14" t="s">
        <v>71</v>
      </c>
      <c r="AY106" s="258" t="s">
        <v>253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1030</v>
      </c>
      <c r="G107" s="227"/>
      <c r="H107" s="231">
        <v>21.611000000000001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90" customHeight="1">
      <c r="A108" s="39"/>
      <c r="B108" s="40"/>
      <c r="C108" s="213" t="s">
        <v>323</v>
      </c>
      <c r="D108" s="274" t="s">
        <v>256</v>
      </c>
      <c r="E108" s="214" t="s">
        <v>964</v>
      </c>
      <c r="F108" s="215" t="s">
        <v>965</v>
      </c>
      <c r="G108" s="216" t="s">
        <v>332</v>
      </c>
      <c r="H108" s="217">
        <v>2269.1550000000002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1031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334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1032</v>
      </c>
      <c r="G110" s="227"/>
      <c r="H110" s="231">
        <v>2269.1550000000002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44.25" customHeight="1">
      <c r="A111" s="39"/>
      <c r="B111" s="40"/>
      <c r="C111" s="213" t="s">
        <v>329</v>
      </c>
      <c r="D111" s="248" t="s">
        <v>256</v>
      </c>
      <c r="E111" s="214" t="s">
        <v>337</v>
      </c>
      <c r="F111" s="215" t="s">
        <v>338</v>
      </c>
      <c r="G111" s="216" t="s">
        <v>332</v>
      </c>
      <c r="H111" s="217">
        <v>27.940999999999999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1033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4" customFormat="1">
      <c r="A113" s="14"/>
      <c r="B113" s="249"/>
      <c r="C113" s="250"/>
      <c r="D113" s="228" t="s">
        <v>263</v>
      </c>
      <c r="E113" s="251" t="s">
        <v>19</v>
      </c>
      <c r="F113" s="252" t="s">
        <v>342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263</v>
      </c>
      <c r="AU113" s="258" t="s">
        <v>71</v>
      </c>
      <c r="AV113" s="14" t="s">
        <v>78</v>
      </c>
      <c r="AW113" s="14" t="s">
        <v>32</v>
      </c>
      <c r="AX113" s="14" t="s">
        <v>71</v>
      </c>
      <c r="AY113" s="258" t="s">
        <v>253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1034</v>
      </c>
      <c r="G114" s="227"/>
      <c r="H114" s="231">
        <v>27.940999999999999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62.7" customHeight="1">
      <c r="A115" s="39"/>
      <c r="B115" s="40"/>
      <c r="C115" s="213" t="s">
        <v>336</v>
      </c>
      <c r="D115" s="213" t="s">
        <v>256</v>
      </c>
      <c r="E115" s="214" t="s">
        <v>351</v>
      </c>
      <c r="F115" s="215" t="s">
        <v>352</v>
      </c>
      <c r="G115" s="216" t="s">
        <v>332</v>
      </c>
      <c r="H115" s="217">
        <v>27.940999999999999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1035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342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1034</v>
      </c>
      <c r="G117" s="227"/>
      <c r="H117" s="231">
        <v>27.940999999999999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55.5" customHeight="1">
      <c r="A118" s="39"/>
      <c r="B118" s="40"/>
      <c r="C118" s="213" t="s">
        <v>345</v>
      </c>
      <c r="D118" s="213" t="s">
        <v>256</v>
      </c>
      <c r="E118" s="214" t="s">
        <v>354</v>
      </c>
      <c r="F118" s="215" t="s">
        <v>355</v>
      </c>
      <c r="G118" s="216" t="s">
        <v>332</v>
      </c>
      <c r="H118" s="217">
        <v>0.19700000000000001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261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1036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357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1037</v>
      </c>
      <c r="G120" s="227"/>
      <c r="H120" s="231">
        <v>0.19700000000000001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55.5" customHeight="1">
      <c r="A121" s="39"/>
      <c r="B121" s="40"/>
      <c r="C121" s="213" t="s">
        <v>350</v>
      </c>
      <c r="D121" s="213" t="s">
        <v>256</v>
      </c>
      <c r="E121" s="214" t="s">
        <v>360</v>
      </c>
      <c r="F121" s="215" t="s">
        <v>361</v>
      </c>
      <c r="G121" s="216" t="s">
        <v>332</v>
      </c>
      <c r="H121" s="217">
        <v>0.16800000000000001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1038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1039</v>
      </c>
      <c r="G122" s="227"/>
      <c r="H122" s="231">
        <v>0.16800000000000001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49.05" customHeight="1">
      <c r="A123" s="39"/>
      <c r="B123" s="40"/>
      <c r="C123" s="213" t="s">
        <v>7</v>
      </c>
      <c r="D123" s="213" t="s">
        <v>256</v>
      </c>
      <c r="E123" s="214" t="s">
        <v>366</v>
      </c>
      <c r="F123" s="215" t="s">
        <v>367</v>
      </c>
      <c r="G123" s="216" t="s">
        <v>332</v>
      </c>
      <c r="H123" s="217">
        <v>0.16800000000000001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71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1040</v>
      </c>
    </row>
    <row r="124" s="2" customFormat="1" ht="78" customHeight="1">
      <c r="A124" s="39"/>
      <c r="B124" s="40"/>
      <c r="C124" s="213" t="s">
        <v>359</v>
      </c>
      <c r="D124" s="213" t="s">
        <v>256</v>
      </c>
      <c r="E124" s="214" t="s">
        <v>370</v>
      </c>
      <c r="F124" s="215" t="s">
        <v>371</v>
      </c>
      <c r="G124" s="216" t="s">
        <v>332</v>
      </c>
      <c r="H124" s="217">
        <v>0.36499999999999999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1041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373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1042</v>
      </c>
      <c r="G126" s="227"/>
      <c r="H126" s="231">
        <v>0.36499999999999999</v>
      </c>
      <c r="I126" s="232"/>
      <c r="J126" s="227"/>
      <c r="K126" s="227"/>
      <c r="L126" s="233"/>
      <c r="M126" s="270"/>
      <c r="N126" s="271"/>
      <c r="O126" s="271"/>
      <c r="P126" s="271"/>
      <c r="Q126" s="271"/>
      <c r="R126" s="271"/>
      <c r="S126" s="271"/>
      <c r="T126" s="27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78</v>
      </c>
      <c r="AY126" s="237" t="s">
        <v>253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Olmx2dHcwifBlJNsGowHLfwxlJw7FCfdEC2Cqe9+x5ytQrV9v1e5TGqawCD1yFrphSLKHZraH1CP5FlZv9NR7w==" hashValue="Tw25YKH2fzCHJF1lzdnCFR66KhyVaXoFkXREtMjgUppkEdiWgmOdSNLyxrtBia7rUxJu/j+Dylfo5vqd/3JZdg==" algorithmName="SHA-512" password="CC35"/>
  <autoFilter ref="C84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1043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ROUND((SUM(BE85:BE136)),  2)</f>
        <v>0</v>
      </c>
      <c r="G35" s="39"/>
      <c r="H35" s="39"/>
      <c r="I35" s="158">
        <v>0.20999999999999999</v>
      </c>
      <c r="J35" s="157">
        <f>ROUND(((SUM(BE85:BE136))*I35),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ROUND((SUM(BF85:BF136)),  2)</f>
        <v>0</v>
      </c>
      <c r="G36" s="39"/>
      <c r="H36" s="39"/>
      <c r="I36" s="158">
        <v>0.14999999999999999</v>
      </c>
      <c r="J36" s="157">
        <f>ROUND(((SUM(BF85:BF136))*I36),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01.16 - SO 01.16 - km 417,020 - 417,150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01.16 - SO 01.16 - km 417,020 - 417,150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SUM(P86:P136)</f>
        <v>0</v>
      </c>
      <c r="Q85" s="97"/>
      <c r="R85" s="194">
        <f>SUM(R86:R136)</f>
        <v>15.82668</v>
      </c>
      <c r="S85" s="97"/>
      <c r="T85" s="195">
        <f>SUM(T86:T136)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SUM(BK86:BK136)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260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1044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1045</v>
      </c>
      <c r="G87" s="227"/>
      <c r="H87" s="231">
        <v>260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480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1046</v>
      </c>
    </row>
    <row r="89" s="2" customFormat="1" ht="16.5" customHeight="1">
      <c r="A89" s="39"/>
      <c r="B89" s="40"/>
      <c r="C89" s="238" t="s">
        <v>268</v>
      </c>
      <c r="D89" s="273" t="s">
        <v>273</v>
      </c>
      <c r="E89" s="239" t="s">
        <v>943</v>
      </c>
      <c r="F89" s="240" t="s">
        <v>944</v>
      </c>
      <c r="G89" s="241" t="s">
        <v>259</v>
      </c>
      <c r="H89" s="242">
        <v>20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0.06003</v>
      </c>
      <c r="R89" s="222">
        <f>Q89*H89</f>
        <v>1.2006000000000001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1047</v>
      </c>
    </row>
    <row r="90" s="14" customFormat="1">
      <c r="A90" s="14"/>
      <c r="B90" s="249"/>
      <c r="C90" s="250"/>
      <c r="D90" s="228" t="s">
        <v>263</v>
      </c>
      <c r="E90" s="251" t="s">
        <v>19</v>
      </c>
      <c r="F90" s="252" t="s">
        <v>334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8" t="s">
        <v>263</v>
      </c>
      <c r="AU90" s="258" t="s">
        <v>71</v>
      </c>
      <c r="AV90" s="14" t="s">
        <v>78</v>
      </c>
      <c r="AW90" s="14" t="s">
        <v>32</v>
      </c>
      <c r="AX90" s="14" t="s">
        <v>71</v>
      </c>
      <c r="AY90" s="258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350</v>
      </c>
      <c r="G91" s="227"/>
      <c r="H91" s="231">
        <v>20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73" t="s">
        <v>273</v>
      </c>
      <c r="E92" s="239" t="s">
        <v>946</v>
      </c>
      <c r="F92" s="240" t="s">
        <v>947</v>
      </c>
      <c r="G92" s="241" t="s">
        <v>271</v>
      </c>
      <c r="H92" s="242">
        <v>2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7.2035999999999998</v>
      </c>
      <c r="R92" s="222">
        <f>Q92*H92</f>
        <v>14.4072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1048</v>
      </c>
    </row>
    <row r="93" s="14" customFormat="1">
      <c r="A93" s="14"/>
      <c r="B93" s="249"/>
      <c r="C93" s="250"/>
      <c r="D93" s="228" t="s">
        <v>263</v>
      </c>
      <c r="E93" s="251" t="s">
        <v>19</v>
      </c>
      <c r="F93" s="252" t="s">
        <v>334</v>
      </c>
      <c r="G93" s="250"/>
      <c r="H93" s="251" t="s">
        <v>19</v>
      </c>
      <c r="I93" s="253"/>
      <c r="J93" s="250"/>
      <c r="K93" s="250"/>
      <c r="L93" s="254"/>
      <c r="M93" s="255"/>
      <c r="N93" s="256"/>
      <c r="O93" s="256"/>
      <c r="P93" s="256"/>
      <c r="Q93" s="256"/>
      <c r="R93" s="256"/>
      <c r="S93" s="256"/>
      <c r="T93" s="25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8" t="s">
        <v>263</v>
      </c>
      <c r="AU93" s="258" t="s">
        <v>71</v>
      </c>
      <c r="AV93" s="14" t="s">
        <v>78</v>
      </c>
      <c r="AW93" s="14" t="s">
        <v>32</v>
      </c>
      <c r="AX93" s="14" t="s">
        <v>71</v>
      </c>
      <c r="AY93" s="258" t="s">
        <v>253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80</v>
      </c>
      <c r="G94" s="227"/>
      <c r="H94" s="231">
        <v>2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16.5" customHeight="1">
      <c r="A95" s="39"/>
      <c r="B95" s="40"/>
      <c r="C95" s="238" t="s">
        <v>254</v>
      </c>
      <c r="D95" s="238" t="s">
        <v>273</v>
      </c>
      <c r="E95" s="239" t="s">
        <v>274</v>
      </c>
      <c r="F95" s="240" t="s">
        <v>275</v>
      </c>
      <c r="G95" s="241" t="s">
        <v>271</v>
      </c>
      <c r="H95" s="242">
        <v>480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0.00021000000000000001</v>
      </c>
      <c r="R95" s="222">
        <f>Q95*H95</f>
        <v>0.1008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1049</v>
      </c>
    </row>
    <row r="96" s="2" customFormat="1" ht="37.8" customHeight="1">
      <c r="A96" s="39"/>
      <c r="B96" s="40"/>
      <c r="C96" s="213" t="s">
        <v>281</v>
      </c>
      <c r="D96" s="213" t="s">
        <v>256</v>
      </c>
      <c r="E96" s="214" t="s">
        <v>278</v>
      </c>
      <c r="F96" s="215" t="s">
        <v>279</v>
      </c>
      <c r="G96" s="216" t="s">
        <v>271</v>
      </c>
      <c r="H96" s="217">
        <v>96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1050</v>
      </c>
    </row>
    <row r="97" s="2" customFormat="1" ht="16.5" customHeight="1">
      <c r="A97" s="39"/>
      <c r="B97" s="40"/>
      <c r="C97" s="238" t="s">
        <v>285</v>
      </c>
      <c r="D97" s="238" t="s">
        <v>273</v>
      </c>
      <c r="E97" s="239" t="s">
        <v>282</v>
      </c>
      <c r="F97" s="240" t="s">
        <v>283</v>
      </c>
      <c r="G97" s="241" t="s">
        <v>271</v>
      </c>
      <c r="H97" s="242">
        <v>96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0.00123</v>
      </c>
      <c r="R97" s="222">
        <f>Q97*H97</f>
        <v>0.11807999999999999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1051</v>
      </c>
    </row>
    <row r="98" s="2" customFormat="1" ht="55.5" customHeight="1">
      <c r="A98" s="39"/>
      <c r="B98" s="40"/>
      <c r="C98" s="213" t="s">
        <v>276</v>
      </c>
      <c r="D98" s="213" t="s">
        <v>256</v>
      </c>
      <c r="E98" s="214" t="s">
        <v>290</v>
      </c>
      <c r="F98" s="215" t="s">
        <v>291</v>
      </c>
      <c r="G98" s="216" t="s">
        <v>288</v>
      </c>
      <c r="H98" s="217">
        <v>3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1052</v>
      </c>
    </row>
    <row r="99" s="2" customFormat="1" ht="62.7" customHeight="1">
      <c r="A99" s="39"/>
      <c r="B99" s="40"/>
      <c r="C99" s="213" t="s">
        <v>293</v>
      </c>
      <c r="D99" s="213" t="s">
        <v>256</v>
      </c>
      <c r="E99" s="214" t="s">
        <v>294</v>
      </c>
      <c r="F99" s="215" t="s">
        <v>295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1053</v>
      </c>
    </row>
    <row r="100" s="2" customFormat="1" ht="66.75" customHeight="1">
      <c r="A100" s="39"/>
      <c r="B100" s="40"/>
      <c r="C100" s="213" t="s">
        <v>224</v>
      </c>
      <c r="D100" s="213" t="s">
        <v>256</v>
      </c>
      <c r="E100" s="214" t="s">
        <v>573</v>
      </c>
      <c r="F100" s="215" t="s">
        <v>574</v>
      </c>
      <c r="G100" s="216" t="s">
        <v>288</v>
      </c>
      <c r="H100" s="217">
        <v>1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1054</v>
      </c>
    </row>
    <row r="101" s="2" customFormat="1" ht="37.8" customHeight="1">
      <c r="A101" s="39"/>
      <c r="B101" s="40"/>
      <c r="C101" s="213" t="s">
        <v>302</v>
      </c>
      <c r="D101" s="213" t="s">
        <v>256</v>
      </c>
      <c r="E101" s="214" t="s">
        <v>297</v>
      </c>
      <c r="F101" s="215" t="s">
        <v>298</v>
      </c>
      <c r="G101" s="216" t="s">
        <v>259</v>
      </c>
      <c r="H101" s="217">
        <v>460</v>
      </c>
      <c r="I101" s="218"/>
      <c r="J101" s="219">
        <f>ROUND(I101*H101,2)</f>
        <v>0</v>
      </c>
      <c r="K101" s="215" t="s">
        <v>299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1055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1056</v>
      </c>
      <c r="G102" s="227"/>
      <c r="H102" s="231">
        <v>460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49.05" customHeight="1">
      <c r="A103" s="39"/>
      <c r="B103" s="40"/>
      <c r="C103" s="213" t="s">
        <v>306</v>
      </c>
      <c r="D103" s="213" t="s">
        <v>256</v>
      </c>
      <c r="E103" s="214" t="s">
        <v>303</v>
      </c>
      <c r="F103" s="215" t="s">
        <v>304</v>
      </c>
      <c r="G103" s="216" t="s">
        <v>288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1057</v>
      </c>
    </row>
    <row r="104" s="2" customFormat="1" ht="33" customHeight="1">
      <c r="A104" s="39"/>
      <c r="B104" s="40"/>
      <c r="C104" s="213" t="s">
        <v>310</v>
      </c>
      <c r="D104" s="213" t="s">
        <v>256</v>
      </c>
      <c r="E104" s="214" t="s">
        <v>311</v>
      </c>
      <c r="F104" s="215" t="s">
        <v>312</v>
      </c>
      <c r="G104" s="216" t="s">
        <v>271</v>
      </c>
      <c r="H104" s="217">
        <v>3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1058</v>
      </c>
    </row>
    <row r="105" s="2" customFormat="1" ht="16.5" customHeight="1">
      <c r="A105" s="39"/>
      <c r="B105" s="40"/>
      <c r="C105" s="213" t="s">
        <v>315</v>
      </c>
      <c r="D105" s="213" t="s">
        <v>256</v>
      </c>
      <c r="E105" s="214" t="s">
        <v>316</v>
      </c>
      <c r="F105" s="215" t="s">
        <v>317</v>
      </c>
      <c r="G105" s="216" t="s">
        <v>271</v>
      </c>
      <c r="H105" s="217">
        <v>3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1059</v>
      </c>
    </row>
    <row r="106" s="2" customFormat="1" ht="24.15" customHeight="1">
      <c r="A106" s="39"/>
      <c r="B106" s="40"/>
      <c r="C106" s="213" t="s">
        <v>8</v>
      </c>
      <c r="D106" s="213" t="s">
        <v>256</v>
      </c>
      <c r="E106" s="214" t="s">
        <v>319</v>
      </c>
      <c r="F106" s="215" t="s">
        <v>320</v>
      </c>
      <c r="G106" s="216" t="s">
        <v>271</v>
      </c>
      <c r="H106" s="217">
        <v>66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1060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1061</v>
      </c>
      <c r="G107" s="227"/>
      <c r="H107" s="231">
        <v>66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16.5" customHeight="1">
      <c r="A108" s="39"/>
      <c r="B108" s="40"/>
      <c r="C108" s="213" t="s">
        <v>323</v>
      </c>
      <c r="D108" s="213" t="s">
        <v>256</v>
      </c>
      <c r="E108" s="214" t="s">
        <v>324</v>
      </c>
      <c r="F108" s="215" t="s">
        <v>325</v>
      </c>
      <c r="G108" s="216" t="s">
        <v>326</v>
      </c>
      <c r="H108" s="217">
        <v>0.91000000000000003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1062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1063</v>
      </c>
      <c r="G109" s="227"/>
      <c r="H109" s="231">
        <v>0.12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1064</v>
      </c>
      <c r="G110" s="227"/>
      <c r="H110" s="231">
        <v>0.20999999999999999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71</v>
      </c>
      <c r="AY110" s="237" t="s">
        <v>253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1065</v>
      </c>
      <c r="G111" s="227"/>
      <c r="H111" s="231">
        <v>0.20000000000000001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1066</v>
      </c>
      <c r="G112" s="227"/>
      <c r="H112" s="231">
        <v>0.23000000000000001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1067</v>
      </c>
      <c r="G113" s="227"/>
      <c r="H113" s="231">
        <v>0.14999999999999999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71</v>
      </c>
      <c r="AY113" s="237" t="s">
        <v>253</v>
      </c>
    </row>
    <row r="114" s="15" customFormat="1">
      <c r="A114" s="15"/>
      <c r="B114" s="259"/>
      <c r="C114" s="260"/>
      <c r="D114" s="228" t="s">
        <v>263</v>
      </c>
      <c r="E114" s="261" t="s">
        <v>19</v>
      </c>
      <c r="F114" s="262" t="s">
        <v>344</v>
      </c>
      <c r="G114" s="260"/>
      <c r="H114" s="263">
        <v>0.91000000000000003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263</v>
      </c>
      <c r="AU114" s="269" t="s">
        <v>71</v>
      </c>
      <c r="AV114" s="15" t="s">
        <v>261</v>
      </c>
      <c r="AW114" s="15" t="s">
        <v>32</v>
      </c>
      <c r="AX114" s="15" t="s">
        <v>78</v>
      </c>
      <c r="AY114" s="269" t="s">
        <v>253</v>
      </c>
    </row>
    <row r="115" s="2" customFormat="1" ht="78" customHeight="1">
      <c r="A115" s="39"/>
      <c r="B115" s="40"/>
      <c r="C115" s="213" t="s">
        <v>329</v>
      </c>
      <c r="D115" s="274" t="s">
        <v>256</v>
      </c>
      <c r="E115" s="214" t="s">
        <v>602</v>
      </c>
      <c r="F115" s="215" t="s">
        <v>603</v>
      </c>
      <c r="G115" s="216" t="s">
        <v>332</v>
      </c>
      <c r="H115" s="217">
        <v>15.608000000000001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313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313</v>
      </c>
      <c r="BM115" s="224" t="s">
        <v>1068</v>
      </c>
    </row>
    <row r="116" s="14" customFormat="1">
      <c r="A116" s="14"/>
      <c r="B116" s="249"/>
      <c r="C116" s="250"/>
      <c r="D116" s="228" t="s">
        <v>263</v>
      </c>
      <c r="E116" s="251" t="s">
        <v>19</v>
      </c>
      <c r="F116" s="252" t="s">
        <v>334</v>
      </c>
      <c r="G116" s="250"/>
      <c r="H116" s="251" t="s">
        <v>19</v>
      </c>
      <c r="I116" s="253"/>
      <c r="J116" s="250"/>
      <c r="K116" s="250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263</v>
      </c>
      <c r="AU116" s="258" t="s">
        <v>71</v>
      </c>
      <c r="AV116" s="14" t="s">
        <v>78</v>
      </c>
      <c r="AW116" s="14" t="s">
        <v>32</v>
      </c>
      <c r="AX116" s="14" t="s">
        <v>71</v>
      </c>
      <c r="AY116" s="258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1069</v>
      </c>
      <c r="G117" s="227"/>
      <c r="H117" s="231">
        <v>15.608000000000001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90" customHeight="1">
      <c r="A118" s="39"/>
      <c r="B118" s="40"/>
      <c r="C118" s="213" t="s">
        <v>336</v>
      </c>
      <c r="D118" s="274" t="s">
        <v>256</v>
      </c>
      <c r="E118" s="214" t="s">
        <v>964</v>
      </c>
      <c r="F118" s="215" t="s">
        <v>965</v>
      </c>
      <c r="G118" s="216" t="s">
        <v>332</v>
      </c>
      <c r="H118" s="217">
        <v>1638.8399999999999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313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313</v>
      </c>
      <c r="BM118" s="224" t="s">
        <v>1070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334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1071</v>
      </c>
      <c r="G120" s="227"/>
      <c r="H120" s="231">
        <v>1638.8399999999999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44.25" customHeight="1">
      <c r="A121" s="39"/>
      <c r="B121" s="40"/>
      <c r="C121" s="213" t="s">
        <v>345</v>
      </c>
      <c r="D121" s="248" t="s">
        <v>256</v>
      </c>
      <c r="E121" s="214" t="s">
        <v>337</v>
      </c>
      <c r="F121" s="215" t="s">
        <v>338</v>
      </c>
      <c r="G121" s="216" t="s">
        <v>332</v>
      </c>
      <c r="H121" s="217">
        <v>16.895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1072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334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342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1073</v>
      </c>
      <c r="G124" s="227"/>
      <c r="H124" s="231">
        <v>16.895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2.7" customHeight="1">
      <c r="A125" s="39"/>
      <c r="B125" s="40"/>
      <c r="C125" s="213" t="s">
        <v>350</v>
      </c>
      <c r="D125" s="213" t="s">
        <v>256</v>
      </c>
      <c r="E125" s="214" t="s">
        <v>351</v>
      </c>
      <c r="F125" s="215" t="s">
        <v>352</v>
      </c>
      <c r="G125" s="216" t="s">
        <v>332</v>
      </c>
      <c r="H125" s="217">
        <v>16.895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1074</v>
      </c>
    </row>
    <row r="126" s="14" customFormat="1">
      <c r="A126" s="14"/>
      <c r="B126" s="249"/>
      <c r="C126" s="250"/>
      <c r="D126" s="228" t="s">
        <v>263</v>
      </c>
      <c r="E126" s="251" t="s">
        <v>19</v>
      </c>
      <c r="F126" s="252" t="s">
        <v>342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263</v>
      </c>
      <c r="AU126" s="258" t="s">
        <v>71</v>
      </c>
      <c r="AV126" s="14" t="s">
        <v>78</v>
      </c>
      <c r="AW126" s="14" t="s">
        <v>32</v>
      </c>
      <c r="AX126" s="14" t="s">
        <v>71</v>
      </c>
      <c r="AY126" s="258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1073</v>
      </c>
      <c r="G127" s="227"/>
      <c r="H127" s="231">
        <v>16.895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55.5" customHeight="1">
      <c r="A128" s="39"/>
      <c r="B128" s="40"/>
      <c r="C128" s="213" t="s">
        <v>7</v>
      </c>
      <c r="D128" s="213" t="s">
        <v>256</v>
      </c>
      <c r="E128" s="214" t="s">
        <v>354</v>
      </c>
      <c r="F128" s="215" t="s">
        <v>355</v>
      </c>
      <c r="G128" s="216" t="s">
        <v>332</v>
      </c>
      <c r="H128" s="217">
        <v>0.11799999999999999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1075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357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1076</v>
      </c>
      <c r="G130" s="227"/>
      <c r="H130" s="231">
        <v>0.11799999999999999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55.5" customHeight="1">
      <c r="A131" s="39"/>
      <c r="B131" s="40"/>
      <c r="C131" s="213" t="s">
        <v>359</v>
      </c>
      <c r="D131" s="213" t="s">
        <v>256</v>
      </c>
      <c r="E131" s="214" t="s">
        <v>360</v>
      </c>
      <c r="F131" s="215" t="s">
        <v>361</v>
      </c>
      <c r="G131" s="216" t="s">
        <v>332</v>
      </c>
      <c r="H131" s="217">
        <v>0.10100000000000001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1077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1078</v>
      </c>
      <c r="G132" s="227"/>
      <c r="H132" s="231">
        <v>0.10100000000000001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49.05" customHeight="1">
      <c r="A133" s="39"/>
      <c r="B133" s="40"/>
      <c r="C133" s="213" t="s">
        <v>365</v>
      </c>
      <c r="D133" s="213" t="s">
        <v>256</v>
      </c>
      <c r="E133" s="214" t="s">
        <v>366</v>
      </c>
      <c r="F133" s="215" t="s">
        <v>367</v>
      </c>
      <c r="G133" s="216" t="s">
        <v>332</v>
      </c>
      <c r="H133" s="217">
        <v>0.10100000000000001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1079</v>
      </c>
    </row>
    <row r="134" s="2" customFormat="1" ht="78" customHeight="1">
      <c r="A134" s="39"/>
      <c r="B134" s="40"/>
      <c r="C134" s="213" t="s">
        <v>369</v>
      </c>
      <c r="D134" s="213" t="s">
        <v>256</v>
      </c>
      <c r="E134" s="214" t="s">
        <v>370</v>
      </c>
      <c r="F134" s="215" t="s">
        <v>371</v>
      </c>
      <c r="G134" s="216" t="s">
        <v>332</v>
      </c>
      <c r="H134" s="217">
        <v>0.219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1080</v>
      </c>
    </row>
    <row r="135" s="14" customFormat="1">
      <c r="A135" s="14"/>
      <c r="B135" s="249"/>
      <c r="C135" s="250"/>
      <c r="D135" s="228" t="s">
        <v>263</v>
      </c>
      <c r="E135" s="251" t="s">
        <v>19</v>
      </c>
      <c r="F135" s="252" t="s">
        <v>373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263</v>
      </c>
      <c r="AU135" s="258" t="s">
        <v>71</v>
      </c>
      <c r="AV135" s="14" t="s">
        <v>78</v>
      </c>
      <c r="AW135" s="14" t="s">
        <v>32</v>
      </c>
      <c r="AX135" s="14" t="s">
        <v>71</v>
      </c>
      <c r="AY135" s="258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1081</v>
      </c>
      <c r="G136" s="227"/>
      <c r="H136" s="231">
        <v>0.219</v>
      </c>
      <c r="I136" s="232"/>
      <c r="J136" s="227"/>
      <c r="K136" s="227"/>
      <c r="L136" s="233"/>
      <c r="M136" s="270"/>
      <c r="N136" s="271"/>
      <c r="O136" s="271"/>
      <c r="P136" s="271"/>
      <c r="Q136" s="271"/>
      <c r="R136" s="271"/>
      <c r="S136" s="271"/>
      <c r="T136" s="27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78</v>
      </c>
      <c r="AY136" s="237" t="s">
        <v>253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PEephWxxbpaVUFbvmR/5ibg6bjv8BvDq6otjQ7WEHxqhgEMihv3AHw6yoH3Jd85+vDgXQnDNR+lFrexT0SDkfg==" hashValue="bVDEzx0KtMuZ3OTIRrH55C2+UCm+6L0ApCXDfhslZxmUa/SYPsh/HPeQyugNsLfslm7pXWXaEC0iUxLjD3Y2uQ==" algorithmName="SHA-512" password="CC35"/>
  <autoFilter ref="C84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ROUND((SUM(BE85:BE144)),  2)</f>
        <v>0</v>
      </c>
      <c r="G35" s="39"/>
      <c r="H35" s="39"/>
      <c r="I35" s="158">
        <v>0.20999999999999999</v>
      </c>
      <c r="J35" s="157">
        <f>ROUND(((SUM(BE85:BE144))*I35),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ROUND((SUM(BF85:BF144)),  2)</f>
        <v>0</v>
      </c>
      <c r="G36" s="39"/>
      <c r="H36" s="39"/>
      <c r="I36" s="158">
        <v>0.14999999999999999</v>
      </c>
      <c r="J36" s="157">
        <f>ROUND(((SUM(BF85:BF144))*I36),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01.17 - SO 01.17 - km 421,710 - 422,190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01.17 - SO 01.17 - km 421,710 - 422,190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SUM(P86:P144)</f>
        <v>0</v>
      </c>
      <c r="Q85" s="97"/>
      <c r="R85" s="194">
        <f>SUM(R86:R144)</f>
        <v>1.7742</v>
      </c>
      <c r="S85" s="97"/>
      <c r="T85" s="195">
        <f>SUM(T86:T144)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SUM(BK86:BK144)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960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1083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1084</v>
      </c>
      <c r="G87" s="227"/>
      <c r="H87" s="231">
        <v>960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37.8" customHeight="1">
      <c r="A88" s="39"/>
      <c r="B88" s="40"/>
      <c r="C88" s="213" t="s">
        <v>80</v>
      </c>
      <c r="D88" s="213" t="s">
        <v>256</v>
      </c>
      <c r="E88" s="214" t="s">
        <v>269</v>
      </c>
      <c r="F88" s="215" t="s">
        <v>270</v>
      </c>
      <c r="G88" s="216" t="s">
        <v>271</v>
      </c>
      <c r="H88" s="217">
        <v>1776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1085</v>
      </c>
    </row>
    <row r="89" s="2" customFormat="1" ht="16.5" customHeight="1">
      <c r="A89" s="39"/>
      <c r="B89" s="40"/>
      <c r="C89" s="238" t="s">
        <v>268</v>
      </c>
      <c r="D89" s="238" t="s">
        <v>273</v>
      </c>
      <c r="E89" s="239" t="s">
        <v>274</v>
      </c>
      <c r="F89" s="240" t="s">
        <v>275</v>
      </c>
      <c r="G89" s="241" t="s">
        <v>271</v>
      </c>
      <c r="H89" s="242">
        <v>1776</v>
      </c>
      <c r="I89" s="243"/>
      <c r="J89" s="244">
        <f>ROUND(I89*H89,2)</f>
        <v>0</v>
      </c>
      <c r="K89" s="240" t="s">
        <v>260</v>
      </c>
      <c r="L89" s="245"/>
      <c r="M89" s="246" t="s">
        <v>19</v>
      </c>
      <c r="N89" s="247" t="s">
        <v>42</v>
      </c>
      <c r="O89" s="85"/>
      <c r="P89" s="222">
        <f>O89*H89</f>
        <v>0</v>
      </c>
      <c r="Q89" s="222">
        <v>0.00021000000000000001</v>
      </c>
      <c r="R89" s="222">
        <f>Q89*H89</f>
        <v>0.37296000000000001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276</v>
      </c>
      <c r="AT89" s="224" t="s">
        <v>273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1086</v>
      </c>
    </row>
    <row r="90" s="2" customFormat="1" ht="37.8" customHeight="1">
      <c r="A90" s="39"/>
      <c r="B90" s="40"/>
      <c r="C90" s="213" t="s">
        <v>261</v>
      </c>
      <c r="D90" s="213" t="s">
        <v>256</v>
      </c>
      <c r="E90" s="214" t="s">
        <v>278</v>
      </c>
      <c r="F90" s="215" t="s">
        <v>279</v>
      </c>
      <c r="G90" s="216" t="s">
        <v>271</v>
      </c>
      <c r="H90" s="217">
        <v>356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1087</v>
      </c>
    </row>
    <row r="91" s="2" customFormat="1" ht="16.5" customHeight="1">
      <c r="A91" s="39"/>
      <c r="B91" s="40"/>
      <c r="C91" s="238" t="s">
        <v>254</v>
      </c>
      <c r="D91" s="238" t="s">
        <v>273</v>
      </c>
      <c r="E91" s="239" t="s">
        <v>282</v>
      </c>
      <c r="F91" s="240" t="s">
        <v>283</v>
      </c>
      <c r="G91" s="241" t="s">
        <v>271</v>
      </c>
      <c r="H91" s="242">
        <v>356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0.00123</v>
      </c>
      <c r="R91" s="222">
        <f>Q91*H91</f>
        <v>0.43787999999999999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1088</v>
      </c>
    </row>
    <row r="92" s="2" customFormat="1" ht="49.05" customHeight="1">
      <c r="A92" s="39"/>
      <c r="B92" s="40"/>
      <c r="C92" s="213" t="s">
        <v>281</v>
      </c>
      <c r="D92" s="213" t="s">
        <v>256</v>
      </c>
      <c r="E92" s="214" t="s">
        <v>550</v>
      </c>
      <c r="F92" s="215" t="s">
        <v>551</v>
      </c>
      <c r="G92" s="216" t="s">
        <v>259</v>
      </c>
      <c r="H92" s="217">
        <v>16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1089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1090</v>
      </c>
      <c r="G93" s="227"/>
      <c r="H93" s="231">
        <v>16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16.5" customHeight="1">
      <c r="A94" s="39"/>
      <c r="B94" s="40"/>
      <c r="C94" s="238" t="s">
        <v>285</v>
      </c>
      <c r="D94" s="238" t="s">
        <v>273</v>
      </c>
      <c r="E94" s="239" t="s">
        <v>558</v>
      </c>
      <c r="F94" s="240" t="s">
        <v>559</v>
      </c>
      <c r="G94" s="241" t="s">
        <v>259</v>
      </c>
      <c r="H94" s="242">
        <v>8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0.06021</v>
      </c>
      <c r="R94" s="222">
        <f>Q94*H94</f>
        <v>0.48168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1091</v>
      </c>
    </row>
    <row r="95" s="2" customFormat="1" ht="16.5" customHeight="1">
      <c r="A95" s="39"/>
      <c r="B95" s="40"/>
      <c r="C95" s="238" t="s">
        <v>276</v>
      </c>
      <c r="D95" s="238" t="s">
        <v>273</v>
      </c>
      <c r="E95" s="239" t="s">
        <v>625</v>
      </c>
      <c r="F95" s="240" t="s">
        <v>626</v>
      </c>
      <c r="G95" s="241" t="s">
        <v>259</v>
      </c>
      <c r="H95" s="242">
        <v>8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0.06021</v>
      </c>
      <c r="R95" s="222">
        <f>Q95*H95</f>
        <v>0.48168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1092</v>
      </c>
    </row>
    <row r="96" s="2" customFormat="1" ht="55.5" customHeight="1">
      <c r="A96" s="39"/>
      <c r="B96" s="40"/>
      <c r="C96" s="213" t="s">
        <v>293</v>
      </c>
      <c r="D96" s="213" t="s">
        <v>256</v>
      </c>
      <c r="E96" s="214" t="s">
        <v>290</v>
      </c>
      <c r="F96" s="215" t="s">
        <v>291</v>
      </c>
      <c r="G96" s="216" t="s">
        <v>288</v>
      </c>
      <c r="H96" s="217">
        <v>2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1093</v>
      </c>
    </row>
    <row r="97" s="2" customFormat="1" ht="62.7" customHeight="1">
      <c r="A97" s="39"/>
      <c r="B97" s="40"/>
      <c r="C97" s="213" t="s">
        <v>224</v>
      </c>
      <c r="D97" s="213" t="s">
        <v>256</v>
      </c>
      <c r="E97" s="214" t="s">
        <v>384</v>
      </c>
      <c r="F97" s="215" t="s">
        <v>385</v>
      </c>
      <c r="G97" s="216" t="s">
        <v>288</v>
      </c>
      <c r="H97" s="217">
        <v>6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1094</v>
      </c>
    </row>
    <row r="98" s="2" customFormat="1" ht="62.7" customHeight="1">
      <c r="A98" s="39"/>
      <c r="B98" s="40"/>
      <c r="C98" s="213" t="s">
        <v>302</v>
      </c>
      <c r="D98" s="213" t="s">
        <v>256</v>
      </c>
      <c r="E98" s="214" t="s">
        <v>294</v>
      </c>
      <c r="F98" s="215" t="s">
        <v>295</v>
      </c>
      <c r="G98" s="216" t="s">
        <v>288</v>
      </c>
      <c r="H98" s="217">
        <v>4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1095</v>
      </c>
    </row>
    <row r="99" s="2" customFormat="1" ht="66.75" customHeight="1">
      <c r="A99" s="39"/>
      <c r="B99" s="40"/>
      <c r="C99" s="213" t="s">
        <v>306</v>
      </c>
      <c r="D99" s="213" t="s">
        <v>256</v>
      </c>
      <c r="E99" s="214" t="s">
        <v>573</v>
      </c>
      <c r="F99" s="215" t="s">
        <v>574</v>
      </c>
      <c r="G99" s="216" t="s">
        <v>288</v>
      </c>
      <c r="H99" s="217">
        <v>3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1096</v>
      </c>
    </row>
    <row r="100" s="2" customFormat="1" ht="37.8" customHeight="1">
      <c r="A100" s="39"/>
      <c r="B100" s="40"/>
      <c r="C100" s="213" t="s">
        <v>310</v>
      </c>
      <c r="D100" s="213" t="s">
        <v>256</v>
      </c>
      <c r="E100" s="214" t="s">
        <v>297</v>
      </c>
      <c r="F100" s="215" t="s">
        <v>298</v>
      </c>
      <c r="G100" s="216" t="s">
        <v>259</v>
      </c>
      <c r="H100" s="217">
        <v>1160</v>
      </c>
      <c r="I100" s="218"/>
      <c r="J100" s="219">
        <f>ROUND(I100*H100,2)</f>
        <v>0</v>
      </c>
      <c r="K100" s="215" t="s">
        <v>299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1097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1098</v>
      </c>
      <c r="G101" s="227"/>
      <c r="H101" s="231">
        <v>1160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49.05" customHeight="1">
      <c r="A102" s="39"/>
      <c r="B102" s="40"/>
      <c r="C102" s="213" t="s">
        <v>315</v>
      </c>
      <c r="D102" s="213" t="s">
        <v>256</v>
      </c>
      <c r="E102" s="214" t="s">
        <v>303</v>
      </c>
      <c r="F102" s="215" t="s">
        <v>304</v>
      </c>
      <c r="G102" s="216" t="s">
        <v>288</v>
      </c>
      <c r="H102" s="217">
        <v>4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1099</v>
      </c>
    </row>
    <row r="103" s="2" customFormat="1" ht="24.15" customHeight="1">
      <c r="A103" s="39"/>
      <c r="B103" s="40"/>
      <c r="C103" s="213" t="s">
        <v>8</v>
      </c>
      <c r="D103" s="213" t="s">
        <v>256</v>
      </c>
      <c r="E103" s="214" t="s">
        <v>580</v>
      </c>
      <c r="F103" s="215" t="s">
        <v>581</v>
      </c>
      <c r="G103" s="216" t="s">
        <v>271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1100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1101</v>
      </c>
      <c r="G104" s="227"/>
      <c r="H104" s="231">
        <v>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16.5" customHeight="1">
      <c r="A105" s="39"/>
      <c r="B105" s="40"/>
      <c r="C105" s="213" t="s">
        <v>323</v>
      </c>
      <c r="D105" s="213" t="s">
        <v>256</v>
      </c>
      <c r="E105" s="214" t="s">
        <v>464</v>
      </c>
      <c r="F105" s="215" t="s">
        <v>465</v>
      </c>
      <c r="G105" s="216" t="s">
        <v>271</v>
      </c>
      <c r="H105" s="217">
        <v>1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1102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585</v>
      </c>
      <c r="G106" s="227"/>
      <c r="H106" s="231">
        <v>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6.5" customHeight="1">
      <c r="A107" s="39"/>
      <c r="B107" s="40"/>
      <c r="C107" s="213" t="s">
        <v>329</v>
      </c>
      <c r="D107" s="213" t="s">
        <v>256</v>
      </c>
      <c r="E107" s="214" t="s">
        <v>469</v>
      </c>
      <c r="F107" s="215" t="s">
        <v>470</v>
      </c>
      <c r="G107" s="216" t="s">
        <v>271</v>
      </c>
      <c r="H107" s="217">
        <v>1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1103</v>
      </c>
    </row>
    <row r="108" s="2" customFormat="1" ht="16.5" customHeight="1">
      <c r="A108" s="39"/>
      <c r="B108" s="40"/>
      <c r="C108" s="213" t="s">
        <v>336</v>
      </c>
      <c r="D108" s="213" t="s">
        <v>256</v>
      </c>
      <c r="E108" s="214" t="s">
        <v>448</v>
      </c>
      <c r="F108" s="215" t="s">
        <v>449</v>
      </c>
      <c r="G108" s="216" t="s">
        <v>271</v>
      </c>
      <c r="H108" s="217">
        <v>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1104</v>
      </c>
    </row>
    <row r="109" s="2" customFormat="1" ht="24.15" customHeight="1">
      <c r="A109" s="39"/>
      <c r="B109" s="40"/>
      <c r="C109" s="213" t="s">
        <v>345</v>
      </c>
      <c r="D109" s="213" t="s">
        <v>256</v>
      </c>
      <c r="E109" s="214" t="s">
        <v>451</v>
      </c>
      <c r="F109" s="215" t="s">
        <v>452</v>
      </c>
      <c r="G109" s="216" t="s">
        <v>271</v>
      </c>
      <c r="H109" s="217">
        <v>2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313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313</v>
      </c>
      <c r="BM109" s="224" t="s">
        <v>1105</v>
      </c>
    </row>
    <row r="110" s="2" customFormat="1" ht="16.5" customHeight="1">
      <c r="A110" s="39"/>
      <c r="B110" s="40"/>
      <c r="C110" s="213" t="s">
        <v>350</v>
      </c>
      <c r="D110" s="213" t="s">
        <v>256</v>
      </c>
      <c r="E110" s="214" t="s">
        <v>454</v>
      </c>
      <c r="F110" s="215" t="s">
        <v>455</v>
      </c>
      <c r="G110" s="216" t="s">
        <v>271</v>
      </c>
      <c r="H110" s="217">
        <v>1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313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313</v>
      </c>
      <c r="BM110" s="224" t="s">
        <v>1106</v>
      </c>
    </row>
    <row r="111" s="2" customFormat="1" ht="37.8" customHeight="1">
      <c r="A111" s="39"/>
      <c r="B111" s="40"/>
      <c r="C111" s="213" t="s">
        <v>7</v>
      </c>
      <c r="D111" s="213" t="s">
        <v>256</v>
      </c>
      <c r="E111" s="214" t="s">
        <v>458</v>
      </c>
      <c r="F111" s="215" t="s">
        <v>459</v>
      </c>
      <c r="G111" s="216" t="s">
        <v>271</v>
      </c>
      <c r="H111" s="217">
        <v>1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1107</v>
      </c>
    </row>
    <row r="112" s="2" customFormat="1" ht="16.5" customHeight="1">
      <c r="A112" s="39"/>
      <c r="B112" s="40"/>
      <c r="C112" s="213" t="s">
        <v>359</v>
      </c>
      <c r="D112" s="213" t="s">
        <v>256</v>
      </c>
      <c r="E112" s="214" t="s">
        <v>461</v>
      </c>
      <c r="F112" s="215" t="s">
        <v>462</v>
      </c>
      <c r="G112" s="216" t="s">
        <v>271</v>
      </c>
      <c r="H112" s="217">
        <v>2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313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313</v>
      </c>
      <c r="BM112" s="224" t="s">
        <v>1108</v>
      </c>
    </row>
    <row r="113" s="2" customFormat="1" ht="33" customHeight="1">
      <c r="A113" s="39"/>
      <c r="B113" s="40"/>
      <c r="C113" s="213" t="s">
        <v>365</v>
      </c>
      <c r="D113" s="213" t="s">
        <v>256</v>
      </c>
      <c r="E113" s="214" t="s">
        <v>311</v>
      </c>
      <c r="F113" s="215" t="s">
        <v>312</v>
      </c>
      <c r="G113" s="216" t="s">
        <v>271</v>
      </c>
      <c r="H113" s="217">
        <v>11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313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313</v>
      </c>
      <c r="BM113" s="224" t="s">
        <v>1109</v>
      </c>
    </row>
    <row r="114" s="2" customFormat="1" ht="16.5" customHeight="1">
      <c r="A114" s="39"/>
      <c r="B114" s="40"/>
      <c r="C114" s="213" t="s">
        <v>369</v>
      </c>
      <c r="D114" s="213" t="s">
        <v>256</v>
      </c>
      <c r="E114" s="214" t="s">
        <v>316</v>
      </c>
      <c r="F114" s="215" t="s">
        <v>317</v>
      </c>
      <c r="G114" s="216" t="s">
        <v>271</v>
      </c>
      <c r="H114" s="217">
        <v>11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313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313</v>
      </c>
      <c r="BM114" s="224" t="s">
        <v>1110</v>
      </c>
    </row>
    <row r="115" s="2" customFormat="1" ht="24.15" customHeight="1">
      <c r="A115" s="39"/>
      <c r="B115" s="40"/>
      <c r="C115" s="213" t="s">
        <v>468</v>
      </c>
      <c r="D115" s="213" t="s">
        <v>256</v>
      </c>
      <c r="E115" s="214" t="s">
        <v>319</v>
      </c>
      <c r="F115" s="215" t="s">
        <v>320</v>
      </c>
      <c r="G115" s="216" t="s">
        <v>271</v>
      </c>
      <c r="H115" s="217">
        <v>230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1111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1112</v>
      </c>
      <c r="G116" s="227"/>
      <c r="H116" s="231">
        <v>230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16.5" customHeight="1">
      <c r="A117" s="39"/>
      <c r="B117" s="40"/>
      <c r="C117" s="213" t="s">
        <v>472</v>
      </c>
      <c r="D117" s="213" t="s">
        <v>256</v>
      </c>
      <c r="E117" s="214" t="s">
        <v>324</v>
      </c>
      <c r="F117" s="215" t="s">
        <v>325</v>
      </c>
      <c r="G117" s="216" t="s">
        <v>326</v>
      </c>
      <c r="H117" s="217">
        <v>0.5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1113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1114</v>
      </c>
      <c r="G118" s="227"/>
      <c r="H118" s="231">
        <v>0.5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24.15" customHeight="1">
      <c r="A119" s="39"/>
      <c r="B119" s="40"/>
      <c r="C119" s="213" t="s">
        <v>474</v>
      </c>
      <c r="D119" s="213" t="s">
        <v>256</v>
      </c>
      <c r="E119" s="214" t="s">
        <v>330</v>
      </c>
      <c r="F119" s="215" t="s">
        <v>331</v>
      </c>
      <c r="G119" s="216" t="s">
        <v>332</v>
      </c>
      <c r="H119" s="217">
        <v>57.628999999999998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1115</v>
      </c>
    </row>
    <row r="120" s="14" customFormat="1">
      <c r="A120" s="14"/>
      <c r="B120" s="249"/>
      <c r="C120" s="250"/>
      <c r="D120" s="228" t="s">
        <v>263</v>
      </c>
      <c r="E120" s="251" t="s">
        <v>19</v>
      </c>
      <c r="F120" s="252" t="s">
        <v>340</v>
      </c>
      <c r="G120" s="250"/>
      <c r="H120" s="251" t="s">
        <v>19</v>
      </c>
      <c r="I120" s="253"/>
      <c r="J120" s="250"/>
      <c r="K120" s="250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263</v>
      </c>
      <c r="AU120" s="258" t="s">
        <v>71</v>
      </c>
      <c r="AV120" s="14" t="s">
        <v>78</v>
      </c>
      <c r="AW120" s="14" t="s">
        <v>32</v>
      </c>
      <c r="AX120" s="14" t="s">
        <v>71</v>
      </c>
      <c r="AY120" s="258" t="s">
        <v>253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1116</v>
      </c>
      <c r="G121" s="227"/>
      <c r="H121" s="231">
        <v>57.628999999999998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44.25" customHeight="1">
      <c r="A122" s="39"/>
      <c r="B122" s="40"/>
      <c r="C122" s="213" t="s">
        <v>476</v>
      </c>
      <c r="D122" s="213" t="s">
        <v>256</v>
      </c>
      <c r="E122" s="214" t="s">
        <v>337</v>
      </c>
      <c r="F122" s="215" t="s">
        <v>338</v>
      </c>
      <c r="G122" s="216" t="s">
        <v>332</v>
      </c>
      <c r="H122" s="217">
        <v>120.01000000000001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1117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340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1116</v>
      </c>
      <c r="G124" s="227"/>
      <c r="H124" s="231">
        <v>57.628999999999998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342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1118</v>
      </c>
      <c r="G126" s="227"/>
      <c r="H126" s="231">
        <v>62.381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5" customFormat="1">
      <c r="A127" s="15"/>
      <c r="B127" s="259"/>
      <c r="C127" s="260"/>
      <c r="D127" s="228" t="s">
        <v>263</v>
      </c>
      <c r="E127" s="261" t="s">
        <v>19</v>
      </c>
      <c r="F127" s="262" t="s">
        <v>344</v>
      </c>
      <c r="G127" s="260"/>
      <c r="H127" s="263">
        <v>120.00999999999999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263</v>
      </c>
      <c r="AU127" s="269" t="s">
        <v>71</v>
      </c>
      <c r="AV127" s="15" t="s">
        <v>261</v>
      </c>
      <c r="AW127" s="15" t="s">
        <v>32</v>
      </c>
      <c r="AX127" s="15" t="s">
        <v>78</v>
      </c>
      <c r="AY127" s="269" t="s">
        <v>253</v>
      </c>
    </row>
    <row r="128" s="2" customFormat="1" ht="62.7" customHeight="1">
      <c r="A128" s="39"/>
      <c r="B128" s="40"/>
      <c r="C128" s="213" t="s">
        <v>479</v>
      </c>
      <c r="D128" s="213" t="s">
        <v>256</v>
      </c>
      <c r="E128" s="214" t="s">
        <v>346</v>
      </c>
      <c r="F128" s="215" t="s">
        <v>347</v>
      </c>
      <c r="G128" s="216" t="s">
        <v>332</v>
      </c>
      <c r="H128" s="217">
        <v>57.628999999999998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1119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349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1116</v>
      </c>
      <c r="G130" s="227"/>
      <c r="H130" s="231">
        <v>57.628999999999998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62.7" customHeight="1">
      <c r="A131" s="39"/>
      <c r="B131" s="40"/>
      <c r="C131" s="213" t="s">
        <v>483</v>
      </c>
      <c r="D131" s="213" t="s">
        <v>256</v>
      </c>
      <c r="E131" s="214" t="s">
        <v>351</v>
      </c>
      <c r="F131" s="215" t="s">
        <v>352</v>
      </c>
      <c r="G131" s="216" t="s">
        <v>332</v>
      </c>
      <c r="H131" s="217">
        <v>62.381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1120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342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1121</v>
      </c>
      <c r="G133" s="227"/>
      <c r="H133" s="231">
        <v>62.381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78" customHeight="1">
      <c r="A134" s="39"/>
      <c r="B134" s="40"/>
      <c r="C134" s="213" t="s">
        <v>490</v>
      </c>
      <c r="D134" s="213" t="s">
        <v>256</v>
      </c>
      <c r="E134" s="214" t="s">
        <v>602</v>
      </c>
      <c r="F134" s="215" t="s">
        <v>603</v>
      </c>
      <c r="G134" s="216" t="s">
        <v>332</v>
      </c>
      <c r="H134" s="217">
        <v>0.96399999999999997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1122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868</v>
      </c>
      <c r="G135" s="227"/>
      <c r="H135" s="231">
        <v>0.96399999999999997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78</v>
      </c>
      <c r="AY135" s="237" t="s">
        <v>253</v>
      </c>
    </row>
    <row r="136" s="2" customFormat="1" ht="55.5" customHeight="1">
      <c r="A136" s="39"/>
      <c r="B136" s="40"/>
      <c r="C136" s="213" t="s">
        <v>495</v>
      </c>
      <c r="D136" s="213" t="s">
        <v>256</v>
      </c>
      <c r="E136" s="214" t="s">
        <v>354</v>
      </c>
      <c r="F136" s="215" t="s">
        <v>355</v>
      </c>
      <c r="G136" s="216" t="s">
        <v>332</v>
      </c>
      <c r="H136" s="217">
        <v>0.438</v>
      </c>
      <c r="I136" s="218"/>
      <c r="J136" s="219">
        <f>ROUND(I136*H136,2)</f>
        <v>0</v>
      </c>
      <c r="K136" s="215" t="s">
        <v>260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261</v>
      </c>
      <c r="AT136" s="224" t="s">
        <v>256</v>
      </c>
      <c r="AU136" s="224" t="s">
        <v>71</v>
      </c>
      <c r="AY136" s="18" t="s">
        <v>253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261</v>
      </c>
      <c r="BM136" s="224" t="s">
        <v>1123</v>
      </c>
    </row>
    <row r="137" s="14" customFormat="1">
      <c r="A137" s="14"/>
      <c r="B137" s="249"/>
      <c r="C137" s="250"/>
      <c r="D137" s="228" t="s">
        <v>263</v>
      </c>
      <c r="E137" s="251" t="s">
        <v>19</v>
      </c>
      <c r="F137" s="252" t="s">
        <v>357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263</v>
      </c>
      <c r="AU137" s="258" t="s">
        <v>71</v>
      </c>
      <c r="AV137" s="14" t="s">
        <v>78</v>
      </c>
      <c r="AW137" s="14" t="s">
        <v>32</v>
      </c>
      <c r="AX137" s="14" t="s">
        <v>71</v>
      </c>
      <c r="AY137" s="258" t="s">
        <v>253</v>
      </c>
    </row>
    <row r="138" s="13" customFormat="1">
      <c r="A138" s="13"/>
      <c r="B138" s="226"/>
      <c r="C138" s="227"/>
      <c r="D138" s="228" t="s">
        <v>263</v>
      </c>
      <c r="E138" s="229" t="s">
        <v>19</v>
      </c>
      <c r="F138" s="230" t="s">
        <v>1124</v>
      </c>
      <c r="G138" s="227"/>
      <c r="H138" s="231">
        <v>0.438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263</v>
      </c>
      <c r="AU138" s="237" t="s">
        <v>71</v>
      </c>
      <c r="AV138" s="13" t="s">
        <v>80</v>
      </c>
      <c r="AW138" s="13" t="s">
        <v>32</v>
      </c>
      <c r="AX138" s="13" t="s">
        <v>78</v>
      </c>
      <c r="AY138" s="237" t="s">
        <v>253</v>
      </c>
    </row>
    <row r="139" s="2" customFormat="1" ht="55.5" customHeight="1">
      <c r="A139" s="39"/>
      <c r="B139" s="40"/>
      <c r="C139" s="213" t="s">
        <v>498</v>
      </c>
      <c r="D139" s="213" t="s">
        <v>256</v>
      </c>
      <c r="E139" s="214" t="s">
        <v>360</v>
      </c>
      <c r="F139" s="215" t="s">
        <v>361</v>
      </c>
      <c r="G139" s="216" t="s">
        <v>332</v>
      </c>
      <c r="H139" s="217">
        <v>0.373</v>
      </c>
      <c r="I139" s="218"/>
      <c r="J139" s="219">
        <f>ROUND(I139*H139,2)</f>
        <v>0</v>
      </c>
      <c r="K139" s="215" t="s">
        <v>260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261</v>
      </c>
      <c r="AT139" s="224" t="s">
        <v>256</v>
      </c>
      <c r="AU139" s="224" t="s">
        <v>71</v>
      </c>
      <c r="AY139" s="18" t="s">
        <v>253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261</v>
      </c>
      <c r="BM139" s="224" t="s">
        <v>1125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1126</v>
      </c>
      <c r="G140" s="227"/>
      <c r="H140" s="231">
        <v>0.373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78</v>
      </c>
      <c r="AY140" s="237" t="s">
        <v>253</v>
      </c>
    </row>
    <row r="141" s="2" customFormat="1" ht="49.05" customHeight="1">
      <c r="A141" s="39"/>
      <c r="B141" s="40"/>
      <c r="C141" s="213" t="s">
        <v>502</v>
      </c>
      <c r="D141" s="213" t="s">
        <v>256</v>
      </c>
      <c r="E141" s="214" t="s">
        <v>366</v>
      </c>
      <c r="F141" s="215" t="s">
        <v>367</v>
      </c>
      <c r="G141" s="216" t="s">
        <v>332</v>
      </c>
      <c r="H141" s="217">
        <v>0.373</v>
      </c>
      <c r="I141" s="218"/>
      <c r="J141" s="219">
        <f>ROUND(I141*H141,2)</f>
        <v>0</v>
      </c>
      <c r="K141" s="215" t="s">
        <v>260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261</v>
      </c>
      <c r="AT141" s="224" t="s">
        <v>256</v>
      </c>
      <c r="AU141" s="224" t="s">
        <v>71</v>
      </c>
      <c r="AY141" s="18" t="s">
        <v>253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261</v>
      </c>
      <c r="BM141" s="224" t="s">
        <v>1127</v>
      </c>
    </row>
    <row r="142" s="2" customFormat="1" ht="78" customHeight="1">
      <c r="A142" s="39"/>
      <c r="B142" s="40"/>
      <c r="C142" s="213" t="s">
        <v>508</v>
      </c>
      <c r="D142" s="213" t="s">
        <v>256</v>
      </c>
      <c r="E142" s="214" t="s">
        <v>370</v>
      </c>
      <c r="F142" s="215" t="s">
        <v>371</v>
      </c>
      <c r="G142" s="216" t="s">
        <v>332</v>
      </c>
      <c r="H142" s="217">
        <v>0.81100000000000005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1128</v>
      </c>
    </row>
    <row r="143" s="14" customFormat="1">
      <c r="A143" s="14"/>
      <c r="B143" s="249"/>
      <c r="C143" s="250"/>
      <c r="D143" s="228" t="s">
        <v>263</v>
      </c>
      <c r="E143" s="251" t="s">
        <v>19</v>
      </c>
      <c r="F143" s="252" t="s">
        <v>373</v>
      </c>
      <c r="G143" s="250"/>
      <c r="H143" s="251" t="s">
        <v>19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263</v>
      </c>
      <c r="AU143" s="258" t="s">
        <v>71</v>
      </c>
      <c r="AV143" s="14" t="s">
        <v>78</v>
      </c>
      <c r="AW143" s="14" t="s">
        <v>32</v>
      </c>
      <c r="AX143" s="14" t="s">
        <v>71</v>
      </c>
      <c r="AY143" s="258" t="s">
        <v>253</v>
      </c>
    </row>
    <row r="144" s="13" customFormat="1">
      <c r="A144" s="13"/>
      <c r="B144" s="226"/>
      <c r="C144" s="227"/>
      <c r="D144" s="228" t="s">
        <v>263</v>
      </c>
      <c r="E144" s="229" t="s">
        <v>19</v>
      </c>
      <c r="F144" s="230" t="s">
        <v>1129</v>
      </c>
      <c r="G144" s="227"/>
      <c r="H144" s="231">
        <v>0.81100000000000005</v>
      </c>
      <c r="I144" s="232"/>
      <c r="J144" s="227"/>
      <c r="K144" s="227"/>
      <c r="L144" s="233"/>
      <c r="M144" s="270"/>
      <c r="N144" s="271"/>
      <c r="O144" s="271"/>
      <c r="P144" s="271"/>
      <c r="Q144" s="271"/>
      <c r="R144" s="271"/>
      <c r="S144" s="271"/>
      <c r="T144" s="27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263</v>
      </c>
      <c r="AU144" s="237" t="s">
        <v>71</v>
      </c>
      <c r="AV144" s="13" t="s">
        <v>80</v>
      </c>
      <c r="AW144" s="13" t="s">
        <v>32</v>
      </c>
      <c r="AX144" s="13" t="s">
        <v>78</v>
      </c>
      <c r="AY144" s="237" t="s">
        <v>253</v>
      </c>
    </row>
    <row r="145" s="2" customFormat="1" ht="6.96" customHeight="1">
      <c r="A145" s="39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XIa89hv3gqKdmaH6YUW3jQ4faWhBBZ5RnEE1ak0LzhOvZYrm9h3UaGaQiVhERSQBr+ZAU9WkGaMi6vx19tKdDQ==" hashValue="sIac1QJKoeLVIrumrgOuOVhvjeiitPbbooBN3HU5VMWdlaV51hAHWYLlvPRhVgAzu4dC40rPnUnxJAa5mpmAfA==" algorithmName="SHA-512" password="CC35"/>
  <autoFilter ref="C84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1130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ROUND((SUM(BE85:BE148)),  2)</f>
        <v>0</v>
      </c>
      <c r="G35" s="39"/>
      <c r="H35" s="39"/>
      <c r="I35" s="158">
        <v>0.20999999999999999</v>
      </c>
      <c r="J35" s="157">
        <f>ROUND(((SUM(BE85:BE148))*I35),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ROUND((SUM(BF85:BF148)),  2)</f>
        <v>0</v>
      </c>
      <c r="G36" s="39"/>
      <c r="H36" s="39"/>
      <c r="I36" s="158">
        <v>0.14999999999999999</v>
      </c>
      <c r="J36" s="157">
        <f>ROUND(((SUM(BF85:BF148))*I36),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01.18 - SO 01.18 - km 422,690 - 422,930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229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01.18 - SO 01.18 - km 422,690 - 422,930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SUM(P86:P148)</f>
        <v>0</v>
      </c>
      <c r="Q85" s="97"/>
      <c r="R85" s="194">
        <f>SUM(R86:R148)</f>
        <v>52.703940000000003</v>
      </c>
      <c r="S85" s="97"/>
      <c r="T85" s="195">
        <f>SUM(T86:T148)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SUM(BK86:BK148)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240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1131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1132</v>
      </c>
      <c r="G87" s="227"/>
      <c r="H87" s="231">
        <v>240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16.5" customHeight="1">
      <c r="A88" s="39"/>
      <c r="B88" s="40"/>
      <c r="C88" s="213" t="s">
        <v>80</v>
      </c>
      <c r="D88" s="213" t="s">
        <v>256</v>
      </c>
      <c r="E88" s="214" t="s">
        <v>454</v>
      </c>
      <c r="F88" s="215" t="s">
        <v>455</v>
      </c>
      <c r="G88" s="216" t="s">
        <v>271</v>
      </c>
      <c r="H88" s="217">
        <v>1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1133</v>
      </c>
    </row>
    <row r="89" s="2" customFormat="1" ht="37.8" customHeight="1">
      <c r="A89" s="39"/>
      <c r="B89" s="40"/>
      <c r="C89" s="213" t="s">
        <v>268</v>
      </c>
      <c r="D89" s="213" t="s">
        <v>256</v>
      </c>
      <c r="E89" s="214" t="s">
        <v>458</v>
      </c>
      <c r="F89" s="215" t="s">
        <v>459</v>
      </c>
      <c r="G89" s="216" t="s">
        <v>271</v>
      </c>
      <c r="H89" s="217">
        <v>1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1134</v>
      </c>
    </row>
    <row r="90" s="2" customFormat="1" ht="16.5" customHeight="1">
      <c r="A90" s="39"/>
      <c r="B90" s="40"/>
      <c r="C90" s="213" t="s">
        <v>261</v>
      </c>
      <c r="D90" s="213" t="s">
        <v>256</v>
      </c>
      <c r="E90" s="214" t="s">
        <v>461</v>
      </c>
      <c r="F90" s="215" t="s">
        <v>462</v>
      </c>
      <c r="G90" s="216" t="s">
        <v>271</v>
      </c>
      <c r="H90" s="217">
        <v>1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1135</v>
      </c>
    </row>
    <row r="91" s="2" customFormat="1" ht="55.5" customHeight="1">
      <c r="A91" s="39"/>
      <c r="B91" s="40"/>
      <c r="C91" s="213" t="s">
        <v>254</v>
      </c>
      <c r="D91" s="213" t="s">
        <v>256</v>
      </c>
      <c r="E91" s="214" t="s">
        <v>411</v>
      </c>
      <c r="F91" s="215" t="s">
        <v>412</v>
      </c>
      <c r="G91" s="216" t="s">
        <v>259</v>
      </c>
      <c r="H91" s="217">
        <v>10</v>
      </c>
      <c r="I91" s="218"/>
      <c r="J91" s="219">
        <f>ROUND(I91*H91,2)</f>
        <v>0</v>
      </c>
      <c r="K91" s="215" t="s">
        <v>260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261</v>
      </c>
      <c r="AT91" s="224" t="s">
        <v>256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1136</v>
      </c>
    </row>
    <row r="92" s="13" customFormat="1">
      <c r="A92" s="13"/>
      <c r="B92" s="226"/>
      <c r="C92" s="227"/>
      <c r="D92" s="228" t="s">
        <v>263</v>
      </c>
      <c r="E92" s="229" t="s">
        <v>19</v>
      </c>
      <c r="F92" s="230" t="s">
        <v>1137</v>
      </c>
      <c r="G92" s="227"/>
      <c r="H92" s="231">
        <v>10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263</v>
      </c>
      <c r="AU92" s="237" t="s">
        <v>71</v>
      </c>
      <c r="AV92" s="13" t="s">
        <v>80</v>
      </c>
      <c r="AW92" s="13" t="s">
        <v>32</v>
      </c>
      <c r="AX92" s="13" t="s">
        <v>78</v>
      </c>
      <c r="AY92" s="237" t="s">
        <v>253</v>
      </c>
    </row>
    <row r="93" s="2" customFormat="1" ht="37.8" customHeight="1">
      <c r="A93" s="39"/>
      <c r="B93" s="40"/>
      <c r="C93" s="213" t="s">
        <v>281</v>
      </c>
      <c r="D93" s="213" t="s">
        <v>256</v>
      </c>
      <c r="E93" s="214" t="s">
        <v>269</v>
      </c>
      <c r="F93" s="215" t="s">
        <v>270</v>
      </c>
      <c r="G93" s="216" t="s">
        <v>271</v>
      </c>
      <c r="H93" s="217">
        <v>444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1138</v>
      </c>
    </row>
    <row r="94" s="2" customFormat="1" ht="16.5" customHeight="1">
      <c r="A94" s="39"/>
      <c r="B94" s="40"/>
      <c r="C94" s="238" t="s">
        <v>285</v>
      </c>
      <c r="D94" s="238" t="s">
        <v>273</v>
      </c>
      <c r="E94" s="239" t="s">
        <v>274</v>
      </c>
      <c r="F94" s="240" t="s">
        <v>275</v>
      </c>
      <c r="G94" s="241" t="s">
        <v>271</v>
      </c>
      <c r="H94" s="242">
        <v>444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0.00021000000000000001</v>
      </c>
      <c r="R94" s="222">
        <f>Q94*H94</f>
        <v>0.093240000000000003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1139</v>
      </c>
    </row>
    <row r="95" s="2" customFormat="1" ht="37.8" customHeight="1">
      <c r="A95" s="39"/>
      <c r="B95" s="40"/>
      <c r="C95" s="213" t="s">
        <v>276</v>
      </c>
      <c r="D95" s="213" t="s">
        <v>256</v>
      </c>
      <c r="E95" s="214" t="s">
        <v>278</v>
      </c>
      <c r="F95" s="215" t="s">
        <v>279</v>
      </c>
      <c r="G95" s="216" t="s">
        <v>271</v>
      </c>
      <c r="H95" s="217">
        <v>90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1140</v>
      </c>
    </row>
    <row r="96" s="2" customFormat="1" ht="16.5" customHeight="1">
      <c r="A96" s="39"/>
      <c r="B96" s="40"/>
      <c r="C96" s="238" t="s">
        <v>293</v>
      </c>
      <c r="D96" s="238" t="s">
        <v>273</v>
      </c>
      <c r="E96" s="239" t="s">
        <v>282</v>
      </c>
      <c r="F96" s="240" t="s">
        <v>283</v>
      </c>
      <c r="G96" s="241" t="s">
        <v>271</v>
      </c>
      <c r="H96" s="242">
        <v>90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0.00123</v>
      </c>
      <c r="R96" s="222">
        <f>Q96*H96</f>
        <v>0.11069999999999999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1141</v>
      </c>
    </row>
    <row r="97" s="2" customFormat="1" ht="62.7" customHeight="1">
      <c r="A97" s="39"/>
      <c r="B97" s="40"/>
      <c r="C97" s="213" t="s">
        <v>224</v>
      </c>
      <c r="D97" s="213" t="s">
        <v>256</v>
      </c>
      <c r="E97" s="214" t="s">
        <v>294</v>
      </c>
      <c r="F97" s="215" t="s">
        <v>295</v>
      </c>
      <c r="G97" s="216" t="s">
        <v>288</v>
      </c>
      <c r="H97" s="217">
        <v>2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1142</v>
      </c>
    </row>
    <row r="98" s="2" customFormat="1" ht="55.5" customHeight="1">
      <c r="A98" s="39"/>
      <c r="B98" s="40"/>
      <c r="C98" s="213" t="s">
        <v>302</v>
      </c>
      <c r="D98" s="213" t="s">
        <v>256</v>
      </c>
      <c r="E98" s="214" t="s">
        <v>286</v>
      </c>
      <c r="F98" s="215" t="s">
        <v>287</v>
      </c>
      <c r="G98" s="216" t="s">
        <v>288</v>
      </c>
      <c r="H98" s="217">
        <v>4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1143</v>
      </c>
    </row>
    <row r="99" s="2" customFormat="1" ht="37.8" customHeight="1">
      <c r="A99" s="39"/>
      <c r="B99" s="40"/>
      <c r="C99" s="213" t="s">
        <v>306</v>
      </c>
      <c r="D99" s="213" t="s">
        <v>256</v>
      </c>
      <c r="E99" s="214" t="s">
        <v>297</v>
      </c>
      <c r="F99" s="215" t="s">
        <v>298</v>
      </c>
      <c r="G99" s="216" t="s">
        <v>259</v>
      </c>
      <c r="H99" s="217">
        <v>690</v>
      </c>
      <c r="I99" s="218"/>
      <c r="J99" s="219">
        <f>ROUND(I99*H99,2)</f>
        <v>0</v>
      </c>
      <c r="K99" s="215" t="s">
        <v>299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1144</v>
      </c>
    </row>
    <row r="100" s="13" customFormat="1">
      <c r="A100" s="13"/>
      <c r="B100" s="226"/>
      <c r="C100" s="227"/>
      <c r="D100" s="228" t="s">
        <v>263</v>
      </c>
      <c r="E100" s="229" t="s">
        <v>19</v>
      </c>
      <c r="F100" s="230" t="s">
        <v>1145</v>
      </c>
      <c r="G100" s="227"/>
      <c r="H100" s="231">
        <v>690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263</v>
      </c>
      <c r="AU100" s="237" t="s">
        <v>71</v>
      </c>
      <c r="AV100" s="13" t="s">
        <v>80</v>
      </c>
      <c r="AW100" s="13" t="s">
        <v>32</v>
      </c>
      <c r="AX100" s="13" t="s">
        <v>78</v>
      </c>
      <c r="AY100" s="237" t="s">
        <v>253</v>
      </c>
    </row>
    <row r="101" s="2" customFormat="1" ht="49.05" customHeight="1">
      <c r="A101" s="39"/>
      <c r="B101" s="40"/>
      <c r="C101" s="213" t="s">
        <v>310</v>
      </c>
      <c r="D101" s="213" t="s">
        <v>256</v>
      </c>
      <c r="E101" s="214" t="s">
        <v>307</v>
      </c>
      <c r="F101" s="215" t="s">
        <v>308</v>
      </c>
      <c r="G101" s="216" t="s">
        <v>288</v>
      </c>
      <c r="H101" s="217">
        <v>1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1146</v>
      </c>
    </row>
    <row r="102" s="2" customFormat="1" ht="49.05" customHeight="1">
      <c r="A102" s="39"/>
      <c r="B102" s="40"/>
      <c r="C102" s="213" t="s">
        <v>315</v>
      </c>
      <c r="D102" s="213" t="s">
        <v>256</v>
      </c>
      <c r="E102" s="214" t="s">
        <v>303</v>
      </c>
      <c r="F102" s="215" t="s">
        <v>304</v>
      </c>
      <c r="G102" s="216" t="s">
        <v>288</v>
      </c>
      <c r="H102" s="217">
        <v>1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1147</v>
      </c>
    </row>
    <row r="103" s="2" customFormat="1" ht="24.15" customHeight="1">
      <c r="A103" s="39"/>
      <c r="B103" s="40"/>
      <c r="C103" s="213" t="s">
        <v>8</v>
      </c>
      <c r="D103" s="213" t="s">
        <v>256</v>
      </c>
      <c r="E103" s="214" t="s">
        <v>319</v>
      </c>
      <c r="F103" s="215" t="s">
        <v>320</v>
      </c>
      <c r="G103" s="216" t="s">
        <v>271</v>
      </c>
      <c r="H103" s="217">
        <v>65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1148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1149</v>
      </c>
      <c r="G104" s="227"/>
      <c r="H104" s="231">
        <v>65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16.5" customHeight="1">
      <c r="A105" s="39"/>
      <c r="B105" s="40"/>
      <c r="C105" s="213" t="s">
        <v>323</v>
      </c>
      <c r="D105" s="213" t="s">
        <v>256</v>
      </c>
      <c r="E105" s="214" t="s">
        <v>324</v>
      </c>
      <c r="F105" s="215" t="s">
        <v>325</v>
      </c>
      <c r="G105" s="216" t="s">
        <v>326</v>
      </c>
      <c r="H105" s="217">
        <v>0.26000000000000001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1150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1151</v>
      </c>
      <c r="G106" s="227"/>
      <c r="H106" s="231">
        <v>0.26000000000000001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01.25" customHeight="1">
      <c r="A107" s="39"/>
      <c r="B107" s="40"/>
      <c r="C107" s="213" t="s">
        <v>329</v>
      </c>
      <c r="D107" s="213" t="s">
        <v>256</v>
      </c>
      <c r="E107" s="214" t="s">
        <v>484</v>
      </c>
      <c r="F107" s="215" t="s">
        <v>485</v>
      </c>
      <c r="G107" s="216" t="s">
        <v>486</v>
      </c>
      <c r="H107" s="217">
        <v>35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1152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1153</v>
      </c>
      <c r="G108" s="227"/>
      <c r="H108" s="231">
        <v>5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71</v>
      </c>
      <c r="AY108" s="237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1154</v>
      </c>
      <c r="G109" s="227"/>
      <c r="H109" s="231">
        <v>5.5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1155</v>
      </c>
      <c r="G110" s="227"/>
      <c r="H110" s="231">
        <v>7.5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71</v>
      </c>
      <c r="AY110" s="237" t="s">
        <v>253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1156</v>
      </c>
      <c r="G111" s="227"/>
      <c r="H111" s="231">
        <v>11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1157</v>
      </c>
      <c r="G112" s="227"/>
      <c r="H112" s="231">
        <v>6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5" customFormat="1">
      <c r="A113" s="15"/>
      <c r="B113" s="259"/>
      <c r="C113" s="260"/>
      <c r="D113" s="228" t="s">
        <v>263</v>
      </c>
      <c r="E113" s="261" t="s">
        <v>19</v>
      </c>
      <c r="F113" s="262" t="s">
        <v>344</v>
      </c>
      <c r="G113" s="260"/>
      <c r="H113" s="263">
        <v>35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263</v>
      </c>
      <c r="AU113" s="269" t="s">
        <v>71</v>
      </c>
      <c r="AV113" s="15" t="s">
        <v>261</v>
      </c>
      <c r="AW113" s="15" t="s">
        <v>32</v>
      </c>
      <c r="AX113" s="15" t="s">
        <v>78</v>
      </c>
      <c r="AY113" s="269" t="s">
        <v>253</v>
      </c>
    </row>
    <row r="114" s="2" customFormat="1" ht="16.5" customHeight="1">
      <c r="A114" s="39"/>
      <c r="B114" s="40"/>
      <c r="C114" s="238" t="s">
        <v>336</v>
      </c>
      <c r="D114" s="238" t="s">
        <v>273</v>
      </c>
      <c r="E114" s="239" t="s">
        <v>491</v>
      </c>
      <c r="F114" s="240" t="s">
        <v>492</v>
      </c>
      <c r="G114" s="241" t="s">
        <v>332</v>
      </c>
      <c r="H114" s="242">
        <v>52.5</v>
      </c>
      <c r="I114" s="243"/>
      <c r="J114" s="244">
        <f>ROUND(I114*H114,2)</f>
        <v>0</v>
      </c>
      <c r="K114" s="240" t="s">
        <v>260</v>
      </c>
      <c r="L114" s="245"/>
      <c r="M114" s="246" t="s">
        <v>19</v>
      </c>
      <c r="N114" s="247" t="s">
        <v>42</v>
      </c>
      <c r="O114" s="85"/>
      <c r="P114" s="222">
        <f>O114*H114</f>
        <v>0</v>
      </c>
      <c r="Q114" s="222">
        <v>1</v>
      </c>
      <c r="R114" s="222">
        <f>Q114*H114</f>
        <v>52.5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276</v>
      </c>
      <c r="AT114" s="224" t="s">
        <v>273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1158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1159</v>
      </c>
      <c r="G115" s="227"/>
      <c r="H115" s="231">
        <v>52.5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24.15" customHeight="1">
      <c r="A116" s="39"/>
      <c r="B116" s="40"/>
      <c r="C116" s="213" t="s">
        <v>345</v>
      </c>
      <c r="D116" s="213" t="s">
        <v>256</v>
      </c>
      <c r="E116" s="214" t="s">
        <v>330</v>
      </c>
      <c r="F116" s="215" t="s">
        <v>331</v>
      </c>
      <c r="G116" s="216" t="s">
        <v>332</v>
      </c>
      <c r="H116" s="217">
        <v>14.407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1160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340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1161</v>
      </c>
      <c r="G118" s="227"/>
      <c r="H118" s="231">
        <v>14.407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44.25" customHeight="1">
      <c r="A119" s="39"/>
      <c r="B119" s="40"/>
      <c r="C119" s="213" t="s">
        <v>350</v>
      </c>
      <c r="D119" s="213" t="s">
        <v>256</v>
      </c>
      <c r="E119" s="214" t="s">
        <v>337</v>
      </c>
      <c r="F119" s="215" t="s">
        <v>338</v>
      </c>
      <c r="G119" s="216" t="s">
        <v>332</v>
      </c>
      <c r="H119" s="217">
        <v>31.302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1162</v>
      </c>
    </row>
    <row r="120" s="14" customFormat="1">
      <c r="A120" s="14"/>
      <c r="B120" s="249"/>
      <c r="C120" s="250"/>
      <c r="D120" s="228" t="s">
        <v>263</v>
      </c>
      <c r="E120" s="251" t="s">
        <v>19</v>
      </c>
      <c r="F120" s="252" t="s">
        <v>340</v>
      </c>
      <c r="G120" s="250"/>
      <c r="H120" s="251" t="s">
        <v>19</v>
      </c>
      <c r="I120" s="253"/>
      <c r="J120" s="250"/>
      <c r="K120" s="250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263</v>
      </c>
      <c r="AU120" s="258" t="s">
        <v>71</v>
      </c>
      <c r="AV120" s="14" t="s">
        <v>78</v>
      </c>
      <c r="AW120" s="14" t="s">
        <v>32</v>
      </c>
      <c r="AX120" s="14" t="s">
        <v>71</v>
      </c>
      <c r="AY120" s="258" t="s">
        <v>253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1161</v>
      </c>
      <c r="G121" s="227"/>
      <c r="H121" s="231">
        <v>14.407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71</v>
      </c>
      <c r="AY121" s="237" t="s">
        <v>253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1163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1164</v>
      </c>
      <c r="G123" s="227"/>
      <c r="H123" s="231">
        <v>0.65000000000000002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71</v>
      </c>
      <c r="AY123" s="237" t="s">
        <v>253</v>
      </c>
    </row>
    <row r="124" s="14" customFormat="1">
      <c r="A124" s="14"/>
      <c r="B124" s="249"/>
      <c r="C124" s="250"/>
      <c r="D124" s="228" t="s">
        <v>263</v>
      </c>
      <c r="E124" s="251" t="s">
        <v>19</v>
      </c>
      <c r="F124" s="252" t="s">
        <v>342</v>
      </c>
      <c r="G124" s="250"/>
      <c r="H124" s="251" t="s">
        <v>19</v>
      </c>
      <c r="I124" s="253"/>
      <c r="J124" s="250"/>
      <c r="K124" s="250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263</v>
      </c>
      <c r="AU124" s="258" t="s">
        <v>71</v>
      </c>
      <c r="AV124" s="14" t="s">
        <v>78</v>
      </c>
      <c r="AW124" s="14" t="s">
        <v>32</v>
      </c>
      <c r="AX124" s="14" t="s">
        <v>71</v>
      </c>
      <c r="AY124" s="258" t="s">
        <v>253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1165</v>
      </c>
      <c r="G125" s="227"/>
      <c r="H125" s="231">
        <v>16.245000000000001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71</v>
      </c>
      <c r="AY125" s="237" t="s">
        <v>253</v>
      </c>
    </row>
    <row r="126" s="15" customFormat="1">
      <c r="A126" s="15"/>
      <c r="B126" s="259"/>
      <c r="C126" s="260"/>
      <c r="D126" s="228" t="s">
        <v>263</v>
      </c>
      <c r="E126" s="261" t="s">
        <v>19</v>
      </c>
      <c r="F126" s="262" t="s">
        <v>344</v>
      </c>
      <c r="G126" s="260"/>
      <c r="H126" s="263">
        <v>31.302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9" t="s">
        <v>263</v>
      </c>
      <c r="AU126" s="269" t="s">
        <v>71</v>
      </c>
      <c r="AV126" s="15" t="s">
        <v>261</v>
      </c>
      <c r="AW126" s="15" t="s">
        <v>32</v>
      </c>
      <c r="AX126" s="15" t="s">
        <v>78</v>
      </c>
      <c r="AY126" s="269" t="s">
        <v>253</v>
      </c>
    </row>
    <row r="127" s="2" customFormat="1" ht="78" customHeight="1">
      <c r="A127" s="39"/>
      <c r="B127" s="40"/>
      <c r="C127" s="213" t="s">
        <v>7</v>
      </c>
      <c r="D127" s="213" t="s">
        <v>256</v>
      </c>
      <c r="E127" s="214" t="s">
        <v>526</v>
      </c>
      <c r="F127" s="215" t="s">
        <v>527</v>
      </c>
      <c r="G127" s="216" t="s">
        <v>332</v>
      </c>
      <c r="H127" s="217">
        <v>52.5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1166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1167</v>
      </c>
      <c r="G128" s="227"/>
      <c r="H128" s="231">
        <v>52.5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78</v>
      </c>
      <c r="AY128" s="237" t="s">
        <v>253</v>
      </c>
    </row>
    <row r="129" s="2" customFormat="1" ht="62.7" customHeight="1">
      <c r="A129" s="39"/>
      <c r="B129" s="40"/>
      <c r="C129" s="213" t="s">
        <v>359</v>
      </c>
      <c r="D129" s="213" t="s">
        <v>256</v>
      </c>
      <c r="E129" s="214" t="s">
        <v>346</v>
      </c>
      <c r="F129" s="215" t="s">
        <v>347</v>
      </c>
      <c r="G129" s="216" t="s">
        <v>332</v>
      </c>
      <c r="H129" s="217">
        <v>14.407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71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1168</v>
      </c>
    </row>
    <row r="130" s="14" customFormat="1">
      <c r="A130" s="14"/>
      <c r="B130" s="249"/>
      <c r="C130" s="250"/>
      <c r="D130" s="228" t="s">
        <v>263</v>
      </c>
      <c r="E130" s="251" t="s">
        <v>19</v>
      </c>
      <c r="F130" s="252" t="s">
        <v>349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263</v>
      </c>
      <c r="AU130" s="258" t="s">
        <v>71</v>
      </c>
      <c r="AV130" s="14" t="s">
        <v>78</v>
      </c>
      <c r="AW130" s="14" t="s">
        <v>32</v>
      </c>
      <c r="AX130" s="14" t="s">
        <v>71</v>
      </c>
      <c r="AY130" s="258" t="s">
        <v>253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1161</v>
      </c>
      <c r="G131" s="227"/>
      <c r="H131" s="231">
        <v>14.407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78</v>
      </c>
      <c r="AY131" s="237" t="s">
        <v>253</v>
      </c>
    </row>
    <row r="132" s="2" customFormat="1" ht="55.5" customHeight="1">
      <c r="A132" s="39"/>
      <c r="B132" s="40"/>
      <c r="C132" s="213" t="s">
        <v>365</v>
      </c>
      <c r="D132" s="213" t="s">
        <v>256</v>
      </c>
      <c r="E132" s="214" t="s">
        <v>354</v>
      </c>
      <c r="F132" s="215" t="s">
        <v>355</v>
      </c>
      <c r="G132" s="216" t="s">
        <v>332</v>
      </c>
      <c r="H132" s="217">
        <v>0.111</v>
      </c>
      <c r="I132" s="218"/>
      <c r="J132" s="219">
        <f>ROUND(I132*H132,2)</f>
        <v>0</v>
      </c>
      <c r="K132" s="215" t="s">
        <v>260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261</v>
      </c>
      <c r="AT132" s="224" t="s">
        <v>256</v>
      </c>
      <c r="AU132" s="224" t="s">
        <v>71</v>
      </c>
      <c r="AY132" s="18" t="s">
        <v>253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261</v>
      </c>
      <c r="BM132" s="224" t="s">
        <v>1169</v>
      </c>
    </row>
    <row r="133" s="14" customFormat="1">
      <c r="A133" s="14"/>
      <c r="B133" s="249"/>
      <c r="C133" s="250"/>
      <c r="D133" s="228" t="s">
        <v>263</v>
      </c>
      <c r="E133" s="251" t="s">
        <v>19</v>
      </c>
      <c r="F133" s="252" t="s">
        <v>357</v>
      </c>
      <c r="G133" s="250"/>
      <c r="H133" s="251" t="s">
        <v>19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263</v>
      </c>
      <c r="AU133" s="258" t="s">
        <v>71</v>
      </c>
      <c r="AV133" s="14" t="s">
        <v>78</v>
      </c>
      <c r="AW133" s="14" t="s">
        <v>32</v>
      </c>
      <c r="AX133" s="14" t="s">
        <v>71</v>
      </c>
      <c r="AY133" s="258" t="s">
        <v>253</v>
      </c>
    </row>
    <row r="134" s="13" customFormat="1">
      <c r="A134" s="13"/>
      <c r="B134" s="226"/>
      <c r="C134" s="227"/>
      <c r="D134" s="228" t="s">
        <v>263</v>
      </c>
      <c r="E134" s="229" t="s">
        <v>19</v>
      </c>
      <c r="F134" s="230" t="s">
        <v>933</v>
      </c>
      <c r="G134" s="227"/>
      <c r="H134" s="231">
        <v>0.111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263</v>
      </c>
      <c r="AU134" s="237" t="s">
        <v>71</v>
      </c>
      <c r="AV134" s="13" t="s">
        <v>80</v>
      </c>
      <c r="AW134" s="13" t="s">
        <v>32</v>
      </c>
      <c r="AX134" s="13" t="s">
        <v>78</v>
      </c>
      <c r="AY134" s="237" t="s">
        <v>253</v>
      </c>
    </row>
    <row r="135" s="2" customFormat="1" ht="62.7" customHeight="1">
      <c r="A135" s="39"/>
      <c r="B135" s="40"/>
      <c r="C135" s="213" t="s">
        <v>369</v>
      </c>
      <c r="D135" s="213" t="s">
        <v>256</v>
      </c>
      <c r="E135" s="214" t="s">
        <v>351</v>
      </c>
      <c r="F135" s="215" t="s">
        <v>352</v>
      </c>
      <c r="G135" s="216" t="s">
        <v>332</v>
      </c>
      <c r="H135" s="217">
        <v>16.895</v>
      </c>
      <c r="I135" s="218"/>
      <c r="J135" s="219">
        <f>ROUND(I135*H135,2)</f>
        <v>0</v>
      </c>
      <c r="K135" s="215" t="s">
        <v>260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261</v>
      </c>
      <c r="AT135" s="224" t="s">
        <v>256</v>
      </c>
      <c r="AU135" s="224" t="s">
        <v>71</v>
      </c>
      <c r="AY135" s="18" t="s">
        <v>253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261</v>
      </c>
      <c r="BM135" s="224" t="s">
        <v>1170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1171</v>
      </c>
      <c r="G136" s="227"/>
      <c r="H136" s="231">
        <v>0.65000000000000002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3" customFormat="1">
      <c r="A137" s="13"/>
      <c r="B137" s="226"/>
      <c r="C137" s="227"/>
      <c r="D137" s="228" t="s">
        <v>263</v>
      </c>
      <c r="E137" s="229" t="s">
        <v>19</v>
      </c>
      <c r="F137" s="230" t="s">
        <v>1172</v>
      </c>
      <c r="G137" s="227"/>
      <c r="H137" s="231">
        <v>16.245000000000001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263</v>
      </c>
      <c r="AU137" s="237" t="s">
        <v>71</v>
      </c>
      <c r="AV137" s="13" t="s">
        <v>80</v>
      </c>
      <c r="AW137" s="13" t="s">
        <v>32</v>
      </c>
      <c r="AX137" s="13" t="s">
        <v>71</v>
      </c>
      <c r="AY137" s="237" t="s">
        <v>253</v>
      </c>
    </row>
    <row r="138" s="15" customFormat="1">
      <c r="A138" s="15"/>
      <c r="B138" s="259"/>
      <c r="C138" s="260"/>
      <c r="D138" s="228" t="s">
        <v>263</v>
      </c>
      <c r="E138" s="261" t="s">
        <v>19</v>
      </c>
      <c r="F138" s="262" t="s">
        <v>344</v>
      </c>
      <c r="G138" s="260"/>
      <c r="H138" s="263">
        <v>16.895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263</v>
      </c>
      <c r="AU138" s="269" t="s">
        <v>71</v>
      </c>
      <c r="AV138" s="15" t="s">
        <v>261</v>
      </c>
      <c r="AW138" s="15" t="s">
        <v>32</v>
      </c>
      <c r="AX138" s="15" t="s">
        <v>78</v>
      </c>
      <c r="AY138" s="269" t="s">
        <v>253</v>
      </c>
    </row>
    <row r="139" s="2" customFormat="1" ht="55.5" customHeight="1">
      <c r="A139" s="39"/>
      <c r="B139" s="40"/>
      <c r="C139" s="213" t="s">
        <v>468</v>
      </c>
      <c r="D139" s="213" t="s">
        <v>256</v>
      </c>
      <c r="E139" s="214" t="s">
        <v>360</v>
      </c>
      <c r="F139" s="215" t="s">
        <v>361</v>
      </c>
      <c r="G139" s="216" t="s">
        <v>332</v>
      </c>
      <c r="H139" s="217">
        <v>70.093000000000004</v>
      </c>
      <c r="I139" s="218"/>
      <c r="J139" s="219">
        <f>ROUND(I139*H139,2)</f>
        <v>0</v>
      </c>
      <c r="K139" s="215" t="s">
        <v>260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261</v>
      </c>
      <c r="AT139" s="224" t="s">
        <v>256</v>
      </c>
      <c r="AU139" s="224" t="s">
        <v>71</v>
      </c>
      <c r="AY139" s="18" t="s">
        <v>253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261</v>
      </c>
      <c r="BM139" s="224" t="s">
        <v>1173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935</v>
      </c>
      <c r="G140" s="227"/>
      <c r="H140" s="231">
        <v>0.092999999999999999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71</v>
      </c>
      <c r="AY140" s="237" t="s">
        <v>253</v>
      </c>
    </row>
    <row r="141" s="13" customFormat="1">
      <c r="A141" s="13"/>
      <c r="B141" s="226"/>
      <c r="C141" s="227"/>
      <c r="D141" s="228" t="s">
        <v>263</v>
      </c>
      <c r="E141" s="229" t="s">
        <v>19</v>
      </c>
      <c r="F141" s="230" t="s">
        <v>1174</v>
      </c>
      <c r="G141" s="227"/>
      <c r="H141" s="231">
        <v>70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263</v>
      </c>
      <c r="AU141" s="237" t="s">
        <v>71</v>
      </c>
      <c r="AV141" s="13" t="s">
        <v>80</v>
      </c>
      <c r="AW141" s="13" t="s">
        <v>32</v>
      </c>
      <c r="AX141" s="13" t="s">
        <v>71</v>
      </c>
      <c r="AY141" s="237" t="s">
        <v>253</v>
      </c>
    </row>
    <row r="142" s="15" customFormat="1">
      <c r="A142" s="15"/>
      <c r="B142" s="259"/>
      <c r="C142" s="260"/>
      <c r="D142" s="228" t="s">
        <v>263</v>
      </c>
      <c r="E142" s="261" t="s">
        <v>19</v>
      </c>
      <c r="F142" s="262" t="s">
        <v>344</v>
      </c>
      <c r="G142" s="260"/>
      <c r="H142" s="263">
        <v>70.093000000000004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263</v>
      </c>
      <c r="AU142" s="269" t="s">
        <v>71</v>
      </c>
      <c r="AV142" s="15" t="s">
        <v>261</v>
      </c>
      <c r="AW142" s="15" t="s">
        <v>32</v>
      </c>
      <c r="AX142" s="15" t="s">
        <v>78</v>
      </c>
      <c r="AY142" s="269" t="s">
        <v>253</v>
      </c>
    </row>
    <row r="143" s="2" customFormat="1" ht="49.05" customHeight="1">
      <c r="A143" s="39"/>
      <c r="B143" s="40"/>
      <c r="C143" s="213" t="s">
        <v>472</v>
      </c>
      <c r="D143" s="213" t="s">
        <v>256</v>
      </c>
      <c r="E143" s="214" t="s">
        <v>366</v>
      </c>
      <c r="F143" s="215" t="s">
        <v>367</v>
      </c>
      <c r="G143" s="216" t="s">
        <v>332</v>
      </c>
      <c r="H143" s="217">
        <v>0.092999999999999999</v>
      </c>
      <c r="I143" s="218"/>
      <c r="J143" s="219">
        <f>ROUND(I143*H143,2)</f>
        <v>0</v>
      </c>
      <c r="K143" s="215" t="s">
        <v>260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261</v>
      </c>
      <c r="AT143" s="224" t="s">
        <v>256</v>
      </c>
      <c r="AU143" s="224" t="s">
        <v>71</v>
      </c>
      <c r="AY143" s="18" t="s">
        <v>253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261</v>
      </c>
      <c r="BM143" s="224" t="s">
        <v>1175</v>
      </c>
    </row>
    <row r="144" s="2" customFormat="1" ht="49.05" customHeight="1">
      <c r="A144" s="39"/>
      <c r="B144" s="40"/>
      <c r="C144" s="213" t="s">
        <v>474</v>
      </c>
      <c r="D144" s="213" t="s">
        <v>256</v>
      </c>
      <c r="E144" s="214" t="s">
        <v>538</v>
      </c>
      <c r="F144" s="215" t="s">
        <v>539</v>
      </c>
      <c r="G144" s="216" t="s">
        <v>332</v>
      </c>
      <c r="H144" s="217">
        <v>70</v>
      </c>
      <c r="I144" s="218"/>
      <c r="J144" s="219">
        <f>ROUND(I144*H144,2)</f>
        <v>0</v>
      </c>
      <c r="K144" s="215" t="s">
        <v>260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313</v>
      </c>
      <c r="AT144" s="224" t="s">
        <v>256</v>
      </c>
      <c r="AU144" s="224" t="s">
        <v>71</v>
      </c>
      <c r="AY144" s="18" t="s">
        <v>253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313</v>
      </c>
      <c r="BM144" s="224" t="s">
        <v>1176</v>
      </c>
    </row>
    <row r="145" s="13" customFormat="1">
      <c r="A145" s="13"/>
      <c r="B145" s="226"/>
      <c r="C145" s="227"/>
      <c r="D145" s="228" t="s">
        <v>263</v>
      </c>
      <c r="E145" s="229" t="s">
        <v>19</v>
      </c>
      <c r="F145" s="230" t="s">
        <v>1177</v>
      </c>
      <c r="G145" s="227"/>
      <c r="H145" s="231">
        <v>70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263</v>
      </c>
      <c r="AU145" s="237" t="s">
        <v>71</v>
      </c>
      <c r="AV145" s="13" t="s">
        <v>80</v>
      </c>
      <c r="AW145" s="13" t="s">
        <v>32</v>
      </c>
      <c r="AX145" s="13" t="s">
        <v>78</v>
      </c>
      <c r="AY145" s="237" t="s">
        <v>253</v>
      </c>
    </row>
    <row r="146" s="2" customFormat="1" ht="78" customHeight="1">
      <c r="A146" s="39"/>
      <c r="B146" s="40"/>
      <c r="C146" s="213" t="s">
        <v>476</v>
      </c>
      <c r="D146" s="213" t="s">
        <v>256</v>
      </c>
      <c r="E146" s="214" t="s">
        <v>370</v>
      </c>
      <c r="F146" s="215" t="s">
        <v>371</v>
      </c>
      <c r="G146" s="216" t="s">
        <v>332</v>
      </c>
      <c r="H146" s="217">
        <v>0.20399999999999999</v>
      </c>
      <c r="I146" s="218"/>
      <c r="J146" s="219">
        <f>ROUND(I146*H146,2)</f>
        <v>0</v>
      </c>
      <c r="K146" s="215" t="s">
        <v>260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261</v>
      </c>
      <c r="AT146" s="224" t="s">
        <v>256</v>
      </c>
      <c r="AU146" s="224" t="s">
        <v>71</v>
      </c>
      <c r="AY146" s="18" t="s">
        <v>253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261</v>
      </c>
      <c r="BM146" s="224" t="s">
        <v>1178</v>
      </c>
    </row>
    <row r="147" s="14" customFormat="1">
      <c r="A147" s="14"/>
      <c r="B147" s="249"/>
      <c r="C147" s="250"/>
      <c r="D147" s="228" t="s">
        <v>263</v>
      </c>
      <c r="E147" s="251" t="s">
        <v>19</v>
      </c>
      <c r="F147" s="252" t="s">
        <v>373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263</v>
      </c>
      <c r="AU147" s="258" t="s">
        <v>71</v>
      </c>
      <c r="AV147" s="14" t="s">
        <v>78</v>
      </c>
      <c r="AW147" s="14" t="s">
        <v>32</v>
      </c>
      <c r="AX147" s="14" t="s">
        <v>71</v>
      </c>
      <c r="AY147" s="258" t="s">
        <v>253</v>
      </c>
    </row>
    <row r="148" s="13" customFormat="1">
      <c r="A148" s="13"/>
      <c r="B148" s="226"/>
      <c r="C148" s="227"/>
      <c r="D148" s="228" t="s">
        <v>263</v>
      </c>
      <c r="E148" s="229" t="s">
        <v>19</v>
      </c>
      <c r="F148" s="230" t="s">
        <v>938</v>
      </c>
      <c r="G148" s="227"/>
      <c r="H148" s="231">
        <v>0.20399999999999999</v>
      </c>
      <c r="I148" s="232"/>
      <c r="J148" s="227"/>
      <c r="K148" s="227"/>
      <c r="L148" s="233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263</v>
      </c>
      <c r="AU148" s="237" t="s">
        <v>71</v>
      </c>
      <c r="AV148" s="13" t="s">
        <v>80</v>
      </c>
      <c r="AW148" s="13" t="s">
        <v>32</v>
      </c>
      <c r="AX148" s="13" t="s">
        <v>78</v>
      </c>
      <c r="AY148" s="237" t="s">
        <v>253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DZZMfsYSVWUW6FlggersFKWBuecN6eYmPfsfA/VbcmbJFzXIOB+g77qBvvlVYN1B0pef1VZNXfA3N3R6lXGTng==" hashValue="ydK32iUibauWqKyNrXqKPefZNSh7Tjq7j47iAKMsv6lpkt8L57Sfp6mlXXKgQCNHyusmngc/m3jgq8SDi0gb1g==" algorithmName="SHA-512" password="CC35"/>
  <autoFilter ref="C84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1180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ROUND((SUM(BE85:BE159)),  2)</f>
        <v>0</v>
      </c>
      <c r="G35" s="39"/>
      <c r="H35" s="39"/>
      <c r="I35" s="158">
        <v>0.20999999999999999</v>
      </c>
      <c r="J35" s="157">
        <f>ROUND(((SUM(BE85:BE159))*I35),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ROUND((SUM(BF85:BF159)),  2)</f>
        <v>0</v>
      </c>
      <c r="G36" s="39"/>
      <c r="H36" s="39"/>
      <c r="I36" s="158">
        <v>0.14999999999999999</v>
      </c>
      <c r="J36" s="157">
        <f>ROUND(((SUM(BF85:BF159))*I36),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ROUND((SUM(BG85:BG159)),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ROUND((SUM(BH85:BH159)),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ROUND((SUM(BI85:BI159)),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02.1 - SO 02.1 - km 426,825 - 427,165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02.1 - SO 02.1 - km 426,825 - 427,165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SUM(P86:P159)</f>
        <v>0</v>
      </c>
      <c r="Q85" s="97"/>
      <c r="R85" s="194">
        <f>SUM(R86:R159)</f>
        <v>9.6675000000000004</v>
      </c>
      <c r="S85" s="97"/>
      <c r="T85" s="195">
        <f>SUM(T86:T159)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SUM(BK86:BK159)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680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1181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1182</v>
      </c>
      <c r="G87" s="227"/>
      <c r="H87" s="231">
        <v>680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550</v>
      </c>
      <c r="F88" s="215" t="s">
        <v>551</v>
      </c>
      <c r="G88" s="216" t="s">
        <v>259</v>
      </c>
      <c r="H88" s="217">
        <v>14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1183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1184</v>
      </c>
      <c r="G89" s="227"/>
      <c r="H89" s="231">
        <v>14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625</v>
      </c>
      <c r="F90" s="240" t="s">
        <v>626</v>
      </c>
      <c r="G90" s="241" t="s">
        <v>259</v>
      </c>
      <c r="H90" s="242">
        <v>6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0.06021</v>
      </c>
      <c r="R90" s="222">
        <f>Q90*H90</f>
        <v>0.36126000000000003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1185</v>
      </c>
    </row>
    <row r="91" s="2" customFormat="1" ht="16.5" customHeight="1">
      <c r="A91" s="39"/>
      <c r="B91" s="40"/>
      <c r="C91" s="238" t="s">
        <v>261</v>
      </c>
      <c r="D91" s="238" t="s">
        <v>273</v>
      </c>
      <c r="E91" s="239" t="s">
        <v>838</v>
      </c>
      <c r="F91" s="240" t="s">
        <v>839</v>
      </c>
      <c r="G91" s="241" t="s">
        <v>259</v>
      </c>
      <c r="H91" s="242">
        <v>8</v>
      </c>
      <c r="I91" s="243"/>
      <c r="J91" s="244">
        <f>ROUND(I91*H91,2)</f>
        <v>0</v>
      </c>
      <c r="K91" s="240" t="s">
        <v>260</v>
      </c>
      <c r="L91" s="245"/>
      <c r="M91" s="246" t="s">
        <v>19</v>
      </c>
      <c r="N91" s="247" t="s">
        <v>42</v>
      </c>
      <c r="O91" s="85"/>
      <c r="P91" s="222">
        <f>O91*H91</f>
        <v>0</v>
      </c>
      <c r="Q91" s="222">
        <v>0.06021</v>
      </c>
      <c r="R91" s="222">
        <f>Q91*H91</f>
        <v>0.48168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276</v>
      </c>
      <c r="AT91" s="224" t="s">
        <v>273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1186</v>
      </c>
    </row>
    <row r="92" s="2" customFormat="1" ht="37.8" customHeight="1">
      <c r="A92" s="39"/>
      <c r="B92" s="40"/>
      <c r="C92" s="213" t="s">
        <v>254</v>
      </c>
      <c r="D92" s="213" t="s">
        <v>256</v>
      </c>
      <c r="E92" s="214" t="s">
        <v>269</v>
      </c>
      <c r="F92" s="215" t="s">
        <v>270</v>
      </c>
      <c r="G92" s="216" t="s">
        <v>271</v>
      </c>
      <c r="H92" s="217">
        <v>1260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1187</v>
      </c>
    </row>
    <row r="93" s="2" customFormat="1" ht="16.5" customHeight="1">
      <c r="A93" s="39"/>
      <c r="B93" s="40"/>
      <c r="C93" s="238" t="s">
        <v>281</v>
      </c>
      <c r="D93" s="238" t="s">
        <v>273</v>
      </c>
      <c r="E93" s="239" t="s">
        <v>274</v>
      </c>
      <c r="F93" s="240" t="s">
        <v>275</v>
      </c>
      <c r="G93" s="241" t="s">
        <v>271</v>
      </c>
      <c r="H93" s="242">
        <v>1260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0.00021000000000000001</v>
      </c>
      <c r="R93" s="222">
        <f>Q93*H93</f>
        <v>0.2646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1188</v>
      </c>
    </row>
    <row r="94" s="2" customFormat="1" ht="37.8" customHeight="1">
      <c r="A94" s="39"/>
      <c r="B94" s="40"/>
      <c r="C94" s="213" t="s">
        <v>285</v>
      </c>
      <c r="D94" s="213" t="s">
        <v>256</v>
      </c>
      <c r="E94" s="214" t="s">
        <v>278</v>
      </c>
      <c r="F94" s="215" t="s">
        <v>279</v>
      </c>
      <c r="G94" s="216" t="s">
        <v>271</v>
      </c>
      <c r="H94" s="217">
        <v>252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1189</v>
      </c>
    </row>
    <row r="95" s="2" customFormat="1" ht="16.5" customHeight="1">
      <c r="A95" s="39"/>
      <c r="B95" s="40"/>
      <c r="C95" s="238" t="s">
        <v>276</v>
      </c>
      <c r="D95" s="238" t="s">
        <v>273</v>
      </c>
      <c r="E95" s="239" t="s">
        <v>282</v>
      </c>
      <c r="F95" s="240" t="s">
        <v>283</v>
      </c>
      <c r="G95" s="241" t="s">
        <v>271</v>
      </c>
      <c r="H95" s="242">
        <v>252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0.00123</v>
      </c>
      <c r="R95" s="222">
        <f>Q95*H95</f>
        <v>0.30996000000000001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1190</v>
      </c>
    </row>
    <row r="96" s="2" customFormat="1" ht="62.7" customHeight="1">
      <c r="A96" s="39"/>
      <c r="B96" s="40"/>
      <c r="C96" s="213" t="s">
        <v>293</v>
      </c>
      <c r="D96" s="213" t="s">
        <v>256</v>
      </c>
      <c r="E96" s="214" t="s">
        <v>384</v>
      </c>
      <c r="F96" s="215" t="s">
        <v>385</v>
      </c>
      <c r="G96" s="216" t="s">
        <v>288</v>
      </c>
      <c r="H96" s="217">
        <v>3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1191</v>
      </c>
    </row>
    <row r="97" s="2" customFormat="1" ht="66.75" customHeight="1">
      <c r="A97" s="39"/>
      <c r="B97" s="40"/>
      <c r="C97" s="213" t="s">
        <v>224</v>
      </c>
      <c r="D97" s="213" t="s">
        <v>256</v>
      </c>
      <c r="E97" s="214" t="s">
        <v>573</v>
      </c>
      <c r="F97" s="215" t="s">
        <v>574</v>
      </c>
      <c r="G97" s="216" t="s">
        <v>288</v>
      </c>
      <c r="H97" s="217">
        <v>2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1192</v>
      </c>
    </row>
    <row r="98" s="2" customFormat="1" ht="62.7" customHeight="1">
      <c r="A98" s="39"/>
      <c r="B98" s="40"/>
      <c r="C98" s="213" t="s">
        <v>302</v>
      </c>
      <c r="D98" s="213" t="s">
        <v>256</v>
      </c>
      <c r="E98" s="214" t="s">
        <v>294</v>
      </c>
      <c r="F98" s="215" t="s">
        <v>295</v>
      </c>
      <c r="G98" s="216" t="s">
        <v>288</v>
      </c>
      <c r="H98" s="217">
        <v>2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1193</v>
      </c>
    </row>
    <row r="99" s="2" customFormat="1" ht="55.5" customHeight="1">
      <c r="A99" s="39"/>
      <c r="B99" s="40"/>
      <c r="C99" s="213" t="s">
        <v>306</v>
      </c>
      <c r="D99" s="213" t="s">
        <v>256</v>
      </c>
      <c r="E99" s="214" t="s">
        <v>290</v>
      </c>
      <c r="F99" s="215" t="s">
        <v>291</v>
      </c>
      <c r="G99" s="216" t="s">
        <v>288</v>
      </c>
      <c r="H99" s="217">
        <v>6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1194</v>
      </c>
    </row>
    <row r="100" s="2" customFormat="1" ht="37.8" customHeight="1">
      <c r="A100" s="39"/>
      <c r="B100" s="40"/>
      <c r="C100" s="213" t="s">
        <v>310</v>
      </c>
      <c r="D100" s="213" t="s">
        <v>256</v>
      </c>
      <c r="E100" s="214" t="s">
        <v>297</v>
      </c>
      <c r="F100" s="215" t="s">
        <v>298</v>
      </c>
      <c r="G100" s="216" t="s">
        <v>259</v>
      </c>
      <c r="H100" s="217">
        <v>880</v>
      </c>
      <c r="I100" s="218"/>
      <c r="J100" s="219">
        <f>ROUND(I100*H100,2)</f>
        <v>0</v>
      </c>
      <c r="K100" s="215" t="s">
        <v>299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1195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1196</v>
      </c>
      <c r="G101" s="227"/>
      <c r="H101" s="231">
        <v>880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49.05" customHeight="1">
      <c r="A102" s="39"/>
      <c r="B102" s="40"/>
      <c r="C102" s="213" t="s">
        <v>315</v>
      </c>
      <c r="D102" s="213" t="s">
        <v>256</v>
      </c>
      <c r="E102" s="214" t="s">
        <v>303</v>
      </c>
      <c r="F102" s="215" t="s">
        <v>304</v>
      </c>
      <c r="G102" s="216" t="s">
        <v>288</v>
      </c>
      <c r="H102" s="217">
        <v>4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1197</v>
      </c>
    </row>
    <row r="103" s="2" customFormat="1" ht="24.15" customHeight="1">
      <c r="A103" s="39"/>
      <c r="B103" s="40"/>
      <c r="C103" s="213" t="s">
        <v>8</v>
      </c>
      <c r="D103" s="213" t="s">
        <v>256</v>
      </c>
      <c r="E103" s="214" t="s">
        <v>580</v>
      </c>
      <c r="F103" s="215" t="s">
        <v>581</v>
      </c>
      <c r="G103" s="216" t="s">
        <v>271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1198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1199</v>
      </c>
      <c r="G104" s="227"/>
      <c r="H104" s="231">
        <v>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16.5" customHeight="1">
      <c r="A105" s="39"/>
      <c r="B105" s="40"/>
      <c r="C105" s="213" t="s">
        <v>323</v>
      </c>
      <c r="D105" s="213" t="s">
        <v>256</v>
      </c>
      <c r="E105" s="214" t="s">
        <v>464</v>
      </c>
      <c r="F105" s="215" t="s">
        <v>465</v>
      </c>
      <c r="G105" s="216" t="s">
        <v>271</v>
      </c>
      <c r="H105" s="217">
        <v>1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1200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467</v>
      </c>
      <c r="G106" s="227"/>
      <c r="H106" s="231">
        <v>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6.5" customHeight="1">
      <c r="A107" s="39"/>
      <c r="B107" s="40"/>
      <c r="C107" s="213" t="s">
        <v>329</v>
      </c>
      <c r="D107" s="213" t="s">
        <v>256</v>
      </c>
      <c r="E107" s="214" t="s">
        <v>469</v>
      </c>
      <c r="F107" s="215" t="s">
        <v>470</v>
      </c>
      <c r="G107" s="216" t="s">
        <v>271</v>
      </c>
      <c r="H107" s="217">
        <v>1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1201</v>
      </c>
    </row>
    <row r="108" s="2" customFormat="1" ht="33" customHeight="1">
      <c r="A108" s="39"/>
      <c r="B108" s="40"/>
      <c r="C108" s="213" t="s">
        <v>336</v>
      </c>
      <c r="D108" s="213" t="s">
        <v>256</v>
      </c>
      <c r="E108" s="214" t="s">
        <v>311</v>
      </c>
      <c r="F108" s="215" t="s">
        <v>312</v>
      </c>
      <c r="G108" s="216" t="s">
        <v>271</v>
      </c>
      <c r="H108" s="217">
        <v>10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1202</v>
      </c>
    </row>
    <row r="109" s="2" customFormat="1" ht="16.5" customHeight="1">
      <c r="A109" s="39"/>
      <c r="B109" s="40"/>
      <c r="C109" s="213" t="s">
        <v>345</v>
      </c>
      <c r="D109" s="213" t="s">
        <v>256</v>
      </c>
      <c r="E109" s="214" t="s">
        <v>316</v>
      </c>
      <c r="F109" s="215" t="s">
        <v>317</v>
      </c>
      <c r="G109" s="216" t="s">
        <v>271</v>
      </c>
      <c r="H109" s="217">
        <v>10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313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313</v>
      </c>
      <c r="BM109" s="224" t="s">
        <v>1203</v>
      </c>
    </row>
    <row r="110" s="2" customFormat="1" ht="24.15" customHeight="1">
      <c r="A110" s="39"/>
      <c r="B110" s="40"/>
      <c r="C110" s="213" t="s">
        <v>350</v>
      </c>
      <c r="D110" s="213" t="s">
        <v>256</v>
      </c>
      <c r="E110" s="214" t="s">
        <v>319</v>
      </c>
      <c r="F110" s="215" t="s">
        <v>320</v>
      </c>
      <c r="G110" s="216" t="s">
        <v>271</v>
      </c>
      <c r="H110" s="217">
        <v>102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1204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1205</v>
      </c>
      <c r="G111" s="227"/>
      <c r="H111" s="231">
        <v>102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101.25" customHeight="1">
      <c r="A112" s="39"/>
      <c r="B112" s="40"/>
      <c r="C112" s="213" t="s">
        <v>7</v>
      </c>
      <c r="D112" s="213" t="s">
        <v>256</v>
      </c>
      <c r="E112" s="214" t="s">
        <v>484</v>
      </c>
      <c r="F112" s="215" t="s">
        <v>485</v>
      </c>
      <c r="G112" s="216" t="s">
        <v>486</v>
      </c>
      <c r="H112" s="217">
        <v>5.5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1206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1207</v>
      </c>
      <c r="G113" s="227"/>
      <c r="H113" s="231">
        <v>5.5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16.5" customHeight="1">
      <c r="A114" s="39"/>
      <c r="B114" s="40"/>
      <c r="C114" s="238" t="s">
        <v>359</v>
      </c>
      <c r="D114" s="238" t="s">
        <v>273</v>
      </c>
      <c r="E114" s="239" t="s">
        <v>491</v>
      </c>
      <c r="F114" s="240" t="s">
        <v>492</v>
      </c>
      <c r="G114" s="241" t="s">
        <v>332</v>
      </c>
      <c r="H114" s="242">
        <v>8.25</v>
      </c>
      <c r="I114" s="243"/>
      <c r="J114" s="244">
        <f>ROUND(I114*H114,2)</f>
        <v>0</v>
      </c>
      <c r="K114" s="240" t="s">
        <v>260</v>
      </c>
      <c r="L114" s="245"/>
      <c r="M114" s="246" t="s">
        <v>19</v>
      </c>
      <c r="N114" s="247" t="s">
        <v>42</v>
      </c>
      <c r="O114" s="85"/>
      <c r="P114" s="222">
        <f>O114*H114</f>
        <v>0</v>
      </c>
      <c r="Q114" s="222">
        <v>1</v>
      </c>
      <c r="R114" s="222">
        <f>Q114*H114</f>
        <v>8.25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276</v>
      </c>
      <c r="AT114" s="224" t="s">
        <v>273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1208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1209</v>
      </c>
      <c r="G115" s="227"/>
      <c r="H115" s="231">
        <v>8.25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90" customHeight="1">
      <c r="A116" s="39"/>
      <c r="B116" s="40"/>
      <c r="C116" s="213" t="s">
        <v>365</v>
      </c>
      <c r="D116" s="213" t="s">
        <v>256</v>
      </c>
      <c r="E116" s="214" t="s">
        <v>499</v>
      </c>
      <c r="F116" s="215" t="s">
        <v>500</v>
      </c>
      <c r="G116" s="216" t="s">
        <v>271</v>
      </c>
      <c r="H116" s="217">
        <v>5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1210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1211</v>
      </c>
      <c r="G117" s="227"/>
      <c r="H117" s="231">
        <v>3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1212</v>
      </c>
      <c r="G118" s="227"/>
      <c r="H118" s="231">
        <v>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1213</v>
      </c>
      <c r="G119" s="227"/>
      <c r="H119" s="231">
        <v>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71</v>
      </c>
      <c r="AY119" s="237" t="s">
        <v>253</v>
      </c>
    </row>
    <row r="120" s="15" customFormat="1">
      <c r="A120" s="15"/>
      <c r="B120" s="259"/>
      <c r="C120" s="260"/>
      <c r="D120" s="228" t="s">
        <v>263</v>
      </c>
      <c r="E120" s="261" t="s">
        <v>19</v>
      </c>
      <c r="F120" s="262" t="s">
        <v>344</v>
      </c>
      <c r="G120" s="260"/>
      <c r="H120" s="263">
        <v>5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263</v>
      </c>
      <c r="AU120" s="269" t="s">
        <v>71</v>
      </c>
      <c r="AV120" s="15" t="s">
        <v>261</v>
      </c>
      <c r="AW120" s="15" t="s">
        <v>32</v>
      </c>
      <c r="AX120" s="15" t="s">
        <v>78</v>
      </c>
      <c r="AY120" s="269" t="s">
        <v>253</v>
      </c>
    </row>
    <row r="121" s="2" customFormat="1" ht="24.15" customHeight="1">
      <c r="A121" s="39"/>
      <c r="B121" s="40"/>
      <c r="C121" s="213" t="s">
        <v>369</v>
      </c>
      <c r="D121" s="213" t="s">
        <v>256</v>
      </c>
      <c r="E121" s="214" t="s">
        <v>330</v>
      </c>
      <c r="F121" s="215" t="s">
        <v>331</v>
      </c>
      <c r="G121" s="216" t="s">
        <v>332</v>
      </c>
      <c r="H121" s="217">
        <v>21.611000000000001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1214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340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660</v>
      </c>
      <c r="G123" s="227"/>
      <c r="H123" s="231">
        <v>21.611000000000001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44.25" customHeight="1">
      <c r="A124" s="39"/>
      <c r="B124" s="40"/>
      <c r="C124" s="213" t="s">
        <v>468</v>
      </c>
      <c r="D124" s="213" t="s">
        <v>256</v>
      </c>
      <c r="E124" s="214" t="s">
        <v>337</v>
      </c>
      <c r="F124" s="215" t="s">
        <v>338</v>
      </c>
      <c r="G124" s="216" t="s">
        <v>332</v>
      </c>
      <c r="H124" s="217">
        <v>45.054000000000002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1215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340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660</v>
      </c>
      <c r="G126" s="227"/>
      <c r="H126" s="231">
        <v>21.611000000000001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4" customFormat="1">
      <c r="A127" s="14"/>
      <c r="B127" s="249"/>
      <c r="C127" s="250"/>
      <c r="D127" s="228" t="s">
        <v>263</v>
      </c>
      <c r="E127" s="251" t="s">
        <v>19</v>
      </c>
      <c r="F127" s="252" t="s">
        <v>342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263</v>
      </c>
      <c r="AU127" s="258" t="s">
        <v>71</v>
      </c>
      <c r="AV127" s="14" t="s">
        <v>78</v>
      </c>
      <c r="AW127" s="14" t="s">
        <v>32</v>
      </c>
      <c r="AX127" s="14" t="s">
        <v>71</v>
      </c>
      <c r="AY127" s="258" t="s">
        <v>253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1216</v>
      </c>
      <c r="G128" s="227"/>
      <c r="H128" s="231">
        <v>22.093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71</v>
      </c>
      <c r="AY128" s="237" t="s">
        <v>253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1217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1218</v>
      </c>
      <c r="G130" s="227"/>
      <c r="H130" s="231">
        <v>1.3500000000000001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71</v>
      </c>
      <c r="AY130" s="237" t="s">
        <v>253</v>
      </c>
    </row>
    <row r="131" s="15" customFormat="1">
      <c r="A131" s="15"/>
      <c r="B131" s="259"/>
      <c r="C131" s="260"/>
      <c r="D131" s="228" t="s">
        <v>263</v>
      </c>
      <c r="E131" s="261" t="s">
        <v>19</v>
      </c>
      <c r="F131" s="262" t="s">
        <v>344</v>
      </c>
      <c r="G131" s="260"/>
      <c r="H131" s="263">
        <v>45.054000000000002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263</v>
      </c>
      <c r="AU131" s="269" t="s">
        <v>71</v>
      </c>
      <c r="AV131" s="15" t="s">
        <v>261</v>
      </c>
      <c r="AW131" s="15" t="s">
        <v>32</v>
      </c>
      <c r="AX131" s="15" t="s">
        <v>78</v>
      </c>
      <c r="AY131" s="269" t="s">
        <v>253</v>
      </c>
    </row>
    <row r="132" s="2" customFormat="1" ht="78" customHeight="1">
      <c r="A132" s="39"/>
      <c r="B132" s="40"/>
      <c r="C132" s="213" t="s">
        <v>472</v>
      </c>
      <c r="D132" s="213" t="s">
        <v>256</v>
      </c>
      <c r="E132" s="214" t="s">
        <v>602</v>
      </c>
      <c r="F132" s="215" t="s">
        <v>603</v>
      </c>
      <c r="G132" s="216" t="s">
        <v>332</v>
      </c>
      <c r="H132" s="217">
        <v>0.84299999999999997</v>
      </c>
      <c r="I132" s="218"/>
      <c r="J132" s="219">
        <f>ROUND(I132*H132,2)</f>
        <v>0</v>
      </c>
      <c r="K132" s="215" t="s">
        <v>260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261</v>
      </c>
      <c r="AT132" s="224" t="s">
        <v>256</v>
      </c>
      <c r="AU132" s="224" t="s">
        <v>71</v>
      </c>
      <c r="AY132" s="18" t="s">
        <v>253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261</v>
      </c>
      <c r="BM132" s="224" t="s">
        <v>1219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1220</v>
      </c>
      <c r="G133" s="227"/>
      <c r="H133" s="231">
        <v>0.84299999999999997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62.7" customHeight="1">
      <c r="A134" s="39"/>
      <c r="B134" s="40"/>
      <c r="C134" s="213" t="s">
        <v>474</v>
      </c>
      <c r="D134" s="213" t="s">
        <v>256</v>
      </c>
      <c r="E134" s="214" t="s">
        <v>346</v>
      </c>
      <c r="F134" s="215" t="s">
        <v>347</v>
      </c>
      <c r="G134" s="216" t="s">
        <v>332</v>
      </c>
      <c r="H134" s="217">
        <v>21.611000000000001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1221</v>
      </c>
    </row>
    <row r="135" s="14" customFormat="1">
      <c r="A135" s="14"/>
      <c r="B135" s="249"/>
      <c r="C135" s="250"/>
      <c r="D135" s="228" t="s">
        <v>263</v>
      </c>
      <c r="E135" s="251" t="s">
        <v>19</v>
      </c>
      <c r="F135" s="252" t="s">
        <v>349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263</v>
      </c>
      <c r="AU135" s="258" t="s">
        <v>71</v>
      </c>
      <c r="AV135" s="14" t="s">
        <v>78</v>
      </c>
      <c r="AW135" s="14" t="s">
        <v>32</v>
      </c>
      <c r="AX135" s="14" t="s">
        <v>71</v>
      </c>
      <c r="AY135" s="258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660</v>
      </c>
      <c r="G136" s="227"/>
      <c r="H136" s="231">
        <v>21.611000000000001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78</v>
      </c>
      <c r="AY136" s="237" t="s">
        <v>253</v>
      </c>
    </row>
    <row r="137" s="2" customFormat="1" ht="62.7" customHeight="1">
      <c r="A137" s="39"/>
      <c r="B137" s="40"/>
      <c r="C137" s="213" t="s">
        <v>476</v>
      </c>
      <c r="D137" s="213" t="s">
        <v>256</v>
      </c>
      <c r="E137" s="214" t="s">
        <v>351</v>
      </c>
      <c r="F137" s="215" t="s">
        <v>352</v>
      </c>
      <c r="G137" s="216" t="s">
        <v>332</v>
      </c>
      <c r="H137" s="217">
        <v>23.443000000000001</v>
      </c>
      <c r="I137" s="218"/>
      <c r="J137" s="219">
        <f>ROUND(I137*H137,2)</f>
        <v>0</v>
      </c>
      <c r="K137" s="215" t="s">
        <v>260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261</v>
      </c>
      <c r="AT137" s="224" t="s">
        <v>256</v>
      </c>
      <c r="AU137" s="224" t="s">
        <v>71</v>
      </c>
      <c r="AY137" s="18" t="s">
        <v>253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261</v>
      </c>
      <c r="BM137" s="224" t="s">
        <v>1222</v>
      </c>
    </row>
    <row r="138" s="14" customFormat="1">
      <c r="A138" s="14"/>
      <c r="B138" s="249"/>
      <c r="C138" s="250"/>
      <c r="D138" s="228" t="s">
        <v>263</v>
      </c>
      <c r="E138" s="251" t="s">
        <v>19</v>
      </c>
      <c r="F138" s="252" t="s">
        <v>342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263</v>
      </c>
      <c r="AU138" s="258" t="s">
        <v>71</v>
      </c>
      <c r="AV138" s="14" t="s">
        <v>78</v>
      </c>
      <c r="AW138" s="14" t="s">
        <v>32</v>
      </c>
      <c r="AX138" s="14" t="s">
        <v>71</v>
      </c>
      <c r="AY138" s="258" t="s">
        <v>253</v>
      </c>
    </row>
    <row r="139" s="13" customFormat="1">
      <c r="A139" s="13"/>
      <c r="B139" s="226"/>
      <c r="C139" s="227"/>
      <c r="D139" s="228" t="s">
        <v>263</v>
      </c>
      <c r="E139" s="229" t="s">
        <v>19</v>
      </c>
      <c r="F139" s="230" t="s">
        <v>1216</v>
      </c>
      <c r="G139" s="227"/>
      <c r="H139" s="231">
        <v>22.093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263</v>
      </c>
      <c r="AU139" s="237" t="s">
        <v>71</v>
      </c>
      <c r="AV139" s="13" t="s">
        <v>80</v>
      </c>
      <c r="AW139" s="13" t="s">
        <v>32</v>
      </c>
      <c r="AX139" s="13" t="s">
        <v>71</v>
      </c>
      <c r="AY139" s="237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1223</v>
      </c>
      <c r="G140" s="227"/>
      <c r="H140" s="231">
        <v>1.3500000000000001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71</v>
      </c>
      <c r="AY140" s="237" t="s">
        <v>253</v>
      </c>
    </row>
    <row r="141" s="15" customFormat="1">
      <c r="A141" s="15"/>
      <c r="B141" s="259"/>
      <c r="C141" s="260"/>
      <c r="D141" s="228" t="s">
        <v>263</v>
      </c>
      <c r="E141" s="261" t="s">
        <v>19</v>
      </c>
      <c r="F141" s="262" t="s">
        <v>344</v>
      </c>
      <c r="G141" s="260"/>
      <c r="H141" s="263">
        <v>23.443000000000001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263</v>
      </c>
      <c r="AU141" s="269" t="s">
        <v>71</v>
      </c>
      <c r="AV141" s="15" t="s">
        <v>261</v>
      </c>
      <c r="AW141" s="15" t="s">
        <v>32</v>
      </c>
      <c r="AX141" s="15" t="s">
        <v>78</v>
      </c>
      <c r="AY141" s="269" t="s">
        <v>253</v>
      </c>
    </row>
    <row r="142" s="2" customFormat="1" ht="55.5" customHeight="1">
      <c r="A142" s="39"/>
      <c r="B142" s="40"/>
      <c r="C142" s="213" t="s">
        <v>479</v>
      </c>
      <c r="D142" s="213" t="s">
        <v>256</v>
      </c>
      <c r="E142" s="214" t="s">
        <v>354</v>
      </c>
      <c r="F142" s="215" t="s">
        <v>355</v>
      </c>
      <c r="G142" s="216" t="s">
        <v>332</v>
      </c>
      <c r="H142" s="217">
        <v>0.31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1224</v>
      </c>
    </row>
    <row r="143" s="13" customFormat="1">
      <c r="A143" s="13"/>
      <c r="B143" s="226"/>
      <c r="C143" s="227"/>
      <c r="D143" s="228" t="s">
        <v>263</v>
      </c>
      <c r="E143" s="229" t="s">
        <v>19</v>
      </c>
      <c r="F143" s="230" t="s">
        <v>1225</v>
      </c>
      <c r="G143" s="227"/>
      <c r="H143" s="231">
        <v>0.31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263</v>
      </c>
      <c r="AU143" s="237" t="s">
        <v>71</v>
      </c>
      <c r="AV143" s="13" t="s">
        <v>80</v>
      </c>
      <c r="AW143" s="13" t="s">
        <v>32</v>
      </c>
      <c r="AX143" s="13" t="s">
        <v>78</v>
      </c>
      <c r="AY143" s="237" t="s">
        <v>253</v>
      </c>
    </row>
    <row r="144" s="2" customFormat="1" ht="55.5" customHeight="1">
      <c r="A144" s="39"/>
      <c r="B144" s="40"/>
      <c r="C144" s="213" t="s">
        <v>483</v>
      </c>
      <c r="D144" s="213" t="s">
        <v>256</v>
      </c>
      <c r="E144" s="214" t="s">
        <v>360</v>
      </c>
      <c r="F144" s="215" t="s">
        <v>361</v>
      </c>
      <c r="G144" s="216" t="s">
        <v>332</v>
      </c>
      <c r="H144" s="217">
        <v>11.265000000000001</v>
      </c>
      <c r="I144" s="218"/>
      <c r="J144" s="219">
        <f>ROUND(I144*H144,2)</f>
        <v>0</v>
      </c>
      <c r="K144" s="215" t="s">
        <v>260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261</v>
      </c>
      <c r="AT144" s="224" t="s">
        <v>256</v>
      </c>
      <c r="AU144" s="224" t="s">
        <v>71</v>
      </c>
      <c r="AY144" s="18" t="s">
        <v>253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261</v>
      </c>
      <c r="BM144" s="224" t="s">
        <v>1226</v>
      </c>
    </row>
    <row r="145" s="13" customFormat="1">
      <c r="A145" s="13"/>
      <c r="B145" s="226"/>
      <c r="C145" s="227"/>
      <c r="D145" s="228" t="s">
        <v>263</v>
      </c>
      <c r="E145" s="229" t="s">
        <v>19</v>
      </c>
      <c r="F145" s="230" t="s">
        <v>1227</v>
      </c>
      <c r="G145" s="227"/>
      <c r="H145" s="231">
        <v>0.26500000000000001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263</v>
      </c>
      <c r="AU145" s="237" t="s">
        <v>71</v>
      </c>
      <c r="AV145" s="13" t="s">
        <v>80</v>
      </c>
      <c r="AW145" s="13" t="s">
        <v>32</v>
      </c>
      <c r="AX145" s="13" t="s">
        <v>71</v>
      </c>
      <c r="AY145" s="237" t="s">
        <v>253</v>
      </c>
    </row>
    <row r="146" s="13" customFormat="1">
      <c r="A146" s="13"/>
      <c r="B146" s="226"/>
      <c r="C146" s="227"/>
      <c r="D146" s="228" t="s">
        <v>263</v>
      </c>
      <c r="E146" s="229" t="s">
        <v>19</v>
      </c>
      <c r="F146" s="230" t="s">
        <v>1228</v>
      </c>
      <c r="G146" s="227"/>
      <c r="H146" s="231">
        <v>11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263</v>
      </c>
      <c r="AU146" s="237" t="s">
        <v>71</v>
      </c>
      <c r="AV146" s="13" t="s">
        <v>80</v>
      </c>
      <c r="AW146" s="13" t="s">
        <v>32</v>
      </c>
      <c r="AX146" s="13" t="s">
        <v>71</v>
      </c>
      <c r="AY146" s="237" t="s">
        <v>253</v>
      </c>
    </row>
    <row r="147" s="15" customFormat="1">
      <c r="A147" s="15"/>
      <c r="B147" s="259"/>
      <c r="C147" s="260"/>
      <c r="D147" s="228" t="s">
        <v>263</v>
      </c>
      <c r="E147" s="261" t="s">
        <v>19</v>
      </c>
      <c r="F147" s="262" t="s">
        <v>344</v>
      </c>
      <c r="G147" s="260"/>
      <c r="H147" s="263">
        <v>11.265000000000001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263</v>
      </c>
      <c r="AU147" s="269" t="s">
        <v>71</v>
      </c>
      <c r="AV147" s="15" t="s">
        <v>261</v>
      </c>
      <c r="AW147" s="15" t="s">
        <v>32</v>
      </c>
      <c r="AX147" s="15" t="s">
        <v>78</v>
      </c>
      <c r="AY147" s="269" t="s">
        <v>253</v>
      </c>
    </row>
    <row r="148" s="2" customFormat="1" ht="62.7" customHeight="1">
      <c r="A148" s="39"/>
      <c r="B148" s="40"/>
      <c r="C148" s="213" t="s">
        <v>490</v>
      </c>
      <c r="D148" s="213" t="s">
        <v>256</v>
      </c>
      <c r="E148" s="214" t="s">
        <v>521</v>
      </c>
      <c r="F148" s="215" t="s">
        <v>522</v>
      </c>
      <c r="G148" s="216" t="s">
        <v>332</v>
      </c>
      <c r="H148" s="217">
        <v>1.3500000000000001</v>
      </c>
      <c r="I148" s="218"/>
      <c r="J148" s="219">
        <f>ROUND(I148*H148,2)</f>
        <v>0</v>
      </c>
      <c r="K148" s="215" t="s">
        <v>260</v>
      </c>
      <c r="L148" s="45"/>
      <c r="M148" s="220" t="s">
        <v>19</v>
      </c>
      <c r="N148" s="221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261</v>
      </c>
      <c r="AT148" s="224" t="s">
        <v>256</v>
      </c>
      <c r="AU148" s="224" t="s">
        <v>71</v>
      </c>
      <c r="AY148" s="18" t="s">
        <v>253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261</v>
      </c>
      <c r="BM148" s="224" t="s">
        <v>1229</v>
      </c>
    </row>
    <row r="149" s="13" customFormat="1">
      <c r="A149" s="13"/>
      <c r="B149" s="226"/>
      <c r="C149" s="227"/>
      <c r="D149" s="228" t="s">
        <v>263</v>
      </c>
      <c r="E149" s="229" t="s">
        <v>19</v>
      </c>
      <c r="F149" s="230" t="s">
        <v>1230</v>
      </c>
      <c r="G149" s="227"/>
      <c r="H149" s="231">
        <v>1.3500000000000001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263</v>
      </c>
      <c r="AU149" s="237" t="s">
        <v>71</v>
      </c>
      <c r="AV149" s="13" t="s">
        <v>80</v>
      </c>
      <c r="AW149" s="13" t="s">
        <v>32</v>
      </c>
      <c r="AX149" s="13" t="s">
        <v>78</v>
      </c>
      <c r="AY149" s="237" t="s">
        <v>253</v>
      </c>
    </row>
    <row r="150" s="2" customFormat="1" ht="78" customHeight="1">
      <c r="A150" s="39"/>
      <c r="B150" s="40"/>
      <c r="C150" s="213" t="s">
        <v>495</v>
      </c>
      <c r="D150" s="213" t="s">
        <v>256</v>
      </c>
      <c r="E150" s="214" t="s">
        <v>526</v>
      </c>
      <c r="F150" s="215" t="s">
        <v>527</v>
      </c>
      <c r="G150" s="216" t="s">
        <v>332</v>
      </c>
      <c r="H150" s="217">
        <v>8.25</v>
      </c>
      <c r="I150" s="218"/>
      <c r="J150" s="219">
        <f>ROUND(I150*H150,2)</f>
        <v>0</v>
      </c>
      <c r="K150" s="215" t="s">
        <v>260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261</v>
      </c>
      <c r="AT150" s="224" t="s">
        <v>256</v>
      </c>
      <c r="AU150" s="224" t="s">
        <v>71</v>
      </c>
      <c r="AY150" s="18" t="s">
        <v>253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261</v>
      </c>
      <c r="BM150" s="224" t="s">
        <v>1231</v>
      </c>
    </row>
    <row r="151" s="13" customFormat="1">
      <c r="A151" s="13"/>
      <c r="B151" s="226"/>
      <c r="C151" s="227"/>
      <c r="D151" s="228" t="s">
        <v>263</v>
      </c>
      <c r="E151" s="229" t="s">
        <v>19</v>
      </c>
      <c r="F151" s="230" t="s">
        <v>1232</v>
      </c>
      <c r="G151" s="227"/>
      <c r="H151" s="231">
        <v>8.25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263</v>
      </c>
      <c r="AU151" s="237" t="s">
        <v>71</v>
      </c>
      <c r="AV151" s="13" t="s">
        <v>80</v>
      </c>
      <c r="AW151" s="13" t="s">
        <v>32</v>
      </c>
      <c r="AX151" s="13" t="s">
        <v>78</v>
      </c>
      <c r="AY151" s="237" t="s">
        <v>253</v>
      </c>
    </row>
    <row r="152" s="2" customFormat="1" ht="49.05" customHeight="1">
      <c r="A152" s="39"/>
      <c r="B152" s="40"/>
      <c r="C152" s="213" t="s">
        <v>498</v>
      </c>
      <c r="D152" s="213" t="s">
        <v>256</v>
      </c>
      <c r="E152" s="214" t="s">
        <v>366</v>
      </c>
      <c r="F152" s="215" t="s">
        <v>367</v>
      </c>
      <c r="G152" s="216" t="s">
        <v>332</v>
      </c>
      <c r="H152" s="217">
        <v>0.26500000000000001</v>
      </c>
      <c r="I152" s="218"/>
      <c r="J152" s="219">
        <f>ROUND(I152*H152,2)</f>
        <v>0</v>
      </c>
      <c r="K152" s="215" t="s">
        <v>260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261</v>
      </c>
      <c r="AT152" s="224" t="s">
        <v>256</v>
      </c>
      <c r="AU152" s="224" t="s">
        <v>71</v>
      </c>
      <c r="AY152" s="18" t="s">
        <v>253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261</v>
      </c>
      <c r="BM152" s="224" t="s">
        <v>1233</v>
      </c>
    </row>
    <row r="153" s="2" customFormat="1" ht="49.05" customHeight="1">
      <c r="A153" s="39"/>
      <c r="B153" s="40"/>
      <c r="C153" s="213" t="s">
        <v>502</v>
      </c>
      <c r="D153" s="213" t="s">
        <v>256</v>
      </c>
      <c r="E153" s="214" t="s">
        <v>533</v>
      </c>
      <c r="F153" s="215" t="s">
        <v>534</v>
      </c>
      <c r="G153" s="216" t="s">
        <v>332</v>
      </c>
      <c r="H153" s="217">
        <v>1.3500000000000001</v>
      </c>
      <c r="I153" s="218"/>
      <c r="J153" s="219">
        <f>ROUND(I153*H153,2)</f>
        <v>0</v>
      </c>
      <c r="K153" s="215" t="s">
        <v>260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313</v>
      </c>
      <c r="AT153" s="224" t="s">
        <v>256</v>
      </c>
      <c r="AU153" s="224" t="s">
        <v>71</v>
      </c>
      <c r="AY153" s="18" t="s">
        <v>253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313</v>
      </c>
      <c r="BM153" s="224" t="s">
        <v>1234</v>
      </c>
    </row>
    <row r="154" s="13" customFormat="1">
      <c r="A154" s="13"/>
      <c r="B154" s="226"/>
      <c r="C154" s="227"/>
      <c r="D154" s="228" t="s">
        <v>263</v>
      </c>
      <c r="E154" s="229" t="s">
        <v>19</v>
      </c>
      <c r="F154" s="230" t="s">
        <v>1235</v>
      </c>
      <c r="G154" s="227"/>
      <c r="H154" s="231">
        <v>1.3500000000000001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263</v>
      </c>
      <c r="AU154" s="237" t="s">
        <v>71</v>
      </c>
      <c r="AV154" s="13" t="s">
        <v>80</v>
      </c>
      <c r="AW154" s="13" t="s">
        <v>32</v>
      </c>
      <c r="AX154" s="13" t="s">
        <v>78</v>
      </c>
      <c r="AY154" s="237" t="s">
        <v>253</v>
      </c>
    </row>
    <row r="155" s="2" customFormat="1" ht="49.05" customHeight="1">
      <c r="A155" s="39"/>
      <c r="B155" s="40"/>
      <c r="C155" s="213" t="s">
        <v>508</v>
      </c>
      <c r="D155" s="213" t="s">
        <v>256</v>
      </c>
      <c r="E155" s="214" t="s">
        <v>538</v>
      </c>
      <c r="F155" s="215" t="s">
        <v>539</v>
      </c>
      <c r="G155" s="216" t="s">
        <v>332</v>
      </c>
      <c r="H155" s="217">
        <v>11</v>
      </c>
      <c r="I155" s="218"/>
      <c r="J155" s="219">
        <f>ROUND(I155*H155,2)</f>
        <v>0</v>
      </c>
      <c r="K155" s="215" t="s">
        <v>260</v>
      </c>
      <c r="L155" s="45"/>
      <c r="M155" s="220" t="s">
        <v>19</v>
      </c>
      <c r="N155" s="221" t="s">
        <v>42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313</v>
      </c>
      <c r="AT155" s="224" t="s">
        <v>256</v>
      </c>
      <c r="AU155" s="224" t="s">
        <v>71</v>
      </c>
      <c r="AY155" s="18" t="s">
        <v>253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78</v>
      </c>
      <c r="BK155" s="225">
        <f>ROUND(I155*H155,2)</f>
        <v>0</v>
      </c>
      <c r="BL155" s="18" t="s">
        <v>313</v>
      </c>
      <c r="BM155" s="224" t="s">
        <v>1236</v>
      </c>
    </row>
    <row r="156" s="13" customFormat="1">
      <c r="A156" s="13"/>
      <c r="B156" s="226"/>
      <c r="C156" s="227"/>
      <c r="D156" s="228" t="s">
        <v>263</v>
      </c>
      <c r="E156" s="229" t="s">
        <v>19</v>
      </c>
      <c r="F156" s="230" t="s">
        <v>1237</v>
      </c>
      <c r="G156" s="227"/>
      <c r="H156" s="231">
        <v>11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263</v>
      </c>
      <c r="AU156" s="237" t="s">
        <v>71</v>
      </c>
      <c r="AV156" s="13" t="s">
        <v>80</v>
      </c>
      <c r="AW156" s="13" t="s">
        <v>32</v>
      </c>
      <c r="AX156" s="13" t="s">
        <v>78</v>
      </c>
      <c r="AY156" s="237" t="s">
        <v>253</v>
      </c>
    </row>
    <row r="157" s="2" customFormat="1" ht="78" customHeight="1">
      <c r="A157" s="39"/>
      <c r="B157" s="40"/>
      <c r="C157" s="213" t="s">
        <v>510</v>
      </c>
      <c r="D157" s="213" t="s">
        <v>256</v>
      </c>
      <c r="E157" s="214" t="s">
        <v>370</v>
      </c>
      <c r="F157" s="215" t="s">
        <v>371</v>
      </c>
      <c r="G157" s="216" t="s">
        <v>332</v>
      </c>
      <c r="H157" s="217">
        <v>0.57499999999999996</v>
      </c>
      <c r="I157" s="218"/>
      <c r="J157" s="219">
        <f>ROUND(I157*H157,2)</f>
        <v>0</v>
      </c>
      <c r="K157" s="215" t="s">
        <v>260</v>
      </c>
      <c r="L157" s="45"/>
      <c r="M157" s="220" t="s">
        <v>19</v>
      </c>
      <c r="N157" s="221" t="s">
        <v>42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261</v>
      </c>
      <c r="AT157" s="224" t="s">
        <v>256</v>
      </c>
      <c r="AU157" s="224" t="s">
        <v>71</v>
      </c>
      <c r="AY157" s="18" t="s">
        <v>253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78</v>
      </c>
      <c r="BK157" s="225">
        <f>ROUND(I157*H157,2)</f>
        <v>0</v>
      </c>
      <c r="BL157" s="18" t="s">
        <v>261</v>
      </c>
      <c r="BM157" s="224" t="s">
        <v>1238</v>
      </c>
    </row>
    <row r="158" s="14" customFormat="1">
      <c r="A158" s="14"/>
      <c r="B158" s="249"/>
      <c r="C158" s="250"/>
      <c r="D158" s="228" t="s">
        <v>263</v>
      </c>
      <c r="E158" s="251" t="s">
        <v>19</v>
      </c>
      <c r="F158" s="252" t="s">
        <v>373</v>
      </c>
      <c r="G158" s="250"/>
      <c r="H158" s="251" t="s">
        <v>19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263</v>
      </c>
      <c r="AU158" s="258" t="s">
        <v>71</v>
      </c>
      <c r="AV158" s="14" t="s">
        <v>78</v>
      </c>
      <c r="AW158" s="14" t="s">
        <v>32</v>
      </c>
      <c r="AX158" s="14" t="s">
        <v>71</v>
      </c>
      <c r="AY158" s="258" t="s">
        <v>253</v>
      </c>
    </row>
    <row r="159" s="13" customFormat="1">
      <c r="A159" s="13"/>
      <c r="B159" s="226"/>
      <c r="C159" s="227"/>
      <c r="D159" s="228" t="s">
        <v>263</v>
      </c>
      <c r="E159" s="229" t="s">
        <v>19</v>
      </c>
      <c r="F159" s="230" t="s">
        <v>1239</v>
      </c>
      <c r="G159" s="227"/>
      <c r="H159" s="231">
        <v>0.57499999999999996</v>
      </c>
      <c r="I159" s="232"/>
      <c r="J159" s="227"/>
      <c r="K159" s="227"/>
      <c r="L159" s="233"/>
      <c r="M159" s="270"/>
      <c r="N159" s="271"/>
      <c r="O159" s="271"/>
      <c r="P159" s="271"/>
      <c r="Q159" s="271"/>
      <c r="R159" s="271"/>
      <c r="S159" s="271"/>
      <c r="T159" s="27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263</v>
      </c>
      <c r="AU159" s="237" t="s">
        <v>71</v>
      </c>
      <c r="AV159" s="13" t="s">
        <v>80</v>
      </c>
      <c r="AW159" s="13" t="s">
        <v>32</v>
      </c>
      <c r="AX159" s="13" t="s">
        <v>78</v>
      </c>
      <c r="AY159" s="237" t="s">
        <v>253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Ih+NO2KBp8HraesUBHBjtJ96GzD+kBV/YI5JYxqGQWt0/Z6uFhsM/pnEV5O4muEfDbvT3EdByhiX3BNpLt1eIg==" hashValue="+PEhazD/Q1GxzI0+HOCa/nIwBODN3WK2ZLqAmYij8ma94OYq0Wy1a8+9Pr7lvRiJ1rHag8ktpZWGngmDdRWrwA==" algorithmName="SHA-512" password="CC35"/>
  <autoFilter ref="C84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ROUND((SUM(BE85:BE137)),  2)</f>
        <v>0</v>
      </c>
      <c r="G35" s="39"/>
      <c r="H35" s="39"/>
      <c r="I35" s="158">
        <v>0.20999999999999999</v>
      </c>
      <c r="J35" s="157">
        <f>ROUND(((SUM(BE85:BE137))*I35),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ROUND((SUM(BF85:BF137)),  2)</f>
        <v>0</v>
      </c>
      <c r="G36" s="39"/>
      <c r="H36" s="39"/>
      <c r="I36" s="158">
        <v>0.14999999999999999</v>
      </c>
      <c r="J36" s="157">
        <f>ROUND(((SUM(BF85:BF137))*I36),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02.2 - SO 02.2 - km 427,550 - 427,700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02.2 - SO 02.2 - km 427,550 - 427,700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SUM(P86:P137)</f>
        <v>0</v>
      </c>
      <c r="Q85" s="97"/>
      <c r="R85" s="194">
        <f>SUM(R86:R137)</f>
        <v>0.25451999999999997</v>
      </c>
      <c r="S85" s="97"/>
      <c r="T85" s="195">
        <f>SUM(T86:T137)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SUM(BK86:BK137)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150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1241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1242</v>
      </c>
      <c r="G87" s="227"/>
      <c r="H87" s="231">
        <v>150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265</v>
      </c>
      <c r="F88" s="215" t="s">
        <v>266</v>
      </c>
      <c r="G88" s="216" t="s">
        <v>259</v>
      </c>
      <c r="H88" s="217">
        <v>150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1243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1242</v>
      </c>
      <c r="G89" s="227"/>
      <c r="H89" s="231">
        <v>150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268</v>
      </c>
      <c r="D90" s="213" t="s">
        <v>256</v>
      </c>
      <c r="E90" s="214" t="s">
        <v>1244</v>
      </c>
      <c r="F90" s="215" t="s">
        <v>1245</v>
      </c>
      <c r="G90" s="216" t="s">
        <v>259</v>
      </c>
      <c r="H90" s="217">
        <v>5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1246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1247</v>
      </c>
      <c r="G91" s="227"/>
      <c r="H91" s="231">
        <v>5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37.8" customHeight="1">
      <c r="A92" s="39"/>
      <c r="B92" s="40"/>
      <c r="C92" s="213" t="s">
        <v>261</v>
      </c>
      <c r="D92" s="213" t="s">
        <v>256</v>
      </c>
      <c r="E92" s="214" t="s">
        <v>269</v>
      </c>
      <c r="F92" s="215" t="s">
        <v>270</v>
      </c>
      <c r="G92" s="216" t="s">
        <v>271</v>
      </c>
      <c r="H92" s="217">
        <v>556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1248</v>
      </c>
    </row>
    <row r="93" s="2" customFormat="1" ht="16.5" customHeight="1">
      <c r="A93" s="39"/>
      <c r="B93" s="40"/>
      <c r="C93" s="238" t="s">
        <v>254</v>
      </c>
      <c r="D93" s="238" t="s">
        <v>273</v>
      </c>
      <c r="E93" s="239" t="s">
        <v>274</v>
      </c>
      <c r="F93" s="240" t="s">
        <v>275</v>
      </c>
      <c r="G93" s="241" t="s">
        <v>271</v>
      </c>
      <c r="H93" s="242">
        <v>556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0.00021000000000000001</v>
      </c>
      <c r="R93" s="222">
        <f>Q93*H93</f>
        <v>0.11676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1249</v>
      </c>
    </row>
    <row r="94" s="2" customFormat="1" ht="37.8" customHeight="1">
      <c r="A94" s="39"/>
      <c r="B94" s="40"/>
      <c r="C94" s="213" t="s">
        <v>281</v>
      </c>
      <c r="D94" s="213" t="s">
        <v>256</v>
      </c>
      <c r="E94" s="214" t="s">
        <v>278</v>
      </c>
      <c r="F94" s="215" t="s">
        <v>279</v>
      </c>
      <c r="G94" s="216" t="s">
        <v>271</v>
      </c>
      <c r="H94" s="217">
        <v>112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1250</v>
      </c>
    </row>
    <row r="95" s="2" customFormat="1" ht="16.5" customHeight="1">
      <c r="A95" s="39"/>
      <c r="B95" s="40"/>
      <c r="C95" s="238" t="s">
        <v>285</v>
      </c>
      <c r="D95" s="238" t="s">
        <v>273</v>
      </c>
      <c r="E95" s="239" t="s">
        <v>282</v>
      </c>
      <c r="F95" s="240" t="s">
        <v>283</v>
      </c>
      <c r="G95" s="241" t="s">
        <v>271</v>
      </c>
      <c r="H95" s="242">
        <v>112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0.00123</v>
      </c>
      <c r="R95" s="222">
        <f>Q95*H95</f>
        <v>0.13775999999999999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1251</v>
      </c>
    </row>
    <row r="96" s="2" customFormat="1" ht="66.75" customHeight="1">
      <c r="A96" s="39"/>
      <c r="B96" s="40"/>
      <c r="C96" s="213" t="s">
        <v>276</v>
      </c>
      <c r="D96" s="213" t="s">
        <v>256</v>
      </c>
      <c r="E96" s="214" t="s">
        <v>573</v>
      </c>
      <c r="F96" s="215" t="s">
        <v>574</v>
      </c>
      <c r="G96" s="216" t="s">
        <v>288</v>
      </c>
      <c r="H96" s="217">
        <v>1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1252</v>
      </c>
    </row>
    <row r="97" s="2" customFormat="1" ht="62.7" customHeight="1">
      <c r="A97" s="39"/>
      <c r="B97" s="40"/>
      <c r="C97" s="213" t="s">
        <v>293</v>
      </c>
      <c r="D97" s="213" t="s">
        <v>256</v>
      </c>
      <c r="E97" s="214" t="s">
        <v>294</v>
      </c>
      <c r="F97" s="215" t="s">
        <v>295</v>
      </c>
      <c r="G97" s="216" t="s">
        <v>288</v>
      </c>
      <c r="H97" s="217">
        <v>2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1253</v>
      </c>
    </row>
    <row r="98" s="2" customFormat="1" ht="55.5" customHeight="1">
      <c r="A98" s="39"/>
      <c r="B98" s="40"/>
      <c r="C98" s="213" t="s">
        <v>224</v>
      </c>
      <c r="D98" s="213" t="s">
        <v>256</v>
      </c>
      <c r="E98" s="214" t="s">
        <v>286</v>
      </c>
      <c r="F98" s="215" t="s">
        <v>287</v>
      </c>
      <c r="G98" s="216" t="s">
        <v>288</v>
      </c>
      <c r="H98" s="217">
        <v>4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1254</v>
      </c>
    </row>
    <row r="99" s="2" customFormat="1" ht="37.8" customHeight="1">
      <c r="A99" s="39"/>
      <c r="B99" s="40"/>
      <c r="C99" s="213" t="s">
        <v>302</v>
      </c>
      <c r="D99" s="213" t="s">
        <v>256</v>
      </c>
      <c r="E99" s="214" t="s">
        <v>297</v>
      </c>
      <c r="F99" s="215" t="s">
        <v>298</v>
      </c>
      <c r="G99" s="216" t="s">
        <v>259</v>
      </c>
      <c r="H99" s="217">
        <v>505</v>
      </c>
      <c r="I99" s="218"/>
      <c r="J99" s="219">
        <f>ROUND(I99*H99,2)</f>
        <v>0</v>
      </c>
      <c r="K99" s="215" t="s">
        <v>299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1255</v>
      </c>
    </row>
    <row r="100" s="13" customFormat="1">
      <c r="A100" s="13"/>
      <c r="B100" s="226"/>
      <c r="C100" s="227"/>
      <c r="D100" s="228" t="s">
        <v>263</v>
      </c>
      <c r="E100" s="229" t="s">
        <v>19</v>
      </c>
      <c r="F100" s="230" t="s">
        <v>1256</v>
      </c>
      <c r="G100" s="227"/>
      <c r="H100" s="231">
        <v>505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263</v>
      </c>
      <c r="AU100" s="237" t="s">
        <v>71</v>
      </c>
      <c r="AV100" s="13" t="s">
        <v>80</v>
      </c>
      <c r="AW100" s="13" t="s">
        <v>32</v>
      </c>
      <c r="AX100" s="13" t="s">
        <v>78</v>
      </c>
      <c r="AY100" s="237" t="s">
        <v>253</v>
      </c>
    </row>
    <row r="101" s="2" customFormat="1" ht="49.05" customHeight="1">
      <c r="A101" s="39"/>
      <c r="B101" s="40"/>
      <c r="C101" s="213" t="s">
        <v>306</v>
      </c>
      <c r="D101" s="213" t="s">
        <v>256</v>
      </c>
      <c r="E101" s="214" t="s">
        <v>303</v>
      </c>
      <c r="F101" s="215" t="s">
        <v>304</v>
      </c>
      <c r="G101" s="216" t="s">
        <v>288</v>
      </c>
      <c r="H101" s="217">
        <v>1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1257</v>
      </c>
    </row>
    <row r="102" s="2" customFormat="1" ht="49.05" customHeight="1">
      <c r="A102" s="39"/>
      <c r="B102" s="40"/>
      <c r="C102" s="213" t="s">
        <v>310</v>
      </c>
      <c r="D102" s="213" t="s">
        <v>256</v>
      </c>
      <c r="E102" s="214" t="s">
        <v>307</v>
      </c>
      <c r="F102" s="215" t="s">
        <v>308</v>
      </c>
      <c r="G102" s="216" t="s">
        <v>288</v>
      </c>
      <c r="H102" s="217">
        <v>1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1258</v>
      </c>
    </row>
    <row r="103" s="2" customFormat="1" ht="33" customHeight="1">
      <c r="A103" s="39"/>
      <c r="B103" s="40"/>
      <c r="C103" s="213" t="s">
        <v>315</v>
      </c>
      <c r="D103" s="213" t="s">
        <v>256</v>
      </c>
      <c r="E103" s="214" t="s">
        <v>311</v>
      </c>
      <c r="F103" s="215" t="s">
        <v>312</v>
      </c>
      <c r="G103" s="216" t="s">
        <v>271</v>
      </c>
      <c r="H103" s="217">
        <v>3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1259</v>
      </c>
    </row>
    <row r="104" s="2" customFormat="1" ht="16.5" customHeight="1">
      <c r="A104" s="39"/>
      <c r="B104" s="40"/>
      <c r="C104" s="213" t="s">
        <v>8</v>
      </c>
      <c r="D104" s="213" t="s">
        <v>256</v>
      </c>
      <c r="E104" s="214" t="s">
        <v>316</v>
      </c>
      <c r="F104" s="215" t="s">
        <v>317</v>
      </c>
      <c r="G104" s="216" t="s">
        <v>271</v>
      </c>
      <c r="H104" s="217">
        <v>3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1260</v>
      </c>
    </row>
    <row r="105" s="2" customFormat="1" ht="24.15" customHeight="1">
      <c r="A105" s="39"/>
      <c r="B105" s="40"/>
      <c r="C105" s="213" t="s">
        <v>323</v>
      </c>
      <c r="D105" s="213" t="s">
        <v>256</v>
      </c>
      <c r="E105" s="214" t="s">
        <v>319</v>
      </c>
      <c r="F105" s="215" t="s">
        <v>320</v>
      </c>
      <c r="G105" s="216" t="s">
        <v>271</v>
      </c>
      <c r="H105" s="217">
        <v>48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1261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1262</v>
      </c>
      <c r="G106" s="227"/>
      <c r="H106" s="231">
        <v>48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16.5" customHeight="1">
      <c r="A107" s="39"/>
      <c r="B107" s="40"/>
      <c r="C107" s="213" t="s">
        <v>329</v>
      </c>
      <c r="D107" s="213" t="s">
        <v>256</v>
      </c>
      <c r="E107" s="214" t="s">
        <v>324</v>
      </c>
      <c r="F107" s="215" t="s">
        <v>325</v>
      </c>
      <c r="G107" s="216" t="s">
        <v>326</v>
      </c>
      <c r="H107" s="217">
        <v>0.55000000000000004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1263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1264</v>
      </c>
      <c r="G108" s="227"/>
      <c r="H108" s="231">
        <v>0.40000000000000002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71</v>
      </c>
      <c r="AY108" s="237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1265</v>
      </c>
      <c r="G109" s="227"/>
      <c r="H109" s="231">
        <v>0.14999999999999999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5" customFormat="1">
      <c r="A110" s="15"/>
      <c r="B110" s="259"/>
      <c r="C110" s="260"/>
      <c r="D110" s="228" t="s">
        <v>263</v>
      </c>
      <c r="E110" s="261" t="s">
        <v>19</v>
      </c>
      <c r="F110" s="262" t="s">
        <v>344</v>
      </c>
      <c r="G110" s="260"/>
      <c r="H110" s="263">
        <v>0.55000000000000004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263</v>
      </c>
      <c r="AU110" s="269" t="s">
        <v>71</v>
      </c>
      <c r="AV110" s="15" t="s">
        <v>261</v>
      </c>
      <c r="AW110" s="15" t="s">
        <v>32</v>
      </c>
      <c r="AX110" s="15" t="s">
        <v>78</v>
      </c>
      <c r="AY110" s="269" t="s">
        <v>253</v>
      </c>
    </row>
    <row r="111" s="2" customFormat="1" ht="24.15" customHeight="1">
      <c r="A111" s="39"/>
      <c r="B111" s="40"/>
      <c r="C111" s="213" t="s">
        <v>336</v>
      </c>
      <c r="D111" s="213" t="s">
        <v>256</v>
      </c>
      <c r="E111" s="214" t="s">
        <v>330</v>
      </c>
      <c r="F111" s="215" t="s">
        <v>331</v>
      </c>
      <c r="G111" s="216" t="s">
        <v>332</v>
      </c>
      <c r="H111" s="217">
        <v>9.0050000000000008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1266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340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1267</v>
      </c>
      <c r="G113" s="227"/>
      <c r="H113" s="231">
        <v>9.0050000000000008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4.25" customHeight="1">
      <c r="A114" s="39"/>
      <c r="B114" s="40"/>
      <c r="C114" s="213" t="s">
        <v>345</v>
      </c>
      <c r="D114" s="213" t="s">
        <v>256</v>
      </c>
      <c r="E114" s="214" t="s">
        <v>337</v>
      </c>
      <c r="F114" s="215" t="s">
        <v>338</v>
      </c>
      <c r="G114" s="216" t="s">
        <v>332</v>
      </c>
      <c r="H114" s="217">
        <v>19.402000000000001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1268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340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1267</v>
      </c>
      <c r="G116" s="227"/>
      <c r="H116" s="231">
        <v>9.0050000000000008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71</v>
      </c>
      <c r="AY116" s="237" t="s">
        <v>253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342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1269</v>
      </c>
      <c r="G118" s="227"/>
      <c r="H118" s="231">
        <v>10.071999999999999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1163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1270</v>
      </c>
      <c r="G120" s="227"/>
      <c r="H120" s="231">
        <v>0.32500000000000001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71</v>
      </c>
      <c r="AY120" s="237" t="s">
        <v>253</v>
      </c>
    </row>
    <row r="121" s="15" customFormat="1">
      <c r="A121" s="15"/>
      <c r="B121" s="259"/>
      <c r="C121" s="260"/>
      <c r="D121" s="228" t="s">
        <v>263</v>
      </c>
      <c r="E121" s="261" t="s">
        <v>19</v>
      </c>
      <c r="F121" s="262" t="s">
        <v>344</v>
      </c>
      <c r="G121" s="260"/>
      <c r="H121" s="263">
        <v>19.401999999999997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263</v>
      </c>
      <c r="AU121" s="269" t="s">
        <v>71</v>
      </c>
      <c r="AV121" s="15" t="s">
        <v>261</v>
      </c>
      <c r="AW121" s="15" t="s">
        <v>32</v>
      </c>
      <c r="AX121" s="15" t="s">
        <v>78</v>
      </c>
      <c r="AY121" s="269" t="s">
        <v>253</v>
      </c>
    </row>
    <row r="122" s="2" customFormat="1" ht="62.7" customHeight="1">
      <c r="A122" s="39"/>
      <c r="B122" s="40"/>
      <c r="C122" s="213" t="s">
        <v>350</v>
      </c>
      <c r="D122" s="213" t="s">
        <v>256</v>
      </c>
      <c r="E122" s="214" t="s">
        <v>346</v>
      </c>
      <c r="F122" s="215" t="s">
        <v>347</v>
      </c>
      <c r="G122" s="216" t="s">
        <v>332</v>
      </c>
      <c r="H122" s="217">
        <v>9.0050000000000008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1271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349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1267</v>
      </c>
      <c r="G124" s="227"/>
      <c r="H124" s="231">
        <v>9.0050000000000008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2.7" customHeight="1">
      <c r="A125" s="39"/>
      <c r="B125" s="40"/>
      <c r="C125" s="213" t="s">
        <v>7</v>
      </c>
      <c r="D125" s="213" t="s">
        <v>256</v>
      </c>
      <c r="E125" s="214" t="s">
        <v>351</v>
      </c>
      <c r="F125" s="215" t="s">
        <v>352</v>
      </c>
      <c r="G125" s="216" t="s">
        <v>332</v>
      </c>
      <c r="H125" s="217">
        <v>10.397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1272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1273</v>
      </c>
      <c r="G126" s="227"/>
      <c r="H126" s="231">
        <v>10.071999999999999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1274</v>
      </c>
      <c r="G127" s="227"/>
      <c r="H127" s="231">
        <v>0.32500000000000001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71</v>
      </c>
      <c r="AY127" s="237" t="s">
        <v>253</v>
      </c>
    </row>
    <row r="128" s="15" customFormat="1">
      <c r="A128" s="15"/>
      <c r="B128" s="259"/>
      <c r="C128" s="260"/>
      <c r="D128" s="228" t="s">
        <v>263</v>
      </c>
      <c r="E128" s="261" t="s">
        <v>19</v>
      </c>
      <c r="F128" s="262" t="s">
        <v>344</v>
      </c>
      <c r="G128" s="260"/>
      <c r="H128" s="263">
        <v>10.396999999999999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9" t="s">
        <v>263</v>
      </c>
      <c r="AU128" s="269" t="s">
        <v>71</v>
      </c>
      <c r="AV128" s="15" t="s">
        <v>261</v>
      </c>
      <c r="AW128" s="15" t="s">
        <v>32</v>
      </c>
      <c r="AX128" s="15" t="s">
        <v>78</v>
      </c>
      <c r="AY128" s="269" t="s">
        <v>253</v>
      </c>
    </row>
    <row r="129" s="2" customFormat="1" ht="55.5" customHeight="1">
      <c r="A129" s="39"/>
      <c r="B129" s="40"/>
      <c r="C129" s="213" t="s">
        <v>359</v>
      </c>
      <c r="D129" s="213" t="s">
        <v>256</v>
      </c>
      <c r="E129" s="214" t="s">
        <v>354</v>
      </c>
      <c r="F129" s="215" t="s">
        <v>355</v>
      </c>
      <c r="G129" s="216" t="s">
        <v>332</v>
      </c>
      <c r="H129" s="217">
        <v>0.13800000000000001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71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1275</v>
      </c>
    </row>
    <row r="130" s="14" customFormat="1">
      <c r="A130" s="14"/>
      <c r="B130" s="249"/>
      <c r="C130" s="250"/>
      <c r="D130" s="228" t="s">
        <v>263</v>
      </c>
      <c r="E130" s="251" t="s">
        <v>19</v>
      </c>
      <c r="F130" s="252" t="s">
        <v>357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263</v>
      </c>
      <c r="AU130" s="258" t="s">
        <v>71</v>
      </c>
      <c r="AV130" s="14" t="s">
        <v>78</v>
      </c>
      <c r="AW130" s="14" t="s">
        <v>32</v>
      </c>
      <c r="AX130" s="14" t="s">
        <v>71</v>
      </c>
      <c r="AY130" s="258" t="s">
        <v>253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1276</v>
      </c>
      <c r="G131" s="227"/>
      <c r="H131" s="231">
        <v>0.13800000000000001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78</v>
      </c>
      <c r="AY131" s="237" t="s">
        <v>253</v>
      </c>
    </row>
    <row r="132" s="2" customFormat="1" ht="55.5" customHeight="1">
      <c r="A132" s="39"/>
      <c r="B132" s="40"/>
      <c r="C132" s="213" t="s">
        <v>365</v>
      </c>
      <c r="D132" s="213" t="s">
        <v>256</v>
      </c>
      <c r="E132" s="214" t="s">
        <v>360</v>
      </c>
      <c r="F132" s="215" t="s">
        <v>361</v>
      </c>
      <c r="G132" s="216" t="s">
        <v>332</v>
      </c>
      <c r="H132" s="217">
        <v>0.11700000000000001</v>
      </c>
      <c r="I132" s="218"/>
      <c r="J132" s="219">
        <f>ROUND(I132*H132,2)</f>
        <v>0</v>
      </c>
      <c r="K132" s="215" t="s">
        <v>260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261</v>
      </c>
      <c r="AT132" s="224" t="s">
        <v>256</v>
      </c>
      <c r="AU132" s="224" t="s">
        <v>71</v>
      </c>
      <c r="AY132" s="18" t="s">
        <v>253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261</v>
      </c>
      <c r="BM132" s="224" t="s">
        <v>1277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1278</v>
      </c>
      <c r="G133" s="227"/>
      <c r="H133" s="231">
        <v>0.11700000000000001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49.05" customHeight="1">
      <c r="A134" s="39"/>
      <c r="B134" s="40"/>
      <c r="C134" s="213" t="s">
        <v>369</v>
      </c>
      <c r="D134" s="213" t="s">
        <v>256</v>
      </c>
      <c r="E134" s="214" t="s">
        <v>366</v>
      </c>
      <c r="F134" s="215" t="s">
        <v>367</v>
      </c>
      <c r="G134" s="216" t="s">
        <v>332</v>
      </c>
      <c r="H134" s="217">
        <v>0.11700000000000001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1279</v>
      </c>
    </row>
    <row r="135" s="2" customFormat="1" ht="78" customHeight="1">
      <c r="A135" s="39"/>
      <c r="B135" s="40"/>
      <c r="C135" s="213" t="s">
        <v>468</v>
      </c>
      <c r="D135" s="213" t="s">
        <v>256</v>
      </c>
      <c r="E135" s="214" t="s">
        <v>370</v>
      </c>
      <c r="F135" s="215" t="s">
        <v>371</v>
      </c>
      <c r="G135" s="216" t="s">
        <v>332</v>
      </c>
      <c r="H135" s="217">
        <v>0.255</v>
      </c>
      <c r="I135" s="218"/>
      <c r="J135" s="219">
        <f>ROUND(I135*H135,2)</f>
        <v>0</v>
      </c>
      <c r="K135" s="215" t="s">
        <v>260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261</v>
      </c>
      <c r="AT135" s="224" t="s">
        <v>256</v>
      </c>
      <c r="AU135" s="224" t="s">
        <v>71</v>
      </c>
      <c r="AY135" s="18" t="s">
        <v>253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261</v>
      </c>
      <c r="BM135" s="224" t="s">
        <v>1280</v>
      </c>
    </row>
    <row r="136" s="14" customFormat="1">
      <c r="A136" s="14"/>
      <c r="B136" s="249"/>
      <c r="C136" s="250"/>
      <c r="D136" s="228" t="s">
        <v>263</v>
      </c>
      <c r="E136" s="251" t="s">
        <v>19</v>
      </c>
      <c r="F136" s="252" t="s">
        <v>373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263</v>
      </c>
      <c r="AU136" s="258" t="s">
        <v>71</v>
      </c>
      <c r="AV136" s="14" t="s">
        <v>78</v>
      </c>
      <c r="AW136" s="14" t="s">
        <v>32</v>
      </c>
      <c r="AX136" s="14" t="s">
        <v>71</v>
      </c>
      <c r="AY136" s="258" t="s">
        <v>253</v>
      </c>
    </row>
    <row r="137" s="13" customFormat="1">
      <c r="A137" s="13"/>
      <c r="B137" s="226"/>
      <c r="C137" s="227"/>
      <c r="D137" s="228" t="s">
        <v>263</v>
      </c>
      <c r="E137" s="229" t="s">
        <v>19</v>
      </c>
      <c r="F137" s="230" t="s">
        <v>1281</v>
      </c>
      <c r="G137" s="227"/>
      <c r="H137" s="231">
        <v>0.255</v>
      </c>
      <c r="I137" s="232"/>
      <c r="J137" s="227"/>
      <c r="K137" s="227"/>
      <c r="L137" s="233"/>
      <c r="M137" s="270"/>
      <c r="N137" s="271"/>
      <c r="O137" s="271"/>
      <c r="P137" s="271"/>
      <c r="Q137" s="271"/>
      <c r="R137" s="271"/>
      <c r="S137" s="271"/>
      <c r="T137" s="27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263</v>
      </c>
      <c r="AU137" s="237" t="s">
        <v>71</v>
      </c>
      <c r="AV137" s="13" t="s">
        <v>80</v>
      </c>
      <c r="AW137" s="13" t="s">
        <v>32</v>
      </c>
      <c r="AX137" s="13" t="s">
        <v>78</v>
      </c>
      <c r="AY137" s="237" t="s">
        <v>253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hN+F+WxClEaFMxwijsdy6KupqE6aW0H7adxYIj77hvojuhczc8SCjTdHG6nkkNNfTLtiLhqi2N33IAIak6hGpA==" hashValue="7ZOcdXDTQwKl58yOmeBe3EnoVUX5aUeZPnNWbE0xojlnnZ2JGZeBEe9aAoj0BENDzXVU0CBod3c62sTH/Tbdnw==" algorithmName="SHA-512" password="CC35"/>
  <autoFilter ref="C84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ROUND((SUM(BE85:BE133)),  2)</f>
        <v>0</v>
      </c>
      <c r="G35" s="39"/>
      <c r="H35" s="39"/>
      <c r="I35" s="158">
        <v>0.20999999999999999</v>
      </c>
      <c r="J35" s="157">
        <f>ROUND(((SUM(BE85:BE133))*I35),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ROUND((SUM(BF85:BF133)),  2)</f>
        <v>0</v>
      </c>
      <c r="G36" s="39"/>
      <c r="H36" s="39"/>
      <c r="I36" s="158">
        <v>0.14999999999999999</v>
      </c>
      <c r="J36" s="157">
        <f>ROUND(((SUM(BF85:BF133))*I36),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02.3 - SO 02.3 - km 424,300 - 424,630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02.3 - SO 02.3 - km 424,300 - 424,630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SUM(P86:P133)</f>
        <v>0</v>
      </c>
      <c r="Q85" s="97"/>
      <c r="R85" s="194">
        <f>SUM(R86:R133)</f>
        <v>4.07761</v>
      </c>
      <c r="S85" s="97"/>
      <c r="T85" s="195">
        <f>SUM(T86:T133)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SUM(BK86:BK133)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330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1283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1284</v>
      </c>
      <c r="G87" s="227"/>
      <c r="H87" s="231">
        <v>330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265</v>
      </c>
      <c r="F88" s="215" t="s">
        <v>266</v>
      </c>
      <c r="G88" s="216" t="s">
        <v>259</v>
      </c>
      <c r="H88" s="217">
        <v>386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1285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1286</v>
      </c>
      <c r="G89" s="227"/>
      <c r="H89" s="231">
        <v>386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73" t="s">
        <v>273</v>
      </c>
      <c r="E90" s="239" t="s">
        <v>1287</v>
      </c>
      <c r="F90" s="240" t="s">
        <v>1288</v>
      </c>
      <c r="G90" s="241" t="s">
        <v>259</v>
      </c>
      <c r="H90" s="242">
        <v>56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0.064979999999999996</v>
      </c>
      <c r="R90" s="222">
        <f>Q90*H90</f>
        <v>3.6388799999999999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1289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1290</v>
      </c>
      <c r="G91" s="227"/>
      <c r="H91" s="231">
        <v>56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37.8" customHeight="1">
      <c r="A92" s="39"/>
      <c r="B92" s="40"/>
      <c r="C92" s="213" t="s">
        <v>261</v>
      </c>
      <c r="D92" s="213" t="s">
        <v>256</v>
      </c>
      <c r="E92" s="214" t="s">
        <v>269</v>
      </c>
      <c r="F92" s="215" t="s">
        <v>270</v>
      </c>
      <c r="G92" s="216" t="s">
        <v>271</v>
      </c>
      <c r="H92" s="217">
        <v>1096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1291</v>
      </c>
    </row>
    <row r="93" s="2" customFormat="1" ht="16.5" customHeight="1">
      <c r="A93" s="39"/>
      <c r="B93" s="40"/>
      <c r="C93" s="238" t="s">
        <v>254</v>
      </c>
      <c r="D93" s="238" t="s">
        <v>273</v>
      </c>
      <c r="E93" s="239" t="s">
        <v>418</v>
      </c>
      <c r="F93" s="240" t="s">
        <v>419</v>
      </c>
      <c r="G93" s="241" t="s">
        <v>271</v>
      </c>
      <c r="H93" s="242">
        <v>1096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0.00018000000000000001</v>
      </c>
      <c r="R93" s="222">
        <f>Q93*H93</f>
        <v>0.19728000000000001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1292</v>
      </c>
    </row>
    <row r="94" s="2" customFormat="1" ht="37.8" customHeight="1">
      <c r="A94" s="39"/>
      <c r="B94" s="40"/>
      <c r="C94" s="213" t="s">
        <v>281</v>
      </c>
      <c r="D94" s="213" t="s">
        <v>256</v>
      </c>
      <c r="E94" s="214" t="s">
        <v>1293</v>
      </c>
      <c r="F94" s="215" t="s">
        <v>1294</v>
      </c>
      <c r="G94" s="216" t="s">
        <v>845</v>
      </c>
      <c r="H94" s="217">
        <v>110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1295</v>
      </c>
    </row>
    <row r="95" s="2" customFormat="1" ht="16.5" customHeight="1">
      <c r="A95" s="39"/>
      <c r="B95" s="40"/>
      <c r="C95" s="238" t="s">
        <v>285</v>
      </c>
      <c r="D95" s="238" t="s">
        <v>273</v>
      </c>
      <c r="E95" s="239" t="s">
        <v>638</v>
      </c>
      <c r="F95" s="240" t="s">
        <v>639</v>
      </c>
      <c r="G95" s="241" t="s">
        <v>271</v>
      </c>
      <c r="H95" s="242">
        <v>220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0.0010499999999999999</v>
      </c>
      <c r="R95" s="222">
        <f>Q95*H95</f>
        <v>0.23099999999999998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1296</v>
      </c>
    </row>
    <row r="96" s="2" customFormat="1" ht="37.8" customHeight="1">
      <c r="A96" s="39"/>
      <c r="B96" s="40"/>
      <c r="C96" s="213" t="s">
        <v>276</v>
      </c>
      <c r="D96" s="213" t="s">
        <v>256</v>
      </c>
      <c r="E96" s="214" t="s">
        <v>1297</v>
      </c>
      <c r="F96" s="215" t="s">
        <v>1298</v>
      </c>
      <c r="G96" s="216" t="s">
        <v>271</v>
      </c>
      <c r="H96" s="217">
        <v>110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1299</v>
      </c>
    </row>
    <row r="97" s="2" customFormat="1" ht="16.5" customHeight="1">
      <c r="A97" s="39"/>
      <c r="B97" s="40"/>
      <c r="C97" s="238" t="s">
        <v>293</v>
      </c>
      <c r="D97" s="238" t="s">
        <v>273</v>
      </c>
      <c r="E97" s="239" t="s">
        <v>848</v>
      </c>
      <c r="F97" s="240" t="s">
        <v>849</v>
      </c>
      <c r="G97" s="241" t="s">
        <v>271</v>
      </c>
      <c r="H97" s="242">
        <v>55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2.0000000000000002E-05</v>
      </c>
      <c r="R97" s="222">
        <f>Q97*H97</f>
        <v>0.0011000000000000001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1300</v>
      </c>
    </row>
    <row r="98" s="2" customFormat="1" ht="16.5" customHeight="1">
      <c r="A98" s="39"/>
      <c r="B98" s="40"/>
      <c r="C98" s="238" t="s">
        <v>224</v>
      </c>
      <c r="D98" s="238" t="s">
        <v>273</v>
      </c>
      <c r="E98" s="239" t="s">
        <v>851</v>
      </c>
      <c r="F98" s="240" t="s">
        <v>852</v>
      </c>
      <c r="G98" s="241" t="s">
        <v>271</v>
      </c>
      <c r="H98" s="242">
        <v>55</v>
      </c>
      <c r="I98" s="243"/>
      <c r="J98" s="244">
        <f>ROUND(I98*H98,2)</f>
        <v>0</v>
      </c>
      <c r="K98" s="240" t="s">
        <v>260</v>
      </c>
      <c r="L98" s="245"/>
      <c r="M98" s="246" t="s">
        <v>19</v>
      </c>
      <c r="N98" s="247" t="s">
        <v>42</v>
      </c>
      <c r="O98" s="85"/>
      <c r="P98" s="222">
        <f>O98*H98</f>
        <v>0</v>
      </c>
      <c r="Q98" s="222">
        <v>0.00017000000000000001</v>
      </c>
      <c r="R98" s="222">
        <f>Q98*H98</f>
        <v>0.0093500000000000007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276</v>
      </c>
      <c r="AT98" s="224" t="s">
        <v>273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1301</v>
      </c>
    </row>
    <row r="99" s="2" customFormat="1" ht="66.75" customHeight="1">
      <c r="A99" s="39"/>
      <c r="B99" s="40"/>
      <c r="C99" s="213" t="s">
        <v>302</v>
      </c>
      <c r="D99" s="213" t="s">
        <v>256</v>
      </c>
      <c r="E99" s="214" t="s">
        <v>573</v>
      </c>
      <c r="F99" s="215" t="s">
        <v>574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1302</v>
      </c>
    </row>
    <row r="100" s="2" customFormat="1" ht="62.7" customHeight="1">
      <c r="A100" s="39"/>
      <c r="B100" s="40"/>
      <c r="C100" s="213" t="s">
        <v>306</v>
      </c>
      <c r="D100" s="213" t="s">
        <v>256</v>
      </c>
      <c r="E100" s="214" t="s">
        <v>294</v>
      </c>
      <c r="F100" s="215" t="s">
        <v>295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1303</v>
      </c>
    </row>
    <row r="101" s="2" customFormat="1" ht="62.7" customHeight="1">
      <c r="A101" s="39"/>
      <c r="B101" s="40"/>
      <c r="C101" s="213" t="s">
        <v>310</v>
      </c>
      <c r="D101" s="213" t="s">
        <v>256</v>
      </c>
      <c r="E101" s="214" t="s">
        <v>384</v>
      </c>
      <c r="F101" s="215" t="s">
        <v>385</v>
      </c>
      <c r="G101" s="216" t="s">
        <v>288</v>
      </c>
      <c r="H101" s="217">
        <v>1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1304</v>
      </c>
    </row>
    <row r="102" s="2" customFormat="1" ht="55.5" customHeight="1">
      <c r="A102" s="39"/>
      <c r="B102" s="40"/>
      <c r="C102" s="213" t="s">
        <v>315</v>
      </c>
      <c r="D102" s="213" t="s">
        <v>256</v>
      </c>
      <c r="E102" s="214" t="s">
        <v>286</v>
      </c>
      <c r="F102" s="215" t="s">
        <v>287</v>
      </c>
      <c r="G102" s="216" t="s">
        <v>288</v>
      </c>
      <c r="H102" s="217">
        <v>5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1305</v>
      </c>
    </row>
    <row r="103" s="2" customFormat="1" ht="37.8" customHeight="1">
      <c r="A103" s="39"/>
      <c r="B103" s="40"/>
      <c r="C103" s="213" t="s">
        <v>8</v>
      </c>
      <c r="D103" s="213" t="s">
        <v>256</v>
      </c>
      <c r="E103" s="214" t="s">
        <v>297</v>
      </c>
      <c r="F103" s="215" t="s">
        <v>298</v>
      </c>
      <c r="G103" s="216" t="s">
        <v>259</v>
      </c>
      <c r="H103" s="217">
        <v>916</v>
      </c>
      <c r="I103" s="218"/>
      <c r="J103" s="219">
        <f>ROUND(I103*H103,2)</f>
        <v>0</v>
      </c>
      <c r="K103" s="215" t="s">
        <v>299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1306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1307</v>
      </c>
      <c r="G104" s="227"/>
      <c r="H104" s="231">
        <v>916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49.05" customHeight="1">
      <c r="A105" s="39"/>
      <c r="B105" s="40"/>
      <c r="C105" s="213" t="s">
        <v>323</v>
      </c>
      <c r="D105" s="213" t="s">
        <v>256</v>
      </c>
      <c r="E105" s="214" t="s">
        <v>303</v>
      </c>
      <c r="F105" s="215" t="s">
        <v>304</v>
      </c>
      <c r="G105" s="216" t="s">
        <v>288</v>
      </c>
      <c r="H105" s="217">
        <v>2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1308</v>
      </c>
    </row>
    <row r="106" s="2" customFormat="1" ht="49.05" customHeight="1">
      <c r="A106" s="39"/>
      <c r="B106" s="40"/>
      <c r="C106" s="213" t="s">
        <v>329</v>
      </c>
      <c r="D106" s="213" t="s">
        <v>256</v>
      </c>
      <c r="E106" s="214" t="s">
        <v>307</v>
      </c>
      <c r="F106" s="215" t="s">
        <v>308</v>
      </c>
      <c r="G106" s="216" t="s">
        <v>288</v>
      </c>
      <c r="H106" s="217">
        <v>2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1309</v>
      </c>
    </row>
    <row r="107" s="2" customFormat="1" ht="33" customHeight="1">
      <c r="A107" s="39"/>
      <c r="B107" s="40"/>
      <c r="C107" s="213" t="s">
        <v>336</v>
      </c>
      <c r="D107" s="213" t="s">
        <v>256</v>
      </c>
      <c r="E107" s="214" t="s">
        <v>311</v>
      </c>
      <c r="F107" s="215" t="s">
        <v>312</v>
      </c>
      <c r="G107" s="216" t="s">
        <v>271</v>
      </c>
      <c r="H107" s="217">
        <v>8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1310</v>
      </c>
    </row>
    <row r="108" s="2" customFormat="1" ht="16.5" customHeight="1">
      <c r="A108" s="39"/>
      <c r="B108" s="40"/>
      <c r="C108" s="213" t="s">
        <v>345</v>
      </c>
      <c r="D108" s="213" t="s">
        <v>256</v>
      </c>
      <c r="E108" s="214" t="s">
        <v>316</v>
      </c>
      <c r="F108" s="215" t="s">
        <v>317</v>
      </c>
      <c r="G108" s="216" t="s">
        <v>271</v>
      </c>
      <c r="H108" s="217">
        <v>8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1311</v>
      </c>
    </row>
    <row r="109" s="2" customFormat="1" ht="24.15" customHeight="1">
      <c r="A109" s="39"/>
      <c r="B109" s="40"/>
      <c r="C109" s="213" t="s">
        <v>350</v>
      </c>
      <c r="D109" s="213" t="s">
        <v>256</v>
      </c>
      <c r="E109" s="214" t="s">
        <v>319</v>
      </c>
      <c r="F109" s="215" t="s">
        <v>320</v>
      </c>
      <c r="G109" s="216" t="s">
        <v>271</v>
      </c>
      <c r="H109" s="217">
        <v>92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1312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1313</v>
      </c>
      <c r="G110" s="227"/>
      <c r="H110" s="231">
        <v>92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78" customHeight="1">
      <c r="A111" s="39"/>
      <c r="B111" s="40"/>
      <c r="C111" s="213" t="s">
        <v>7</v>
      </c>
      <c r="D111" s="274" t="s">
        <v>256</v>
      </c>
      <c r="E111" s="214" t="s">
        <v>602</v>
      </c>
      <c r="F111" s="215" t="s">
        <v>603</v>
      </c>
      <c r="G111" s="216" t="s">
        <v>332</v>
      </c>
      <c r="H111" s="217">
        <v>3.6389999999999998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1314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334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1315</v>
      </c>
      <c r="G113" s="227"/>
      <c r="H113" s="231">
        <v>3.6389999999999998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90" customHeight="1">
      <c r="A114" s="39"/>
      <c r="B114" s="40"/>
      <c r="C114" s="213" t="s">
        <v>359</v>
      </c>
      <c r="D114" s="274" t="s">
        <v>256</v>
      </c>
      <c r="E114" s="214" t="s">
        <v>964</v>
      </c>
      <c r="F114" s="215" t="s">
        <v>965</v>
      </c>
      <c r="G114" s="216" t="s">
        <v>332</v>
      </c>
      <c r="H114" s="217">
        <v>382.09500000000003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313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313</v>
      </c>
      <c r="BM114" s="224" t="s">
        <v>1316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334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1317</v>
      </c>
      <c r="G116" s="227"/>
      <c r="H116" s="231">
        <v>382.09500000000003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44.25" customHeight="1">
      <c r="A117" s="39"/>
      <c r="B117" s="40"/>
      <c r="C117" s="213" t="s">
        <v>365</v>
      </c>
      <c r="D117" s="248" t="s">
        <v>256</v>
      </c>
      <c r="E117" s="214" t="s">
        <v>337</v>
      </c>
      <c r="F117" s="215" t="s">
        <v>338</v>
      </c>
      <c r="G117" s="216" t="s">
        <v>332</v>
      </c>
      <c r="H117" s="217">
        <v>27.032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1318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334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71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4" customFormat="1">
      <c r="A119" s="14"/>
      <c r="B119" s="249"/>
      <c r="C119" s="250"/>
      <c r="D119" s="228" t="s">
        <v>263</v>
      </c>
      <c r="E119" s="251" t="s">
        <v>19</v>
      </c>
      <c r="F119" s="252" t="s">
        <v>342</v>
      </c>
      <c r="G119" s="250"/>
      <c r="H119" s="251" t="s">
        <v>19</v>
      </c>
      <c r="I119" s="253"/>
      <c r="J119" s="250"/>
      <c r="K119" s="250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263</v>
      </c>
      <c r="AU119" s="258" t="s">
        <v>71</v>
      </c>
      <c r="AV119" s="14" t="s">
        <v>78</v>
      </c>
      <c r="AW119" s="14" t="s">
        <v>32</v>
      </c>
      <c r="AX119" s="14" t="s">
        <v>71</v>
      </c>
      <c r="AY119" s="258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1319</v>
      </c>
      <c r="G120" s="227"/>
      <c r="H120" s="231">
        <v>27.032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62.7" customHeight="1">
      <c r="A121" s="39"/>
      <c r="B121" s="40"/>
      <c r="C121" s="213" t="s">
        <v>369</v>
      </c>
      <c r="D121" s="213" t="s">
        <v>256</v>
      </c>
      <c r="E121" s="214" t="s">
        <v>351</v>
      </c>
      <c r="F121" s="215" t="s">
        <v>352</v>
      </c>
      <c r="G121" s="216" t="s">
        <v>332</v>
      </c>
      <c r="H121" s="217">
        <v>27.032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1320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342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1319</v>
      </c>
      <c r="G123" s="227"/>
      <c r="H123" s="231">
        <v>27.032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55.5" customHeight="1">
      <c r="A124" s="39"/>
      <c r="B124" s="40"/>
      <c r="C124" s="213" t="s">
        <v>468</v>
      </c>
      <c r="D124" s="213" t="s">
        <v>256</v>
      </c>
      <c r="E124" s="214" t="s">
        <v>360</v>
      </c>
      <c r="F124" s="215" t="s">
        <v>361</v>
      </c>
      <c r="G124" s="216" t="s">
        <v>332</v>
      </c>
      <c r="H124" s="217">
        <v>0.19700000000000001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1321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1322</v>
      </c>
      <c r="G125" s="227"/>
      <c r="H125" s="231">
        <v>0.19700000000000001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49.05" customHeight="1">
      <c r="A126" s="39"/>
      <c r="B126" s="40"/>
      <c r="C126" s="213" t="s">
        <v>472</v>
      </c>
      <c r="D126" s="213" t="s">
        <v>256</v>
      </c>
      <c r="E126" s="214" t="s">
        <v>366</v>
      </c>
      <c r="F126" s="215" t="s">
        <v>367</v>
      </c>
      <c r="G126" s="216" t="s">
        <v>332</v>
      </c>
      <c r="H126" s="217">
        <v>0.19700000000000001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1323</v>
      </c>
    </row>
    <row r="127" s="2" customFormat="1" ht="55.5" customHeight="1">
      <c r="A127" s="39"/>
      <c r="B127" s="40"/>
      <c r="C127" s="213" t="s">
        <v>474</v>
      </c>
      <c r="D127" s="213" t="s">
        <v>256</v>
      </c>
      <c r="E127" s="214" t="s">
        <v>354</v>
      </c>
      <c r="F127" s="215" t="s">
        <v>355</v>
      </c>
      <c r="G127" s="216" t="s">
        <v>332</v>
      </c>
      <c r="H127" s="217">
        <v>0.24099999999999999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1324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357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1325</v>
      </c>
      <c r="G129" s="227"/>
      <c r="H129" s="231">
        <v>0.24099999999999999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71</v>
      </c>
      <c r="AY129" s="237" t="s">
        <v>253</v>
      </c>
    </row>
    <row r="130" s="15" customFormat="1">
      <c r="A130" s="15"/>
      <c r="B130" s="259"/>
      <c r="C130" s="260"/>
      <c r="D130" s="228" t="s">
        <v>263</v>
      </c>
      <c r="E130" s="261" t="s">
        <v>19</v>
      </c>
      <c r="F130" s="262" t="s">
        <v>344</v>
      </c>
      <c r="G130" s="260"/>
      <c r="H130" s="263">
        <v>0.24099999999999999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263</v>
      </c>
      <c r="AU130" s="269" t="s">
        <v>71</v>
      </c>
      <c r="AV130" s="15" t="s">
        <v>261</v>
      </c>
      <c r="AW130" s="15" t="s">
        <v>32</v>
      </c>
      <c r="AX130" s="15" t="s">
        <v>78</v>
      </c>
      <c r="AY130" s="269" t="s">
        <v>253</v>
      </c>
    </row>
    <row r="131" s="2" customFormat="1" ht="78" customHeight="1">
      <c r="A131" s="39"/>
      <c r="B131" s="40"/>
      <c r="C131" s="213" t="s">
        <v>476</v>
      </c>
      <c r="D131" s="213" t="s">
        <v>256</v>
      </c>
      <c r="E131" s="214" t="s">
        <v>370</v>
      </c>
      <c r="F131" s="215" t="s">
        <v>371</v>
      </c>
      <c r="G131" s="216" t="s">
        <v>332</v>
      </c>
      <c r="H131" s="217">
        <v>0.438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1326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373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1327</v>
      </c>
      <c r="G133" s="227"/>
      <c r="H133" s="231">
        <v>0.438</v>
      </c>
      <c r="I133" s="232"/>
      <c r="J133" s="227"/>
      <c r="K133" s="227"/>
      <c r="L133" s="233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rPlxccLVsx/VedN/3AabfD3am1dGYCDwsafI/TJ/KLZ3u+nWERRCjSq5uz4YBp6hx7kEn8U0puvjygbh5151wg==" hashValue="Ytidl9wT84VtIXx+AA6YttIgd+O0L/MeUMhDPjiTl1OzuRnOVIPMyh6MbtMVj++XAOzYr4liXS2YNWaUvFTZZA==" algorithmName="SHA-512" password="CC35"/>
  <autoFilter ref="C84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1328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ROUND((SUM(BE85:BE151)),  2)</f>
        <v>0</v>
      </c>
      <c r="G35" s="39"/>
      <c r="H35" s="39"/>
      <c r="I35" s="158">
        <v>0.20999999999999999</v>
      </c>
      <c r="J35" s="157">
        <f>ROUND(((SUM(BE85:BE151))*I35),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ROUND((SUM(BF85:BF151)),  2)</f>
        <v>0</v>
      </c>
      <c r="G36" s="39"/>
      <c r="H36" s="39"/>
      <c r="I36" s="158">
        <v>0.14999999999999999</v>
      </c>
      <c r="J36" s="157">
        <f>ROUND(((SUM(BF85:BF151))*I36),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ROUND((SUM(BH85:BH151)),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02.4 - SO 02.4 - km 425,300 - 425,600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02.4 - SO 02.4 - km 425,300 - 425,600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SUM(P86:P151)</f>
        <v>0</v>
      </c>
      <c r="Q85" s="97"/>
      <c r="R85" s="194">
        <f>SUM(R86:R151)</f>
        <v>10.18873</v>
      </c>
      <c r="S85" s="97"/>
      <c r="T85" s="195">
        <f>SUM(T86:T151)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SUM(BK86:BK151)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630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1329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1330</v>
      </c>
      <c r="G87" s="227"/>
      <c r="H87" s="231">
        <v>330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71</v>
      </c>
      <c r="AY87" s="237" t="s">
        <v>253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1331</v>
      </c>
      <c r="G88" s="227"/>
      <c r="H88" s="231">
        <v>300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71</v>
      </c>
      <c r="AY88" s="237" t="s">
        <v>253</v>
      </c>
    </row>
    <row r="89" s="15" customFormat="1">
      <c r="A89" s="15"/>
      <c r="B89" s="259"/>
      <c r="C89" s="260"/>
      <c r="D89" s="228" t="s">
        <v>263</v>
      </c>
      <c r="E89" s="261" t="s">
        <v>19</v>
      </c>
      <c r="F89" s="262" t="s">
        <v>344</v>
      </c>
      <c r="G89" s="260"/>
      <c r="H89" s="263">
        <v>630</v>
      </c>
      <c r="I89" s="264"/>
      <c r="J89" s="260"/>
      <c r="K89" s="260"/>
      <c r="L89" s="265"/>
      <c r="M89" s="266"/>
      <c r="N89" s="267"/>
      <c r="O89" s="267"/>
      <c r="P89" s="267"/>
      <c r="Q89" s="267"/>
      <c r="R89" s="267"/>
      <c r="S89" s="267"/>
      <c r="T89" s="268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9" t="s">
        <v>263</v>
      </c>
      <c r="AU89" s="269" t="s">
        <v>71</v>
      </c>
      <c r="AV89" s="15" t="s">
        <v>261</v>
      </c>
      <c r="AW89" s="15" t="s">
        <v>32</v>
      </c>
      <c r="AX89" s="15" t="s">
        <v>78</v>
      </c>
      <c r="AY89" s="269" t="s">
        <v>253</v>
      </c>
    </row>
    <row r="90" s="2" customFormat="1" ht="55.5" customHeight="1">
      <c r="A90" s="39"/>
      <c r="B90" s="40"/>
      <c r="C90" s="213" t="s">
        <v>80</v>
      </c>
      <c r="D90" s="213" t="s">
        <v>256</v>
      </c>
      <c r="E90" s="214" t="s">
        <v>1244</v>
      </c>
      <c r="F90" s="215" t="s">
        <v>1245</v>
      </c>
      <c r="G90" s="216" t="s">
        <v>259</v>
      </c>
      <c r="H90" s="217">
        <v>8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1332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1333</v>
      </c>
      <c r="G91" s="227"/>
      <c r="H91" s="231">
        <v>8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37.8" customHeight="1">
      <c r="A92" s="39"/>
      <c r="B92" s="40"/>
      <c r="C92" s="213" t="s">
        <v>268</v>
      </c>
      <c r="D92" s="213" t="s">
        <v>256</v>
      </c>
      <c r="E92" s="214" t="s">
        <v>269</v>
      </c>
      <c r="F92" s="215" t="s">
        <v>270</v>
      </c>
      <c r="G92" s="216" t="s">
        <v>271</v>
      </c>
      <c r="H92" s="217">
        <v>1096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1334</v>
      </c>
    </row>
    <row r="93" s="2" customFormat="1" ht="16.5" customHeight="1">
      <c r="A93" s="39"/>
      <c r="B93" s="40"/>
      <c r="C93" s="238" t="s">
        <v>261</v>
      </c>
      <c r="D93" s="238" t="s">
        <v>273</v>
      </c>
      <c r="E93" s="239" t="s">
        <v>418</v>
      </c>
      <c r="F93" s="240" t="s">
        <v>419</v>
      </c>
      <c r="G93" s="241" t="s">
        <v>271</v>
      </c>
      <c r="H93" s="242">
        <v>1096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0.00018000000000000001</v>
      </c>
      <c r="R93" s="222">
        <f>Q93*H93</f>
        <v>0.19728000000000001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1335</v>
      </c>
    </row>
    <row r="94" s="2" customFormat="1" ht="37.8" customHeight="1">
      <c r="A94" s="39"/>
      <c r="B94" s="40"/>
      <c r="C94" s="213" t="s">
        <v>254</v>
      </c>
      <c r="D94" s="213" t="s">
        <v>256</v>
      </c>
      <c r="E94" s="214" t="s">
        <v>1293</v>
      </c>
      <c r="F94" s="215" t="s">
        <v>1294</v>
      </c>
      <c r="G94" s="216" t="s">
        <v>845</v>
      </c>
      <c r="H94" s="217">
        <v>110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1336</v>
      </c>
    </row>
    <row r="95" s="2" customFormat="1" ht="16.5" customHeight="1">
      <c r="A95" s="39"/>
      <c r="B95" s="40"/>
      <c r="C95" s="238" t="s">
        <v>281</v>
      </c>
      <c r="D95" s="238" t="s">
        <v>273</v>
      </c>
      <c r="E95" s="239" t="s">
        <v>638</v>
      </c>
      <c r="F95" s="240" t="s">
        <v>639</v>
      </c>
      <c r="G95" s="241" t="s">
        <v>271</v>
      </c>
      <c r="H95" s="242">
        <v>220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0.0010499999999999999</v>
      </c>
      <c r="R95" s="222">
        <f>Q95*H95</f>
        <v>0.23099999999999998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1337</v>
      </c>
    </row>
    <row r="96" s="2" customFormat="1" ht="37.8" customHeight="1">
      <c r="A96" s="39"/>
      <c r="B96" s="40"/>
      <c r="C96" s="213" t="s">
        <v>285</v>
      </c>
      <c r="D96" s="213" t="s">
        <v>256</v>
      </c>
      <c r="E96" s="214" t="s">
        <v>1297</v>
      </c>
      <c r="F96" s="215" t="s">
        <v>1298</v>
      </c>
      <c r="G96" s="216" t="s">
        <v>271</v>
      </c>
      <c r="H96" s="217">
        <v>110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1338</v>
      </c>
    </row>
    <row r="97" s="2" customFormat="1" ht="16.5" customHeight="1">
      <c r="A97" s="39"/>
      <c r="B97" s="40"/>
      <c r="C97" s="238" t="s">
        <v>276</v>
      </c>
      <c r="D97" s="238" t="s">
        <v>273</v>
      </c>
      <c r="E97" s="239" t="s">
        <v>848</v>
      </c>
      <c r="F97" s="240" t="s">
        <v>849</v>
      </c>
      <c r="G97" s="241" t="s">
        <v>271</v>
      </c>
      <c r="H97" s="242">
        <v>55</v>
      </c>
      <c r="I97" s="243"/>
      <c r="J97" s="244">
        <f>ROUND(I97*H97,2)</f>
        <v>0</v>
      </c>
      <c r="K97" s="240" t="s">
        <v>260</v>
      </c>
      <c r="L97" s="245"/>
      <c r="M97" s="246" t="s">
        <v>19</v>
      </c>
      <c r="N97" s="247" t="s">
        <v>42</v>
      </c>
      <c r="O97" s="85"/>
      <c r="P97" s="222">
        <f>O97*H97</f>
        <v>0</v>
      </c>
      <c r="Q97" s="222">
        <v>2.0000000000000002E-05</v>
      </c>
      <c r="R97" s="222">
        <f>Q97*H97</f>
        <v>0.0011000000000000001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276</v>
      </c>
      <c r="AT97" s="224" t="s">
        <v>273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1339</v>
      </c>
    </row>
    <row r="98" s="2" customFormat="1" ht="16.5" customHeight="1">
      <c r="A98" s="39"/>
      <c r="B98" s="40"/>
      <c r="C98" s="238" t="s">
        <v>293</v>
      </c>
      <c r="D98" s="238" t="s">
        <v>273</v>
      </c>
      <c r="E98" s="239" t="s">
        <v>851</v>
      </c>
      <c r="F98" s="240" t="s">
        <v>852</v>
      </c>
      <c r="G98" s="241" t="s">
        <v>271</v>
      </c>
      <c r="H98" s="242">
        <v>55</v>
      </c>
      <c r="I98" s="243"/>
      <c r="J98" s="244">
        <f>ROUND(I98*H98,2)</f>
        <v>0</v>
      </c>
      <c r="K98" s="240" t="s">
        <v>260</v>
      </c>
      <c r="L98" s="245"/>
      <c r="M98" s="246" t="s">
        <v>19</v>
      </c>
      <c r="N98" s="247" t="s">
        <v>42</v>
      </c>
      <c r="O98" s="85"/>
      <c r="P98" s="222">
        <f>O98*H98</f>
        <v>0</v>
      </c>
      <c r="Q98" s="222">
        <v>0.00017000000000000001</v>
      </c>
      <c r="R98" s="222">
        <f>Q98*H98</f>
        <v>0.0093500000000000007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276</v>
      </c>
      <c r="AT98" s="224" t="s">
        <v>273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1340</v>
      </c>
    </row>
    <row r="99" s="2" customFormat="1" ht="66.75" customHeight="1">
      <c r="A99" s="39"/>
      <c r="B99" s="40"/>
      <c r="C99" s="213" t="s">
        <v>224</v>
      </c>
      <c r="D99" s="213" t="s">
        <v>256</v>
      </c>
      <c r="E99" s="214" t="s">
        <v>573</v>
      </c>
      <c r="F99" s="215" t="s">
        <v>574</v>
      </c>
      <c r="G99" s="216" t="s">
        <v>288</v>
      </c>
      <c r="H99" s="217">
        <v>1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1341</v>
      </c>
    </row>
    <row r="100" s="2" customFormat="1" ht="62.7" customHeight="1">
      <c r="A100" s="39"/>
      <c r="B100" s="40"/>
      <c r="C100" s="213" t="s">
        <v>302</v>
      </c>
      <c r="D100" s="213" t="s">
        <v>256</v>
      </c>
      <c r="E100" s="214" t="s">
        <v>294</v>
      </c>
      <c r="F100" s="215" t="s">
        <v>295</v>
      </c>
      <c r="G100" s="216" t="s">
        <v>288</v>
      </c>
      <c r="H100" s="217">
        <v>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1342</v>
      </c>
    </row>
    <row r="101" s="2" customFormat="1" ht="62.7" customHeight="1">
      <c r="A101" s="39"/>
      <c r="B101" s="40"/>
      <c r="C101" s="213" t="s">
        <v>306</v>
      </c>
      <c r="D101" s="213" t="s">
        <v>256</v>
      </c>
      <c r="E101" s="214" t="s">
        <v>384</v>
      </c>
      <c r="F101" s="215" t="s">
        <v>385</v>
      </c>
      <c r="G101" s="216" t="s">
        <v>288</v>
      </c>
      <c r="H101" s="217">
        <v>1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1343</v>
      </c>
    </row>
    <row r="102" s="2" customFormat="1" ht="55.5" customHeight="1">
      <c r="A102" s="39"/>
      <c r="B102" s="40"/>
      <c r="C102" s="213" t="s">
        <v>310</v>
      </c>
      <c r="D102" s="213" t="s">
        <v>256</v>
      </c>
      <c r="E102" s="214" t="s">
        <v>286</v>
      </c>
      <c r="F102" s="215" t="s">
        <v>287</v>
      </c>
      <c r="G102" s="216" t="s">
        <v>288</v>
      </c>
      <c r="H102" s="217">
        <v>3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1344</v>
      </c>
    </row>
    <row r="103" s="2" customFormat="1" ht="55.5" customHeight="1">
      <c r="A103" s="39"/>
      <c r="B103" s="40"/>
      <c r="C103" s="213" t="s">
        <v>315</v>
      </c>
      <c r="D103" s="213" t="s">
        <v>256</v>
      </c>
      <c r="E103" s="214" t="s">
        <v>290</v>
      </c>
      <c r="F103" s="215" t="s">
        <v>291</v>
      </c>
      <c r="G103" s="216" t="s">
        <v>288</v>
      </c>
      <c r="H103" s="217">
        <v>1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1345</v>
      </c>
    </row>
    <row r="104" s="2" customFormat="1" ht="37.8" customHeight="1">
      <c r="A104" s="39"/>
      <c r="B104" s="40"/>
      <c r="C104" s="213" t="s">
        <v>8</v>
      </c>
      <c r="D104" s="213" t="s">
        <v>256</v>
      </c>
      <c r="E104" s="214" t="s">
        <v>297</v>
      </c>
      <c r="F104" s="215" t="s">
        <v>298</v>
      </c>
      <c r="G104" s="216" t="s">
        <v>259</v>
      </c>
      <c r="H104" s="217">
        <v>830</v>
      </c>
      <c r="I104" s="218"/>
      <c r="J104" s="219">
        <f>ROUND(I104*H104,2)</f>
        <v>0</v>
      </c>
      <c r="K104" s="215" t="s">
        <v>299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1346</v>
      </c>
    </row>
    <row r="105" s="13" customFormat="1">
      <c r="A105" s="13"/>
      <c r="B105" s="226"/>
      <c r="C105" s="227"/>
      <c r="D105" s="228" t="s">
        <v>263</v>
      </c>
      <c r="E105" s="229" t="s">
        <v>19</v>
      </c>
      <c r="F105" s="230" t="s">
        <v>1347</v>
      </c>
      <c r="G105" s="227"/>
      <c r="H105" s="231">
        <v>830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263</v>
      </c>
      <c r="AU105" s="237" t="s">
        <v>71</v>
      </c>
      <c r="AV105" s="13" t="s">
        <v>80</v>
      </c>
      <c r="AW105" s="13" t="s">
        <v>32</v>
      </c>
      <c r="AX105" s="13" t="s">
        <v>78</v>
      </c>
      <c r="AY105" s="237" t="s">
        <v>253</v>
      </c>
    </row>
    <row r="106" s="2" customFormat="1" ht="49.05" customHeight="1">
      <c r="A106" s="39"/>
      <c r="B106" s="40"/>
      <c r="C106" s="213" t="s">
        <v>323</v>
      </c>
      <c r="D106" s="213" t="s">
        <v>256</v>
      </c>
      <c r="E106" s="214" t="s">
        <v>303</v>
      </c>
      <c r="F106" s="215" t="s">
        <v>304</v>
      </c>
      <c r="G106" s="216" t="s">
        <v>288</v>
      </c>
      <c r="H106" s="217">
        <v>4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1348</v>
      </c>
    </row>
    <row r="107" s="2" customFormat="1" ht="101.25" customHeight="1">
      <c r="A107" s="39"/>
      <c r="B107" s="40"/>
      <c r="C107" s="213" t="s">
        <v>329</v>
      </c>
      <c r="D107" s="213" t="s">
        <v>256</v>
      </c>
      <c r="E107" s="214" t="s">
        <v>484</v>
      </c>
      <c r="F107" s="215" t="s">
        <v>485</v>
      </c>
      <c r="G107" s="216" t="s">
        <v>486</v>
      </c>
      <c r="H107" s="217">
        <v>6.5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1349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1350</v>
      </c>
      <c r="G108" s="227"/>
      <c r="H108" s="231">
        <v>6.5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78</v>
      </c>
      <c r="AY108" s="237" t="s">
        <v>253</v>
      </c>
    </row>
    <row r="109" s="2" customFormat="1" ht="16.5" customHeight="1">
      <c r="A109" s="39"/>
      <c r="B109" s="40"/>
      <c r="C109" s="238" t="s">
        <v>336</v>
      </c>
      <c r="D109" s="238" t="s">
        <v>273</v>
      </c>
      <c r="E109" s="239" t="s">
        <v>491</v>
      </c>
      <c r="F109" s="240" t="s">
        <v>492</v>
      </c>
      <c r="G109" s="241" t="s">
        <v>332</v>
      </c>
      <c r="H109" s="242">
        <v>9.75</v>
      </c>
      <c r="I109" s="243"/>
      <c r="J109" s="244">
        <f>ROUND(I109*H109,2)</f>
        <v>0</v>
      </c>
      <c r="K109" s="240" t="s">
        <v>260</v>
      </c>
      <c r="L109" s="245"/>
      <c r="M109" s="246" t="s">
        <v>19</v>
      </c>
      <c r="N109" s="247" t="s">
        <v>42</v>
      </c>
      <c r="O109" s="85"/>
      <c r="P109" s="222">
        <f>O109*H109</f>
        <v>0</v>
      </c>
      <c r="Q109" s="222">
        <v>1</v>
      </c>
      <c r="R109" s="222">
        <f>Q109*H109</f>
        <v>9.75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276</v>
      </c>
      <c r="AT109" s="224" t="s">
        <v>273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1351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1352</v>
      </c>
      <c r="G110" s="227"/>
      <c r="H110" s="231">
        <v>9.75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33" customHeight="1">
      <c r="A111" s="39"/>
      <c r="B111" s="40"/>
      <c r="C111" s="213" t="s">
        <v>345</v>
      </c>
      <c r="D111" s="213" t="s">
        <v>256</v>
      </c>
      <c r="E111" s="214" t="s">
        <v>311</v>
      </c>
      <c r="F111" s="215" t="s">
        <v>312</v>
      </c>
      <c r="G111" s="216" t="s">
        <v>271</v>
      </c>
      <c r="H111" s="217">
        <v>8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1353</v>
      </c>
    </row>
    <row r="112" s="2" customFormat="1" ht="16.5" customHeight="1">
      <c r="A112" s="39"/>
      <c r="B112" s="40"/>
      <c r="C112" s="213" t="s">
        <v>350</v>
      </c>
      <c r="D112" s="213" t="s">
        <v>256</v>
      </c>
      <c r="E112" s="214" t="s">
        <v>316</v>
      </c>
      <c r="F112" s="215" t="s">
        <v>317</v>
      </c>
      <c r="G112" s="216" t="s">
        <v>271</v>
      </c>
      <c r="H112" s="217">
        <v>8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313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313</v>
      </c>
      <c r="BM112" s="224" t="s">
        <v>1354</v>
      </c>
    </row>
    <row r="113" s="2" customFormat="1" ht="24.15" customHeight="1">
      <c r="A113" s="39"/>
      <c r="B113" s="40"/>
      <c r="C113" s="213" t="s">
        <v>7</v>
      </c>
      <c r="D113" s="213" t="s">
        <v>256</v>
      </c>
      <c r="E113" s="214" t="s">
        <v>319</v>
      </c>
      <c r="F113" s="215" t="s">
        <v>320</v>
      </c>
      <c r="G113" s="216" t="s">
        <v>271</v>
      </c>
      <c r="H113" s="217">
        <v>90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1355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1356</v>
      </c>
      <c r="G114" s="227"/>
      <c r="H114" s="231">
        <v>90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16.5" customHeight="1">
      <c r="A115" s="39"/>
      <c r="B115" s="40"/>
      <c r="C115" s="213" t="s">
        <v>359</v>
      </c>
      <c r="D115" s="213" t="s">
        <v>256</v>
      </c>
      <c r="E115" s="214" t="s">
        <v>324</v>
      </c>
      <c r="F115" s="215" t="s">
        <v>325</v>
      </c>
      <c r="G115" s="216" t="s">
        <v>326</v>
      </c>
      <c r="H115" s="217">
        <v>0.63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1357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1358</v>
      </c>
      <c r="G116" s="227"/>
      <c r="H116" s="231">
        <v>0.33000000000000002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71</v>
      </c>
      <c r="AY116" s="237" t="s">
        <v>253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1359</v>
      </c>
      <c r="G117" s="227"/>
      <c r="H117" s="231">
        <v>0.29999999999999999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5" customFormat="1">
      <c r="A118" s="15"/>
      <c r="B118" s="259"/>
      <c r="C118" s="260"/>
      <c r="D118" s="228" t="s">
        <v>263</v>
      </c>
      <c r="E118" s="261" t="s">
        <v>19</v>
      </c>
      <c r="F118" s="262" t="s">
        <v>344</v>
      </c>
      <c r="G118" s="260"/>
      <c r="H118" s="263">
        <v>0.63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263</v>
      </c>
      <c r="AU118" s="269" t="s">
        <v>71</v>
      </c>
      <c r="AV118" s="15" t="s">
        <v>261</v>
      </c>
      <c r="AW118" s="15" t="s">
        <v>32</v>
      </c>
      <c r="AX118" s="15" t="s">
        <v>78</v>
      </c>
      <c r="AY118" s="269" t="s">
        <v>253</v>
      </c>
    </row>
    <row r="119" s="2" customFormat="1" ht="24.15" customHeight="1">
      <c r="A119" s="39"/>
      <c r="B119" s="40"/>
      <c r="C119" s="213" t="s">
        <v>365</v>
      </c>
      <c r="D119" s="213" t="s">
        <v>256</v>
      </c>
      <c r="E119" s="214" t="s">
        <v>330</v>
      </c>
      <c r="F119" s="215" t="s">
        <v>331</v>
      </c>
      <c r="G119" s="216" t="s">
        <v>332</v>
      </c>
      <c r="H119" s="217">
        <v>21.611000000000001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1360</v>
      </c>
    </row>
    <row r="120" s="14" customFormat="1">
      <c r="A120" s="14"/>
      <c r="B120" s="249"/>
      <c r="C120" s="250"/>
      <c r="D120" s="228" t="s">
        <v>263</v>
      </c>
      <c r="E120" s="251" t="s">
        <v>19</v>
      </c>
      <c r="F120" s="252" t="s">
        <v>340</v>
      </c>
      <c r="G120" s="250"/>
      <c r="H120" s="251" t="s">
        <v>19</v>
      </c>
      <c r="I120" s="253"/>
      <c r="J120" s="250"/>
      <c r="K120" s="250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263</v>
      </c>
      <c r="AU120" s="258" t="s">
        <v>71</v>
      </c>
      <c r="AV120" s="14" t="s">
        <v>78</v>
      </c>
      <c r="AW120" s="14" t="s">
        <v>32</v>
      </c>
      <c r="AX120" s="14" t="s">
        <v>71</v>
      </c>
      <c r="AY120" s="258" t="s">
        <v>253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1361</v>
      </c>
      <c r="G121" s="227"/>
      <c r="H121" s="231">
        <v>21.611000000000001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44.25" customHeight="1">
      <c r="A122" s="39"/>
      <c r="B122" s="40"/>
      <c r="C122" s="213" t="s">
        <v>369</v>
      </c>
      <c r="D122" s="213" t="s">
        <v>256</v>
      </c>
      <c r="E122" s="214" t="s">
        <v>337</v>
      </c>
      <c r="F122" s="215" t="s">
        <v>338</v>
      </c>
      <c r="G122" s="216" t="s">
        <v>332</v>
      </c>
      <c r="H122" s="217">
        <v>44.262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1362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340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1361</v>
      </c>
      <c r="G124" s="227"/>
      <c r="H124" s="231">
        <v>21.611000000000001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342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1363</v>
      </c>
      <c r="G126" s="227"/>
      <c r="H126" s="231">
        <v>22.131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4" customFormat="1">
      <c r="A127" s="14"/>
      <c r="B127" s="249"/>
      <c r="C127" s="250"/>
      <c r="D127" s="228" t="s">
        <v>263</v>
      </c>
      <c r="E127" s="251" t="s">
        <v>19</v>
      </c>
      <c r="F127" s="252" t="s">
        <v>1163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263</v>
      </c>
      <c r="AU127" s="258" t="s">
        <v>71</v>
      </c>
      <c r="AV127" s="14" t="s">
        <v>78</v>
      </c>
      <c r="AW127" s="14" t="s">
        <v>32</v>
      </c>
      <c r="AX127" s="14" t="s">
        <v>71</v>
      </c>
      <c r="AY127" s="258" t="s">
        <v>253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1364</v>
      </c>
      <c r="G128" s="227"/>
      <c r="H128" s="231">
        <v>0.52000000000000002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71</v>
      </c>
      <c r="AY128" s="237" t="s">
        <v>253</v>
      </c>
    </row>
    <row r="129" s="15" customFormat="1">
      <c r="A129" s="15"/>
      <c r="B129" s="259"/>
      <c r="C129" s="260"/>
      <c r="D129" s="228" t="s">
        <v>263</v>
      </c>
      <c r="E129" s="261" t="s">
        <v>19</v>
      </c>
      <c r="F129" s="262" t="s">
        <v>344</v>
      </c>
      <c r="G129" s="260"/>
      <c r="H129" s="263">
        <v>44.262000000000008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263</v>
      </c>
      <c r="AU129" s="269" t="s">
        <v>71</v>
      </c>
      <c r="AV129" s="15" t="s">
        <v>261</v>
      </c>
      <c r="AW129" s="15" t="s">
        <v>32</v>
      </c>
      <c r="AX129" s="15" t="s">
        <v>78</v>
      </c>
      <c r="AY129" s="269" t="s">
        <v>253</v>
      </c>
    </row>
    <row r="130" s="2" customFormat="1" ht="62.7" customHeight="1">
      <c r="A130" s="39"/>
      <c r="B130" s="40"/>
      <c r="C130" s="213" t="s">
        <v>468</v>
      </c>
      <c r="D130" s="213" t="s">
        <v>256</v>
      </c>
      <c r="E130" s="214" t="s">
        <v>346</v>
      </c>
      <c r="F130" s="215" t="s">
        <v>347</v>
      </c>
      <c r="G130" s="216" t="s">
        <v>332</v>
      </c>
      <c r="H130" s="217">
        <v>21.611000000000001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261</v>
      </c>
      <c r="AT130" s="224" t="s">
        <v>256</v>
      </c>
      <c r="AU130" s="224" t="s">
        <v>71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261</v>
      </c>
      <c r="BM130" s="224" t="s">
        <v>1365</v>
      </c>
    </row>
    <row r="131" s="14" customFormat="1">
      <c r="A131" s="14"/>
      <c r="B131" s="249"/>
      <c r="C131" s="250"/>
      <c r="D131" s="228" t="s">
        <v>263</v>
      </c>
      <c r="E131" s="251" t="s">
        <v>19</v>
      </c>
      <c r="F131" s="252" t="s">
        <v>349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263</v>
      </c>
      <c r="AU131" s="258" t="s">
        <v>71</v>
      </c>
      <c r="AV131" s="14" t="s">
        <v>78</v>
      </c>
      <c r="AW131" s="14" t="s">
        <v>32</v>
      </c>
      <c r="AX131" s="14" t="s">
        <v>71</v>
      </c>
      <c r="AY131" s="258" t="s">
        <v>253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1361</v>
      </c>
      <c r="G132" s="227"/>
      <c r="H132" s="231">
        <v>21.611000000000001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62.7" customHeight="1">
      <c r="A133" s="39"/>
      <c r="B133" s="40"/>
      <c r="C133" s="213" t="s">
        <v>472</v>
      </c>
      <c r="D133" s="213" t="s">
        <v>256</v>
      </c>
      <c r="E133" s="214" t="s">
        <v>351</v>
      </c>
      <c r="F133" s="215" t="s">
        <v>352</v>
      </c>
      <c r="G133" s="216" t="s">
        <v>332</v>
      </c>
      <c r="H133" s="217">
        <v>32.401000000000003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1366</v>
      </c>
    </row>
    <row r="134" s="13" customFormat="1">
      <c r="A134" s="13"/>
      <c r="B134" s="226"/>
      <c r="C134" s="227"/>
      <c r="D134" s="228" t="s">
        <v>263</v>
      </c>
      <c r="E134" s="229" t="s">
        <v>19</v>
      </c>
      <c r="F134" s="230" t="s">
        <v>1367</v>
      </c>
      <c r="G134" s="227"/>
      <c r="H134" s="231">
        <v>22.131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263</v>
      </c>
      <c r="AU134" s="237" t="s">
        <v>71</v>
      </c>
      <c r="AV134" s="13" t="s">
        <v>80</v>
      </c>
      <c r="AW134" s="13" t="s">
        <v>32</v>
      </c>
      <c r="AX134" s="13" t="s">
        <v>71</v>
      </c>
      <c r="AY134" s="237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1368</v>
      </c>
      <c r="G135" s="227"/>
      <c r="H135" s="231">
        <v>0.52000000000000002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1369</v>
      </c>
      <c r="G136" s="227"/>
      <c r="H136" s="231">
        <v>9.75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5" customFormat="1">
      <c r="A137" s="15"/>
      <c r="B137" s="259"/>
      <c r="C137" s="260"/>
      <c r="D137" s="228" t="s">
        <v>263</v>
      </c>
      <c r="E137" s="261" t="s">
        <v>19</v>
      </c>
      <c r="F137" s="262" t="s">
        <v>344</v>
      </c>
      <c r="G137" s="260"/>
      <c r="H137" s="263">
        <v>32.400999999999996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263</v>
      </c>
      <c r="AU137" s="269" t="s">
        <v>71</v>
      </c>
      <c r="AV137" s="15" t="s">
        <v>261</v>
      </c>
      <c r="AW137" s="15" t="s">
        <v>32</v>
      </c>
      <c r="AX137" s="15" t="s">
        <v>78</v>
      </c>
      <c r="AY137" s="269" t="s">
        <v>253</v>
      </c>
    </row>
    <row r="138" s="2" customFormat="1" ht="55.5" customHeight="1">
      <c r="A138" s="39"/>
      <c r="B138" s="40"/>
      <c r="C138" s="213" t="s">
        <v>474</v>
      </c>
      <c r="D138" s="213" t="s">
        <v>256</v>
      </c>
      <c r="E138" s="214" t="s">
        <v>360</v>
      </c>
      <c r="F138" s="215" t="s">
        <v>361</v>
      </c>
      <c r="G138" s="216" t="s">
        <v>332</v>
      </c>
      <c r="H138" s="217">
        <v>13.196999999999999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1370</v>
      </c>
    </row>
    <row r="139" s="13" customFormat="1">
      <c r="A139" s="13"/>
      <c r="B139" s="226"/>
      <c r="C139" s="227"/>
      <c r="D139" s="228" t="s">
        <v>263</v>
      </c>
      <c r="E139" s="229" t="s">
        <v>19</v>
      </c>
      <c r="F139" s="230" t="s">
        <v>1322</v>
      </c>
      <c r="G139" s="227"/>
      <c r="H139" s="231">
        <v>0.19700000000000001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263</v>
      </c>
      <c r="AU139" s="237" t="s">
        <v>71</v>
      </c>
      <c r="AV139" s="13" t="s">
        <v>80</v>
      </c>
      <c r="AW139" s="13" t="s">
        <v>32</v>
      </c>
      <c r="AX139" s="13" t="s">
        <v>71</v>
      </c>
      <c r="AY139" s="237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1371</v>
      </c>
      <c r="G140" s="227"/>
      <c r="H140" s="231">
        <v>13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71</v>
      </c>
      <c r="AY140" s="237" t="s">
        <v>253</v>
      </c>
    </row>
    <row r="141" s="15" customFormat="1">
      <c r="A141" s="15"/>
      <c r="B141" s="259"/>
      <c r="C141" s="260"/>
      <c r="D141" s="228" t="s">
        <v>263</v>
      </c>
      <c r="E141" s="261" t="s">
        <v>19</v>
      </c>
      <c r="F141" s="262" t="s">
        <v>344</v>
      </c>
      <c r="G141" s="260"/>
      <c r="H141" s="263">
        <v>13.196999999999999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263</v>
      </c>
      <c r="AU141" s="269" t="s">
        <v>71</v>
      </c>
      <c r="AV141" s="15" t="s">
        <v>261</v>
      </c>
      <c r="AW141" s="15" t="s">
        <v>32</v>
      </c>
      <c r="AX141" s="15" t="s">
        <v>78</v>
      </c>
      <c r="AY141" s="269" t="s">
        <v>253</v>
      </c>
    </row>
    <row r="142" s="2" customFormat="1" ht="49.05" customHeight="1">
      <c r="A142" s="39"/>
      <c r="B142" s="40"/>
      <c r="C142" s="213" t="s">
        <v>476</v>
      </c>
      <c r="D142" s="213" t="s">
        <v>256</v>
      </c>
      <c r="E142" s="214" t="s">
        <v>366</v>
      </c>
      <c r="F142" s="215" t="s">
        <v>367</v>
      </c>
      <c r="G142" s="216" t="s">
        <v>332</v>
      </c>
      <c r="H142" s="217">
        <v>0.19700000000000001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1372</v>
      </c>
    </row>
    <row r="143" s="2" customFormat="1" ht="49.05" customHeight="1">
      <c r="A143" s="39"/>
      <c r="B143" s="40"/>
      <c r="C143" s="213" t="s">
        <v>479</v>
      </c>
      <c r="D143" s="213" t="s">
        <v>256</v>
      </c>
      <c r="E143" s="214" t="s">
        <v>538</v>
      </c>
      <c r="F143" s="215" t="s">
        <v>539</v>
      </c>
      <c r="G143" s="216" t="s">
        <v>332</v>
      </c>
      <c r="H143" s="217">
        <v>13</v>
      </c>
      <c r="I143" s="218"/>
      <c r="J143" s="219">
        <f>ROUND(I143*H143,2)</f>
        <v>0</v>
      </c>
      <c r="K143" s="215" t="s">
        <v>260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313</v>
      </c>
      <c r="AT143" s="224" t="s">
        <v>256</v>
      </c>
      <c r="AU143" s="224" t="s">
        <v>71</v>
      </c>
      <c r="AY143" s="18" t="s">
        <v>253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313</v>
      </c>
      <c r="BM143" s="224" t="s">
        <v>1373</v>
      </c>
    </row>
    <row r="144" s="13" customFormat="1">
      <c r="A144" s="13"/>
      <c r="B144" s="226"/>
      <c r="C144" s="227"/>
      <c r="D144" s="228" t="s">
        <v>263</v>
      </c>
      <c r="E144" s="229" t="s">
        <v>19</v>
      </c>
      <c r="F144" s="230" t="s">
        <v>1374</v>
      </c>
      <c r="G144" s="227"/>
      <c r="H144" s="231">
        <v>13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263</v>
      </c>
      <c r="AU144" s="237" t="s">
        <v>71</v>
      </c>
      <c r="AV144" s="13" t="s">
        <v>80</v>
      </c>
      <c r="AW144" s="13" t="s">
        <v>32</v>
      </c>
      <c r="AX144" s="13" t="s">
        <v>78</v>
      </c>
      <c r="AY144" s="237" t="s">
        <v>253</v>
      </c>
    </row>
    <row r="145" s="2" customFormat="1" ht="55.5" customHeight="1">
      <c r="A145" s="39"/>
      <c r="B145" s="40"/>
      <c r="C145" s="213" t="s">
        <v>483</v>
      </c>
      <c r="D145" s="213" t="s">
        <v>256</v>
      </c>
      <c r="E145" s="214" t="s">
        <v>354</v>
      </c>
      <c r="F145" s="215" t="s">
        <v>355</v>
      </c>
      <c r="G145" s="216" t="s">
        <v>332</v>
      </c>
      <c r="H145" s="217">
        <v>0.24099999999999999</v>
      </c>
      <c r="I145" s="218"/>
      <c r="J145" s="219">
        <f>ROUND(I145*H145,2)</f>
        <v>0</v>
      </c>
      <c r="K145" s="215" t="s">
        <v>260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261</v>
      </c>
      <c r="AT145" s="224" t="s">
        <v>256</v>
      </c>
      <c r="AU145" s="224" t="s">
        <v>71</v>
      </c>
      <c r="AY145" s="18" t="s">
        <v>253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261</v>
      </c>
      <c r="BM145" s="224" t="s">
        <v>1375</v>
      </c>
    </row>
    <row r="146" s="14" customFormat="1">
      <c r="A146" s="14"/>
      <c r="B146" s="249"/>
      <c r="C146" s="250"/>
      <c r="D146" s="228" t="s">
        <v>263</v>
      </c>
      <c r="E146" s="251" t="s">
        <v>19</v>
      </c>
      <c r="F146" s="252" t="s">
        <v>357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263</v>
      </c>
      <c r="AU146" s="258" t="s">
        <v>71</v>
      </c>
      <c r="AV146" s="14" t="s">
        <v>78</v>
      </c>
      <c r="AW146" s="14" t="s">
        <v>32</v>
      </c>
      <c r="AX146" s="14" t="s">
        <v>71</v>
      </c>
      <c r="AY146" s="258" t="s">
        <v>253</v>
      </c>
    </row>
    <row r="147" s="13" customFormat="1">
      <c r="A147" s="13"/>
      <c r="B147" s="226"/>
      <c r="C147" s="227"/>
      <c r="D147" s="228" t="s">
        <v>263</v>
      </c>
      <c r="E147" s="229" t="s">
        <v>19</v>
      </c>
      <c r="F147" s="230" t="s">
        <v>1325</v>
      </c>
      <c r="G147" s="227"/>
      <c r="H147" s="231">
        <v>0.24099999999999999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263</v>
      </c>
      <c r="AU147" s="237" t="s">
        <v>71</v>
      </c>
      <c r="AV147" s="13" t="s">
        <v>80</v>
      </c>
      <c r="AW147" s="13" t="s">
        <v>32</v>
      </c>
      <c r="AX147" s="13" t="s">
        <v>71</v>
      </c>
      <c r="AY147" s="237" t="s">
        <v>253</v>
      </c>
    </row>
    <row r="148" s="15" customFormat="1">
      <c r="A148" s="15"/>
      <c r="B148" s="259"/>
      <c r="C148" s="260"/>
      <c r="D148" s="228" t="s">
        <v>263</v>
      </c>
      <c r="E148" s="261" t="s">
        <v>19</v>
      </c>
      <c r="F148" s="262" t="s">
        <v>344</v>
      </c>
      <c r="G148" s="260"/>
      <c r="H148" s="263">
        <v>0.24099999999999999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263</v>
      </c>
      <c r="AU148" s="269" t="s">
        <v>71</v>
      </c>
      <c r="AV148" s="15" t="s">
        <v>261</v>
      </c>
      <c r="AW148" s="15" t="s">
        <v>32</v>
      </c>
      <c r="AX148" s="15" t="s">
        <v>78</v>
      </c>
      <c r="AY148" s="269" t="s">
        <v>253</v>
      </c>
    </row>
    <row r="149" s="2" customFormat="1" ht="78" customHeight="1">
      <c r="A149" s="39"/>
      <c r="B149" s="40"/>
      <c r="C149" s="213" t="s">
        <v>490</v>
      </c>
      <c r="D149" s="213" t="s">
        <v>256</v>
      </c>
      <c r="E149" s="214" t="s">
        <v>370</v>
      </c>
      <c r="F149" s="215" t="s">
        <v>371</v>
      </c>
      <c r="G149" s="216" t="s">
        <v>332</v>
      </c>
      <c r="H149" s="217">
        <v>0.438</v>
      </c>
      <c r="I149" s="218"/>
      <c r="J149" s="219">
        <f>ROUND(I149*H149,2)</f>
        <v>0</v>
      </c>
      <c r="K149" s="215" t="s">
        <v>260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261</v>
      </c>
      <c r="AT149" s="224" t="s">
        <v>256</v>
      </c>
      <c r="AU149" s="224" t="s">
        <v>71</v>
      </c>
      <c r="AY149" s="18" t="s">
        <v>253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261</v>
      </c>
      <c r="BM149" s="224" t="s">
        <v>1376</v>
      </c>
    </row>
    <row r="150" s="14" customFormat="1">
      <c r="A150" s="14"/>
      <c r="B150" s="249"/>
      <c r="C150" s="250"/>
      <c r="D150" s="228" t="s">
        <v>263</v>
      </c>
      <c r="E150" s="251" t="s">
        <v>19</v>
      </c>
      <c r="F150" s="252" t="s">
        <v>373</v>
      </c>
      <c r="G150" s="250"/>
      <c r="H150" s="251" t="s">
        <v>19</v>
      </c>
      <c r="I150" s="253"/>
      <c r="J150" s="250"/>
      <c r="K150" s="250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263</v>
      </c>
      <c r="AU150" s="258" t="s">
        <v>71</v>
      </c>
      <c r="AV150" s="14" t="s">
        <v>78</v>
      </c>
      <c r="AW150" s="14" t="s">
        <v>32</v>
      </c>
      <c r="AX150" s="14" t="s">
        <v>71</v>
      </c>
      <c r="AY150" s="258" t="s">
        <v>253</v>
      </c>
    </row>
    <row r="151" s="13" customFormat="1">
      <c r="A151" s="13"/>
      <c r="B151" s="226"/>
      <c r="C151" s="227"/>
      <c r="D151" s="228" t="s">
        <v>263</v>
      </c>
      <c r="E151" s="229" t="s">
        <v>19</v>
      </c>
      <c r="F151" s="230" t="s">
        <v>1327</v>
      </c>
      <c r="G151" s="227"/>
      <c r="H151" s="231">
        <v>0.438</v>
      </c>
      <c r="I151" s="232"/>
      <c r="J151" s="227"/>
      <c r="K151" s="227"/>
      <c r="L151" s="233"/>
      <c r="M151" s="270"/>
      <c r="N151" s="271"/>
      <c r="O151" s="271"/>
      <c r="P151" s="271"/>
      <c r="Q151" s="271"/>
      <c r="R151" s="271"/>
      <c r="S151" s="271"/>
      <c r="T151" s="27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263</v>
      </c>
      <c r="AU151" s="237" t="s">
        <v>71</v>
      </c>
      <c r="AV151" s="13" t="s">
        <v>80</v>
      </c>
      <c r="AW151" s="13" t="s">
        <v>32</v>
      </c>
      <c r="AX151" s="13" t="s">
        <v>78</v>
      </c>
      <c r="AY151" s="237" t="s">
        <v>253</v>
      </c>
    </row>
    <row r="152" s="2" customFormat="1" ht="6.96" customHeight="1">
      <c r="A152" s="3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87xERWY8sRWUJ5JrPRMd0uKOLTGbjKTXqNcQrWb9w9KNpTZQ2lNxGq1wpBGaFK++DNisKFMDFBAvzcInN8xBpg==" hashValue="goWSOBzpnNB2NGPQMXsfwF7pJ3iSoFiJpje4F3y0f4BTmF5RDgvGEYiXCM7CfrPfMljHmKq7N0PMKIofqhyumg==" algorithmName="SHA-512" password="CC35"/>
  <autoFilter ref="C84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1377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ROUND((SUM(BE85:BE146)),  2)</f>
        <v>0</v>
      </c>
      <c r="G35" s="39"/>
      <c r="H35" s="39"/>
      <c r="I35" s="158">
        <v>0.20999999999999999</v>
      </c>
      <c r="J35" s="157">
        <f>ROUND(((SUM(BE85:BE146))*I35),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ROUND((SUM(BF85:BF146)),  2)</f>
        <v>0</v>
      </c>
      <c r="G36" s="39"/>
      <c r="H36" s="39"/>
      <c r="I36" s="158">
        <v>0.14999999999999999</v>
      </c>
      <c r="J36" s="157">
        <f>ROUND(((SUM(BF85:BF146))*I36),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02.5 - SO 02.5 - km 0,360 - 0,760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02.5 - SO 02.5 - km 0,360 - 0,760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SUM(P86:P146)</f>
        <v>0</v>
      </c>
      <c r="Q85" s="97"/>
      <c r="R85" s="194">
        <f>SUM(R86:R146)</f>
        <v>1.31707</v>
      </c>
      <c r="S85" s="97"/>
      <c r="T85" s="195">
        <f>SUM(T86:T146)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SUM(BK86:BK146)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800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1378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1379</v>
      </c>
      <c r="G87" s="227"/>
      <c r="H87" s="231">
        <v>800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550</v>
      </c>
      <c r="F88" s="215" t="s">
        <v>551</v>
      </c>
      <c r="G88" s="216" t="s">
        <v>259</v>
      </c>
      <c r="H88" s="217">
        <v>10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1380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1381</v>
      </c>
      <c r="G89" s="227"/>
      <c r="H89" s="231">
        <v>10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1382</v>
      </c>
      <c r="F90" s="240" t="s">
        <v>1383</v>
      </c>
      <c r="G90" s="241" t="s">
        <v>271</v>
      </c>
      <c r="H90" s="242">
        <v>1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0.28093000000000001</v>
      </c>
      <c r="R90" s="222">
        <f>Q90*H90</f>
        <v>0.28093000000000001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1384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1385</v>
      </c>
      <c r="G91" s="227"/>
      <c r="H91" s="231">
        <v>1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558</v>
      </c>
      <c r="F92" s="240" t="s">
        <v>559</v>
      </c>
      <c r="G92" s="241" t="s">
        <v>259</v>
      </c>
      <c r="H92" s="242">
        <v>6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0.06021</v>
      </c>
      <c r="R92" s="222">
        <f>Q92*H92</f>
        <v>0.36126000000000003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1386</v>
      </c>
    </row>
    <row r="93" s="2" customFormat="1" ht="55.5" customHeight="1">
      <c r="A93" s="39"/>
      <c r="B93" s="40"/>
      <c r="C93" s="213" t="s">
        <v>254</v>
      </c>
      <c r="D93" s="213" t="s">
        <v>256</v>
      </c>
      <c r="E93" s="214" t="s">
        <v>411</v>
      </c>
      <c r="F93" s="215" t="s">
        <v>412</v>
      </c>
      <c r="G93" s="216" t="s">
        <v>259</v>
      </c>
      <c r="H93" s="217">
        <v>5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1387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1388</v>
      </c>
      <c r="G94" s="227"/>
      <c r="H94" s="231">
        <v>5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37.8" customHeight="1">
      <c r="A95" s="39"/>
      <c r="B95" s="40"/>
      <c r="C95" s="213" t="s">
        <v>281</v>
      </c>
      <c r="D95" s="213" t="s">
        <v>256</v>
      </c>
      <c r="E95" s="214" t="s">
        <v>269</v>
      </c>
      <c r="F95" s="215" t="s">
        <v>270</v>
      </c>
      <c r="G95" s="216" t="s">
        <v>271</v>
      </c>
      <c r="H95" s="217">
        <v>1480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1389</v>
      </c>
    </row>
    <row r="96" s="2" customFormat="1" ht="16.5" customHeight="1">
      <c r="A96" s="39"/>
      <c r="B96" s="40"/>
      <c r="C96" s="238" t="s">
        <v>285</v>
      </c>
      <c r="D96" s="238" t="s">
        <v>273</v>
      </c>
      <c r="E96" s="239" t="s">
        <v>274</v>
      </c>
      <c r="F96" s="240" t="s">
        <v>275</v>
      </c>
      <c r="G96" s="241" t="s">
        <v>271</v>
      </c>
      <c r="H96" s="242">
        <v>1480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0.00021000000000000001</v>
      </c>
      <c r="R96" s="222">
        <f>Q96*H96</f>
        <v>0.31080000000000002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1390</v>
      </c>
    </row>
    <row r="97" s="2" customFormat="1" ht="37.8" customHeight="1">
      <c r="A97" s="39"/>
      <c r="B97" s="40"/>
      <c r="C97" s="213" t="s">
        <v>276</v>
      </c>
      <c r="D97" s="213" t="s">
        <v>256</v>
      </c>
      <c r="E97" s="214" t="s">
        <v>278</v>
      </c>
      <c r="F97" s="215" t="s">
        <v>279</v>
      </c>
      <c r="G97" s="216" t="s">
        <v>271</v>
      </c>
      <c r="H97" s="217">
        <v>296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1391</v>
      </c>
    </row>
    <row r="98" s="2" customFormat="1" ht="16.5" customHeight="1">
      <c r="A98" s="39"/>
      <c r="B98" s="40"/>
      <c r="C98" s="238" t="s">
        <v>293</v>
      </c>
      <c r="D98" s="238" t="s">
        <v>273</v>
      </c>
      <c r="E98" s="239" t="s">
        <v>282</v>
      </c>
      <c r="F98" s="240" t="s">
        <v>283</v>
      </c>
      <c r="G98" s="241" t="s">
        <v>271</v>
      </c>
      <c r="H98" s="242">
        <v>296</v>
      </c>
      <c r="I98" s="243"/>
      <c r="J98" s="244">
        <f>ROUND(I98*H98,2)</f>
        <v>0</v>
      </c>
      <c r="K98" s="240" t="s">
        <v>260</v>
      </c>
      <c r="L98" s="245"/>
      <c r="M98" s="246" t="s">
        <v>19</v>
      </c>
      <c r="N98" s="247" t="s">
        <v>42</v>
      </c>
      <c r="O98" s="85"/>
      <c r="P98" s="222">
        <f>O98*H98</f>
        <v>0</v>
      </c>
      <c r="Q98" s="222">
        <v>0.00123</v>
      </c>
      <c r="R98" s="222">
        <f>Q98*H98</f>
        <v>0.36408000000000001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276</v>
      </c>
      <c r="AT98" s="224" t="s">
        <v>273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1392</v>
      </c>
    </row>
    <row r="99" s="2" customFormat="1" ht="66.75" customHeight="1">
      <c r="A99" s="39"/>
      <c r="B99" s="40"/>
      <c r="C99" s="213" t="s">
        <v>224</v>
      </c>
      <c r="D99" s="213" t="s">
        <v>256</v>
      </c>
      <c r="E99" s="214" t="s">
        <v>573</v>
      </c>
      <c r="F99" s="215" t="s">
        <v>574</v>
      </c>
      <c r="G99" s="216" t="s">
        <v>288</v>
      </c>
      <c r="H99" s="217">
        <v>3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1393</v>
      </c>
    </row>
    <row r="100" s="2" customFormat="1" ht="62.7" customHeight="1">
      <c r="A100" s="39"/>
      <c r="B100" s="40"/>
      <c r="C100" s="213" t="s">
        <v>302</v>
      </c>
      <c r="D100" s="213" t="s">
        <v>256</v>
      </c>
      <c r="E100" s="214" t="s">
        <v>294</v>
      </c>
      <c r="F100" s="215" t="s">
        <v>295</v>
      </c>
      <c r="G100" s="216" t="s">
        <v>288</v>
      </c>
      <c r="H100" s="217">
        <v>4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1394</v>
      </c>
    </row>
    <row r="101" s="2" customFormat="1" ht="62.7" customHeight="1">
      <c r="A101" s="39"/>
      <c r="B101" s="40"/>
      <c r="C101" s="213" t="s">
        <v>306</v>
      </c>
      <c r="D101" s="213" t="s">
        <v>256</v>
      </c>
      <c r="E101" s="214" t="s">
        <v>384</v>
      </c>
      <c r="F101" s="215" t="s">
        <v>385</v>
      </c>
      <c r="G101" s="216" t="s">
        <v>288</v>
      </c>
      <c r="H101" s="217">
        <v>6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1395</v>
      </c>
    </row>
    <row r="102" s="2" customFormat="1" ht="37.8" customHeight="1">
      <c r="A102" s="39"/>
      <c r="B102" s="40"/>
      <c r="C102" s="213" t="s">
        <v>310</v>
      </c>
      <c r="D102" s="213" t="s">
        <v>256</v>
      </c>
      <c r="E102" s="214" t="s">
        <v>297</v>
      </c>
      <c r="F102" s="215" t="s">
        <v>298</v>
      </c>
      <c r="G102" s="216" t="s">
        <v>259</v>
      </c>
      <c r="H102" s="217">
        <v>1000</v>
      </c>
      <c r="I102" s="218"/>
      <c r="J102" s="219">
        <f>ROUND(I102*H102,2)</f>
        <v>0</v>
      </c>
      <c r="K102" s="215" t="s">
        <v>299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1396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1397</v>
      </c>
      <c r="G103" s="227"/>
      <c r="H103" s="231">
        <v>1000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49.05" customHeight="1">
      <c r="A104" s="39"/>
      <c r="B104" s="40"/>
      <c r="C104" s="213" t="s">
        <v>315</v>
      </c>
      <c r="D104" s="213" t="s">
        <v>256</v>
      </c>
      <c r="E104" s="214" t="s">
        <v>303</v>
      </c>
      <c r="F104" s="215" t="s">
        <v>304</v>
      </c>
      <c r="G104" s="216" t="s">
        <v>288</v>
      </c>
      <c r="H104" s="217">
        <v>2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1398</v>
      </c>
    </row>
    <row r="105" s="2" customFormat="1" ht="24.15" customHeight="1">
      <c r="A105" s="39"/>
      <c r="B105" s="40"/>
      <c r="C105" s="213" t="s">
        <v>8</v>
      </c>
      <c r="D105" s="213" t="s">
        <v>256</v>
      </c>
      <c r="E105" s="214" t="s">
        <v>580</v>
      </c>
      <c r="F105" s="215" t="s">
        <v>581</v>
      </c>
      <c r="G105" s="216" t="s">
        <v>271</v>
      </c>
      <c r="H105" s="217">
        <v>3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313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313</v>
      </c>
      <c r="BM105" s="224" t="s">
        <v>1399</v>
      </c>
    </row>
    <row r="106" s="2" customFormat="1" ht="24.15" customHeight="1">
      <c r="A106" s="39"/>
      <c r="B106" s="40"/>
      <c r="C106" s="213" t="s">
        <v>323</v>
      </c>
      <c r="D106" s="213" t="s">
        <v>256</v>
      </c>
      <c r="E106" s="214" t="s">
        <v>1400</v>
      </c>
      <c r="F106" s="215" t="s">
        <v>1401</v>
      </c>
      <c r="G106" s="216" t="s">
        <v>271</v>
      </c>
      <c r="H106" s="217">
        <v>1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313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313</v>
      </c>
      <c r="BM106" s="224" t="s">
        <v>1402</v>
      </c>
    </row>
    <row r="107" s="2" customFormat="1" ht="16.5" customHeight="1">
      <c r="A107" s="39"/>
      <c r="B107" s="40"/>
      <c r="C107" s="213" t="s">
        <v>329</v>
      </c>
      <c r="D107" s="213" t="s">
        <v>256</v>
      </c>
      <c r="E107" s="214" t="s">
        <v>461</v>
      </c>
      <c r="F107" s="215" t="s">
        <v>462</v>
      </c>
      <c r="G107" s="216" t="s">
        <v>271</v>
      </c>
      <c r="H107" s="217">
        <v>2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1403</v>
      </c>
    </row>
    <row r="108" s="2" customFormat="1" ht="16.5" customHeight="1">
      <c r="A108" s="39"/>
      <c r="B108" s="40"/>
      <c r="C108" s="213" t="s">
        <v>336</v>
      </c>
      <c r="D108" s="213" t="s">
        <v>256</v>
      </c>
      <c r="E108" s="214" t="s">
        <v>464</v>
      </c>
      <c r="F108" s="215" t="s">
        <v>465</v>
      </c>
      <c r="G108" s="216" t="s">
        <v>271</v>
      </c>
      <c r="H108" s="217">
        <v>1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1404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1405</v>
      </c>
      <c r="G109" s="227"/>
      <c r="H109" s="231">
        <v>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16.5" customHeight="1">
      <c r="A110" s="39"/>
      <c r="B110" s="40"/>
      <c r="C110" s="213" t="s">
        <v>345</v>
      </c>
      <c r="D110" s="213" t="s">
        <v>256</v>
      </c>
      <c r="E110" s="214" t="s">
        <v>469</v>
      </c>
      <c r="F110" s="215" t="s">
        <v>470</v>
      </c>
      <c r="G110" s="216" t="s">
        <v>271</v>
      </c>
      <c r="H110" s="217">
        <v>1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313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313</v>
      </c>
      <c r="BM110" s="224" t="s">
        <v>1406</v>
      </c>
    </row>
    <row r="111" s="2" customFormat="1" ht="33" customHeight="1">
      <c r="A111" s="39"/>
      <c r="B111" s="40"/>
      <c r="C111" s="213" t="s">
        <v>350</v>
      </c>
      <c r="D111" s="213" t="s">
        <v>256</v>
      </c>
      <c r="E111" s="214" t="s">
        <v>311</v>
      </c>
      <c r="F111" s="215" t="s">
        <v>312</v>
      </c>
      <c r="G111" s="216" t="s">
        <v>271</v>
      </c>
      <c r="H111" s="217">
        <v>13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313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313</v>
      </c>
      <c r="BM111" s="224" t="s">
        <v>1407</v>
      </c>
    </row>
    <row r="112" s="2" customFormat="1" ht="16.5" customHeight="1">
      <c r="A112" s="39"/>
      <c r="B112" s="40"/>
      <c r="C112" s="213" t="s">
        <v>7</v>
      </c>
      <c r="D112" s="213" t="s">
        <v>256</v>
      </c>
      <c r="E112" s="214" t="s">
        <v>316</v>
      </c>
      <c r="F112" s="215" t="s">
        <v>317</v>
      </c>
      <c r="G112" s="216" t="s">
        <v>271</v>
      </c>
      <c r="H112" s="217">
        <v>13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313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313</v>
      </c>
      <c r="BM112" s="224" t="s">
        <v>1408</v>
      </c>
    </row>
    <row r="113" s="2" customFormat="1" ht="24.15" customHeight="1">
      <c r="A113" s="39"/>
      <c r="B113" s="40"/>
      <c r="C113" s="213" t="s">
        <v>359</v>
      </c>
      <c r="D113" s="213" t="s">
        <v>256</v>
      </c>
      <c r="E113" s="214" t="s">
        <v>319</v>
      </c>
      <c r="F113" s="215" t="s">
        <v>320</v>
      </c>
      <c r="G113" s="216" t="s">
        <v>271</v>
      </c>
      <c r="H113" s="217">
        <v>110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1409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1410</v>
      </c>
      <c r="G114" s="227"/>
      <c r="H114" s="231">
        <v>110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16.5" customHeight="1">
      <c r="A115" s="39"/>
      <c r="B115" s="40"/>
      <c r="C115" s="213" t="s">
        <v>365</v>
      </c>
      <c r="D115" s="213" t="s">
        <v>256</v>
      </c>
      <c r="E115" s="214" t="s">
        <v>324</v>
      </c>
      <c r="F115" s="215" t="s">
        <v>325</v>
      </c>
      <c r="G115" s="216" t="s">
        <v>326</v>
      </c>
      <c r="H115" s="217">
        <v>0.40000000000000002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1411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1412</v>
      </c>
      <c r="G116" s="227"/>
      <c r="H116" s="231">
        <v>0.40000000000000002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24.15" customHeight="1">
      <c r="A117" s="39"/>
      <c r="B117" s="40"/>
      <c r="C117" s="213" t="s">
        <v>369</v>
      </c>
      <c r="D117" s="213" t="s">
        <v>256</v>
      </c>
      <c r="E117" s="214" t="s">
        <v>330</v>
      </c>
      <c r="F117" s="215" t="s">
        <v>331</v>
      </c>
      <c r="G117" s="216" t="s">
        <v>332</v>
      </c>
      <c r="H117" s="217">
        <v>44.408999999999999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1413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340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71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1414</v>
      </c>
      <c r="G119" s="227"/>
      <c r="H119" s="231">
        <v>28.814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71</v>
      </c>
      <c r="AY119" s="237" t="s">
        <v>253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1415</v>
      </c>
      <c r="G120" s="227"/>
      <c r="H120" s="231">
        <v>15.595000000000001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71</v>
      </c>
      <c r="AY120" s="237" t="s">
        <v>253</v>
      </c>
    </row>
    <row r="121" s="15" customFormat="1">
      <c r="A121" s="15"/>
      <c r="B121" s="259"/>
      <c r="C121" s="260"/>
      <c r="D121" s="228" t="s">
        <v>263</v>
      </c>
      <c r="E121" s="261" t="s">
        <v>19</v>
      </c>
      <c r="F121" s="262" t="s">
        <v>344</v>
      </c>
      <c r="G121" s="260"/>
      <c r="H121" s="263">
        <v>44.408999999999999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263</v>
      </c>
      <c r="AU121" s="269" t="s">
        <v>71</v>
      </c>
      <c r="AV121" s="15" t="s">
        <v>261</v>
      </c>
      <c r="AW121" s="15" t="s">
        <v>32</v>
      </c>
      <c r="AX121" s="15" t="s">
        <v>78</v>
      </c>
      <c r="AY121" s="269" t="s">
        <v>253</v>
      </c>
    </row>
    <row r="122" s="2" customFormat="1" ht="44.25" customHeight="1">
      <c r="A122" s="39"/>
      <c r="B122" s="40"/>
      <c r="C122" s="213" t="s">
        <v>468</v>
      </c>
      <c r="D122" s="213" t="s">
        <v>256</v>
      </c>
      <c r="E122" s="214" t="s">
        <v>337</v>
      </c>
      <c r="F122" s="215" t="s">
        <v>338</v>
      </c>
      <c r="G122" s="216" t="s">
        <v>332</v>
      </c>
      <c r="H122" s="217">
        <v>73.525000000000006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1416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340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1417</v>
      </c>
      <c r="G124" s="227"/>
      <c r="H124" s="231">
        <v>44.409999999999997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4" customFormat="1">
      <c r="A125" s="14"/>
      <c r="B125" s="249"/>
      <c r="C125" s="250"/>
      <c r="D125" s="228" t="s">
        <v>263</v>
      </c>
      <c r="E125" s="251" t="s">
        <v>19</v>
      </c>
      <c r="F125" s="252" t="s">
        <v>342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263</v>
      </c>
      <c r="AU125" s="258" t="s">
        <v>71</v>
      </c>
      <c r="AV125" s="14" t="s">
        <v>78</v>
      </c>
      <c r="AW125" s="14" t="s">
        <v>32</v>
      </c>
      <c r="AX125" s="14" t="s">
        <v>71</v>
      </c>
      <c r="AY125" s="258" t="s">
        <v>253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1418</v>
      </c>
      <c r="G126" s="227"/>
      <c r="H126" s="231">
        <v>29.114999999999998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71</v>
      </c>
      <c r="AY126" s="237" t="s">
        <v>253</v>
      </c>
    </row>
    <row r="127" s="15" customFormat="1">
      <c r="A127" s="15"/>
      <c r="B127" s="259"/>
      <c r="C127" s="260"/>
      <c r="D127" s="228" t="s">
        <v>263</v>
      </c>
      <c r="E127" s="261" t="s">
        <v>19</v>
      </c>
      <c r="F127" s="262" t="s">
        <v>344</v>
      </c>
      <c r="G127" s="260"/>
      <c r="H127" s="263">
        <v>73.524999999999991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263</v>
      </c>
      <c r="AU127" s="269" t="s">
        <v>71</v>
      </c>
      <c r="AV127" s="15" t="s">
        <v>261</v>
      </c>
      <c r="AW127" s="15" t="s">
        <v>32</v>
      </c>
      <c r="AX127" s="15" t="s">
        <v>78</v>
      </c>
      <c r="AY127" s="269" t="s">
        <v>253</v>
      </c>
    </row>
    <row r="128" s="2" customFormat="1" ht="78" customHeight="1">
      <c r="A128" s="39"/>
      <c r="B128" s="40"/>
      <c r="C128" s="213" t="s">
        <v>472</v>
      </c>
      <c r="D128" s="213" t="s">
        <v>256</v>
      </c>
      <c r="E128" s="214" t="s">
        <v>602</v>
      </c>
      <c r="F128" s="215" t="s">
        <v>603</v>
      </c>
      <c r="G128" s="216" t="s">
        <v>332</v>
      </c>
      <c r="H128" s="217">
        <v>0.64200000000000002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1419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1420</v>
      </c>
      <c r="G129" s="227"/>
      <c r="H129" s="231">
        <v>0.64200000000000002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2.7" customHeight="1">
      <c r="A130" s="39"/>
      <c r="B130" s="40"/>
      <c r="C130" s="213" t="s">
        <v>474</v>
      </c>
      <c r="D130" s="213" t="s">
        <v>256</v>
      </c>
      <c r="E130" s="214" t="s">
        <v>346</v>
      </c>
      <c r="F130" s="215" t="s">
        <v>347</v>
      </c>
      <c r="G130" s="216" t="s">
        <v>332</v>
      </c>
      <c r="H130" s="217">
        <v>44.409999999999997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261</v>
      </c>
      <c r="AT130" s="224" t="s">
        <v>256</v>
      </c>
      <c r="AU130" s="224" t="s">
        <v>71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261</v>
      </c>
      <c r="BM130" s="224" t="s">
        <v>1421</v>
      </c>
    </row>
    <row r="131" s="14" customFormat="1">
      <c r="A131" s="14"/>
      <c r="B131" s="249"/>
      <c r="C131" s="250"/>
      <c r="D131" s="228" t="s">
        <v>263</v>
      </c>
      <c r="E131" s="251" t="s">
        <v>19</v>
      </c>
      <c r="F131" s="252" t="s">
        <v>349</v>
      </c>
      <c r="G131" s="250"/>
      <c r="H131" s="251" t="s">
        <v>19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263</v>
      </c>
      <c r="AU131" s="258" t="s">
        <v>71</v>
      </c>
      <c r="AV131" s="14" t="s">
        <v>78</v>
      </c>
      <c r="AW131" s="14" t="s">
        <v>32</v>
      </c>
      <c r="AX131" s="14" t="s">
        <v>71</v>
      </c>
      <c r="AY131" s="258" t="s">
        <v>253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1417</v>
      </c>
      <c r="G132" s="227"/>
      <c r="H132" s="231">
        <v>44.409999999999997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62.7" customHeight="1">
      <c r="A133" s="39"/>
      <c r="B133" s="40"/>
      <c r="C133" s="213" t="s">
        <v>476</v>
      </c>
      <c r="D133" s="213" t="s">
        <v>256</v>
      </c>
      <c r="E133" s="214" t="s">
        <v>351</v>
      </c>
      <c r="F133" s="215" t="s">
        <v>352</v>
      </c>
      <c r="G133" s="216" t="s">
        <v>332</v>
      </c>
      <c r="H133" s="217">
        <v>32.116999999999997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1422</v>
      </c>
    </row>
    <row r="134" s="14" customFormat="1">
      <c r="A134" s="14"/>
      <c r="B134" s="249"/>
      <c r="C134" s="250"/>
      <c r="D134" s="228" t="s">
        <v>263</v>
      </c>
      <c r="E134" s="251" t="s">
        <v>19</v>
      </c>
      <c r="F134" s="252" t="s">
        <v>342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263</v>
      </c>
      <c r="AU134" s="258" t="s">
        <v>71</v>
      </c>
      <c r="AV134" s="14" t="s">
        <v>78</v>
      </c>
      <c r="AW134" s="14" t="s">
        <v>32</v>
      </c>
      <c r="AX134" s="14" t="s">
        <v>71</v>
      </c>
      <c r="AY134" s="258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1418</v>
      </c>
      <c r="G135" s="227"/>
      <c r="H135" s="231">
        <v>29.114999999999998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1423</v>
      </c>
      <c r="G136" s="227"/>
      <c r="H136" s="231">
        <v>3.0019999999999998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5" customFormat="1">
      <c r="A137" s="15"/>
      <c r="B137" s="259"/>
      <c r="C137" s="260"/>
      <c r="D137" s="228" t="s">
        <v>263</v>
      </c>
      <c r="E137" s="261" t="s">
        <v>19</v>
      </c>
      <c r="F137" s="262" t="s">
        <v>344</v>
      </c>
      <c r="G137" s="260"/>
      <c r="H137" s="263">
        <v>32.116999999999997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263</v>
      </c>
      <c r="AU137" s="269" t="s">
        <v>71</v>
      </c>
      <c r="AV137" s="15" t="s">
        <v>261</v>
      </c>
      <c r="AW137" s="15" t="s">
        <v>32</v>
      </c>
      <c r="AX137" s="15" t="s">
        <v>78</v>
      </c>
      <c r="AY137" s="269" t="s">
        <v>253</v>
      </c>
    </row>
    <row r="138" s="2" customFormat="1" ht="55.5" customHeight="1">
      <c r="A138" s="39"/>
      <c r="B138" s="40"/>
      <c r="C138" s="213" t="s">
        <v>479</v>
      </c>
      <c r="D138" s="213" t="s">
        <v>256</v>
      </c>
      <c r="E138" s="214" t="s">
        <v>354</v>
      </c>
      <c r="F138" s="215" t="s">
        <v>355</v>
      </c>
      <c r="G138" s="216" t="s">
        <v>332</v>
      </c>
      <c r="H138" s="217">
        <v>0.36399999999999999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1424</v>
      </c>
    </row>
    <row r="139" s="14" customFormat="1">
      <c r="A139" s="14"/>
      <c r="B139" s="249"/>
      <c r="C139" s="250"/>
      <c r="D139" s="228" t="s">
        <v>263</v>
      </c>
      <c r="E139" s="251" t="s">
        <v>19</v>
      </c>
      <c r="F139" s="252" t="s">
        <v>357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263</v>
      </c>
      <c r="AU139" s="258" t="s">
        <v>71</v>
      </c>
      <c r="AV139" s="14" t="s">
        <v>78</v>
      </c>
      <c r="AW139" s="14" t="s">
        <v>32</v>
      </c>
      <c r="AX139" s="14" t="s">
        <v>71</v>
      </c>
      <c r="AY139" s="258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1425</v>
      </c>
      <c r="G140" s="227"/>
      <c r="H140" s="231">
        <v>0.36399999999999999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78</v>
      </c>
      <c r="AY140" s="237" t="s">
        <v>253</v>
      </c>
    </row>
    <row r="141" s="2" customFormat="1" ht="55.5" customHeight="1">
      <c r="A141" s="39"/>
      <c r="B141" s="40"/>
      <c r="C141" s="213" t="s">
        <v>483</v>
      </c>
      <c r="D141" s="213" t="s">
        <v>256</v>
      </c>
      <c r="E141" s="214" t="s">
        <v>360</v>
      </c>
      <c r="F141" s="215" t="s">
        <v>361</v>
      </c>
      <c r="G141" s="216" t="s">
        <v>332</v>
      </c>
      <c r="H141" s="217">
        <v>0.311</v>
      </c>
      <c r="I141" s="218"/>
      <c r="J141" s="219">
        <f>ROUND(I141*H141,2)</f>
        <v>0</v>
      </c>
      <c r="K141" s="215" t="s">
        <v>260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261</v>
      </c>
      <c r="AT141" s="224" t="s">
        <v>256</v>
      </c>
      <c r="AU141" s="224" t="s">
        <v>71</v>
      </c>
      <c r="AY141" s="18" t="s">
        <v>253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261</v>
      </c>
      <c r="BM141" s="224" t="s">
        <v>1426</v>
      </c>
    </row>
    <row r="142" s="13" customFormat="1">
      <c r="A142" s="13"/>
      <c r="B142" s="226"/>
      <c r="C142" s="227"/>
      <c r="D142" s="228" t="s">
        <v>263</v>
      </c>
      <c r="E142" s="229" t="s">
        <v>19</v>
      </c>
      <c r="F142" s="230" t="s">
        <v>1427</v>
      </c>
      <c r="G142" s="227"/>
      <c r="H142" s="231">
        <v>0.311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263</v>
      </c>
      <c r="AU142" s="237" t="s">
        <v>71</v>
      </c>
      <c r="AV142" s="13" t="s">
        <v>80</v>
      </c>
      <c r="AW142" s="13" t="s">
        <v>32</v>
      </c>
      <c r="AX142" s="13" t="s">
        <v>78</v>
      </c>
      <c r="AY142" s="237" t="s">
        <v>253</v>
      </c>
    </row>
    <row r="143" s="2" customFormat="1" ht="49.05" customHeight="1">
      <c r="A143" s="39"/>
      <c r="B143" s="40"/>
      <c r="C143" s="213" t="s">
        <v>490</v>
      </c>
      <c r="D143" s="213" t="s">
        <v>256</v>
      </c>
      <c r="E143" s="214" t="s">
        <v>366</v>
      </c>
      <c r="F143" s="215" t="s">
        <v>367</v>
      </c>
      <c r="G143" s="216" t="s">
        <v>332</v>
      </c>
      <c r="H143" s="217">
        <v>0.311</v>
      </c>
      <c r="I143" s="218"/>
      <c r="J143" s="219">
        <f>ROUND(I143*H143,2)</f>
        <v>0</v>
      </c>
      <c r="K143" s="215" t="s">
        <v>260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261</v>
      </c>
      <c r="AT143" s="224" t="s">
        <v>256</v>
      </c>
      <c r="AU143" s="224" t="s">
        <v>71</v>
      </c>
      <c r="AY143" s="18" t="s">
        <v>253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261</v>
      </c>
      <c r="BM143" s="224" t="s">
        <v>1428</v>
      </c>
    </row>
    <row r="144" s="2" customFormat="1" ht="78" customHeight="1">
      <c r="A144" s="39"/>
      <c r="B144" s="40"/>
      <c r="C144" s="213" t="s">
        <v>495</v>
      </c>
      <c r="D144" s="213" t="s">
        <v>256</v>
      </c>
      <c r="E144" s="214" t="s">
        <v>370</v>
      </c>
      <c r="F144" s="215" t="s">
        <v>371</v>
      </c>
      <c r="G144" s="216" t="s">
        <v>332</v>
      </c>
      <c r="H144" s="217">
        <v>0.67500000000000004</v>
      </c>
      <c r="I144" s="218"/>
      <c r="J144" s="219">
        <f>ROUND(I144*H144,2)</f>
        <v>0</v>
      </c>
      <c r="K144" s="215" t="s">
        <v>260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261</v>
      </c>
      <c r="AT144" s="224" t="s">
        <v>256</v>
      </c>
      <c r="AU144" s="224" t="s">
        <v>71</v>
      </c>
      <c r="AY144" s="18" t="s">
        <v>253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261</v>
      </c>
      <c r="BM144" s="224" t="s">
        <v>1429</v>
      </c>
    </row>
    <row r="145" s="14" customFormat="1">
      <c r="A145" s="14"/>
      <c r="B145" s="249"/>
      <c r="C145" s="250"/>
      <c r="D145" s="228" t="s">
        <v>263</v>
      </c>
      <c r="E145" s="251" t="s">
        <v>19</v>
      </c>
      <c r="F145" s="252" t="s">
        <v>373</v>
      </c>
      <c r="G145" s="250"/>
      <c r="H145" s="251" t="s">
        <v>19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263</v>
      </c>
      <c r="AU145" s="258" t="s">
        <v>71</v>
      </c>
      <c r="AV145" s="14" t="s">
        <v>78</v>
      </c>
      <c r="AW145" s="14" t="s">
        <v>32</v>
      </c>
      <c r="AX145" s="14" t="s">
        <v>71</v>
      </c>
      <c r="AY145" s="258" t="s">
        <v>253</v>
      </c>
    </row>
    <row r="146" s="13" customFormat="1">
      <c r="A146" s="13"/>
      <c r="B146" s="226"/>
      <c r="C146" s="227"/>
      <c r="D146" s="228" t="s">
        <v>263</v>
      </c>
      <c r="E146" s="229" t="s">
        <v>19</v>
      </c>
      <c r="F146" s="230" t="s">
        <v>1430</v>
      </c>
      <c r="G146" s="227"/>
      <c r="H146" s="231">
        <v>0.67500000000000004</v>
      </c>
      <c r="I146" s="232"/>
      <c r="J146" s="227"/>
      <c r="K146" s="227"/>
      <c r="L146" s="233"/>
      <c r="M146" s="270"/>
      <c r="N146" s="271"/>
      <c r="O146" s="271"/>
      <c r="P146" s="271"/>
      <c r="Q146" s="271"/>
      <c r="R146" s="271"/>
      <c r="S146" s="271"/>
      <c r="T146" s="27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263</v>
      </c>
      <c r="AU146" s="237" t="s">
        <v>71</v>
      </c>
      <c r="AV146" s="13" t="s">
        <v>80</v>
      </c>
      <c r="AW146" s="13" t="s">
        <v>32</v>
      </c>
      <c r="AX146" s="13" t="s">
        <v>78</v>
      </c>
      <c r="AY146" s="237" t="s">
        <v>253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cWahcDmrOWuWnirWDb78iUFXLSmaJselZSbfM9lf4XTkJc/O9otWuIjqHI6R8I8J6njOjZJiWqTIttyYuyCmpQ==" hashValue="U2r9hhWIYtPxrZIOu1nSnqSKYj4NmscWbT454hU7X0uKDOXJTdVLZYLNk6bhZlDTR3CisXFS5QrQTC0wY2z4XA==" algorithmName="SHA-512" password="CC35"/>
  <autoFilter ref="C84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1179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ROUND((SUM(BE85:BE147)),  2)</f>
        <v>0</v>
      </c>
      <c r="G35" s="39"/>
      <c r="H35" s="39"/>
      <c r="I35" s="158">
        <v>0.20999999999999999</v>
      </c>
      <c r="J35" s="157">
        <f>ROUND(((SUM(BE85:BE147))*I35),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ROUND((SUM(BF85:BF147)),  2)</f>
        <v>0</v>
      </c>
      <c r="G36" s="39"/>
      <c r="H36" s="39"/>
      <c r="I36" s="158">
        <v>0.14999999999999999</v>
      </c>
      <c r="J36" s="157">
        <f>ROUND(((SUM(BF85:BF147))*I36),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02.6 - SO 02.6 - km 1,770 - 2,000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1179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02.6 - SO 02.6 - km 1,770 - 2,000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SUM(P86:P147)</f>
        <v>0</v>
      </c>
      <c r="Q85" s="97"/>
      <c r="R85" s="194">
        <f>SUM(R86:R147)</f>
        <v>3.4324999999999997</v>
      </c>
      <c r="S85" s="97"/>
      <c r="T85" s="195">
        <f>SUM(T86:T147)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SUM(BK86:BK147)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1432</v>
      </c>
      <c r="F86" s="215" t="s">
        <v>1433</v>
      </c>
      <c r="G86" s="216" t="s">
        <v>259</v>
      </c>
      <c r="H86" s="217">
        <v>460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1434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1435</v>
      </c>
      <c r="G87" s="227"/>
      <c r="H87" s="231">
        <v>460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1436</v>
      </c>
      <c r="F88" s="215" t="s">
        <v>1437</v>
      </c>
      <c r="G88" s="216" t="s">
        <v>259</v>
      </c>
      <c r="H88" s="217">
        <v>16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1438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1439</v>
      </c>
      <c r="G89" s="227"/>
      <c r="H89" s="231">
        <v>8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71</v>
      </c>
      <c r="AY89" s="237" t="s">
        <v>253</v>
      </c>
    </row>
    <row r="90" s="13" customFormat="1">
      <c r="A90" s="13"/>
      <c r="B90" s="226"/>
      <c r="C90" s="227"/>
      <c r="D90" s="228" t="s">
        <v>263</v>
      </c>
      <c r="E90" s="229" t="s">
        <v>19</v>
      </c>
      <c r="F90" s="230" t="s">
        <v>1440</v>
      </c>
      <c r="G90" s="227"/>
      <c r="H90" s="231">
        <v>8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263</v>
      </c>
      <c r="AU90" s="237" t="s">
        <v>71</v>
      </c>
      <c r="AV90" s="13" t="s">
        <v>80</v>
      </c>
      <c r="AW90" s="13" t="s">
        <v>32</v>
      </c>
      <c r="AX90" s="13" t="s">
        <v>71</v>
      </c>
      <c r="AY90" s="237" t="s">
        <v>253</v>
      </c>
    </row>
    <row r="91" s="15" customFormat="1">
      <c r="A91" s="15"/>
      <c r="B91" s="259"/>
      <c r="C91" s="260"/>
      <c r="D91" s="228" t="s">
        <v>263</v>
      </c>
      <c r="E91" s="261" t="s">
        <v>19</v>
      </c>
      <c r="F91" s="262" t="s">
        <v>344</v>
      </c>
      <c r="G91" s="260"/>
      <c r="H91" s="263">
        <v>16</v>
      </c>
      <c r="I91" s="264"/>
      <c r="J91" s="260"/>
      <c r="K91" s="260"/>
      <c r="L91" s="265"/>
      <c r="M91" s="266"/>
      <c r="N91" s="267"/>
      <c r="O91" s="267"/>
      <c r="P91" s="267"/>
      <c r="Q91" s="267"/>
      <c r="R91" s="267"/>
      <c r="S91" s="267"/>
      <c r="T91" s="268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9" t="s">
        <v>263</v>
      </c>
      <c r="AU91" s="269" t="s">
        <v>71</v>
      </c>
      <c r="AV91" s="15" t="s">
        <v>261</v>
      </c>
      <c r="AW91" s="15" t="s">
        <v>32</v>
      </c>
      <c r="AX91" s="15" t="s">
        <v>78</v>
      </c>
      <c r="AY91" s="269" t="s">
        <v>253</v>
      </c>
    </row>
    <row r="92" s="2" customFormat="1" ht="16.5" customHeight="1">
      <c r="A92" s="39"/>
      <c r="B92" s="40"/>
      <c r="C92" s="238" t="s">
        <v>268</v>
      </c>
      <c r="D92" s="238" t="s">
        <v>273</v>
      </c>
      <c r="E92" s="239" t="s">
        <v>1441</v>
      </c>
      <c r="F92" s="240" t="s">
        <v>1442</v>
      </c>
      <c r="G92" s="241" t="s">
        <v>271</v>
      </c>
      <c r="H92" s="242">
        <v>4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0.24418999999999999</v>
      </c>
      <c r="R92" s="222">
        <f>Q92*H92</f>
        <v>0.97675999999999996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1443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261</v>
      </c>
      <c r="G93" s="227"/>
      <c r="H93" s="231">
        <v>4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49.05" customHeight="1">
      <c r="A94" s="39"/>
      <c r="B94" s="40"/>
      <c r="C94" s="213" t="s">
        <v>261</v>
      </c>
      <c r="D94" s="213" t="s">
        <v>256</v>
      </c>
      <c r="E94" s="214" t="s">
        <v>1444</v>
      </c>
      <c r="F94" s="215" t="s">
        <v>1445</v>
      </c>
      <c r="G94" s="216" t="s">
        <v>845</v>
      </c>
      <c r="H94" s="217">
        <v>892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1446</v>
      </c>
    </row>
    <row r="95" s="2" customFormat="1" ht="16.5" customHeight="1">
      <c r="A95" s="39"/>
      <c r="B95" s="40"/>
      <c r="C95" s="238" t="s">
        <v>254</v>
      </c>
      <c r="D95" s="238" t="s">
        <v>273</v>
      </c>
      <c r="E95" s="239" t="s">
        <v>1447</v>
      </c>
      <c r="F95" s="240" t="s">
        <v>1448</v>
      </c>
      <c r="G95" s="241" t="s">
        <v>271</v>
      </c>
      <c r="H95" s="242">
        <v>892</v>
      </c>
      <c r="I95" s="243"/>
      <c r="J95" s="244">
        <f>ROUND(I95*H95,2)</f>
        <v>0</v>
      </c>
      <c r="K95" s="240" t="s">
        <v>260</v>
      </c>
      <c r="L95" s="245"/>
      <c r="M95" s="246" t="s">
        <v>19</v>
      </c>
      <c r="N95" s="247" t="s">
        <v>42</v>
      </c>
      <c r="O95" s="85"/>
      <c r="P95" s="222">
        <f>O95*H95</f>
        <v>0</v>
      </c>
      <c r="Q95" s="222">
        <v>0.00014999999999999999</v>
      </c>
      <c r="R95" s="222">
        <f>Q95*H95</f>
        <v>0.13379999999999998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276</v>
      </c>
      <c r="AT95" s="224" t="s">
        <v>273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1449</v>
      </c>
    </row>
    <row r="96" s="2" customFormat="1" ht="16.5" customHeight="1">
      <c r="A96" s="39"/>
      <c r="B96" s="40"/>
      <c r="C96" s="238" t="s">
        <v>281</v>
      </c>
      <c r="D96" s="238" t="s">
        <v>273</v>
      </c>
      <c r="E96" s="239" t="s">
        <v>1450</v>
      </c>
      <c r="F96" s="240" t="s">
        <v>1451</v>
      </c>
      <c r="G96" s="241" t="s">
        <v>271</v>
      </c>
      <c r="H96" s="242">
        <v>1794</v>
      </c>
      <c r="I96" s="243"/>
      <c r="J96" s="244">
        <f>ROUND(I96*H96,2)</f>
        <v>0</v>
      </c>
      <c r="K96" s="240" t="s">
        <v>19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0.0010499999999999999</v>
      </c>
      <c r="R96" s="222">
        <f>Q96*H96</f>
        <v>1.8836999999999999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1452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1453</v>
      </c>
      <c r="G97" s="227"/>
      <c r="H97" s="231">
        <v>1250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71</v>
      </c>
      <c r="AY97" s="237" t="s">
        <v>253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1454</v>
      </c>
      <c r="G98" s="227"/>
      <c r="H98" s="231">
        <v>544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71</v>
      </c>
      <c r="AY98" s="237" t="s">
        <v>253</v>
      </c>
    </row>
    <row r="99" s="15" customFormat="1">
      <c r="A99" s="15"/>
      <c r="B99" s="259"/>
      <c r="C99" s="260"/>
      <c r="D99" s="228" t="s">
        <v>263</v>
      </c>
      <c r="E99" s="261" t="s">
        <v>19</v>
      </c>
      <c r="F99" s="262" t="s">
        <v>344</v>
      </c>
      <c r="G99" s="260"/>
      <c r="H99" s="263">
        <v>1794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9" t="s">
        <v>263</v>
      </c>
      <c r="AU99" s="269" t="s">
        <v>71</v>
      </c>
      <c r="AV99" s="15" t="s">
        <v>261</v>
      </c>
      <c r="AW99" s="15" t="s">
        <v>32</v>
      </c>
      <c r="AX99" s="15" t="s">
        <v>78</v>
      </c>
      <c r="AY99" s="269" t="s">
        <v>253</v>
      </c>
    </row>
    <row r="100" s="2" customFormat="1" ht="16.5" customHeight="1">
      <c r="A100" s="39"/>
      <c r="B100" s="40"/>
      <c r="C100" s="238" t="s">
        <v>285</v>
      </c>
      <c r="D100" s="238" t="s">
        <v>273</v>
      </c>
      <c r="E100" s="239" t="s">
        <v>848</v>
      </c>
      <c r="F100" s="240" t="s">
        <v>849</v>
      </c>
      <c r="G100" s="241" t="s">
        <v>271</v>
      </c>
      <c r="H100" s="242">
        <v>210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2.0000000000000002E-05</v>
      </c>
      <c r="R100" s="222">
        <f>Q100*H100</f>
        <v>0.0042000000000000006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1455</v>
      </c>
    </row>
    <row r="101" s="2" customFormat="1" ht="16.5" customHeight="1">
      <c r="A101" s="39"/>
      <c r="B101" s="40"/>
      <c r="C101" s="238" t="s">
        <v>276</v>
      </c>
      <c r="D101" s="238" t="s">
        <v>273</v>
      </c>
      <c r="E101" s="239" t="s">
        <v>1456</v>
      </c>
      <c r="F101" s="240" t="s">
        <v>1457</v>
      </c>
      <c r="G101" s="241" t="s">
        <v>271</v>
      </c>
      <c r="H101" s="242">
        <v>61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2.0000000000000002E-05</v>
      </c>
      <c r="R101" s="222">
        <f>Q101*H101</f>
        <v>0.0012200000000000002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1458</v>
      </c>
    </row>
    <row r="102" s="2" customFormat="1" ht="16.5" customHeight="1">
      <c r="A102" s="39"/>
      <c r="B102" s="40"/>
      <c r="C102" s="238" t="s">
        <v>293</v>
      </c>
      <c r="D102" s="238" t="s">
        <v>273</v>
      </c>
      <c r="E102" s="239" t="s">
        <v>1459</v>
      </c>
      <c r="F102" s="240" t="s">
        <v>1460</v>
      </c>
      <c r="G102" s="241" t="s">
        <v>271</v>
      </c>
      <c r="H102" s="242">
        <v>61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2.0000000000000002E-05</v>
      </c>
      <c r="R102" s="222">
        <f>Q102*H102</f>
        <v>0.0012200000000000002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1461</v>
      </c>
    </row>
    <row r="103" s="2" customFormat="1" ht="16.5" customHeight="1">
      <c r="A103" s="39"/>
      <c r="B103" s="40"/>
      <c r="C103" s="238" t="s">
        <v>224</v>
      </c>
      <c r="D103" s="238" t="s">
        <v>273</v>
      </c>
      <c r="E103" s="239" t="s">
        <v>1462</v>
      </c>
      <c r="F103" s="240" t="s">
        <v>1463</v>
      </c>
      <c r="G103" s="241" t="s">
        <v>271</v>
      </c>
      <c r="H103" s="242">
        <v>182</v>
      </c>
      <c r="I103" s="243"/>
      <c r="J103" s="244">
        <f>ROUND(I103*H103,2)</f>
        <v>0</v>
      </c>
      <c r="K103" s="240" t="s">
        <v>260</v>
      </c>
      <c r="L103" s="245"/>
      <c r="M103" s="246" t="s">
        <v>19</v>
      </c>
      <c r="N103" s="247" t="s">
        <v>42</v>
      </c>
      <c r="O103" s="85"/>
      <c r="P103" s="222">
        <f>O103*H103</f>
        <v>0</v>
      </c>
      <c r="Q103" s="222">
        <v>2.0000000000000002E-05</v>
      </c>
      <c r="R103" s="222">
        <f>Q103*H103</f>
        <v>0.0036400000000000004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276</v>
      </c>
      <c r="AT103" s="224" t="s">
        <v>273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1464</v>
      </c>
    </row>
    <row r="104" s="2" customFormat="1" ht="16.5" customHeight="1">
      <c r="A104" s="39"/>
      <c r="B104" s="40"/>
      <c r="C104" s="238" t="s">
        <v>302</v>
      </c>
      <c r="D104" s="238" t="s">
        <v>273</v>
      </c>
      <c r="E104" s="239" t="s">
        <v>1465</v>
      </c>
      <c r="F104" s="240" t="s">
        <v>1466</v>
      </c>
      <c r="G104" s="241" t="s">
        <v>271</v>
      </c>
      <c r="H104" s="242">
        <v>182</v>
      </c>
      <c r="I104" s="243"/>
      <c r="J104" s="244">
        <f>ROUND(I104*H104,2)</f>
        <v>0</v>
      </c>
      <c r="K104" s="240" t="s">
        <v>260</v>
      </c>
      <c r="L104" s="245"/>
      <c r="M104" s="246" t="s">
        <v>19</v>
      </c>
      <c r="N104" s="247" t="s">
        <v>42</v>
      </c>
      <c r="O104" s="85"/>
      <c r="P104" s="222">
        <f>O104*H104</f>
        <v>0</v>
      </c>
      <c r="Q104" s="222">
        <v>2.0000000000000002E-05</v>
      </c>
      <c r="R104" s="222">
        <f>Q104*H104</f>
        <v>0.0036400000000000004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276</v>
      </c>
      <c r="AT104" s="224" t="s">
        <v>273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1467</v>
      </c>
    </row>
    <row r="105" s="2" customFormat="1" ht="16.5" customHeight="1">
      <c r="A105" s="39"/>
      <c r="B105" s="40"/>
      <c r="C105" s="238" t="s">
        <v>306</v>
      </c>
      <c r="D105" s="238" t="s">
        <v>273</v>
      </c>
      <c r="E105" s="239" t="s">
        <v>1468</v>
      </c>
      <c r="F105" s="240" t="s">
        <v>1469</v>
      </c>
      <c r="G105" s="241" t="s">
        <v>271</v>
      </c>
      <c r="H105" s="242">
        <v>1088</v>
      </c>
      <c r="I105" s="243"/>
      <c r="J105" s="244">
        <f>ROUND(I105*H105,2)</f>
        <v>0</v>
      </c>
      <c r="K105" s="240" t="s">
        <v>19</v>
      </c>
      <c r="L105" s="245"/>
      <c r="M105" s="246" t="s">
        <v>19</v>
      </c>
      <c r="N105" s="247" t="s">
        <v>42</v>
      </c>
      <c r="O105" s="85"/>
      <c r="P105" s="222">
        <f>O105*H105</f>
        <v>0</v>
      </c>
      <c r="Q105" s="222">
        <v>0.00038999999999999999</v>
      </c>
      <c r="R105" s="222">
        <f>Q105*H105</f>
        <v>0.42431999999999997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276</v>
      </c>
      <c r="AT105" s="224" t="s">
        <v>273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1470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1471</v>
      </c>
      <c r="G106" s="227"/>
      <c r="H106" s="231">
        <v>544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71</v>
      </c>
      <c r="AY106" s="237" t="s">
        <v>253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1472</v>
      </c>
      <c r="G107" s="227"/>
      <c r="H107" s="231">
        <v>544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71</v>
      </c>
      <c r="AY107" s="237" t="s">
        <v>253</v>
      </c>
    </row>
    <row r="108" s="15" customFormat="1">
      <c r="A108" s="15"/>
      <c r="B108" s="259"/>
      <c r="C108" s="260"/>
      <c r="D108" s="228" t="s">
        <v>263</v>
      </c>
      <c r="E108" s="261" t="s">
        <v>19</v>
      </c>
      <c r="F108" s="262" t="s">
        <v>344</v>
      </c>
      <c r="G108" s="260"/>
      <c r="H108" s="263">
        <v>1088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263</v>
      </c>
      <c r="AU108" s="269" t="s">
        <v>71</v>
      </c>
      <c r="AV108" s="15" t="s">
        <v>261</v>
      </c>
      <c r="AW108" s="15" t="s">
        <v>32</v>
      </c>
      <c r="AX108" s="15" t="s">
        <v>78</v>
      </c>
      <c r="AY108" s="269" t="s">
        <v>253</v>
      </c>
    </row>
    <row r="109" s="2" customFormat="1" ht="55.5" customHeight="1">
      <c r="A109" s="39"/>
      <c r="B109" s="40"/>
      <c r="C109" s="213" t="s">
        <v>310</v>
      </c>
      <c r="D109" s="213" t="s">
        <v>256</v>
      </c>
      <c r="E109" s="214" t="s">
        <v>1473</v>
      </c>
      <c r="F109" s="215" t="s">
        <v>1474</v>
      </c>
      <c r="G109" s="216" t="s">
        <v>288</v>
      </c>
      <c r="H109" s="217">
        <v>4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261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261</v>
      </c>
      <c r="BM109" s="224" t="s">
        <v>1475</v>
      </c>
    </row>
    <row r="110" s="2" customFormat="1" ht="62.7" customHeight="1">
      <c r="A110" s="39"/>
      <c r="B110" s="40"/>
      <c r="C110" s="213" t="s">
        <v>315</v>
      </c>
      <c r="D110" s="213" t="s">
        <v>256</v>
      </c>
      <c r="E110" s="214" t="s">
        <v>1476</v>
      </c>
      <c r="F110" s="215" t="s">
        <v>1477</v>
      </c>
      <c r="G110" s="216" t="s">
        <v>288</v>
      </c>
      <c r="H110" s="217">
        <v>2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1478</v>
      </c>
    </row>
    <row r="111" s="2" customFormat="1" ht="66.75" customHeight="1">
      <c r="A111" s="39"/>
      <c r="B111" s="40"/>
      <c r="C111" s="213" t="s">
        <v>8</v>
      </c>
      <c r="D111" s="213" t="s">
        <v>256</v>
      </c>
      <c r="E111" s="214" t="s">
        <v>1479</v>
      </c>
      <c r="F111" s="215" t="s">
        <v>1480</v>
      </c>
      <c r="G111" s="216" t="s">
        <v>288</v>
      </c>
      <c r="H111" s="217">
        <v>6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1481</v>
      </c>
    </row>
    <row r="112" s="2" customFormat="1" ht="37.8" customHeight="1">
      <c r="A112" s="39"/>
      <c r="B112" s="40"/>
      <c r="C112" s="213" t="s">
        <v>323</v>
      </c>
      <c r="D112" s="213" t="s">
        <v>256</v>
      </c>
      <c r="E112" s="214" t="s">
        <v>297</v>
      </c>
      <c r="F112" s="215" t="s">
        <v>298</v>
      </c>
      <c r="G112" s="216" t="s">
        <v>259</v>
      </c>
      <c r="H112" s="217">
        <v>660</v>
      </c>
      <c r="I112" s="218"/>
      <c r="J112" s="219">
        <f>ROUND(I112*H112,2)</f>
        <v>0</v>
      </c>
      <c r="K112" s="215" t="s">
        <v>299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1482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1483</v>
      </c>
      <c r="G113" s="227"/>
      <c r="H113" s="231">
        <v>660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49.05" customHeight="1">
      <c r="A114" s="39"/>
      <c r="B114" s="40"/>
      <c r="C114" s="213" t="s">
        <v>329</v>
      </c>
      <c r="D114" s="213" t="s">
        <v>256</v>
      </c>
      <c r="E114" s="214" t="s">
        <v>1484</v>
      </c>
      <c r="F114" s="215" t="s">
        <v>1485</v>
      </c>
      <c r="G114" s="216" t="s">
        <v>288</v>
      </c>
      <c r="H114" s="217">
        <v>4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1486</v>
      </c>
    </row>
    <row r="115" s="2" customFormat="1" ht="24.15" customHeight="1">
      <c r="A115" s="39"/>
      <c r="B115" s="40"/>
      <c r="C115" s="213" t="s">
        <v>336</v>
      </c>
      <c r="D115" s="213" t="s">
        <v>256</v>
      </c>
      <c r="E115" s="214" t="s">
        <v>580</v>
      </c>
      <c r="F115" s="215" t="s">
        <v>581</v>
      </c>
      <c r="G115" s="216" t="s">
        <v>271</v>
      </c>
      <c r="H115" s="217">
        <v>4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313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313</v>
      </c>
      <c r="BM115" s="224" t="s">
        <v>1487</v>
      </c>
    </row>
    <row r="116" s="2" customFormat="1" ht="16.5" customHeight="1">
      <c r="A116" s="39"/>
      <c r="B116" s="40"/>
      <c r="C116" s="213" t="s">
        <v>345</v>
      </c>
      <c r="D116" s="213" t="s">
        <v>256</v>
      </c>
      <c r="E116" s="214" t="s">
        <v>448</v>
      </c>
      <c r="F116" s="215" t="s">
        <v>449</v>
      </c>
      <c r="G116" s="216" t="s">
        <v>271</v>
      </c>
      <c r="H116" s="217">
        <v>1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313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313</v>
      </c>
      <c r="BM116" s="224" t="s">
        <v>1488</v>
      </c>
    </row>
    <row r="117" s="2" customFormat="1" ht="24.15" customHeight="1">
      <c r="A117" s="39"/>
      <c r="B117" s="40"/>
      <c r="C117" s="213" t="s">
        <v>350</v>
      </c>
      <c r="D117" s="213" t="s">
        <v>256</v>
      </c>
      <c r="E117" s="214" t="s">
        <v>451</v>
      </c>
      <c r="F117" s="215" t="s">
        <v>452</v>
      </c>
      <c r="G117" s="216" t="s">
        <v>271</v>
      </c>
      <c r="H117" s="217">
        <v>1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313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313</v>
      </c>
      <c r="BM117" s="224" t="s">
        <v>1489</v>
      </c>
    </row>
    <row r="118" s="2" customFormat="1" ht="33" customHeight="1">
      <c r="A118" s="39"/>
      <c r="B118" s="40"/>
      <c r="C118" s="213" t="s">
        <v>7</v>
      </c>
      <c r="D118" s="213" t="s">
        <v>256</v>
      </c>
      <c r="E118" s="214" t="s">
        <v>311</v>
      </c>
      <c r="F118" s="215" t="s">
        <v>312</v>
      </c>
      <c r="G118" s="216" t="s">
        <v>271</v>
      </c>
      <c r="H118" s="217">
        <v>12</v>
      </c>
      <c r="I118" s="218"/>
      <c r="J118" s="219">
        <f>ROUND(I118*H118,2)</f>
        <v>0</v>
      </c>
      <c r="K118" s="215" t="s">
        <v>260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313</v>
      </c>
      <c r="AT118" s="224" t="s">
        <v>256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313</v>
      </c>
      <c r="BM118" s="224" t="s">
        <v>1490</v>
      </c>
    </row>
    <row r="119" s="2" customFormat="1" ht="16.5" customHeight="1">
      <c r="A119" s="39"/>
      <c r="B119" s="40"/>
      <c r="C119" s="213" t="s">
        <v>359</v>
      </c>
      <c r="D119" s="213" t="s">
        <v>256</v>
      </c>
      <c r="E119" s="214" t="s">
        <v>316</v>
      </c>
      <c r="F119" s="215" t="s">
        <v>317</v>
      </c>
      <c r="G119" s="216" t="s">
        <v>271</v>
      </c>
      <c r="H119" s="217">
        <v>12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313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313</v>
      </c>
      <c r="BM119" s="224" t="s">
        <v>1491</v>
      </c>
    </row>
    <row r="120" s="2" customFormat="1" ht="24.15" customHeight="1">
      <c r="A120" s="39"/>
      <c r="B120" s="40"/>
      <c r="C120" s="213" t="s">
        <v>365</v>
      </c>
      <c r="D120" s="213" t="s">
        <v>256</v>
      </c>
      <c r="E120" s="214" t="s">
        <v>319</v>
      </c>
      <c r="F120" s="215" t="s">
        <v>320</v>
      </c>
      <c r="G120" s="216" t="s">
        <v>271</v>
      </c>
      <c r="H120" s="217">
        <v>124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1492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1493</v>
      </c>
      <c r="G121" s="227"/>
      <c r="H121" s="231">
        <v>124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24.15" customHeight="1">
      <c r="A122" s="39"/>
      <c r="B122" s="40"/>
      <c r="C122" s="213" t="s">
        <v>369</v>
      </c>
      <c r="D122" s="213" t="s">
        <v>256</v>
      </c>
      <c r="E122" s="214" t="s">
        <v>330</v>
      </c>
      <c r="F122" s="215" t="s">
        <v>331</v>
      </c>
      <c r="G122" s="216" t="s">
        <v>332</v>
      </c>
      <c r="H122" s="217">
        <v>23.707000000000001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1494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340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1495</v>
      </c>
      <c r="G124" s="227"/>
      <c r="H124" s="231">
        <v>23.707000000000001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44.25" customHeight="1">
      <c r="A125" s="39"/>
      <c r="B125" s="40"/>
      <c r="C125" s="213" t="s">
        <v>468</v>
      </c>
      <c r="D125" s="213" t="s">
        <v>256</v>
      </c>
      <c r="E125" s="214" t="s">
        <v>337</v>
      </c>
      <c r="F125" s="215" t="s">
        <v>338</v>
      </c>
      <c r="G125" s="216" t="s">
        <v>332</v>
      </c>
      <c r="H125" s="217">
        <v>46.426000000000002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1496</v>
      </c>
    </row>
    <row r="126" s="14" customFormat="1">
      <c r="A126" s="14"/>
      <c r="B126" s="249"/>
      <c r="C126" s="250"/>
      <c r="D126" s="228" t="s">
        <v>263</v>
      </c>
      <c r="E126" s="251" t="s">
        <v>19</v>
      </c>
      <c r="F126" s="252" t="s">
        <v>340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263</v>
      </c>
      <c r="AU126" s="258" t="s">
        <v>71</v>
      </c>
      <c r="AV126" s="14" t="s">
        <v>78</v>
      </c>
      <c r="AW126" s="14" t="s">
        <v>32</v>
      </c>
      <c r="AX126" s="14" t="s">
        <v>71</v>
      </c>
      <c r="AY126" s="258" t="s">
        <v>253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1495</v>
      </c>
      <c r="G127" s="227"/>
      <c r="H127" s="231">
        <v>23.707000000000001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71</v>
      </c>
      <c r="AY127" s="237" t="s">
        <v>253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342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1497</v>
      </c>
      <c r="G129" s="227"/>
      <c r="H129" s="231">
        <v>22.719000000000001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71</v>
      </c>
      <c r="AY129" s="237" t="s">
        <v>253</v>
      </c>
    </row>
    <row r="130" s="15" customFormat="1">
      <c r="A130" s="15"/>
      <c r="B130" s="259"/>
      <c r="C130" s="260"/>
      <c r="D130" s="228" t="s">
        <v>263</v>
      </c>
      <c r="E130" s="261" t="s">
        <v>19</v>
      </c>
      <c r="F130" s="262" t="s">
        <v>344</v>
      </c>
      <c r="G130" s="260"/>
      <c r="H130" s="263">
        <v>46.426000000000002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263</v>
      </c>
      <c r="AU130" s="269" t="s">
        <v>71</v>
      </c>
      <c r="AV130" s="15" t="s">
        <v>261</v>
      </c>
      <c r="AW130" s="15" t="s">
        <v>32</v>
      </c>
      <c r="AX130" s="15" t="s">
        <v>78</v>
      </c>
      <c r="AY130" s="269" t="s">
        <v>253</v>
      </c>
    </row>
    <row r="131" s="2" customFormat="1" ht="78" customHeight="1">
      <c r="A131" s="39"/>
      <c r="B131" s="40"/>
      <c r="C131" s="213" t="s">
        <v>472</v>
      </c>
      <c r="D131" s="213" t="s">
        <v>256</v>
      </c>
      <c r="E131" s="214" t="s">
        <v>602</v>
      </c>
      <c r="F131" s="215" t="s">
        <v>603</v>
      </c>
      <c r="G131" s="216" t="s">
        <v>332</v>
      </c>
      <c r="H131" s="217">
        <v>0.97699999999999998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1498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1499</v>
      </c>
      <c r="G132" s="227"/>
      <c r="H132" s="231">
        <v>0.97699999999999998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62.7" customHeight="1">
      <c r="A133" s="39"/>
      <c r="B133" s="40"/>
      <c r="C133" s="213" t="s">
        <v>474</v>
      </c>
      <c r="D133" s="213" t="s">
        <v>256</v>
      </c>
      <c r="E133" s="214" t="s">
        <v>346</v>
      </c>
      <c r="F133" s="215" t="s">
        <v>347</v>
      </c>
      <c r="G133" s="216" t="s">
        <v>332</v>
      </c>
      <c r="H133" s="217">
        <v>23.707000000000001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1500</v>
      </c>
    </row>
    <row r="134" s="14" customFormat="1">
      <c r="A134" s="14"/>
      <c r="B134" s="249"/>
      <c r="C134" s="250"/>
      <c r="D134" s="228" t="s">
        <v>263</v>
      </c>
      <c r="E134" s="251" t="s">
        <v>19</v>
      </c>
      <c r="F134" s="252" t="s">
        <v>349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263</v>
      </c>
      <c r="AU134" s="258" t="s">
        <v>71</v>
      </c>
      <c r="AV134" s="14" t="s">
        <v>78</v>
      </c>
      <c r="AW134" s="14" t="s">
        <v>32</v>
      </c>
      <c r="AX134" s="14" t="s">
        <v>71</v>
      </c>
      <c r="AY134" s="258" t="s">
        <v>253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1495</v>
      </c>
      <c r="G135" s="227"/>
      <c r="H135" s="231">
        <v>23.707000000000001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78</v>
      </c>
      <c r="AY135" s="237" t="s">
        <v>253</v>
      </c>
    </row>
    <row r="136" s="2" customFormat="1" ht="62.7" customHeight="1">
      <c r="A136" s="39"/>
      <c r="B136" s="40"/>
      <c r="C136" s="213" t="s">
        <v>476</v>
      </c>
      <c r="D136" s="213" t="s">
        <v>256</v>
      </c>
      <c r="E136" s="214" t="s">
        <v>351</v>
      </c>
      <c r="F136" s="215" t="s">
        <v>352</v>
      </c>
      <c r="G136" s="216" t="s">
        <v>332</v>
      </c>
      <c r="H136" s="217">
        <v>22.719000000000001</v>
      </c>
      <c r="I136" s="218"/>
      <c r="J136" s="219">
        <f>ROUND(I136*H136,2)</f>
        <v>0</v>
      </c>
      <c r="K136" s="215" t="s">
        <v>260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261</v>
      </c>
      <c r="AT136" s="224" t="s">
        <v>256</v>
      </c>
      <c r="AU136" s="224" t="s">
        <v>71</v>
      </c>
      <c r="AY136" s="18" t="s">
        <v>253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261</v>
      </c>
      <c r="BM136" s="224" t="s">
        <v>1501</v>
      </c>
    </row>
    <row r="137" s="14" customFormat="1">
      <c r="A137" s="14"/>
      <c r="B137" s="249"/>
      <c r="C137" s="250"/>
      <c r="D137" s="228" t="s">
        <v>263</v>
      </c>
      <c r="E137" s="251" t="s">
        <v>19</v>
      </c>
      <c r="F137" s="252" t="s">
        <v>342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263</v>
      </c>
      <c r="AU137" s="258" t="s">
        <v>71</v>
      </c>
      <c r="AV137" s="14" t="s">
        <v>78</v>
      </c>
      <c r="AW137" s="14" t="s">
        <v>32</v>
      </c>
      <c r="AX137" s="14" t="s">
        <v>71</v>
      </c>
      <c r="AY137" s="258" t="s">
        <v>253</v>
      </c>
    </row>
    <row r="138" s="13" customFormat="1">
      <c r="A138" s="13"/>
      <c r="B138" s="226"/>
      <c r="C138" s="227"/>
      <c r="D138" s="228" t="s">
        <v>263</v>
      </c>
      <c r="E138" s="229" t="s">
        <v>19</v>
      </c>
      <c r="F138" s="230" t="s">
        <v>1497</v>
      </c>
      <c r="G138" s="227"/>
      <c r="H138" s="231">
        <v>22.719000000000001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263</v>
      </c>
      <c r="AU138" s="237" t="s">
        <v>71</v>
      </c>
      <c r="AV138" s="13" t="s">
        <v>80</v>
      </c>
      <c r="AW138" s="13" t="s">
        <v>32</v>
      </c>
      <c r="AX138" s="13" t="s">
        <v>78</v>
      </c>
      <c r="AY138" s="237" t="s">
        <v>253</v>
      </c>
    </row>
    <row r="139" s="2" customFormat="1" ht="55.5" customHeight="1">
      <c r="A139" s="39"/>
      <c r="B139" s="40"/>
      <c r="C139" s="213" t="s">
        <v>479</v>
      </c>
      <c r="D139" s="213" t="s">
        <v>256</v>
      </c>
      <c r="E139" s="214" t="s">
        <v>354</v>
      </c>
      <c r="F139" s="215" t="s">
        <v>355</v>
      </c>
      <c r="G139" s="216" t="s">
        <v>332</v>
      </c>
      <c r="H139" s="217">
        <v>2.3220000000000001</v>
      </c>
      <c r="I139" s="218"/>
      <c r="J139" s="219">
        <f>ROUND(I139*H139,2)</f>
        <v>0</v>
      </c>
      <c r="K139" s="215" t="s">
        <v>260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261</v>
      </c>
      <c r="AT139" s="224" t="s">
        <v>256</v>
      </c>
      <c r="AU139" s="224" t="s">
        <v>71</v>
      </c>
      <c r="AY139" s="18" t="s">
        <v>253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261</v>
      </c>
      <c r="BM139" s="224" t="s">
        <v>1502</v>
      </c>
    </row>
    <row r="140" s="14" customFormat="1">
      <c r="A140" s="14"/>
      <c r="B140" s="249"/>
      <c r="C140" s="250"/>
      <c r="D140" s="228" t="s">
        <v>263</v>
      </c>
      <c r="E140" s="251" t="s">
        <v>19</v>
      </c>
      <c r="F140" s="252" t="s">
        <v>357</v>
      </c>
      <c r="G140" s="250"/>
      <c r="H140" s="251" t="s">
        <v>19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263</v>
      </c>
      <c r="AU140" s="258" t="s">
        <v>71</v>
      </c>
      <c r="AV140" s="14" t="s">
        <v>78</v>
      </c>
      <c r="AW140" s="14" t="s">
        <v>32</v>
      </c>
      <c r="AX140" s="14" t="s">
        <v>71</v>
      </c>
      <c r="AY140" s="258" t="s">
        <v>253</v>
      </c>
    </row>
    <row r="141" s="13" customFormat="1">
      <c r="A141" s="13"/>
      <c r="B141" s="226"/>
      <c r="C141" s="227"/>
      <c r="D141" s="228" t="s">
        <v>263</v>
      </c>
      <c r="E141" s="229" t="s">
        <v>19</v>
      </c>
      <c r="F141" s="230" t="s">
        <v>1503</v>
      </c>
      <c r="G141" s="227"/>
      <c r="H141" s="231">
        <v>2.3220000000000001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263</v>
      </c>
      <c r="AU141" s="237" t="s">
        <v>71</v>
      </c>
      <c r="AV141" s="13" t="s">
        <v>80</v>
      </c>
      <c r="AW141" s="13" t="s">
        <v>32</v>
      </c>
      <c r="AX141" s="13" t="s">
        <v>78</v>
      </c>
      <c r="AY141" s="237" t="s">
        <v>253</v>
      </c>
    </row>
    <row r="142" s="2" customFormat="1" ht="55.5" customHeight="1">
      <c r="A142" s="39"/>
      <c r="B142" s="40"/>
      <c r="C142" s="213" t="s">
        <v>483</v>
      </c>
      <c r="D142" s="213" t="s">
        <v>256</v>
      </c>
      <c r="E142" s="214" t="s">
        <v>360</v>
      </c>
      <c r="F142" s="215" t="s">
        <v>361</v>
      </c>
      <c r="G142" s="216" t="s">
        <v>332</v>
      </c>
      <c r="H142" s="217">
        <v>0.13400000000000001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1504</v>
      </c>
    </row>
    <row r="143" s="13" customFormat="1">
      <c r="A143" s="13"/>
      <c r="B143" s="226"/>
      <c r="C143" s="227"/>
      <c r="D143" s="228" t="s">
        <v>263</v>
      </c>
      <c r="E143" s="229" t="s">
        <v>19</v>
      </c>
      <c r="F143" s="230" t="s">
        <v>1505</v>
      </c>
      <c r="G143" s="227"/>
      <c r="H143" s="231">
        <v>0.13400000000000001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263</v>
      </c>
      <c r="AU143" s="237" t="s">
        <v>71</v>
      </c>
      <c r="AV143" s="13" t="s">
        <v>80</v>
      </c>
      <c r="AW143" s="13" t="s">
        <v>32</v>
      </c>
      <c r="AX143" s="13" t="s">
        <v>78</v>
      </c>
      <c r="AY143" s="237" t="s">
        <v>253</v>
      </c>
    </row>
    <row r="144" s="2" customFormat="1" ht="49.05" customHeight="1">
      <c r="A144" s="39"/>
      <c r="B144" s="40"/>
      <c r="C144" s="213" t="s">
        <v>490</v>
      </c>
      <c r="D144" s="213" t="s">
        <v>256</v>
      </c>
      <c r="E144" s="214" t="s">
        <v>366</v>
      </c>
      <c r="F144" s="215" t="s">
        <v>367</v>
      </c>
      <c r="G144" s="216" t="s">
        <v>332</v>
      </c>
      <c r="H144" s="217">
        <v>0.13400000000000001</v>
      </c>
      <c r="I144" s="218"/>
      <c r="J144" s="219">
        <f>ROUND(I144*H144,2)</f>
        <v>0</v>
      </c>
      <c r="K144" s="215" t="s">
        <v>260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261</v>
      </c>
      <c r="AT144" s="224" t="s">
        <v>256</v>
      </c>
      <c r="AU144" s="224" t="s">
        <v>71</v>
      </c>
      <c r="AY144" s="18" t="s">
        <v>253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261</v>
      </c>
      <c r="BM144" s="224" t="s">
        <v>1506</v>
      </c>
    </row>
    <row r="145" s="2" customFormat="1" ht="78" customHeight="1">
      <c r="A145" s="39"/>
      <c r="B145" s="40"/>
      <c r="C145" s="213" t="s">
        <v>495</v>
      </c>
      <c r="D145" s="213" t="s">
        <v>256</v>
      </c>
      <c r="E145" s="214" t="s">
        <v>370</v>
      </c>
      <c r="F145" s="215" t="s">
        <v>371</v>
      </c>
      <c r="G145" s="216" t="s">
        <v>332</v>
      </c>
      <c r="H145" s="217">
        <v>2.456</v>
      </c>
      <c r="I145" s="218"/>
      <c r="J145" s="219">
        <f>ROUND(I145*H145,2)</f>
        <v>0</v>
      </c>
      <c r="K145" s="215" t="s">
        <v>260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261</v>
      </c>
      <c r="AT145" s="224" t="s">
        <v>256</v>
      </c>
      <c r="AU145" s="224" t="s">
        <v>71</v>
      </c>
      <c r="AY145" s="18" t="s">
        <v>253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261</v>
      </c>
      <c r="BM145" s="224" t="s">
        <v>1507</v>
      </c>
    </row>
    <row r="146" s="14" customFormat="1">
      <c r="A146" s="14"/>
      <c r="B146" s="249"/>
      <c r="C146" s="250"/>
      <c r="D146" s="228" t="s">
        <v>263</v>
      </c>
      <c r="E146" s="251" t="s">
        <v>19</v>
      </c>
      <c r="F146" s="252" t="s">
        <v>1508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263</v>
      </c>
      <c r="AU146" s="258" t="s">
        <v>71</v>
      </c>
      <c r="AV146" s="14" t="s">
        <v>78</v>
      </c>
      <c r="AW146" s="14" t="s">
        <v>32</v>
      </c>
      <c r="AX146" s="14" t="s">
        <v>71</v>
      </c>
      <c r="AY146" s="258" t="s">
        <v>253</v>
      </c>
    </row>
    <row r="147" s="13" customFormat="1">
      <c r="A147" s="13"/>
      <c r="B147" s="226"/>
      <c r="C147" s="227"/>
      <c r="D147" s="228" t="s">
        <v>263</v>
      </c>
      <c r="E147" s="229" t="s">
        <v>19</v>
      </c>
      <c r="F147" s="230" t="s">
        <v>1509</v>
      </c>
      <c r="G147" s="227"/>
      <c r="H147" s="231">
        <v>2.456</v>
      </c>
      <c r="I147" s="232"/>
      <c r="J147" s="227"/>
      <c r="K147" s="227"/>
      <c r="L147" s="233"/>
      <c r="M147" s="270"/>
      <c r="N147" s="271"/>
      <c r="O147" s="271"/>
      <c r="P147" s="271"/>
      <c r="Q147" s="271"/>
      <c r="R147" s="271"/>
      <c r="S147" s="271"/>
      <c r="T147" s="27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263</v>
      </c>
      <c r="AU147" s="237" t="s">
        <v>71</v>
      </c>
      <c r="AV147" s="13" t="s">
        <v>80</v>
      </c>
      <c r="AW147" s="13" t="s">
        <v>32</v>
      </c>
      <c r="AX147" s="13" t="s">
        <v>78</v>
      </c>
      <c r="AY147" s="237" t="s">
        <v>253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3uZ1bJ7rD3lSyD5fzNPMZhoktNqma7/u1zdczVP+AhCuj+lq2OOBM24a8VBLNChbo7I2Q2luJJPRrvsrd5zdqQ==" hashValue="r5EyU1x2/ov3P+Wls54eTXVoFtEOStNu0wyPxd7A69VWP8Zgh3QoUL0STau4l9WITZVgsA2SYhXk3AIAJxC47w==" algorithmName="SHA-512" password="CC35"/>
  <autoFilter ref="C84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1511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ROUND((SUM(BE85:BE132)),  2)</f>
        <v>0</v>
      </c>
      <c r="G35" s="39"/>
      <c r="H35" s="39"/>
      <c r="I35" s="158">
        <v>0.20999999999999999</v>
      </c>
      <c r="J35" s="157">
        <f>ROUND(((SUM(BE85:BE132))*I35),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ROUND((SUM(BF85:BF132)),  2)</f>
        <v>0</v>
      </c>
      <c r="G36" s="39"/>
      <c r="H36" s="39"/>
      <c r="I36" s="158">
        <v>0.14999999999999999</v>
      </c>
      <c r="J36" s="157">
        <f>ROUND(((SUM(BF85:BF132))*I36),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03.1 - SO 03.1 - SVK na 1. TK v km 498,660 - 499,205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03.1 - SO 03.1 - SVK na 1. TK v km 498,660 - 499,205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SUM(P86:P132)</f>
        <v>0</v>
      </c>
      <c r="Q85" s="97"/>
      <c r="R85" s="194">
        <f>SUM(R86:R132)</f>
        <v>4.4858400000000005</v>
      </c>
      <c r="S85" s="97"/>
      <c r="T85" s="195">
        <f>SUM(T86:T132)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SUM(BK86:BK132)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1080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1512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1513</v>
      </c>
      <c r="G87" s="227"/>
      <c r="H87" s="231">
        <v>1080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55.5" customHeight="1">
      <c r="A88" s="39"/>
      <c r="B88" s="40"/>
      <c r="C88" s="213" t="s">
        <v>80</v>
      </c>
      <c r="D88" s="213" t="s">
        <v>256</v>
      </c>
      <c r="E88" s="214" t="s">
        <v>1514</v>
      </c>
      <c r="F88" s="215" t="s">
        <v>1515</v>
      </c>
      <c r="G88" s="216" t="s">
        <v>288</v>
      </c>
      <c r="H88" s="217">
        <v>4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1516</v>
      </c>
    </row>
    <row r="89" s="2" customFormat="1" ht="66.75" customHeight="1">
      <c r="A89" s="39"/>
      <c r="B89" s="40"/>
      <c r="C89" s="213" t="s">
        <v>268</v>
      </c>
      <c r="D89" s="213" t="s">
        <v>256</v>
      </c>
      <c r="E89" s="214" t="s">
        <v>573</v>
      </c>
      <c r="F89" s="215" t="s">
        <v>574</v>
      </c>
      <c r="G89" s="216" t="s">
        <v>288</v>
      </c>
      <c r="H89" s="217">
        <v>8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1517</v>
      </c>
    </row>
    <row r="90" s="2" customFormat="1" ht="37.8" customHeight="1">
      <c r="A90" s="39"/>
      <c r="B90" s="40"/>
      <c r="C90" s="213" t="s">
        <v>261</v>
      </c>
      <c r="D90" s="213" t="s">
        <v>256</v>
      </c>
      <c r="E90" s="214" t="s">
        <v>1518</v>
      </c>
      <c r="F90" s="215" t="s">
        <v>1519</v>
      </c>
      <c r="G90" s="216" t="s">
        <v>259</v>
      </c>
      <c r="H90" s="217">
        <v>1280</v>
      </c>
      <c r="I90" s="218"/>
      <c r="J90" s="219">
        <f>ROUND(I90*H90,2)</f>
        <v>0</v>
      </c>
      <c r="K90" s="215" t="s">
        <v>299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1520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1521</v>
      </c>
      <c r="G91" s="227"/>
      <c r="H91" s="231">
        <v>1280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33" customHeight="1">
      <c r="A92" s="39"/>
      <c r="B92" s="40"/>
      <c r="C92" s="213" t="s">
        <v>254</v>
      </c>
      <c r="D92" s="213" t="s">
        <v>256</v>
      </c>
      <c r="E92" s="214" t="s">
        <v>1522</v>
      </c>
      <c r="F92" s="215" t="s">
        <v>1523</v>
      </c>
      <c r="G92" s="216" t="s">
        <v>259</v>
      </c>
      <c r="H92" s="217">
        <v>1280</v>
      </c>
      <c r="I92" s="218"/>
      <c r="J92" s="219">
        <f>ROUND(I92*H92,2)</f>
        <v>0</v>
      </c>
      <c r="K92" s="215" t="s">
        <v>299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1524</v>
      </c>
    </row>
    <row r="93" s="2" customFormat="1" ht="49.05" customHeight="1">
      <c r="A93" s="39"/>
      <c r="B93" s="40"/>
      <c r="C93" s="213" t="s">
        <v>281</v>
      </c>
      <c r="D93" s="213" t="s">
        <v>256</v>
      </c>
      <c r="E93" s="214" t="s">
        <v>303</v>
      </c>
      <c r="F93" s="215" t="s">
        <v>304</v>
      </c>
      <c r="G93" s="216" t="s">
        <v>288</v>
      </c>
      <c r="H93" s="217">
        <v>4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1525</v>
      </c>
    </row>
    <row r="94" s="2" customFormat="1" ht="24.15" customHeight="1">
      <c r="A94" s="39"/>
      <c r="B94" s="40"/>
      <c r="C94" s="213" t="s">
        <v>285</v>
      </c>
      <c r="D94" s="213" t="s">
        <v>256</v>
      </c>
      <c r="E94" s="214" t="s">
        <v>319</v>
      </c>
      <c r="F94" s="215" t="s">
        <v>320</v>
      </c>
      <c r="G94" s="216" t="s">
        <v>271</v>
      </c>
      <c r="H94" s="217">
        <v>248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1526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1527</v>
      </c>
      <c r="G95" s="227"/>
      <c r="H95" s="231">
        <v>248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44.25" customHeight="1">
      <c r="A96" s="39"/>
      <c r="B96" s="40"/>
      <c r="C96" s="213" t="s">
        <v>276</v>
      </c>
      <c r="D96" s="213" t="s">
        <v>256</v>
      </c>
      <c r="E96" s="214" t="s">
        <v>1528</v>
      </c>
      <c r="F96" s="215" t="s">
        <v>1529</v>
      </c>
      <c r="G96" s="216" t="s">
        <v>845</v>
      </c>
      <c r="H96" s="217">
        <v>1880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1530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1531</v>
      </c>
      <c r="G97" s="227"/>
      <c r="H97" s="231">
        <v>1816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71</v>
      </c>
      <c r="AY97" s="237" t="s">
        <v>253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1532</v>
      </c>
      <c r="G98" s="227"/>
      <c r="H98" s="231">
        <v>64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71</v>
      </c>
      <c r="AY98" s="237" t="s">
        <v>253</v>
      </c>
    </row>
    <row r="99" s="15" customFormat="1">
      <c r="A99" s="15"/>
      <c r="B99" s="259"/>
      <c r="C99" s="260"/>
      <c r="D99" s="228" t="s">
        <v>263</v>
      </c>
      <c r="E99" s="261" t="s">
        <v>19</v>
      </c>
      <c r="F99" s="262" t="s">
        <v>344</v>
      </c>
      <c r="G99" s="260"/>
      <c r="H99" s="263">
        <v>1880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9" t="s">
        <v>263</v>
      </c>
      <c r="AU99" s="269" t="s">
        <v>71</v>
      </c>
      <c r="AV99" s="15" t="s">
        <v>261</v>
      </c>
      <c r="AW99" s="15" t="s">
        <v>32</v>
      </c>
      <c r="AX99" s="15" t="s">
        <v>78</v>
      </c>
      <c r="AY99" s="269" t="s">
        <v>253</v>
      </c>
    </row>
    <row r="100" s="2" customFormat="1" ht="16.5" customHeight="1">
      <c r="A100" s="39"/>
      <c r="B100" s="40"/>
      <c r="C100" s="238" t="s">
        <v>293</v>
      </c>
      <c r="D100" s="238" t="s">
        <v>273</v>
      </c>
      <c r="E100" s="239" t="s">
        <v>1533</v>
      </c>
      <c r="F100" s="240" t="s">
        <v>1534</v>
      </c>
      <c r="G100" s="241" t="s">
        <v>271</v>
      </c>
      <c r="H100" s="242">
        <v>3632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0.0011100000000000001</v>
      </c>
      <c r="R100" s="222">
        <f>Q100*H100</f>
        <v>4.0315200000000004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1535</v>
      </c>
    </row>
    <row r="101" s="2" customFormat="1" ht="16.5" customHeight="1">
      <c r="A101" s="39"/>
      <c r="B101" s="40"/>
      <c r="C101" s="238" t="s">
        <v>224</v>
      </c>
      <c r="D101" s="238" t="s">
        <v>273</v>
      </c>
      <c r="E101" s="239" t="s">
        <v>274</v>
      </c>
      <c r="F101" s="240" t="s">
        <v>275</v>
      </c>
      <c r="G101" s="241" t="s">
        <v>271</v>
      </c>
      <c r="H101" s="242">
        <v>1816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0.00021000000000000001</v>
      </c>
      <c r="R101" s="222">
        <f>Q101*H101</f>
        <v>0.38136000000000003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1536</v>
      </c>
    </row>
    <row r="102" s="2" customFormat="1" ht="33" customHeight="1">
      <c r="A102" s="39"/>
      <c r="B102" s="40"/>
      <c r="C102" s="213" t="s">
        <v>302</v>
      </c>
      <c r="D102" s="213" t="s">
        <v>256</v>
      </c>
      <c r="E102" s="214" t="s">
        <v>1537</v>
      </c>
      <c r="F102" s="215" t="s">
        <v>1538</v>
      </c>
      <c r="G102" s="216" t="s">
        <v>259</v>
      </c>
      <c r="H102" s="217">
        <v>7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1539</v>
      </c>
    </row>
    <row r="103" s="2" customFormat="1" ht="37.8" customHeight="1">
      <c r="A103" s="39"/>
      <c r="B103" s="40"/>
      <c r="C103" s="213" t="s">
        <v>306</v>
      </c>
      <c r="D103" s="213" t="s">
        <v>256</v>
      </c>
      <c r="E103" s="214" t="s">
        <v>1540</v>
      </c>
      <c r="F103" s="215" t="s">
        <v>1541</v>
      </c>
      <c r="G103" s="216" t="s">
        <v>259</v>
      </c>
      <c r="H103" s="217">
        <v>7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1542</v>
      </c>
    </row>
    <row r="104" s="2" customFormat="1" ht="16.5" customHeight="1">
      <c r="A104" s="39"/>
      <c r="B104" s="40"/>
      <c r="C104" s="238" t="s">
        <v>310</v>
      </c>
      <c r="D104" s="238" t="s">
        <v>273</v>
      </c>
      <c r="E104" s="239" t="s">
        <v>418</v>
      </c>
      <c r="F104" s="240" t="s">
        <v>419</v>
      </c>
      <c r="G104" s="241" t="s">
        <v>271</v>
      </c>
      <c r="H104" s="242">
        <v>32</v>
      </c>
      <c r="I104" s="243"/>
      <c r="J104" s="244">
        <f>ROUND(I104*H104,2)</f>
        <v>0</v>
      </c>
      <c r="K104" s="240" t="s">
        <v>260</v>
      </c>
      <c r="L104" s="245"/>
      <c r="M104" s="246" t="s">
        <v>19</v>
      </c>
      <c r="N104" s="247" t="s">
        <v>42</v>
      </c>
      <c r="O104" s="85"/>
      <c r="P104" s="222">
        <f>O104*H104</f>
        <v>0</v>
      </c>
      <c r="Q104" s="222">
        <v>0.00018000000000000001</v>
      </c>
      <c r="R104" s="222">
        <f>Q104*H104</f>
        <v>0.0057600000000000004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276</v>
      </c>
      <c r="AT104" s="224" t="s">
        <v>273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1543</v>
      </c>
    </row>
    <row r="105" s="2" customFormat="1" ht="16.5" customHeight="1">
      <c r="A105" s="39"/>
      <c r="B105" s="40"/>
      <c r="C105" s="238" t="s">
        <v>315</v>
      </c>
      <c r="D105" s="238" t="s">
        <v>273</v>
      </c>
      <c r="E105" s="239" t="s">
        <v>424</v>
      </c>
      <c r="F105" s="240" t="s">
        <v>425</v>
      </c>
      <c r="G105" s="241" t="s">
        <v>271</v>
      </c>
      <c r="H105" s="242">
        <v>64</v>
      </c>
      <c r="I105" s="243"/>
      <c r="J105" s="244">
        <f>ROUND(I105*H105,2)</f>
        <v>0</v>
      </c>
      <c r="K105" s="240" t="s">
        <v>260</v>
      </c>
      <c r="L105" s="245"/>
      <c r="M105" s="246" t="s">
        <v>19</v>
      </c>
      <c r="N105" s="247" t="s">
        <v>42</v>
      </c>
      <c r="O105" s="85"/>
      <c r="P105" s="222">
        <f>O105*H105</f>
        <v>0</v>
      </c>
      <c r="Q105" s="222">
        <v>0.0010499999999999999</v>
      </c>
      <c r="R105" s="222">
        <f>Q105*H105</f>
        <v>0.067199999999999996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276</v>
      </c>
      <c r="AT105" s="224" t="s">
        <v>273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1544</v>
      </c>
    </row>
    <row r="106" s="2" customFormat="1" ht="33" customHeight="1">
      <c r="A106" s="39"/>
      <c r="B106" s="40"/>
      <c r="C106" s="213" t="s">
        <v>8</v>
      </c>
      <c r="D106" s="213" t="s">
        <v>256</v>
      </c>
      <c r="E106" s="214" t="s">
        <v>311</v>
      </c>
      <c r="F106" s="215" t="s">
        <v>312</v>
      </c>
      <c r="G106" s="216" t="s">
        <v>271</v>
      </c>
      <c r="H106" s="217">
        <v>50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313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313</v>
      </c>
      <c r="BM106" s="224" t="s">
        <v>1545</v>
      </c>
    </row>
    <row r="107" s="2" customFormat="1" ht="16.5" customHeight="1">
      <c r="A107" s="39"/>
      <c r="B107" s="40"/>
      <c r="C107" s="213" t="s">
        <v>323</v>
      </c>
      <c r="D107" s="213" t="s">
        <v>256</v>
      </c>
      <c r="E107" s="214" t="s">
        <v>316</v>
      </c>
      <c r="F107" s="215" t="s">
        <v>317</v>
      </c>
      <c r="G107" s="216" t="s">
        <v>271</v>
      </c>
      <c r="H107" s="217">
        <v>50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1546</v>
      </c>
    </row>
    <row r="108" s="2" customFormat="1" ht="24.15" customHeight="1">
      <c r="A108" s="39"/>
      <c r="B108" s="40"/>
      <c r="C108" s="213" t="s">
        <v>329</v>
      </c>
      <c r="D108" s="213" t="s">
        <v>256</v>
      </c>
      <c r="E108" s="214" t="s">
        <v>330</v>
      </c>
      <c r="F108" s="215" t="s">
        <v>331</v>
      </c>
      <c r="G108" s="216" t="s">
        <v>332</v>
      </c>
      <c r="H108" s="217">
        <v>64.831999999999994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1547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340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1548</v>
      </c>
      <c r="G110" s="227"/>
      <c r="H110" s="231">
        <v>64.831999999999994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44.25" customHeight="1">
      <c r="A111" s="39"/>
      <c r="B111" s="40"/>
      <c r="C111" s="213" t="s">
        <v>336</v>
      </c>
      <c r="D111" s="213" t="s">
        <v>256</v>
      </c>
      <c r="E111" s="214" t="s">
        <v>337</v>
      </c>
      <c r="F111" s="215" t="s">
        <v>338</v>
      </c>
      <c r="G111" s="216" t="s">
        <v>332</v>
      </c>
      <c r="H111" s="217">
        <v>129.66399999999999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1549</v>
      </c>
    </row>
    <row r="112" s="14" customFormat="1">
      <c r="A112" s="14"/>
      <c r="B112" s="249"/>
      <c r="C112" s="250"/>
      <c r="D112" s="228" t="s">
        <v>263</v>
      </c>
      <c r="E112" s="251" t="s">
        <v>19</v>
      </c>
      <c r="F112" s="252" t="s">
        <v>349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263</v>
      </c>
      <c r="AU112" s="258" t="s">
        <v>71</v>
      </c>
      <c r="AV112" s="14" t="s">
        <v>78</v>
      </c>
      <c r="AW112" s="14" t="s">
        <v>32</v>
      </c>
      <c r="AX112" s="14" t="s">
        <v>71</v>
      </c>
      <c r="AY112" s="258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1548</v>
      </c>
      <c r="G113" s="227"/>
      <c r="H113" s="231">
        <v>64.831999999999994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71</v>
      </c>
      <c r="AY113" s="237" t="s">
        <v>253</v>
      </c>
    </row>
    <row r="114" s="14" customFormat="1">
      <c r="A114" s="14"/>
      <c r="B114" s="249"/>
      <c r="C114" s="250"/>
      <c r="D114" s="228" t="s">
        <v>263</v>
      </c>
      <c r="E114" s="251" t="s">
        <v>19</v>
      </c>
      <c r="F114" s="252" t="s">
        <v>1550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263</v>
      </c>
      <c r="AU114" s="258" t="s">
        <v>71</v>
      </c>
      <c r="AV114" s="14" t="s">
        <v>78</v>
      </c>
      <c r="AW114" s="14" t="s">
        <v>32</v>
      </c>
      <c r="AX114" s="14" t="s">
        <v>71</v>
      </c>
      <c r="AY114" s="258" t="s">
        <v>253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1548</v>
      </c>
      <c r="G115" s="227"/>
      <c r="H115" s="231">
        <v>64.831999999999994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71</v>
      </c>
      <c r="AY115" s="237" t="s">
        <v>253</v>
      </c>
    </row>
    <row r="116" s="15" customFormat="1">
      <c r="A116" s="15"/>
      <c r="B116" s="259"/>
      <c r="C116" s="260"/>
      <c r="D116" s="228" t="s">
        <v>263</v>
      </c>
      <c r="E116" s="261" t="s">
        <v>19</v>
      </c>
      <c r="F116" s="262" t="s">
        <v>344</v>
      </c>
      <c r="G116" s="260"/>
      <c r="H116" s="263">
        <v>129.66399999999999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263</v>
      </c>
      <c r="AU116" s="269" t="s">
        <v>71</v>
      </c>
      <c r="AV116" s="15" t="s">
        <v>261</v>
      </c>
      <c r="AW116" s="15" t="s">
        <v>32</v>
      </c>
      <c r="AX116" s="15" t="s">
        <v>78</v>
      </c>
      <c r="AY116" s="269" t="s">
        <v>253</v>
      </c>
    </row>
    <row r="117" s="2" customFormat="1" ht="62.7" customHeight="1">
      <c r="A117" s="39"/>
      <c r="B117" s="40"/>
      <c r="C117" s="213" t="s">
        <v>345</v>
      </c>
      <c r="D117" s="213" t="s">
        <v>256</v>
      </c>
      <c r="E117" s="214" t="s">
        <v>1551</v>
      </c>
      <c r="F117" s="215" t="s">
        <v>1552</v>
      </c>
      <c r="G117" s="216" t="s">
        <v>332</v>
      </c>
      <c r="H117" s="217">
        <v>64.831999999999994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1553</v>
      </c>
    </row>
    <row r="118" s="14" customFormat="1">
      <c r="A118" s="14"/>
      <c r="B118" s="249"/>
      <c r="C118" s="250"/>
      <c r="D118" s="228" t="s">
        <v>263</v>
      </c>
      <c r="E118" s="251" t="s">
        <v>19</v>
      </c>
      <c r="F118" s="252" t="s">
        <v>349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263</v>
      </c>
      <c r="AU118" s="258" t="s">
        <v>71</v>
      </c>
      <c r="AV118" s="14" t="s">
        <v>78</v>
      </c>
      <c r="AW118" s="14" t="s">
        <v>32</v>
      </c>
      <c r="AX118" s="14" t="s">
        <v>71</v>
      </c>
      <c r="AY118" s="258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1548</v>
      </c>
      <c r="G119" s="227"/>
      <c r="H119" s="231">
        <v>64.831999999999994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55.5" customHeight="1">
      <c r="A120" s="39"/>
      <c r="B120" s="40"/>
      <c r="C120" s="213" t="s">
        <v>350</v>
      </c>
      <c r="D120" s="213" t="s">
        <v>256</v>
      </c>
      <c r="E120" s="214" t="s">
        <v>354</v>
      </c>
      <c r="F120" s="215" t="s">
        <v>355</v>
      </c>
      <c r="G120" s="216" t="s">
        <v>332</v>
      </c>
      <c r="H120" s="217">
        <v>4.0990000000000002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1554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1555</v>
      </c>
      <c r="G121" s="227"/>
      <c r="H121" s="231">
        <v>4.0990000000000002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62.7" customHeight="1">
      <c r="A122" s="39"/>
      <c r="B122" s="40"/>
      <c r="C122" s="213" t="s">
        <v>7</v>
      </c>
      <c r="D122" s="213" t="s">
        <v>256</v>
      </c>
      <c r="E122" s="214" t="s">
        <v>351</v>
      </c>
      <c r="F122" s="215" t="s">
        <v>352</v>
      </c>
      <c r="G122" s="216" t="s">
        <v>332</v>
      </c>
      <c r="H122" s="217">
        <v>64.831999999999994</v>
      </c>
      <c r="I122" s="218"/>
      <c r="J122" s="219">
        <f>ROUND(I122*H122,2)</f>
        <v>0</v>
      </c>
      <c r="K122" s="215" t="s">
        <v>260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261</v>
      </c>
      <c r="AT122" s="224" t="s">
        <v>256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1556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1557</v>
      </c>
      <c r="G123" s="227"/>
      <c r="H123" s="231">
        <v>64.831999999999994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55.5" customHeight="1">
      <c r="A124" s="39"/>
      <c r="B124" s="40"/>
      <c r="C124" s="213" t="s">
        <v>359</v>
      </c>
      <c r="D124" s="213" t="s">
        <v>256</v>
      </c>
      <c r="E124" s="214" t="s">
        <v>360</v>
      </c>
      <c r="F124" s="215" t="s">
        <v>361</v>
      </c>
      <c r="G124" s="216" t="s">
        <v>332</v>
      </c>
      <c r="H124" s="217">
        <v>0.38700000000000001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1558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1559</v>
      </c>
      <c r="G125" s="227"/>
      <c r="H125" s="231">
        <v>0.38700000000000001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49.05" customHeight="1">
      <c r="A126" s="39"/>
      <c r="B126" s="40"/>
      <c r="C126" s="213" t="s">
        <v>365</v>
      </c>
      <c r="D126" s="213" t="s">
        <v>256</v>
      </c>
      <c r="E126" s="214" t="s">
        <v>366</v>
      </c>
      <c r="F126" s="215" t="s">
        <v>367</v>
      </c>
      <c r="G126" s="216" t="s">
        <v>332</v>
      </c>
      <c r="H126" s="217">
        <v>0.037999999999999999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1560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1561</v>
      </c>
      <c r="G127" s="227"/>
      <c r="H127" s="231">
        <v>0.037999999999999999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78" customHeight="1">
      <c r="A128" s="39"/>
      <c r="B128" s="40"/>
      <c r="C128" s="213" t="s">
        <v>369</v>
      </c>
      <c r="D128" s="213" t="s">
        <v>256</v>
      </c>
      <c r="E128" s="214" t="s">
        <v>370</v>
      </c>
      <c r="F128" s="215" t="s">
        <v>371</v>
      </c>
      <c r="G128" s="216" t="s">
        <v>332</v>
      </c>
      <c r="H128" s="217">
        <v>4.4859999999999998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1562</v>
      </c>
    </row>
    <row r="129" s="14" customFormat="1">
      <c r="A129" s="14"/>
      <c r="B129" s="249"/>
      <c r="C129" s="250"/>
      <c r="D129" s="228" t="s">
        <v>263</v>
      </c>
      <c r="E129" s="251" t="s">
        <v>19</v>
      </c>
      <c r="F129" s="252" t="s">
        <v>1563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263</v>
      </c>
      <c r="AU129" s="258" t="s">
        <v>71</v>
      </c>
      <c r="AV129" s="14" t="s">
        <v>78</v>
      </c>
      <c r="AW129" s="14" t="s">
        <v>32</v>
      </c>
      <c r="AX129" s="14" t="s">
        <v>71</v>
      </c>
      <c r="AY129" s="258" t="s">
        <v>253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1564</v>
      </c>
      <c r="G130" s="227"/>
      <c r="H130" s="231">
        <v>4.4859999999999998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78</v>
      </c>
      <c r="AY130" s="237" t="s">
        <v>253</v>
      </c>
    </row>
    <row r="131" s="2" customFormat="1" ht="44.25" customHeight="1">
      <c r="A131" s="39"/>
      <c r="B131" s="40"/>
      <c r="C131" s="213" t="s">
        <v>468</v>
      </c>
      <c r="D131" s="213" t="s">
        <v>256</v>
      </c>
      <c r="E131" s="214" t="s">
        <v>1565</v>
      </c>
      <c r="F131" s="215" t="s">
        <v>1566</v>
      </c>
      <c r="G131" s="216" t="s">
        <v>271</v>
      </c>
      <c r="H131" s="217">
        <v>5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1567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1568</v>
      </c>
      <c r="G132" s="227"/>
      <c r="H132" s="231">
        <v>5</v>
      </c>
      <c r="I132" s="232"/>
      <c r="J132" s="227"/>
      <c r="K132" s="227"/>
      <c r="L132" s="233"/>
      <c r="M132" s="270"/>
      <c r="N132" s="271"/>
      <c r="O132" s="271"/>
      <c r="P132" s="271"/>
      <c r="Q132" s="271"/>
      <c r="R132" s="271"/>
      <c r="S132" s="271"/>
      <c r="T132" s="27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rEiorKK3K72Kf7VMEadvCsgzEW0032PrWz1FBw/DR6T7wbkf6bP8NaRDIkQKvk6kk8lYxNyE+oDcIGKCZWLaqw==" hashValue="GXA0Bkg6BjJkjt0ahHND1PaMahzbC+hUn0qvZoVpDi0RLX0LT6UGV13m53lU2TuB19pi7KIfxhuonrNfSiLdrg==" algorithmName="SHA-512" password="CC35"/>
  <autoFilter ref="C84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ROUND((SUM(BE85:BE129)),  2)</f>
        <v>0</v>
      </c>
      <c r="G35" s="39"/>
      <c r="H35" s="39"/>
      <c r="I35" s="158">
        <v>0.20999999999999999</v>
      </c>
      <c r="J35" s="157">
        <f>ROUND(((SUM(BE85:BE129))*I35),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ROUND((SUM(BF85:BF129)),  2)</f>
        <v>0</v>
      </c>
      <c r="G36" s="39"/>
      <c r="H36" s="39"/>
      <c r="I36" s="158">
        <v>0.14999999999999999</v>
      </c>
      <c r="J36" s="157">
        <f>ROUND(((SUM(BF85:BF129))*I36),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03.2 - SO 03.2 - SVK na 1. TK v km 500,370 - 501,100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03.2 - SO 03.2 - SVK na 1. TK v km 500,370 - 501,100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SUM(P86:P129)</f>
        <v>0</v>
      </c>
      <c r="Q85" s="97"/>
      <c r="R85" s="194">
        <f>SUM(R86:R129)</f>
        <v>6.9109000000000007</v>
      </c>
      <c r="S85" s="97"/>
      <c r="T85" s="195">
        <f>SUM(T86:T129)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SUM(BK86:BK129)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257</v>
      </c>
      <c r="F86" s="215" t="s">
        <v>258</v>
      </c>
      <c r="G86" s="216" t="s">
        <v>259</v>
      </c>
      <c r="H86" s="217">
        <v>1540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1570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1571</v>
      </c>
      <c r="G87" s="227"/>
      <c r="H87" s="231">
        <v>1540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49.05" customHeight="1">
      <c r="A88" s="39"/>
      <c r="B88" s="40"/>
      <c r="C88" s="213" t="s">
        <v>80</v>
      </c>
      <c r="D88" s="213" t="s">
        <v>256</v>
      </c>
      <c r="E88" s="214" t="s">
        <v>550</v>
      </c>
      <c r="F88" s="215" t="s">
        <v>551</v>
      </c>
      <c r="G88" s="216" t="s">
        <v>259</v>
      </c>
      <c r="H88" s="217">
        <v>9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1572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1573</v>
      </c>
      <c r="G89" s="227"/>
      <c r="H89" s="231">
        <v>9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16.5" customHeight="1">
      <c r="A90" s="39"/>
      <c r="B90" s="40"/>
      <c r="C90" s="238" t="s">
        <v>268</v>
      </c>
      <c r="D90" s="238" t="s">
        <v>273</v>
      </c>
      <c r="E90" s="239" t="s">
        <v>1574</v>
      </c>
      <c r="F90" s="240" t="s">
        <v>1575</v>
      </c>
      <c r="G90" s="241" t="s">
        <v>271</v>
      </c>
      <c r="H90" s="242">
        <v>2</v>
      </c>
      <c r="I90" s="243"/>
      <c r="J90" s="244">
        <f>ROUND(I90*H90,2)</f>
        <v>0</v>
      </c>
      <c r="K90" s="240" t="s">
        <v>260</v>
      </c>
      <c r="L90" s="245"/>
      <c r="M90" s="246" t="s">
        <v>19</v>
      </c>
      <c r="N90" s="247" t="s">
        <v>42</v>
      </c>
      <c r="O90" s="85"/>
      <c r="P90" s="222">
        <f>O90*H90</f>
        <v>0</v>
      </c>
      <c r="Q90" s="222">
        <v>0.31102999999999997</v>
      </c>
      <c r="R90" s="222">
        <f>Q90*H90</f>
        <v>0.62205999999999995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276</v>
      </c>
      <c r="AT90" s="224" t="s">
        <v>273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1576</v>
      </c>
    </row>
    <row r="91" s="2" customFormat="1" ht="55.5" customHeight="1">
      <c r="A91" s="39"/>
      <c r="B91" s="40"/>
      <c r="C91" s="213" t="s">
        <v>261</v>
      </c>
      <c r="D91" s="213" t="s">
        <v>256</v>
      </c>
      <c r="E91" s="214" t="s">
        <v>1514</v>
      </c>
      <c r="F91" s="215" t="s">
        <v>1515</v>
      </c>
      <c r="G91" s="216" t="s">
        <v>288</v>
      </c>
      <c r="H91" s="217">
        <v>8</v>
      </c>
      <c r="I91" s="218"/>
      <c r="J91" s="219">
        <f>ROUND(I91*H91,2)</f>
        <v>0</v>
      </c>
      <c r="K91" s="215" t="s">
        <v>260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261</v>
      </c>
      <c r="AT91" s="224" t="s">
        <v>256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1577</v>
      </c>
    </row>
    <row r="92" s="2" customFormat="1" ht="66.75" customHeight="1">
      <c r="A92" s="39"/>
      <c r="B92" s="40"/>
      <c r="C92" s="213" t="s">
        <v>254</v>
      </c>
      <c r="D92" s="213" t="s">
        <v>256</v>
      </c>
      <c r="E92" s="214" t="s">
        <v>573</v>
      </c>
      <c r="F92" s="215" t="s">
        <v>574</v>
      </c>
      <c r="G92" s="216" t="s">
        <v>288</v>
      </c>
      <c r="H92" s="217">
        <v>12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1578</v>
      </c>
    </row>
    <row r="93" s="2" customFormat="1" ht="37.8" customHeight="1">
      <c r="A93" s="39"/>
      <c r="B93" s="40"/>
      <c r="C93" s="213" t="s">
        <v>281</v>
      </c>
      <c r="D93" s="213" t="s">
        <v>256</v>
      </c>
      <c r="E93" s="214" t="s">
        <v>1518</v>
      </c>
      <c r="F93" s="215" t="s">
        <v>1519</v>
      </c>
      <c r="G93" s="216" t="s">
        <v>259</v>
      </c>
      <c r="H93" s="217">
        <v>1740</v>
      </c>
      <c r="I93" s="218"/>
      <c r="J93" s="219">
        <f>ROUND(I93*H93,2)</f>
        <v>0</v>
      </c>
      <c r="K93" s="215" t="s">
        <v>299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1579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1580</v>
      </c>
      <c r="G94" s="227"/>
      <c r="H94" s="231">
        <v>1740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33" customHeight="1">
      <c r="A95" s="39"/>
      <c r="B95" s="40"/>
      <c r="C95" s="213" t="s">
        <v>285</v>
      </c>
      <c r="D95" s="213" t="s">
        <v>256</v>
      </c>
      <c r="E95" s="214" t="s">
        <v>1522</v>
      </c>
      <c r="F95" s="215" t="s">
        <v>1523</v>
      </c>
      <c r="G95" s="216" t="s">
        <v>259</v>
      </c>
      <c r="H95" s="217">
        <v>1740</v>
      </c>
      <c r="I95" s="218"/>
      <c r="J95" s="219">
        <f>ROUND(I95*H95,2)</f>
        <v>0</v>
      </c>
      <c r="K95" s="215" t="s">
        <v>299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1581</v>
      </c>
    </row>
    <row r="96" s="2" customFormat="1" ht="49.05" customHeight="1">
      <c r="A96" s="39"/>
      <c r="B96" s="40"/>
      <c r="C96" s="213" t="s">
        <v>276</v>
      </c>
      <c r="D96" s="213" t="s">
        <v>256</v>
      </c>
      <c r="E96" s="214" t="s">
        <v>303</v>
      </c>
      <c r="F96" s="215" t="s">
        <v>304</v>
      </c>
      <c r="G96" s="216" t="s">
        <v>288</v>
      </c>
      <c r="H96" s="217">
        <v>4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1582</v>
      </c>
    </row>
    <row r="97" s="2" customFormat="1" ht="24.15" customHeight="1">
      <c r="A97" s="39"/>
      <c r="B97" s="40"/>
      <c r="C97" s="213" t="s">
        <v>293</v>
      </c>
      <c r="D97" s="213" t="s">
        <v>256</v>
      </c>
      <c r="E97" s="214" t="s">
        <v>319</v>
      </c>
      <c r="F97" s="215" t="s">
        <v>320</v>
      </c>
      <c r="G97" s="216" t="s">
        <v>271</v>
      </c>
      <c r="H97" s="217">
        <v>356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1583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1584</v>
      </c>
      <c r="G98" s="227"/>
      <c r="H98" s="231">
        <v>356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78</v>
      </c>
      <c r="AY98" s="237" t="s">
        <v>253</v>
      </c>
    </row>
    <row r="99" s="2" customFormat="1" ht="44.25" customHeight="1">
      <c r="A99" s="39"/>
      <c r="B99" s="40"/>
      <c r="C99" s="213" t="s">
        <v>224</v>
      </c>
      <c r="D99" s="213" t="s">
        <v>256</v>
      </c>
      <c r="E99" s="214" t="s">
        <v>1528</v>
      </c>
      <c r="F99" s="215" t="s">
        <v>1529</v>
      </c>
      <c r="G99" s="216" t="s">
        <v>845</v>
      </c>
      <c r="H99" s="217">
        <v>2588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1585</v>
      </c>
    </row>
    <row r="100" s="13" customFormat="1">
      <c r="A100" s="13"/>
      <c r="B100" s="226"/>
      <c r="C100" s="227"/>
      <c r="D100" s="228" t="s">
        <v>263</v>
      </c>
      <c r="E100" s="229" t="s">
        <v>19</v>
      </c>
      <c r="F100" s="230" t="s">
        <v>1586</v>
      </c>
      <c r="G100" s="227"/>
      <c r="H100" s="231">
        <v>2588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263</v>
      </c>
      <c r="AU100" s="237" t="s">
        <v>71</v>
      </c>
      <c r="AV100" s="13" t="s">
        <v>80</v>
      </c>
      <c r="AW100" s="13" t="s">
        <v>32</v>
      </c>
      <c r="AX100" s="13" t="s">
        <v>78</v>
      </c>
      <c r="AY100" s="237" t="s">
        <v>253</v>
      </c>
    </row>
    <row r="101" s="2" customFormat="1" ht="16.5" customHeight="1">
      <c r="A101" s="39"/>
      <c r="B101" s="40"/>
      <c r="C101" s="238" t="s">
        <v>302</v>
      </c>
      <c r="D101" s="238" t="s">
        <v>273</v>
      </c>
      <c r="E101" s="239" t="s">
        <v>1533</v>
      </c>
      <c r="F101" s="240" t="s">
        <v>1534</v>
      </c>
      <c r="G101" s="241" t="s">
        <v>271</v>
      </c>
      <c r="H101" s="242">
        <v>5176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0.0011100000000000001</v>
      </c>
      <c r="R101" s="222">
        <f>Q101*H101</f>
        <v>5.7453600000000007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1587</v>
      </c>
    </row>
    <row r="102" s="2" customFormat="1" ht="16.5" customHeight="1">
      <c r="A102" s="39"/>
      <c r="B102" s="40"/>
      <c r="C102" s="238" t="s">
        <v>306</v>
      </c>
      <c r="D102" s="238" t="s">
        <v>273</v>
      </c>
      <c r="E102" s="239" t="s">
        <v>274</v>
      </c>
      <c r="F102" s="240" t="s">
        <v>275</v>
      </c>
      <c r="G102" s="241" t="s">
        <v>271</v>
      </c>
      <c r="H102" s="242">
        <v>2588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0.00021000000000000001</v>
      </c>
      <c r="R102" s="222">
        <f>Q102*H102</f>
        <v>0.54348000000000007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1588</v>
      </c>
    </row>
    <row r="103" s="2" customFormat="1" ht="16.5" customHeight="1">
      <c r="A103" s="39"/>
      <c r="B103" s="40"/>
      <c r="C103" s="213" t="s">
        <v>310</v>
      </c>
      <c r="D103" s="213" t="s">
        <v>256</v>
      </c>
      <c r="E103" s="214" t="s">
        <v>464</v>
      </c>
      <c r="F103" s="215" t="s">
        <v>465</v>
      </c>
      <c r="G103" s="216" t="s">
        <v>271</v>
      </c>
      <c r="H103" s="217">
        <v>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313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313</v>
      </c>
      <c r="BM103" s="224" t="s">
        <v>1589</v>
      </c>
    </row>
    <row r="104" s="2" customFormat="1" ht="16.5" customHeight="1">
      <c r="A104" s="39"/>
      <c r="B104" s="40"/>
      <c r="C104" s="213" t="s">
        <v>315</v>
      </c>
      <c r="D104" s="213" t="s">
        <v>256</v>
      </c>
      <c r="E104" s="214" t="s">
        <v>469</v>
      </c>
      <c r="F104" s="215" t="s">
        <v>470</v>
      </c>
      <c r="G104" s="216" t="s">
        <v>271</v>
      </c>
      <c r="H104" s="217">
        <v>2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313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313</v>
      </c>
      <c r="BM104" s="224" t="s">
        <v>1590</v>
      </c>
    </row>
    <row r="105" s="2" customFormat="1" ht="24.15" customHeight="1">
      <c r="A105" s="39"/>
      <c r="B105" s="40"/>
      <c r="C105" s="213" t="s">
        <v>8</v>
      </c>
      <c r="D105" s="213" t="s">
        <v>256</v>
      </c>
      <c r="E105" s="214" t="s">
        <v>330</v>
      </c>
      <c r="F105" s="215" t="s">
        <v>331</v>
      </c>
      <c r="G105" s="216" t="s">
        <v>332</v>
      </c>
      <c r="H105" s="217">
        <v>94.131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1591</v>
      </c>
    </row>
    <row r="106" s="14" customFormat="1">
      <c r="A106" s="14"/>
      <c r="B106" s="249"/>
      <c r="C106" s="250"/>
      <c r="D106" s="228" t="s">
        <v>263</v>
      </c>
      <c r="E106" s="251" t="s">
        <v>19</v>
      </c>
      <c r="F106" s="252" t="s">
        <v>340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263</v>
      </c>
      <c r="AU106" s="258" t="s">
        <v>71</v>
      </c>
      <c r="AV106" s="14" t="s">
        <v>78</v>
      </c>
      <c r="AW106" s="14" t="s">
        <v>32</v>
      </c>
      <c r="AX106" s="14" t="s">
        <v>71</v>
      </c>
      <c r="AY106" s="258" t="s">
        <v>253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1592</v>
      </c>
      <c r="G107" s="227"/>
      <c r="H107" s="231">
        <v>94.131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44.25" customHeight="1">
      <c r="A108" s="39"/>
      <c r="B108" s="40"/>
      <c r="C108" s="213" t="s">
        <v>323</v>
      </c>
      <c r="D108" s="213" t="s">
        <v>256</v>
      </c>
      <c r="E108" s="214" t="s">
        <v>337</v>
      </c>
      <c r="F108" s="215" t="s">
        <v>338</v>
      </c>
      <c r="G108" s="216" t="s">
        <v>332</v>
      </c>
      <c r="H108" s="217">
        <v>188.262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1593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349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1592</v>
      </c>
      <c r="G110" s="227"/>
      <c r="H110" s="231">
        <v>94.131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71</v>
      </c>
      <c r="AY110" s="237" t="s">
        <v>253</v>
      </c>
    </row>
    <row r="111" s="14" customFormat="1">
      <c r="A111" s="14"/>
      <c r="B111" s="249"/>
      <c r="C111" s="250"/>
      <c r="D111" s="228" t="s">
        <v>263</v>
      </c>
      <c r="E111" s="251" t="s">
        <v>19</v>
      </c>
      <c r="F111" s="252" t="s">
        <v>1550</v>
      </c>
      <c r="G111" s="250"/>
      <c r="H111" s="251" t="s">
        <v>19</v>
      </c>
      <c r="I111" s="253"/>
      <c r="J111" s="250"/>
      <c r="K111" s="250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263</v>
      </c>
      <c r="AU111" s="258" t="s">
        <v>71</v>
      </c>
      <c r="AV111" s="14" t="s">
        <v>78</v>
      </c>
      <c r="AW111" s="14" t="s">
        <v>32</v>
      </c>
      <c r="AX111" s="14" t="s">
        <v>71</v>
      </c>
      <c r="AY111" s="258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1592</v>
      </c>
      <c r="G112" s="227"/>
      <c r="H112" s="231">
        <v>94.131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5" customFormat="1">
      <c r="A113" s="15"/>
      <c r="B113" s="259"/>
      <c r="C113" s="260"/>
      <c r="D113" s="228" t="s">
        <v>263</v>
      </c>
      <c r="E113" s="261" t="s">
        <v>19</v>
      </c>
      <c r="F113" s="262" t="s">
        <v>344</v>
      </c>
      <c r="G113" s="260"/>
      <c r="H113" s="263">
        <v>188.262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263</v>
      </c>
      <c r="AU113" s="269" t="s">
        <v>71</v>
      </c>
      <c r="AV113" s="15" t="s">
        <v>261</v>
      </c>
      <c r="AW113" s="15" t="s">
        <v>32</v>
      </c>
      <c r="AX113" s="15" t="s">
        <v>78</v>
      </c>
      <c r="AY113" s="269" t="s">
        <v>253</v>
      </c>
    </row>
    <row r="114" s="2" customFormat="1" ht="62.7" customHeight="1">
      <c r="A114" s="39"/>
      <c r="B114" s="40"/>
      <c r="C114" s="213" t="s">
        <v>329</v>
      </c>
      <c r="D114" s="213" t="s">
        <v>256</v>
      </c>
      <c r="E114" s="214" t="s">
        <v>1551</v>
      </c>
      <c r="F114" s="215" t="s">
        <v>1552</v>
      </c>
      <c r="G114" s="216" t="s">
        <v>332</v>
      </c>
      <c r="H114" s="217">
        <v>94.131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1594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349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1592</v>
      </c>
      <c r="G116" s="227"/>
      <c r="H116" s="231">
        <v>94.131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78" customHeight="1">
      <c r="A117" s="39"/>
      <c r="B117" s="40"/>
      <c r="C117" s="213" t="s">
        <v>336</v>
      </c>
      <c r="D117" s="213" t="s">
        <v>256</v>
      </c>
      <c r="E117" s="214" t="s">
        <v>602</v>
      </c>
      <c r="F117" s="215" t="s">
        <v>603</v>
      </c>
      <c r="G117" s="216" t="s">
        <v>332</v>
      </c>
      <c r="H117" s="217">
        <v>0.622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1595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1596</v>
      </c>
      <c r="G118" s="227"/>
      <c r="H118" s="231">
        <v>0.622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55.5" customHeight="1">
      <c r="A119" s="39"/>
      <c r="B119" s="40"/>
      <c r="C119" s="213" t="s">
        <v>345</v>
      </c>
      <c r="D119" s="213" t="s">
        <v>256</v>
      </c>
      <c r="E119" s="214" t="s">
        <v>354</v>
      </c>
      <c r="F119" s="215" t="s">
        <v>355</v>
      </c>
      <c r="G119" s="216" t="s">
        <v>332</v>
      </c>
      <c r="H119" s="217">
        <v>5.7450000000000001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1597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1598</v>
      </c>
      <c r="G120" s="227"/>
      <c r="H120" s="231">
        <v>5.7450000000000001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62.7" customHeight="1">
      <c r="A121" s="39"/>
      <c r="B121" s="40"/>
      <c r="C121" s="213" t="s">
        <v>350</v>
      </c>
      <c r="D121" s="213" t="s">
        <v>256</v>
      </c>
      <c r="E121" s="214" t="s">
        <v>351</v>
      </c>
      <c r="F121" s="215" t="s">
        <v>352</v>
      </c>
      <c r="G121" s="216" t="s">
        <v>332</v>
      </c>
      <c r="H121" s="217">
        <v>94.131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1599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1600</v>
      </c>
      <c r="G122" s="227"/>
      <c r="H122" s="231">
        <v>94.131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55.5" customHeight="1">
      <c r="A123" s="39"/>
      <c r="B123" s="40"/>
      <c r="C123" s="213" t="s">
        <v>7</v>
      </c>
      <c r="D123" s="213" t="s">
        <v>256</v>
      </c>
      <c r="E123" s="214" t="s">
        <v>360</v>
      </c>
      <c r="F123" s="215" t="s">
        <v>361</v>
      </c>
      <c r="G123" s="216" t="s">
        <v>332</v>
      </c>
      <c r="H123" s="217">
        <v>0.54300000000000004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71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1601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1602</v>
      </c>
      <c r="G124" s="227"/>
      <c r="H124" s="231">
        <v>0.54300000000000004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49.05" customHeight="1">
      <c r="A125" s="39"/>
      <c r="B125" s="40"/>
      <c r="C125" s="213" t="s">
        <v>359</v>
      </c>
      <c r="D125" s="213" t="s">
        <v>256</v>
      </c>
      <c r="E125" s="214" t="s">
        <v>366</v>
      </c>
      <c r="F125" s="215" t="s">
        <v>367</v>
      </c>
      <c r="G125" s="216" t="s">
        <v>332</v>
      </c>
      <c r="H125" s="217">
        <v>0.54300000000000004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1603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1602</v>
      </c>
      <c r="G126" s="227"/>
      <c r="H126" s="231">
        <v>0.54300000000000004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78</v>
      </c>
      <c r="AY126" s="237" t="s">
        <v>253</v>
      </c>
    </row>
    <row r="127" s="2" customFormat="1" ht="78" customHeight="1">
      <c r="A127" s="39"/>
      <c r="B127" s="40"/>
      <c r="C127" s="213" t="s">
        <v>365</v>
      </c>
      <c r="D127" s="213" t="s">
        <v>256</v>
      </c>
      <c r="E127" s="214" t="s">
        <v>370</v>
      </c>
      <c r="F127" s="215" t="s">
        <v>371</v>
      </c>
      <c r="G127" s="216" t="s">
        <v>332</v>
      </c>
      <c r="H127" s="217">
        <v>6.2880000000000003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1604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1563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1605</v>
      </c>
      <c r="G129" s="227"/>
      <c r="H129" s="231">
        <v>6.2880000000000003</v>
      </c>
      <c r="I129" s="232"/>
      <c r="J129" s="227"/>
      <c r="K129" s="227"/>
      <c r="L129" s="233"/>
      <c r="M129" s="270"/>
      <c r="N129" s="271"/>
      <c r="O129" s="271"/>
      <c r="P129" s="271"/>
      <c r="Q129" s="271"/>
      <c r="R129" s="271"/>
      <c r="S129" s="271"/>
      <c r="T129" s="27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48yqcnMno73Diw7/e4cnOQ53ZEkug4C89poqS8LbUq424pyL/0QgHpuOZfssH9nccLC050DwluMJCCOmKoHhQ==" hashValue="YOY/QlBC58bnT49jl7oiMy+UnlWf74vFCf1Bo6lAbalCvljD7L477dVDy7dZHM3Hyf11uSuqVhT72abL8gfuAw==" algorithmName="SHA-512" password="CC35"/>
  <autoFilter ref="C84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ROUND((SUM(BE85:BE96)),  2)</f>
        <v>0</v>
      </c>
      <c r="G35" s="39"/>
      <c r="H35" s="39"/>
      <c r="I35" s="158">
        <v>0.20999999999999999</v>
      </c>
      <c r="J35" s="157">
        <f>ROUND(((SUM(BE85:BE96))*I35),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ROUND((SUM(BF85:BF96)),  2)</f>
        <v>0</v>
      </c>
      <c r="G36" s="39"/>
      <c r="H36" s="39"/>
      <c r="I36" s="158">
        <v>0.14999999999999999</v>
      </c>
      <c r="J36" s="157">
        <f>ROUND(((SUM(BF85:BF96))*I36),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ROUND((SUM(BG85:BG96)),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ROUND((SUM(BH85:BH96)),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ROUND((SUM(BI85:BI96)),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03.3 - SO 03.3 - úprava GPK na 1. TK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03.3 - SO 03.3 - úprava GPK na 1. TK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SUM(P86:P96)</f>
        <v>0</v>
      </c>
      <c r="Q85" s="97"/>
      <c r="R85" s="194">
        <f>SUM(R86:R96)</f>
        <v>198</v>
      </c>
      <c r="S85" s="97"/>
      <c r="T85" s="195">
        <f>SUM(T86:T96)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SUM(BK86:BK96)</f>
        <v>0</v>
      </c>
    </row>
    <row r="86" s="2" customFormat="1" ht="66.75" customHeight="1">
      <c r="A86" s="39"/>
      <c r="B86" s="40"/>
      <c r="C86" s="213" t="s">
        <v>78</v>
      </c>
      <c r="D86" s="213" t="s">
        <v>256</v>
      </c>
      <c r="E86" s="214" t="s">
        <v>1607</v>
      </c>
      <c r="F86" s="215" t="s">
        <v>1608</v>
      </c>
      <c r="G86" s="216" t="s">
        <v>326</v>
      </c>
      <c r="H86" s="217">
        <v>1.625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1609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1610</v>
      </c>
      <c r="G87" s="227"/>
      <c r="H87" s="231">
        <v>0.75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71</v>
      </c>
      <c r="AY87" s="237" t="s">
        <v>253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1611</v>
      </c>
      <c r="G88" s="227"/>
      <c r="H88" s="231">
        <v>0.875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71</v>
      </c>
      <c r="AY88" s="237" t="s">
        <v>253</v>
      </c>
    </row>
    <row r="89" s="15" customFormat="1">
      <c r="A89" s="15"/>
      <c r="B89" s="259"/>
      <c r="C89" s="260"/>
      <c r="D89" s="228" t="s">
        <v>263</v>
      </c>
      <c r="E89" s="261" t="s">
        <v>19</v>
      </c>
      <c r="F89" s="262" t="s">
        <v>344</v>
      </c>
      <c r="G89" s="260"/>
      <c r="H89" s="263">
        <v>1.625</v>
      </c>
      <c r="I89" s="264"/>
      <c r="J89" s="260"/>
      <c r="K89" s="260"/>
      <c r="L89" s="265"/>
      <c r="M89" s="266"/>
      <c r="N89" s="267"/>
      <c r="O89" s="267"/>
      <c r="P89" s="267"/>
      <c r="Q89" s="267"/>
      <c r="R89" s="267"/>
      <c r="S89" s="267"/>
      <c r="T89" s="268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9" t="s">
        <v>263</v>
      </c>
      <c r="AU89" s="269" t="s">
        <v>71</v>
      </c>
      <c r="AV89" s="15" t="s">
        <v>261</v>
      </c>
      <c r="AW89" s="15" t="s">
        <v>32</v>
      </c>
      <c r="AX89" s="15" t="s">
        <v>78</v>
      </c>
      <c r="AY89" s="269" t="s">
        <v>253</v>
      </c>
    </row>
    <row r="90" s="2" customFormat="1" ht="24.15" customHeight="1">
      <c r="A90" s="39"/>
      <c r="B90" s="40"/>
      <c r="C90" s="213" t="s">
        <v>80</v>
      </c>
      <c r="D90" s="213" t="s">
        <v>256</v>
      </c>
      <c r="E90" s="214" t="s">
        <v>1612</v>
      </c>
      <c r="F90" s="215" t="s">
        <v>1613</v>
      </c>
      <c r="G90" s="216" t="s">
        <v>326</v>
      </c>
      <c r="H90" s="217">
        <v>1.625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1614</v>
      </c>
    </row>
    <row r="91" s="2" customFormat="1" ht="37.8" customHeight="1">
      <c r="A91" s="39"/>
      <c r="B91" s="40"/>
      <c r="C91" s="213" t="s">
        <v>268</v>
      </c>
      <c r="D91" s="213" t="s">
        <v>256</v>
      </c>
      <c r="E91" s="214" t="s">
        <v>1615</v>
      </c>
      <c r="F91" s="215" t="s">
        <v>1616</v>
      </c>
      <c r="G91" s="216" t="s">
        <v>486</v>
      </c>
      <c r="H91" s="217">
        <v>132</v>
      </c>
      <c r="I91" s="218"/>
      <c r="J91" s="219">
        <f>ROUND(I91*H91,2)</f>
        <v>0</v>
      </c>
      <c r="K91" s="215" t="s">
        <v>260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261</v>
      </c>
      <c r="AT91" s="224" t="s">
        <v>256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1617</v>
      </c>
    </row>
    <row r="92" s="13" customFormat="1">
      <c r="A92" s="13"/>
      <c r="B92" s="226"/>
      <c r="C92" s="227"/>
      <c r="D92" s="228" t="s">
        <v>263</v>
      </c>
      <c r="E92" s="229" t="s">
        <v>19</v>
      </c>
      <c r="F92" s="230" t="s">
        <v>1618</v>
      </c>
      <c r="G92" s="227"/>
      <c r="H92" s="231">
        <v>132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263</v>
      </c>
      <c r="AU92" s="237" t="s">
        <v>71</v>
      </c>
      <c r="AV92" s="13" t="s">
        <v>80</v>
      </c>
      <c r="AW92" s="13" t="s">
        <v>32</v>
      </c>
      <c r="AX92" s="13" t="s">
        <v>78</v>
      </c>
      <c r="AY92" s="237" t="s">
        <v>253</v>
      </c>
    </row>
    <row r="93" s="2" customFormat="1" ht="16.5" customHeight="1">
      <c r="A93" s="39"/>
      <c r="B93" s="40"/>
      <c r="C93" s="238" t="s">
        <v>261</v>
      </c>
      <c r="D93" s="238" t="s">
        <v>273</v>
      </c>
      <c r="E93" s="239" t="s">
        <v>491</v>
      </c>
      <c r="F93" s="240" t="s">
        <v>492</v>
      </c>
      <c r="G93" s="241" t="s">
        <v>332</v>
      </c>
      <c r="H93" s="242">
        <v>198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1</v>
      </c>
      <c r="R93" s="222">
        <f>Q93*H93</f>
        <v>198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1619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1620</v>
      </c>
      <c r="G94" s="227"/>
      <c r="H94" s="231">
        <v>198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55.5" customHeight="1">
      <c r="A95" s="39"/>
      <c r="B95" s="40"/>
      <c r="C95" s="213" t="s">
        <v>254</v>
      </c>
      <c r="D95" s="213" t="s">
        <v>256</v>
      </c>
      <c r="E95" s="214" t="s">
        <v>1621</v>
      </c>
      <c r="F95" s="215" t="s">
        <v>1622</v>
      </c>
      <c r="G95" s="216" t="s">
        <v>332</v>
      </c>
      <c r="H95" s="217">
        <v>198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1623</v>
      </c>
    </row>
    <row r="96" s="2" customFormat="1" ht="37.8" customHeight="1">
      <c r="A96" s="39"/>
      <c r="B96" s="40"/>
      <c r="C96" s="213" t="s">
        <v>281</v>
      </c>
      <c r="D96" s="213" t="s">
        <v>256</v>
      </c>
      <c r="E96" s="214" t="s">
        <v>1624</v>
      </c>
      <c r="F96" s="215" t="s">
        <v>1625</v>
      </c>
      <c r="G96" s="216" t="s">
        <v>259</v>
      </c>
      <c r="H96" s="217">
        <v>100</v>
      </c>
      <c r="I96" s="218"/>
      <c r="J96" s="219">
        <f>ROUND(I96*H96,2)</f>
        <v>0</v>
      </c>
      <c r="K96" s="215" t="s">
        <v>260</v>
      </c>
      <c r="L96" s="45"/>
      <c r="M96" s="275" t="s">
        <v>19</v>
      </c>
      <c r="N96" s="276" t="s">
        <v>42</v>
      </c>
      <c r="O96" s="277"/>
      <c r="P96" s="278">
        <f>O96*H96</f>
        <v>0</v>
      </c>
      <c r="Q96" s="278">
        <v>0</v>
      </c>
      <c r="R96" s="278">
        <f>Q96*H96</f>
        <v>0</v>
      </c>
      <c r="S96" s="278">
        <v>0</v>
      </c>
      <c r="T96" s="27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1626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+G8dqMyaj/gXA99MlygM2j8ODdCg6cP0fB7B0+wD9AKSKKnLaMuF8eGmCOQXJ6qgk9NHTyINkkElsZ4FvVERtQ==" hashValue="0CTf8iuYteDcjXSYW3h8IHDq9q290b6QkV3j+R1LJ/uJZ1QGCZiEcViy+SOUBcq07Auv8yfZ0DV3Qb8iwQTvRg==" algorithmName="SHA-512" password="CC35"/>
  <autoFilter ref="C84:K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ROUND((SUM(BE85:BE91)),  2)</f>
        <v>0</v>
      </c>
      <c r="G35" s="39"/>
      <c r="H35" s="39"/>
      <c r="I35" s="158">
        <v>0.20999999999999999</v>
      </c>
      <c r="J35" s="157">
        <f>ROUND(((SUM(BE85:BE91))*I35),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ROUND((SUM(BF85:BF91)),  2)</f>
        <v>0</v>
      </c>
      <c r="G36" s="39"/>
      <c r="H36" s="39"/>
      <c r="I36" s="158">
        <v>0.14999999999999999</v>
      </c>
      <c r="J36" s="157">
        <f>ROUND(((SUM(BF85:BF91))*I36),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03.4 - SO 03.4 - svěrky na 1. TK v km 501,250 - 501,500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03.4 - SO 03.4 - svěrky na 1. TK v km 501,250 - 501,500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SUM(P86:P91)</f>
        <v>0</v>
      </c>
      <c r="Q85" s="97"/>
      <c r="R85" s="194">
        <f>SUM(R86:R91)</f>
        <v>1.8648000000000002</v>
      </c>
      <c r="S85" s="97"/>
      <c r="T85" s="195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SUM(BK86:BK91)</f>
        <v>0</v>
      </c>
    </row>
    <row r="86" s="2" customFormat="1" ht="37.8" customHeight="1">
      <c r="A86" s="39"/>
      <c r="B86" s="40"/>
      <c r="C86" s="213" t="s">
        <v>78</v>
      </c>
      <c r="D86" s="213" t="s">
        <v>256</v>
      </c>
      <c r="E86" s="214" t="s">
        <v>1293</v>
      </c>
      <c r="F86" s="215" t="s">
        <v>1294</v>
      </c>
      <c r="G86" s="216" t="s">
        <v>845</v>
      </c>
      <c r="H86" s="217">
        <v>840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1628</v>
      </c>
    </row>
    <row r="87" s="2" customFormat="1" ht="16.5" customHeight="1">
      <c r="A87" s="39"/>
      <c r="B87" s="40"/>
      <c r="C87" s="238" t="s">
        <v>80</v>
      </c>
      <c r="D87" s="238" t="s">
        <v>273</v>
      </c>
      <c r="E87" s="239" t="s">
        <v>1533</v>
      </c>
      <c r="F87" s="240" t="s">
        <v>1534</v>
      </c>
      <c r="G87" s="241" t="s">
        <v>271</v>
      </c>
      <c r="H87" s="242">
        <v>1680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0.0011100000000000001</v>
      </c>
      <c r="R87" s="222">
        <f>Q87*H87</f>
        <v>1.8648000000000002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1629</v>
      </c>
    </row>
    <row r="88" s="2" customFormat="1" ht="78" customHeight="1">
      <c r="A88" s="39"/>
      <c r="B88" s="40"/>
      <c r="C88" s="213" t="s">
        <v>268</v>
      </c>
      <c r="D88" s="213" t="s">
        <v>256</v>
      </c>
      <c r="E88" s="214" t="s">
        <v>370</v>
      </c>
      <c r="F88" s="215" t="s">
        <v>371</v>
      </c>
      <c r="G88" s="216" t="s">
        <v>332</v>
      </c>
      <c r="H88" s="217">
        <v>1.865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1630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1631</v>
      </c>
      <c r="G89" s="227"/>
      <c r="H89" s="231">
        <v>1.865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261</v>
      </c>
      <c r="D90" s="213" t="s">
        <v>256</v>
      </c>
      <c r="E90" s="214" t="s">
        <v>354</v>
      </c>
      <c r="F90" s="215" t="s">
        <v>355</v>
      </c>
      <c r="G90" s="216" t="s">
        <v>332</v>
      </c>
      <c r="H90" s="217">
        <v>1.865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1632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1633</v>
      </c>
      <c r="G91" s="227"/>
      <c r="H91" s="231">
        <v>1.865</v>
      </c>
      <c r="I91" s="232"/>
      <c r="J91" s="227"/>
      <c r="K91" s="227"/>
      <c r="L91" s="233"/>
      <c r="M91" s="270"/>
      <c r="N91" s="271"/>
      <c r="O91" s="271"/>
      <c r="P91" s="271"/>
      <c r="Q91" s="271"/>
      <c r="R91" s="271"/>
      <c r="S91" s="271"/>
      <c r="T91" s="27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HSZi8tJRsCsPVJIIB9PBfZHZeYHwmrTRCNLkAusvEpOePVq2HuAfiOPPcDqOxsduh8424vrq9g1Ebh6mffxZ0A==" hashValue="rLIw2BfOEE/ylWO9ey3OqfoFsz63i4o4TvEqrDPH54U3+ASZN+r8NACu9E1m5fFRC+7v87gHNZ845xCP8fiC5A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1634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ROUND((SUM(BE85:BE91)),  2)</f>
        <v>0</v>
      </c>
      <c r="G35" s="39"/>
      <c r="H35" s="39"/>
      <c r="I35" s="158">
        <v>0.20999999999999999</v>
      </c>
      <c r="J35" s="157">
        <f>ROUND(((SUM(BE85:BE91))*I35),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ROUND((SUM(BF85:BF91)),  2)</f>
        <v>0</v>
      </c>
      <c r="G36" s="39"/>
      <c r="H36" s="39"/>
      <c r="I36" s="158">
        <v>0.14999999999999999</v>
      </c>
      <c r="J36" s="157">
        <f>ROUND(((SUM(BF85:BF91))*I36),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03.5 - SO 03.5 - svěrky na 2. TK v km 500,400 - 501,050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03.5 - SO 03.5 - svěrky na 2. TK v km 500,400 - 501,050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SUM(P86:P91)</f>
        <v>0</v>
      </c>
      <c r="Q85" s="97"/>
      <c r="R85" s="194">
        <f>SUM(R86:R91)</f>
        <v>4.8484800000000003</v>
      </c>
      <c r="S85" s="97"/>
      <c r="T85" s="195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SUM(BK86:BK91)</f>
        <v>0</v>
      </c>
    </row>
    <row r="86" s="2" customFormat="1" ht="37.8" customHeight="1">
      <c r="A86" s="39"/>
      <c r="B86" s="40"/>
      <c r="C86" s="213" t="s">
        <v>78</v>
      </c>
      <c r="D86" s="213" t="s">
        <v>256</v>
      </c>
      <c r="E86" s="214" t="s">
        <v>1293</v>
      </c>
      <c r="F86" s="215" t="s">
        <v>1294</v>
      </c>
      <c r="G86" s="216" t="s">
        <v>845</v>
      </c>
      <c r="H86" s="217">
        <v>2184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1635</v>
      </c>
    </row>
    <row r="87" s="2" customFormat="1" ht="16.5" customHeight="1">
      <c r="A87" s="39"/>
      <c r="B87" s="40"/>
      <c r="C87" s="238" t="s">
        <v>80</v>
      </c>
      <c r="D87" s="238" t="s">
        <v>273</v>
      </c>
      <c r="E87" s="239" t="s">
        <v>1533</v>
      </c>
      <c r="F87" s="240" t="s">
        <v>1534</v>
      </c>
      <c r="G87" s="241" t="s">
        <v>271</v>
      </c>
      <c r="H87" s="242">
        <v>4368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0.0011100000000000001</v>
      </c>
      <c r="R87" s="222">
        <f>Q87*H87</f>
        <v>4.8484800000000003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1636</v>
      </c>
    </row>
    <row r="88" s="2" customFormat="1" ht="78" customHeight="1">
      <c r="A88" s="39"/>
      <c r="B88" s="40"/>
      <c r="C88" s="213" t="s">
        <v>268</v>
      </c>
      <c r="D88" s="213" t="s">
        <v>256</v>
      </c>
      <c r="E88" s="214" t="s">
        <v>370</v>
      </c>
      <c r="F88" s="215" t="s">
        <v>371</v>
      </c>
      <c r="G88" s="216" t="s">
        <v>332</v>
      </c>
      <c r="H88" s="217">
        <v>4.8479999999999999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1637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1638</v>
      </c>
      <c r="G89" s="227"/>
      <c r="H89" s="231">
        <v>4.8479999999999999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261</v>
      </c>
      <c r="D90" s="213" t="s">
        <v>256</v>
      </c>
      <c r="E90" s="214" t="s">
        <v>354</v>
      </c>
      <c r="F90" s="215" t="s">
        <v>355</v>
      </c>
      <c r="G90" s="216" t="s">
        <v>332</v>
      </c>
      <c r="H90" s="217">
        <v>4.8479999999999999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1639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1640</v>
      </c>
      <c r="G91" s="227"/>
      <c r="H91" s="231">
        <v>4.8479999999999999</v>
      </c>
      <c r="I91" s="232"/>
      <c r="J91" s="227"/>
      <c r="K91" s="227"/>
      <c r="L91" s="233"/>
      <c r="M91" s="270"/>
      <c r="N91" s="271"/>
      <c r="O91" s="271"/>
      <c r="P91" s="271"/>
      <c r="Q91" s="271"/>
      <c r="R91" s="271"/>
      <c r="S91" s="271"/>
      <c r="T91" s="27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7WHMUAWVBWpiy1aXJPYum16RuQ0weRF5llp1hWUYjpy4igh0Ye89l2K2tvO2uPKhNkNM0di9tN53FxoYXaYSgw==" hashValue="Ld/3FRFO32T+ZMgsaZqtgrJ2BetUPy+ulj00vCVkca0OHBmQKtQXI8EPF0SCx4/n4v518AgP9eXoo35aRp9Zew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1641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ROUND((SUM(BE85:BE91)),  2)</f>
        <v>0</v>
      </c>
      <c r="G35" s="39"/>
      <c r="H35" s="39"/>
      <c r="I35" s="158">
        <v>0.20999999999999999</v>
      </c>
      <c r="J35" s="157">
        <f>ROUND(((SUM(BE85:BE91))*I35),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ROUND((SUM(BF85:BF91)),  2)</f>
        <v>0</v>
      </c>
      <c r="G36" s="39"/>
      <c r="H36" s="39"/>
      <c r="I36" s="158">
        <v>0.14999999999999999</v>
      </c>
      <c r="J36" s="157">
        <f>ROUND(((SUM(BF85:BF91))*I36),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03.6 - SO 03.6 - svěrky na 2. TK v km 501,250 - 501,500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03.6 - SO 03.6 - svěrky na 2. TK v km 501,250 - 501,500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SUM(P86:P91)</f>
        <v>0</v>
      </c>
      <c r="Q85" s="97"/>
      <c r="R85" s="194">
        <f>SUM(R86:R91)</f>
        <v>1.8648000000000002</v>
      </c>
      <c r="S85" s="97"/>
      <c r="T85" s="195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SUM(BK86:BK91)</f>
        <v>0</v>
      </c>
    </row>
    <row r="86" s="2" customFormat="1" ht="37.8" customHeight="1">
      <c r="A86" s="39"/>
      <c r="B86" s="40"/>
      <c r="C86" s="213" t="s">
        <v>78</v>
      </c>
      <c r="D86" s="213" t="s">
        <v>256</v>
      </c>
      <c r="E86" s="214" t="s">
        <v>1293</v>
      </c>
      <c r="F86" s="215" t="s">
        <v>1294</v>
      </c>
      <c r="G86" s="216" t="s">
        <v>845</v>
      </c>
      <c r="H86" s="217">
        <v>840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1642</v>
      </c>
    </row>
    <row r="87" s="2" customFormat="1" ht="16.5" customHeight="1">
      <c r="A87" s="39"/>
      <c r="B87" s="40"/>
      <c r="C87" s="238" t="s">
        <v>80</v>
      </c>
      <c r="D87" s="238" t="s">
        <v>273</v>
      </c>
      <c r="E87" s="239" t="s">
        <v>1533</v>
      </c>
      <c r="F87" s="240" t="s">
        <v>1534</v>
      </c>
      <c r="G87" s="241" t="s">
        <v>271</v>
      </c>
      <c r="H87" s="242">
        <v>1680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0.0011100000000000001</v>
      </c>
      <c r="R87" s="222">
        <f>Q87*H87</f>
        <v>1.8648000000000002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1643</v>
      </c>
    </row>
    <row r="88" s="2" customFormat="1" ht="78" customHeight="1">
      <c r="A88" s="39"/>
      <c r="B88" s="40"/>
      <c r="C88" s="213" t="s">
        <v>268</v>
      </c>
      <c r="D88" s="213" t="s">
        <v>256</v>
      </c>
      <c r="E88" s="214" t="s">
        <v>370</v>
      </c>
      <c r="F88" s="215" t="s">
        <v>371</v>
      </c>
      <c r="G88" s="216" t="s">
        <v>332</v>
      </c>
      <c r="H88" s="217">
        <v>1.865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1644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1631</v>
      </c>
      <c r="G89" s="227"/>
      <c r="H89" s="231">
        <v>1.865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261</v>
      </c>
      <c r="D90" s="213" t="s">
        <v>256</v>
      </c>
      <c r="E90" s="214" t="s">
        <v>354</v>
      </c>
      <c r="F90" s="215" t="s">
        <v>355</v>
      </c>
      <c r="G90" s="216" t="s">
        <v>332</v>
      </c>
      <c r="H90" s="217">
        <v>1.865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1645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1633</v>
      </c>
      <c r="G91" s="227"/>
      <c r="H91" s="231">
        <v>1.865</v>
      </c>
      <c r="I91" s="232"/>
      <c r="J91" s="227"/>
      <c r="K91" s="227"/>
      <c r="L91" s="233"/>
      <c r="M91" s="270"/>
      <c r="N91" s="271"/>
      <c r="O91" s="271"/>
      <c r="P91" s="271"/>
      <c r="Q91" s="271"/>
      <c r="R91" s="271"/>
      <c r="S91" s="271"/>
      <c r="T91" s="27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8hJ5DPV99ZH8PJ55G3YuiFDb4NRc/TCNJiYbBGAtVTQpFiVyzQ9Vtmg1DqgmLkGtBF5YA50N7NP1bJOIVaoI9Q==" hashValue="oPjaHacJtxChzVguPvTAlVq6m7vj6SQmSP80pHcgI0SFXM14dAiQGW52LAqDnnSxRjAhlNA4/oWR5f6tIu9TCg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1646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ROUND((SUM(BE85:BE112)),  2)</f>
        <v>0</v>
      </c>
      <c r="G35" s="39"/>
      <c r="H35" s="39"/>
      <c r="I35" s="158">
        <v>0.20999999999999999</v>
      </c>
      <c r="J35" s="157">
        <f>ROUND(((SUM(BE85:BE112))*I35),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ROUND((SUM(BF85:BF112)),  2)</f>
        <v>0</v>
      </c>
      <c r="G36" s="39"/>
      <c r="H36" s="39"/>
      <c r="I36" s="158">
        <v>0.14999999999999999</v>
      </c>
      <c r="J36" s="157">
        <f>ROUND(((SUM(BF85:BF112))*I36),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ROUND((SUM(BG85:BG112)),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ROUND((SUM(BH85:BH112)),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ROUND((SUM(BI85:BI112)),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1646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04.1 - SO 04.1 - 2. TK v km 534,010 - 534,190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1646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04.1 - SO 04.1 - 2. TK v km 534,010 - 534,190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SUM(P86:P112)</f>
        <v>0</v>
      </c>
      <c r="Q85" s="97"/>
      <c r="R85" s="194">
        <f>SUM(R86:R112)</f>
        <v>5.4000000000000004</v>
      </c>
      <c r="S85" s="97"/>
      <c r="T85" s="195">
        <f>SUM(T86:T112)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SUM(BK86:BK112)</f>
        <v>0</v>
      </c>
    </row>
    <row r="86" s="2" customFormat="1" ht="37.8" customHeight="1">
      <c r="A86" s="39"/>
      <c r="B86" s="40"/>
      <c r="C86" s="213" t="s">
        <v>78</v>
      </c>
      <c r="D86" s="213" t="s">
        <v>256</v>
      </c>
      <c r="E86" s="214" t="s">
        <v>1648</v>
      </c>
      <c r="F86" s="215" t="s">
        <v>1649</v>
      </c>
      <c r="G86" s="216" t="s">
        <v>271</v>
      </c>
      <c r="H86" s="217">
        <v>540</v>
      </c>
      <c r="I86" s="218"/>
      <c r="J86" s="219">
        <f>ROUND(I86*H86,2)</f>
        <v>0</v>
      </c>
      <c r="K86" s="215" t="s">
        <v>299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1650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1651</v>
      </c>
      <c r="G87" s="227"/>
      <c r="H87" s="231">
        <v>540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78</v>
      </c>
      <c r="AY87" s="237" t="s">
        <v>253</v>
      </c>
    </row>
    <row r="88" s="2" customFormat="1" ht="16.5" customHeight="1">
      <c r="A88" s="39"/>
      <c r="B88" s="40"/>
      <c r="C88" s="238" t="s">
        <v>80</v>
      </c>
      <c r="D88" s="238" t="s">
        <v>273</v>
      </c>
      <c r="E88" s="239" t="s">
        <v>1652</v>
      </c>
      <c r="F88" s="240" t="s">
        <v>1653</v>
      </c>
      <c r="G88" s="241" t="s">
        <v>271</v>
      </c>
      <c r="H88" s="242">
        <v>540</v>
      </c>
      <c r="I88" s="243"/>
      <c r="J88" s="244">
        <f>ROUND(I88*H88,2)</f>
        <v>0</v>
      </c>
      <c r="K88" s="240" t="s">
        <v>260</v>
      </c>
      <c r="L88" s="245"/>
      <c r="M88" s="246" t="s">
        <v>19</v>
      </c>
      <c r="N88" s="247" t="s">
        <v>42</v>
      </c>
      <c r="O88" s="85"/>
      <c r="P88" s="222">
        <f>O88*H88</f>
        <v>0</v>
      </c>
      <c r="Q88" s="222">
        <v>0.0075700000000000003</v>
      </c>
      <c r="R88" s="222">
        <f>Q88*H88</f>
        <v>4.0878000000000005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276</v>
      </c>
      <c r="AT88" s="224" t="s">
        <v>273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1654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1651</v>
      </c>
      <c r="G89" s="227"/>
      <c r="H89" s="231">
        <v>540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44.25" customHeight="1">
      <c r="A90" s="39"/>
      <c r="B90" s="40"/>
      <c r="C90" s="213" t="s">
        <v>268</v>
      </c>
      <c r="D90" s="213" t="s">
        <v>256</v>
      </c>
      <c r="E90" s="214" t="s">
        <v>1655</v>
      </c>
      <c r="F90" s="215" t="s">
        <v>1656</v>
      </c>
      <c r="G90" s="216" t="s">
        <v>845</v>
      </c>
      <c r="H90" s="217">
        <v>540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1657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1658</v>
      </c>
      <c r="G91" s="227"/>
      <c r="H91" s="231">
        <v>540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1533</v>
      </c>
      <c r="F92" s="240" t="s">
        <v>1534</v>
      </c>
      <c r="G92" s="241" t="s">
        <v>271</v>
      </c>
      <c r="H92" s="242">
        <v>1080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0.0011100000000000001</v>
      </c>
      <c r="R92" s="222">
        <f>Q92*H92</f>
        <v>1.1988000000000001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1659</v>
      </c>
    </row>
    <row r="93" s="2" customFormat="1" ht="16.5" customHeight="1">
      <c r="A93" s="39"/>
      <c r="B93" s="40"/>
      <c r="C93" s="238" t="s">
        <v>254</v>
      </c>
      <c r="D93" s="238" t="s">
        <v>273</v>
      </c>
      <c r="E93" s="239" t="s">
        <v>274</v>
      </c>
      <c r="F93" s="240" t="s">
        <v>275</v>
      </c>
      <c r="G93" s="241" t="s">
        <v>271</v>
      </c>
      <c r="H93" s="242">
        <v>540</v>
      </c>
      <c r="I93" s="243"/>
      <c r="J93" s="244">
        <f>ROUND(I93*H93,2)</f>
        <v>0</v>
      </c>
      <c r="K93" s="240" t="s">
        <v>260</v>
      </c>
      <c r="L93" s="245"/>
      <c r="M93" s="246" t="s">
        <v>19</v>
      </c>
      <c r="N93" s="247" t="s">
        <v>42</v>
      </c>
      <c r="O93" s="85"/>
      <c r="P93" s="222">
        <f>O93*H93</f>
        <v>0</v>
      </c>
      <c r="Q93" s="222">
        <v>0.00021000000000000001</v>
      </c>
      <c r="R93" s="222">
        <f>Q93*H93</f>
        <v>0.1134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276</v>
      </c>
      <c r="AT93" s="224" t="s">
        <v>273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1660</v>
      </c>
    </row>
    <row r="94" s="2" customFormat="1" ht="24.15" customHeight="1">
      <c r="A94" s="39"/>
      <c r="B94" s="40"/>
      <c r="C94" s="213" t="s">
        <v>281</v>
      </c>
      <c r="D94" s="213" t="s">
        <v>256</v>
      </c>
      <c r="E94" s="214" t="s">
        <v>1661</v>
      </c>
      <c r="F94" s="215" t="s">
        <v>1662</v>
      </c>
      <c r="G94" s="216" t="s">
        <v>271</v>
      </c>
      <c r="H94" s="217">
        <v>2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1663</v>
      </c>
    </row>
    <row r="95" s="2" customFormat="1" ht="55.5" customHeight="1">
      <c r="A95" s="39"/>
      <c r="B95" s="40"/>
      <c r="C95" s="213" t="s">
        <v>285</v>
      </c>
      <c r="D95" s="213" t="s">
        <v>256</v>
      </c>
      <c r="E95" s="214" t="s">
        <v>290</v>
      </c>
      <c r="F95" s="215" t="s">
        <v>291</v>
      </c>
      <c r="G95" s="216" t="s">
        <v>288</v>
      </c>
      <c r="H95" s="217">
        <v>2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1664</v>
      </c>
    </row>
    <row r="96" s="2" customFormat="1" ht="37.8" customHeight="1">
      <c r="A96" s="39"/>
      <c r="B96" s="40"/>
      <c r="C96" s="213" t="s">
        <v>276</v>
      </c>
      <c r="D96" s="213" t="s">
        <v>256</v>
      </c>
      <c r="E96" s="214" t="s">
        <v>1518</v>
      </c>
      <c r="F96" s="215" t="s">
        <v>1519</v>
      </c>
      <c r="G96" s="216" t="s">
        <v>259</v>
      </c>
      <c r="H96" s="217">
        <v>560</v>
      </c>
      <c r="I96" s="218"/>
      <c r="J96" s="219">
        <f>ROUND(I96*H96,2)</f>
        <v>0</v>
      </c>
      <c r="K96" s="215" t="s">
        <v>299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1665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1666</v>
      </c>
      <c r="G97" s="227"/>
      <c r="H97" s="231">
        <v>560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33" customHeight="1">
      <c r="A98" s="39"/>
      <c r="B98" s="40"/>
      <c r="C98" s="213" t="s">
        <v>293</v>
      </c>
      <c r="D98" s="213" t="s">
        <v>256</v>
      </c>
      <c r="E98" s="214" t="s">
        <v>1522</v>
      </c>
      <c r="F98" s="215" t="s">
        <v>1523</v>
      </c>
      <c r="G98" s="216" t="s">
        <v>259</v>
      </c>
      <c r="H98" s="217">
        <v>560</v>
      </c>
      <c r="I98" s="218"/>
      <c r="J98" s="219">
        <f>ROUND(I98*H98,2)</f>
        <v>0</v>
      </c>
      <c r="K98" s="215" t="s">
        <v>299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1667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1666</v>
      </c>
      <c r="G99" s="227"/>
      <c r="H99" s="231">
        <v>560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33" customHeight="1">
      <c r="A100" s="39"/>
      <c r="B100" s="40"/>
      <c r="C100" s="213" t="s">
        <v>224</v>
      </c>
      <c r="D100" s="213" t="s">
        <v>256</v>
      </c>
      <c r="E100" s="214" t="s">
        <v>311</v>
      </c>
      <c r="F100" s="215" t="s">
        <v>312</v>
      </c>
      <c r="G100" s="216" t="s">
        <v>271</v>
      </c>
      <c r="H100" s="217">
        <v>50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313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313</v>
      </c>
      <c r="BM100" s="224" t="s">
        <v>1668</v>
      </c>
    </row>
    <row r="101" s="2" customFormat="1" ht="16.5" customHeight="1">
      <c r="A101" s="39"/>
      <c r="B101" s="40"/>
      <c r="C101" s="213" t="s">
        <v>302</v>
      </c>
      <c r="D101" s="213" t="s">
        <v>256</v>
      </c>
      <c r="E101" s="214" t="s">
        <v>316</v>
      </c>
      <c r="F101" s="215" t="s">
        <v>317</v>
      </c>
      <c r="G101" s="216" t="s">
        <v>271</v>
      </c>
      <c r="H101" s="217">
        <v>50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313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313</v>
      </c>
      <c r="BM101" s="224" t="s">
        <v>1669</v>
      </c>
    </row>
    <row r="102" s="2" customFormat="1" ht="49.05" customHeight="1">
      <c r="A102" s="39"/>
      <c r="B102" s="40"/>
      <c r="C102" s="213" t="s">
        <v>306</v>
      </c>
      <c r="D102" s="213" t="s">
        <v>256</v>
      </c>
      <c r="E102" s="214" t="s">
        <v>303</v>
      </c>
      <c r="F102" s="215" t="s">
        <v>304</v>
      </c>
      <c r="G102" s="216" t="s">
        <v>288</v>
      </c>
      <c r="H102" s="217">
        <v>2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1670</v>
      </c>
    </row>
    <row r="103" s="2" customFormat="1" ht="55.5" customHeight="1">
      <c r="A103" s="39"/>
      <c r="B103" s="40"/>
      <c r="C103" s="213" t="s">
        <v>310</v>
      </c>
      <c r="D103" s="213" t="s">
        <v>256</v>
      </c>
      <c r="E103" s="214" t="s">
        <v>354</v>
      </c>
      <c r="F103" s="215" t="s">
        <v>355</v>
      </c>
      <c r="G103" s="216" t="s">
        <v>332</v>
      </c>
      <c r="H103" s="217">
        <v>4.6870000000000003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1671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1672</v>
      </c>
      <c r="G104" s="227"/>
      <c r="H104" s="231">
        <v>4.6870000000000003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55.5" customHeight="1">
      <c r="A105" s="39"/>
      <c r="B105" s="40"/>
      <c r="C105" s="213" t="s">
        <v>315</v>
      </c>
      <c r="D105" s="213" t="s">
        <v>256</v>
      </c>
      <c r="E105" s="214" t="s">
        <v>360</v>
      </c>
      <c r="F105" s="215" t="s">
        <v>361</v>
      </c>
      <c r="G105" s="216" t="s">
        <v>332</v>
      </c>
      <c r="H105" s="217">
        <v>0.113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1673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1674</v>
      </c>
      <c r="G106" s="227"/>
      <c r="H106" s="231">
        <v>0.113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49.05" customHeight="1">
      <c r="A107" s="39"/>
      <c r="B107" s="40"/>
      <c r="C107" s="213" t="s">
        <v>8</v>
      </c>
      <c r="D107" s="213" t="s">
        <v>256</v>
      </c>
      <c r="E107" s="214" t="s">
        <v>366</v>
      </c>
      <c r="F107" s="215" t="s">
        <v>367</v>
      </c>
      <c r="G107" s="216" t="s">
        <v>332</v>
      </c>
      <c r="H107" s="217">
        <v>0.113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1675</v>
      </c>
    </row>
    <row r="108" s="2" customFormat="1" ht="78" customHeight="1">
      <c r="A108" s="39"/>
      <c r="B108" s="40"/>
      <c r="C108" s="213" t="s">
        <v>323</v>
      </c>
      <c r="D108" s="213" t="s">
        <v>256</v>
      </c>
      <c r="E108" s="214" t="s">
        <v>370</v>
      </c>
      <c r="F108" s="215" t="s">
        <v>371</v>
      </c>
      <c r="G108" s="216" t="s">
        <v>332</v>
      </c>
      <c r="H108" s="217">
        <v>4.7999999999999998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1676</v>
      </c>
    </row>
    <row r="109" s="14" customFormat="1">
      <c r="A109" s="14"/>
      <c r="B109" s="249"/>
      <c r="C109" s="250"/>
      <c r="D109" s="228" t="s">
        <v>263</v>
      </c>
      <c r="E109" s="251" t="s">
        <v>19</v>
      </c>
      <c r="F109" s="252" t="s">
        <v>1677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263</v>
      </c>
      <c r="AU109" s="258" t="s">
        <v>71</v>
      </c>
      <c r="AV109" s="14" t="s">
        <v>78</v>
      </c>
      <c r="AW109" s="14" t="s">
        <v>32</v>
      </c>
      <c r="AX109" s="14" t="s">
        <v>71</v>
      </c>
      <c r="AY109" s="258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1678</v>
      </c>
      <c r="G110" s="227"/>
      <c r="H110" s="231">
        <v>4.7999999999999998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78</v>
      </c>
      <c r="AY110" s="237" t="s">
        <v>253</v>
      </c>
    </row>
    <row r="111" s="2" customFormat="1" ht="44.25" customHeight="1">
      <c r="A111" s="39"/>
      <c r="B111" s="40"/>
      <c r="C111" s="213" t="s">
        <v>329</v>
      </c>
      <c r="D111" s="213" t="s">
        <v>256</v>
      </c>
      <c r="E111" s="214" t="s">
        <v>1565</v>
      </c>
      <c r="F111" s="215" t="s">
        <v>1566</v>
      </c>
      <c r="G111" s="216" t="s">
        <v>271</v>
      </c>
      <c r="H111" s="217">
        <v>4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1679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1680</v>
      </c>
      <c r="G112" s="227"/>
      <c r="H112" s="231">
        <v>4</v>
      </c>
      <c r="I112" s="232"/>
      <c r="J112" s="227"/>
      <c r="K112" s="227"/>
      <c r="L112" s="233"/>
      <c r="M112" s="270"/>
      <c r="N112" s="271"/>
      <c r="O112" s="271"/>
      <c r="P112" s="271"/>
      <c r="Q112" s="271"/>
      <c r="R112" s="271"/>
      <c r="S112" s="271"/>
      <c r="T112" s="27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78</v>
      </c>
      <c r="AY112" s="237" t="s">
        <v>253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bd7Pd1xK4DUCfQ4KfpnOvr9HnAlpgFicw73rctDd81vRF6dXy9dfe39qlwHm1AdIlEwfhHzkmyOtanGocBv++A==" hashValue="XIm7lyUN9Zs806cFj85uavCAQ8Fp9AcrCi05KXgVFDTSFE+1bF8nxomPAhiL6MlRCp0Ye8IAn5qJcv6+iQbiuQ==" algorithmName="SHA-512" password="CC35"/>
  <autoFilter ref="C84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1681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ROUND((SUM(BE85:BE124)),  2)</f>
        <v>0</v>
      </c>
      <c r="G35" s="39"/>
      <c r="H35" s="39"/>
      <c r="I35" s="158">
        <v>0.20999999999999999</v>
      </c>
      <c r="J35" s="157">
        <f>ROUND(((SUM(BE85:BE124))*I35),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ROUND((SUM(BF85:BF124)),  2)</f>
        <v>0</v>
      </c>
      <c r="G36" s="39"/>
      <c r="H36" s="39"/>
      <c r="I36" s="158">
        <v>0.14999999999999999</v>
      </c>
      <c r="J36" s="157">
        <f>ROUND(((SUM(BF85:BF124))*I36),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1681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05.1 - SO 05.1 - SVK na TK v km 16,385 - 16,705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1681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05.1 - SO 05.1 - SVK na TK v km 16,385 - 16,705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SUM(P86:P124)</f>
        <v>0</v>
      </c>
      <c r="Q85" s="97"/>
      <c r="R85" s="194">
        <f>SUM(R86:R124)</f>
        <v>17.457649999999997</v>
      </c>
      <c r="S85" s="97"/>
      <c r="T85" s="195">
        <f>SUM(T86:T124)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SUM(BK86:BK124)</f>
        <v>0</v>
      </c>
    </row>
    <row r="86" s="2" customFormat="1" ht="55.5" customHeight="1">
      <c r="A86" s="39"/>
      <c r="B86" s="40"/>
      <c r="C86" s="213" t="s">
        <v>78</v>
      </c>
      <c r="D86" s="213" t="s">
        <v>256</v>
      </c>
      <c r="E86" s="214" t="s">
        <v>1432</v>
      </c>
      <c r="F86" s="215" t="s">
        <v>1433</v>
      </c>
      <c r="G86" s="216" t="s">
        <v>259</v>
      </c>
      <c r="H86" s="217">
        <v>325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1683</v>
      </c>
    </row>
    <row r="87" s="14" customFormat="1">
      <c r="A87" s="14"/>
      <c r="B87" s="249"/>
      <c r="C87" s="250"/>
      <c r="D87" s="228" t="s">
        <v>263</v>
      </c>
      <c r="E87" s="251" t="s">
        <v>19</v>
      </c>
      <c r="F87" s="252" t="s">
        <v>1684</v>
      </c>
      <c r="G87" s="250"/>
      <c r="H87" s="251" t="s">
        <v>19</v>
      </c>
      <c r="I87" s="253"/>
      <c r="J87" s="250"/>
      <c r="K87" s="250"/>
      <c r="L87" s="254"/>
      <c r="M87" s="255"/>
      <c r="N87" s="256"/>
      <c r="O87" s="256"/>
      <c r="P87" s="256"/>
      <c r="Q87" s="256"/>
      <c r="R87" s="256"/>
      <c r="S87" s="256"/>
      <c r="T87" s="25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8" t="s">
        <v>263</v>
      </c>
      <c r="AU87" s="258" t="s">
        <v>71</v>
      </c>
      <c r="AV87" s="14" t="s">
        <v>78</v>
      </c>
      <c r="AW87" s="14" t="s">
        <v>32</v>
      </c>
      <c r="AX87" s="14" t="s">
        <v>71</v>
      </c>
      <c r="AY87" s="258" t="s">
        <v>253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1685</v>
      </c>
      <c r="G88" s="227"/>
      <c r="H88" s="231">
        <v>325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78</v>
      </c>
      <c r="AY88" s="237" t="s">
        <v>253</v>
      </c>
    </row>
    <row r="89" s="2" customFormat="1" ht="55.5" customHeight="1">
      <c r="A89" s="39"/>
      <c r="B89" s="40"/>
      <c r="C89" s="213" t="s">
        <v>80</v>
      </c>
      <c r="D89" s="213" t="s">
        <v>256</v>
      </c>
      <c r="E89" s="214" t="s">
        <v>1686</v>
      </c>
      <c r="F89" s="215" t="s">
        <v>1687</v>
      </c>
      <c r="G89" s="216" t="s">
        <v>259</v>
      </c>
      <c r="H89" s="217">
        <v>10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1688</v>
      </c>
    </row>
    <row r="90" s="13" customFormat="1">
      <c r="A90" s="13"/>
      <c r="B90" s="226"/>
      <c r="C90" s="227"/>
      <c r="D90" s="228" t="s">
        <v>263</v>
      </c>
      <c r="E90" s="229" t="s">
        <v>19</v>
      </c>
      <c r="F90" s="230" t="s">
        <v>1689</v>
      </c>
      <c r="G90" s="227"/>
      <c r="H90" s="231">
        <v>10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263</v>
      </c>
      <c r="AU90" s="237" t="s">
        <v>71</v>
      </c>
      <c r="AV90" s="13" t="s">
        <v>80</v>
      </c>
      <c r="AW90" s="13" t="s">
        <v>32</v>
      </c>
      <c r="AX90" s="13" t="s">
        <v>78</v>
      </c>
      <c r="AY90" s="237" t="s">
        <v>253</v>
      </c>
    </row>
    <row r="91" s="2" customFormat="1" ht="44.25" customHeight="1">
      <c r="A91" s="39"/>
      <c r="B91" s="40"/>
      <c r="C91" s="213" t="s">
        <v>268</v>
      </c>
      <c r="D91" s="213" t="s">
        <v>256</v>
      </c>
      <c r="E91" s="214" t="s">
        <v>1690</v>
      </c>
      <c r="F91" s="215" t="s">
        <v>1691</v>
      </c>
      <c r="G91" s="216" t="s">
        <v>1692</v>
      </c>
      <c r="H91" s="217">
        <v>14</v>
      </c>
      <c r="I91" s="218"/>
      <c r="J91" s="219">
        <f>ROUND(I91*H91,2)</f>
        <v>0</v>
      </c>
      <c r="K91" s="215" t="s">
        <v>299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261</v>
      </c>
      <c r="AT91" s="224" t="s">
        <v>256</v>
      </c>
      <c r="AU91" s="224" t="s">
        <v>71</v>
      </c>
      <c r="AY91" s="18" t="s">
        <v>253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261</v>
      </c>
      <c r="BM91" s="224" t="s">
        <v>1693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1694</v>
      </c>
      <c r="F92" s="240" t="s">
        <v>1695</v>
      </c>
      <c r="G92" s="241" t="s">
        <v>259</v>
      </c>
      <c r="H92" s="242">
        <v>10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0.049390000000000003</v>
      </c>
      <c r="R92" s="222">
        <f>Q92*H92</f>
        <v>0.49390000000000001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1696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1697</v>
      </c>
      <c r="G93" s="227"/>
      <c r="H93" s="231">
        <v>10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16.5" customHeight="1">
      <c r="A94" s="39"/>
      <c r="B94" s="40"/>
      <c r="C94" s="238" t="s">
        <v>254</v>
      </c>
      <c r="D94" s="238" t="s">
        <v>273</v>
      </c>
      <c r="E94" s="239" t="s">
        <v>1698</v>
      </c>
      <c r="F94" s="240" t="s">
        <v>1699</v>
      </c>
      <c r="G94" s="241" t="s">
        <v>271</v>
      </c>
      <c r="H94" s="242">
        <v>13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1.23475</v>
      </c>
      <c r="R94" s="222">
        <f>Q94*H94</f>
        <v>16.051749999999998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1700</v>
      </c>
    </row>
    <row r="95" s="2" customFormat="1" ht="55.5" customHeight="1">
      <c r="A95" s="39"/>
      <c r="B95" s="40"/>
      <c r="C95" s="213" t="s">
        <v>281</v>
      </c>
      <c r="D95" s="213" t="s">
        <v>256</v>
      </c>
      <c r="E95" s="214" t="s">
        <v>1473</v>
      </c>
      <c r="F95" s="215" t="s">
        <v>1474</v>
      </c>
      <c r="G95" s="216" t="s">
        <v>288</v>
      </c>
      <c r="H95" s="217">
        <v>2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1701</v>
      </c>
    </row>
    <row r="96" s="2" customFormat="1" ht="24.15" customHeight="1">
      <c r="A96" s="39"/>
      <c r="B96" s="40"/>
      <c r="C96" s="213" t="s">
        <v>285</v>
      </c>
      <c r="D96" s="213" t="s">
        <v>256</v>
      </c>
      <c r="E96" s="214" t="s">
        <v>1702</v>
      </c>
      <c r="F96" s="215" t="s">
        <v>1703</v>
      </c>
      <c r="G96" s="216" t="s">
        <v>271</v>
      </c>
      <c r="H96" s="217">
        <v>67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1704</v>
      </c>
    </row>
    <row r="97" s="2" customFormat="1" ht="37.8" customHeight="1">
      <c r="A97" s="39"/>
      <c r="B97" s="40"/>
      <c r="C97" s="213" t="s">
        <v>276</v>
      </c>
      <c r="D97" s="213" t="s">
        <v>256</v>
      </c>
      <c r="E97" s="214" t="s">
        <v>1705</v>
      </c>
      <c r="F97" s="215" t="s">
        <v>1706</v>
      </c>
      <c r="G97" s="216" t="s">
        <v>271</v>
      </c>
      <c r="H97" s="217">
        <v>1200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1707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1708</v>
      </c>
      <c r="G98" s="227"/>
      <c r="H98" s="231">
        <v>1200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78</v>
      </c>
      <c r="AY98" s="237" t="s">
        <v>253</v>
      </c>
    </row>
    <row r="99" s="2" customFormat="1" ht="37.8" customHeight="1">
      <c r="A99" s="39"/>
      <c r="B99" s="40"/>
      <c r="C99" s="213" t="s">
        <v>293</v>
      </c>
      <c r="D99" s="213" t="s">
        <v>256</v>
      </c>
      <c r="E99" s="214" t="s">
        <v>269</v>
      </c>
      <c r="F99" s="215" t="s">
        <v>270</v>
      </c>
      <c r="G99" s="216" t="s">
        <v>271</v>
      </c>
      <c r="H99" s="217">
        <v>600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1709</v>
      </c>
    </row>
    <row r="100" s="2" customFormat="1" ht="16.5" customHeight="1">
      <c r="A100" s="39"/>
      <c r="B100" s="40"/>
      <c r="C100" s="238" t="s">
        <v>224</v>
      </c>
      <c r="D100" s="238" t="s">
        <v>273</v>
      </c>
      <c r="E100" s="239" t="s">
        <v>1710</v>
      </c>
      <c r="F100" s="240" t="s">
        <v>1711</v>
      </c>
      <c r="G100" s="241" t="s">
        <v>271</v>
      </c>
      <c r="H100" s="242">
        <v>1200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0.00012</v>
      </c>
      <c r="R100" s="222">
        <f>Q100*H100</f>
        <v>0.14400000000000002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1712</v>
      </c>
    </row>
    <row r="101" s="2" customFormat="1" ht="16.5" customHeight="1">
      <c r="A101" s="39"/>
      <c r="B101" s="40"/>
      <c r="C101" s="238" t="s">
        <v>302</v>
      </c>
      <c r="D101" s="238" t="s">
        <v>273</v>
      </c>
      <c r="E101" s="239" t="s">
        <v>1713</v>
      </c>
      <c r="F101" s="240" t="s">
        <v>1714</v>
      </c>
      <c r="G101" s="241" t="s">
        <v>271</v>
      </c>
      <c r="H101" s="242">
        <v>1200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9.0000000000000006E-05</v>
      </c>
      <c r="R101" s="222">
        <f>Q101*H101</f>
        <v>0.10800000000000001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1715</v>
      </c>
    </row>
    <row r="102" s="2" customFormat="1" ht="16.5" customHeight="1">
      <c r="A102" s="39"/>
      <c r="B102" s="40"/>
      <c r="C102" s="238" t="s">
        <v>306</v>
      </c>
      <c r="D102" s="238" t="s">
        <v>273</v>
      </c>
      <c r="E102" s="239" t="s">
        <v>1716</v>
      </c>
      <c r="F102" s="240" t="s">
        <v>1717</v>
      </c>
      <c r="G102" s="241" t="s">
        <v>271</v>
      </c>
      <c r="H102" s="242">
        <v>1200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5.0000000000000002E-05</v>
      </c>
      <c r="R102" s="222">
        <f>Q102*H102</f>
        <v>0.060000000000000005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1718</v>
      </c>
    </row>
    <row r="103" s="2" customFormat="1" ht="16.5" customHeight="1">
      <c r="A103" s="39"/>
      <c r="B103" s="40"/>
      <c r="C103" s="238" t="s">
        <v>310</v>
      </c>
      <c r="D103" s="238" t="s">
        <v>273</v>
      </c>
      <c r="E103" s="239" t="s">
        <v>1719</v>
      </c>
      <c r="F103" s="240" t="s">
        <v>1720</v>
      </c>
      <c r="G103" s="241" t="s">
        <v>271</v>
      </c>
      <c r="H103" s="242">
        <v>1200</v>
      </c>
      <c r="I103" s="243"/>
      <c r="J103" s="244">
        <f>ROUND(I103*H103,2)</f>
        <v>0</v>
      </c>
      <c r="K103" s="240" t="s">
        <v>260</v>
      </c>
      <c r="L103" s="245"/>
      <c r="M103" s="246" t="s">
        <v>19</v>
      </c>
      <c r="N103" s="247" t="s">
        <v>42</v>
      </c>
      <c r="O103" s="85"/>
      <c r="P103" s="222">
        <f>O103*H103</f>
        <v>0</v>
      </c>
      <c r="Q103" s="222">
        <v>0.00040999999999999999</v>
      </c>
      <c r="R103" s="222">
        <f>Q103*H103</f>
        <v>0.49199999999999999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276</v>
      </c>
      <c r="AT103" s="224" t="s">
        <v>273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1721</v>
      </c>
    </row>
    <row r="104" s="2" customFormat="1" ht="16.5" customHeight="1">
      <c r="A104" s="39"/>
      <c r="B104" s="40"/>
      <c r="C104" s="238" t="s">
        <v>315</v>
      </c>
      <c r="D104" s="238" t="s">
        <v>273</v>
      </c>
      <c r="E104" s="239" t="s">
        <v>1722</v>
      </c>
      <c r="F104" s="240" t="s">
        <v>1723</v>
      </c>
      <c r="G104" s="241" t="s">
        <v>271</v>
      </c>
      <c r="H104" s="242">
        <v>600</v>
      </c>
      <c r="I104" s="243"/>
      <c r="J104" s="244">
        <f>ROUND(I104*H104,2)</f>
        <v>0</v>
      </c>
      <c r="K104" s="240" t="s">
        <v>260</v>
      </c>
      <c r="L104" s="245"/>
      <c r="M104" s="246" t="s">
        <v>19</v>
      </c>
      <c r="N104" s="247" t="s">
        <v>42</v>
      </c>
      <c r="O104" s="85"/>
      <c r="P104" s="222">
        <f>O104*H104</f>
        <v>0</v>
      </c>
      <c r="Q104" s="222">
        <v>0.00018000000000000001</v>
      </c>
      <c r="R104" s="222">
        <f>Q104*H104</f>
        <v>0.10800000000000001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276</v>
      </c>
      <c r="AT104" s="224" t="s">
        <v>273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1724</v>
      </c>
    </row>
    <row r="105" s="2" customFormat="1" ht="44.25" customHeight="1">
      <c r="A105" s="39"/>
      <c r="B105" s="40"/>
      <c r="C105" s="213" t="s">
        <v>8</v>
      </c>
      <c r="D105" s="213" t="s">
        <v>256</v>
      </c>
      <c r="E105" s="214" t="s">
        <v>337</v>
      </c>
      <c r="F105" s="215" t="s">
        <v>338</v>
      </c>
      <c r="G105" s="216" t="s">
        <v>332</v>
      </c>
      <c r="H105" s="217">
        <v>16.559000000000001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1725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1726</v>
      </c>
      <c r="G106" s="227"/>
      <c r="H106" s="231">
        <v>16.559000000000001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71</v>
      </c>
      <c r="AY106" s="237" t="s">
        <v>253</v>
      </c>
    </row>
    <row r="107" s="15" customFormat="1">
      <c r="A107" s="15"/>
      <c r="B107" s="259"/>
      <c r="C107" s="260"/>
      <c r="D107" s="228" t="s">
        <v>263</v>
      </c>
      <c r="E107" s="261" t="s">
        <v>19</v>
      </c>
      <c r="F107" s="262" t="s">
        <v>344</v>
      </c>
      <c r="G107" s="260"/>
      <c r="H107" s="263">
        <v>16.559000000000001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263</v>
      </c>
      <c r="AU107" s="269" t="s">
        <v>71</v>
      </c>
      <c r="AV107" s="15" t="s">
        <v>261</v>
      </c>
      <c r="AW107" s="15" t="s">
        <v>32</v>
      </c>
      <c r="AX107" s="15" t="s">
        <v>78</v>
      </c>
      <c r="AY107" s="269" t="s">
        <v>253</v>
      </c>
    </row>
    <row r="108" s="2" customFormat="1" ht="44.25" customHeight="1">
      <c r="A108" s="39"/>
      <c r="B108" s="40"/>
      <c r="C108" s="213" t="s">
        <v>323</v>
      </c>
      <c r="D108" s="213" t="s">
        <v>256</v>
      </c>
      <c r="E108" s="214" t="s">
        <v>1727</v>
      </c>
      <c r="F108" s="215" t="s">
        <v>1728</v>
      </c>
      <c r="G108" s="216" t="s">
        <v>332</v>
      </c>
      <c r="H108" s="217">
        <v>0.80400000000000005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1729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1730</v>
      </c>
      <c r="G109" s="227"/>
      <c r="H109" s="231">
        <v>0.80400000000000005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55.5" customHeight="1">
      <c r="A110" s="39"/>
      <c r="B110" s="40"/>
      <c r="C110" s="213" t="s">
        <v>329</v>
      </c>
      <c r="D110" s="213" t="s">
        <v>256</v>
      </c>
      <c r="E110" s="214" t="s">
        <v>354</v>
      </c>
      <c r="F110" s="215" t="s">
        <v>355</v>
      </c>
      <c r="G110" s="216" t="s">
        <v>332</v>
      </c>
      <c r="H110" s="217">
        <v>17.363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1731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1726</v>
      </c>
      <c r="G111" s="227"/>
      <c r="H111" s="231">
        <v>16.559000000000001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1730</v>
      </c>
      <c r="G112" s="227"/>
      <c r="H112" s="231">
        <v>0.80400000000000005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5" customFormat="1">
      <c r="A113" s="15"/>
      <c r="B113" s="259"/>
      <c r="C113" s="260"/>
      <c r="D113" s="228" t="s">
        <v>263</v>
      </c>
      <c r="E113" s="261" t="s">
        <v>19</v>
      </c>
      <c r="F113" s="262" t="s">
        <v>344</v>
      </c>
      <c r="G113" s="260"/>
      <c r="H113" s="263">
        <v>17.363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263</v>
      </c>
      <c r="AU113" s="269" t="s">
        <v>71</v>
      </c>
      <c r="AV113" s="15" t="s">
        <v>261</v>
      </c>
      <c r="AW113" s="15" t="s">
        <v>32</v>
      </c>
      <c r="AX113" s="15" t="s">
        <v>78</v>
      </c>
      <c r="AY113" s="269" t="s">
        <v>253</v>
      </c>
    </row>
    <row r="114" s="2" customFormat="1" ht="78" customHeight="1">
      <c r="A114" s="39"/>
      <c r="B114" s="40"/>
      <c r="C114" s="213" t="s">
        <v>336</v>
      </c>
      <c r="D114" s="213" t="s">
        <v>256</v>
      </c>
      <c r="E114" s="214" t="s">
        <v>602</v>
      </c>
      <c r="F114" s="215" t="s">
        <v>603</v>
      </c>
      <c r="G114" s="216" t="s">
        <v>332</v>
      </c>
      <c r="H114" s="217">
        <v>16.559000000000001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1732</v>
      </c>
    </row>
    <row r="115" s="2" customFormat="1" ht="90" customHeight="1">
      <c r="A115" s="39"/>
      <c r="B115" s="40"/>
      <c r="C115" s="213" t="s">
        <v>345</v>
      </c>
      <c r="D115" s="213" t="s">
        <v>256</v>
      </c>
      <c r="E115" s="214" t="s">
        <v>964</v>
      </c>
      <c r="F115" s="215" t="s">
        <v>965</v>
      </c>
      <c r="G115" s="216" t="s">
        <v>332</v>
      </c>
      <c r="H115" s="217">
        <v>2516.9679999999998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1733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1734</v>
      </c>
      <c r="G116" s="227"/>
      <c r="H116" s="231">
        <v>2516.9679999999998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55.5" customHeight="1">
      <c r="A117" s="39"/>
      <c r="B117" s="40"/>
      <c r="C117" s="213" t="s">
        <v>350</v>
      </c>
      <c r="D117" s="213" t="s">
        <v>256</v>
      </c>
      <c r="E117" s="214" t="s">
        <v>360</v>
      </c>
      <c r="F117" s="215" t="s">
        <v>361</v>
      </c>
      <c r="G117" s="216" t="s">
        <v>332</v>
      </c>
      <c r="H117" s="217">
        <v>0.108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1735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1736</v>
      </c>
      <c r="G118" s="227"/>
      <c r="H118" s="231">
        <v>0.108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49.05" customHeight="1">
      <c r="A119" s="39"/>
      <c r="B119" s="40"/>
      <c r="C119" s="213" t="s">
        <v>7</v>
      </c>
      <c r="D119" s="213" t="s">
        <v>256</v>
      </c>
      <c r="E119" s="214" t="s">
        <v>366</v>
      </c>
      <c r="F119" s="215" t="s">
        <v>367</v>
      </c>
      <c r="G119" s="216" t="s">
        <v>332</v>
      </c>
      <c r="H119" s="217">
        <v>0.108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1737</v>
      </c>
    </row>
    <row r="120" s="2" customFormat="1" ht="78" customHeight="1">
      <c r="A120" s="39"/>
      <c r="B120" s="40"/>
      <c r="C120" s="213" t="s">
        <v>359</v>
      </c>
      <c r="D120" s="213" t="s">
        <v>256</v>
      </c>
      <c r="E120" s="214" t="s">
        <v>370</v>
      </c>
      <c r="F120" s="215" t="s">
        <v>371</v>
      </c>
      <c r="G120" s="216" t="s">
        <v>332</v>
      </c>
      <c r="H120" s="217">
        <v>0.91200000000000003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1738</v>
      </c>
    </row>
    <row r="121" s="14" customFormat="1">
      <c r="A121" s="14"/>
      <c r="B121" s="249"/>
      <c r="C121" s="250"/>
      <c r="D121" s="228" t="s">
        <v>263</v>
      </c>
      <c r="E121" s="251" t="s">
        <v>19</v>
      </c>
      <c r="F121" s="252" t="s">
        <v>1739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263</v>
      </c>
      <c r="AU121" s="258" t="s">
        <v>71</v>
      </c>
      <c r="AV121" s="14" t="s">
        <v>78</v>
      </c>
      <c r="AW121" s="14" t="s">
        <v>32</v>
      </c>
      <c r="AX121" s="14" t="s">
        <v>71</v>
      </c>
      <c r="AY121" s="258" t="s">
        <v>253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1740</v>
      </c>
      <c r="G122" s="227"/>
      <c r="H122" s="231">
        <v>0.91200000000000003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78</v>
      </c>
      <c r="AY122" s="237" t="s">
        <v>253</v>
      </c>
    </row>
    <row r="123" s="2" customFormat="1" ht="44.25" customHeight="1">
      <c r="A123" s="39"/>
      <c r="B123" s="40"/>
      <c r="C123" s="213" t="s">
        <v>365</v>
      </c>
      <c r="D123" s="213" t="s">
        <v>256</v>
      </c>
      <c r="E123" s="214" t="s">
        <v>1565</v>
      </c>
      <c r="F123" s="215" t="s">
        <v>1566</v>
      </c>
      <c r="G123" s="216" t="s">
        <v>271</v>
      </c>
      <c r="H123" s="217">
        <v>4</v>
      </c>
      <c r="I123" s="218"/>
      <c r="J123" s="219">
        <f>ROUND(I123*H123,2)</f>
        <v>0</v>
      </c>
      <c r="K123" s="215" t="s">
        <v>260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261</v>
      </c>
      <c r="AT123" s="224" t="s">
        <v>256</v>
      </c>
      <c r="AU123" s="224" t="s">
        <v>71</v>
      </c>
      <c r="AY123" s="18" t="s">
        <v>253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261</v>
      </c>
      <c r="BM123" s="224" t="s">
        <v>1741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1742</v>
      </c>
      <c r="G124" s="227"/>
      <c r="H124" s="231">
        <v>4</v>
      </c>
      <c r="I124" s="232"/>
      <c r="J124" s="227"/>
      <c r="K124" s="227"/>
      <c r="L124" s="233"/>
      <c r="M124" s="270"/>
      <c r="N124" s="271"/>
      <c r="O124" s="271"/>
      <c r="P124" s="271"/>
      <c r="Q124" s="271"/>
      <c r="R124" s="271"/>
      <c r="S124" s="271"/>
      <c r="T124" s="27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78</v>
      </c>
      <c r="AY124" s="237" t="s">
        <v>253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sWYTpejHgYgLILJ7lVGr7fBp/+6nHpr6dNmwwzuN+E6yKrPn/cREdJWstULlXl/WiTTO/3T1FHdVE4WEx1Relw==" hashValue="cZD9J7sk8TUqpUTFxNhstLaAytwHGnC79LkFtVPexNXZC/N3jJY77Qs/yTc1rLPJhhyxuWq+9YVhN95lzs6Yag==" algorithmName="SHA-512" password="CC35"/>
  <autoFilter ref="C84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1743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1744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ROUND((SUM(BE85:BE147)),  2)</f>
        <v>0</v>
      </c>
      <c r="G35" s="39"/>
      <c r="H35" s="39"/>
      <c r="I35" s="158">
        <v>0.20999999999999999</v>
      </c>
      <c r="J35" s="157">
        <f>ROUND(((SUM(BE85:BE147))*I35),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ROUND((SUM(BF85:BF147)),  2)</f>
        <v>0</v>
      </c>
      <c r="G36" s="39"/>
      <c r="H36" s="39"/>
      <c r="I36" s="158">
        <v>0.14999999999999999</v>
      </c>
      <c r="J36" s="157">
        <f>ROUND(((SUM(BF85:BF147))*I36),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1743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06.1 - SO 06.1 - UL západ - Chabařovice 1. TK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1743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06.1 - SO 06.1 - UL západ - Chabařovice 1. TK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SUM(P86:P147)</f>
        <v>0</v>
      </c>
      <c r="Q85" s="97"/>
      <c r="R85" s="194">
        <f>SUM(R86:R147)</f>
        <v>146.62817999999999</v>
      </c>
      <c r="S85" s="97"/>
      <c r="T85" s="195">
        <f>SUM(T86:T147)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SUM(BK86:BK147)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1661</v>
      </c>
      <c r="F86" s="215" t="s">
        <v>1662</v>
      </c>
      <c r="G86" s="216" t="s">
        <v>271</v>
      </c>
      <c r="H86" s="217">
        <v>76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1745</v>
      </c>
    </row>
    <row r="87" s="2" customFormat="1" ht="55.5" customHeight="1">
      <c r="A87" s="39"/>
      <c r="B87" s="40"/>
      <c r="C87" s="213" t="s">
        <v>80</v>
      </c>
      <c r="D87" s="213" t="s">
        <v>256</v>
      </c>
      <c r="E87" s="214" t="s">
        <v>265</v>
      </c>
      <c r="F87" s="215" t="s">
        <v>266</v>
      </c>
      <c r="G87" s="216" t="s">
        <v>259</v>
      </c>
      <c r="H87" s="217">
        <v>750</v>
      </c>
      <c r="I87" s="218"/>
      <c r="J87" s="219">
        <f>ROUND(I87*H87,2)</f>
        <v>0</v>
      </c>
      <c r="K87" s="215" t="s">
        <v>260</v>
      </c>
      <c r="L87" s="45"/>
      <c r="M87" s="220" t="s">
        <v>19</v>
      </c>
      <c r="N87" s="221" t="s">
        <v>42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261</v>
      </c>
      <c r="AT87" s="224" t="s">
        <v>256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1746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1747</v>
      </c>
      <c r="G88" s="227"/>
      <c r="H88" s="231">
        <v>750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78</v>
      </c>
      <c r="AY88" s="237" t="s">
        <v>253</v>
      </c>
    </row>
    <row r="89" s="2" customFormat="1" ht="55.5" customHeight="1">
      <c r="A89" s="39"/>
      <c r="B89" s="40"/>
      <c r="C89" s="213" t="s">
        <v>268</v>
      </c>
      <c r="D89" s="213" t="s">
        <v>256</v>
      </c>
      <c r="E89" s="214" t="s">
        <v>1244</v>
      </c>
      <c r="F89" s="215" t="s">
        <v>1245</v>
      </c>
      <c r="G89" s="216" t="s">
        <v>259</v>
      </c>
      <c r="H89" s="217">
        <v>100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1748</v>
      </c>
    </row>
    <row r="90" s="2" customFormat="1" ht="49.05" customHeight="1">
      <c r="A90" s="39"/>
      <c r="B90" s="40"/>
      <c r="C90" s="213" t="s">
        <v>261</v>
      </c>
      <c r="D90" s="213" t="s">
        <v>256</v>
      </c>
      <c r="E90" s="214" t="s">
        <v>550</v>
      </c>
      <c r="F90" s="215" t="s">
        <v>551</v>
      </c>
      <c r="G90" s="216" t="s">
        <v>259</v>
      </c>
      <c r="H90" s="217">
        <v>6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1749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1750</v>
      </c>
      <c r="G91" s="227"/>
      <c r="H91" s="231">
        <v>6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49.05" customHeight="1">
      <c r="A92" s="39"/>
      <c r="B92" s="40"/>
      <c r="C92" s="213" t="s">
        <v>254</v>
      </c>
      <c r="D92" s="213" t="s">
        <v>256</v>
      </c>
      <c r="E92" s="214" t="s">
        <v>554</v>
      </c>
      <c r="F92" s="215" t="s">
        <v>555</v>
      </c>
      <c r="G92" s="216" t="s">
        <v>259</v>
      </c>
      <c r="H92" s="217">
        <v>6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1751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1750</v>
      </c>
      <c r="G93" s="227"/>
      <c r="H93" s="231">
        <v>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16.5" customHeight="1">
      <c r="A94" s="39"/>
      <c r="B94" s="40"/>
      <c r="C94" s="238" t="s">
        <v>281</v>
      </c>
      <c r="D94" s="238" t="s">
        <v>273</v>
      </c>
      <c r="E94" s="239" t="s">
        <v>562</v>
      </c>
      <c r="F94" s="240" t="s">
        <v>563</v>
      </c>
      <c r="G94" s="241" t="s">
        <v>259</v>
      </c>
      <c r="H94" s="242">
        <v>6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0.064979999999999996</v>
      </c>
      <c r="R94" s="222">
        <f>Q94*H94</f>
        <v>0.38988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1752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1753</v>
      </c>
      <c r="G95" s="227"/>
      <c r="H95" s="231">
        <v>6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16.5" customHeight="1">
      <c r="A96" s="39"/>
      <c r="B96" s="40"/>
      <c r="C96" s="238" t="s">
        <v>285</v>
      </c>
      <c r="D96" s="238" t="s">
        <v>273</v>
      </c>
      <c r="E96" s="239" t="s">
        <v>835</v>
      </c>
      <c r="F96" s="240" t="s">
        <v>836</v>
      </c>
      <c r="G96" s="241" t="s">
        <v>259</v>
      </c>
      <c r="H96" s="242">
        <v>6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0.06021</v>
      </c>
      <c r="R96" s="222">
        <f>Q96*H96</f>
        <v>0.36126000000000003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1754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1753</v>
      </c>
      <c r="G97" s="227"/>
      <c r="H97" s="231">
        <v>6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44.25" customHeight="1">
      <c r="A98" s="39"/>
      <c r="B98" s="40"/>
      <c r="C98" s="213" t="s">
        <v>276</v>
      </c>
      <c r="D98" s="213" t="s">
        <v>256</v>
      </c>
      <c r="E98" s="214" t="s">
        <v>1655</v>
      </c>
      <c r="F98" s="215" t="s">
        <v>1656</v>
      </c>
      <c r="G98" s="216" t="s">
        <v>845</v>
      </c>
      <c r="H98" s="217">
        <v>1370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1755</v>
      </c>
    </row>
    <row r="99" s="13" customFormat="1">
      <c r="A99" s="13"/>
      <c r="B99" s="226"/>
      <c r="C99" s="227"/>
      <c r="D99" s="228" t="s">
        <v>263</v>
      </c>
      <c r="E99" s="229" t="s">
        <v>19</v>
      </c>
      <c r="F99" s="230" t="s">
        <v>1756</v>
      </c>
      <c r="G99" s="227"/>
      <c r="H99" s="231">
        <v>1370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263</v>
      </c>
      <c r="AU99" s="237" t="s">
        <v>71</v>
      </c>
      <c r="AV99" s="13" t="s">
        <v>80</v>
      </c>
      <c r="AW99" s="13" t="s">
        <v>32</v>
      </c>
      <c r="AX99" s="13" t="s">
        <v>78</v>
      </c>
      <c r="AY99" s="237" t="s">
        <v>253</v>
      </c>
    </row>
    <row r="100" s="2" customFormat="1" ht="16.5" customHeight="1">
      <c r="A100" s="39"/>
      <c r="B100" s="40"/>
      <c r="C100" s="238" t="s">
        <v>293</v>
      </c>
      <c r="D100" s="273" t="s">
        <v>273</v>
      </c>
      <c r="E100" s="239" t="s">
        <v>946</v>
      </c>
      <c r="F100" s="240" t="s">
        <v>947</v>
      </c>
      <c r="G100" s="241" t="s">
        <v>271</v>
      </c>
      <c r="H100" s="242">
        <v>6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7.2035999999999998</v>
      </c>
      <c r="R100" s="222">
        <f>Q100*H100</f>
        <v>43.221599999999995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1757</v>
      </c>
    </row>
    <row r="101" s="14" customFormat="1">
      <c r="A101" s="14"/>
      <c r="B101" s="249"/>
      <c r="C101" s="250"/>
      <c r="D101" s="228" t="s">
        <v>263</v>
      </c>
      <c r="E101" s="251" t="s">
        <v>19</v>
      </c>
      <c r="F101" s="252" t="s">
        <v>334</v>
      </c>
      <c r="G101" s="250"/>
      <c r="H101" s="251" t="s">
        <v>19</v>
      </c>
      <c r="I101" s="253"/>
      <c r="J101" s="250"/>
      <c r="K101" s="250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263</v>
      </c>
      <c r="AU101" s="258" t="s">
        <v>71</v>
      </c>
      <c r="AV101" s="14" t="s">
        <v>78</v>
      </c>
      <c r="AW101" s="14" t="s">
        <v>32</v>
      </c>
      <c r="AX101" s="14" t="s">
        <v>71</v>
      </c>
      <c r="AY101" s="258" t="s">
        <v>253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281</v>
      </c>
      <c r="G102" s="227"/>
      <c r="H102" s="231">
        <v>6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16.5" customHeight="1">
      <c r="A103" s="39"/>
      <c r="B103" s="40"/>
      <c r="C103" s="238" t="s">
        <v>224</v>
      </c>
      <c r="D103" s="238" t="s">
        <v>273</v>
      </c>
      <c r="E103" s="239" t="s">
        <v>282</v>
      </c>
      <c r="F103" s="240" t="s">
        <v>283</v>
      </c>
      <c r="G103" s="241" t="s">
        <v>271</v>
      </c>
      <c r="H103" s="242">
        <v>2738</v>
      </c>
      <c r="I103" s="243"/>
      <c r="J103" s="244">
        <f>ROUND(I103*H103,2)</f>
        <v>0</v>
      </c>
      <c r="K103" s="240" t="s">
        <v>260</v>
      </c>
      <c r="L103" s="245"/>
      <c r="M103" s="246" t="s">
        <v>19</v>
      </c>
      <c r="N103" s="247" t="s">
        <v>42</v>
      </c>
      <c r="O103" s="85"/>
      <c r="P103" s="222">
        <f>O103*H103</f>
        <v>0</v>
      </c>
      <c r="Q103" s="222">
        <v>0.00123</v>
      </c>
      <c r="R103" s="222">
        <f>Q103*H103</f>
        <v>3.36774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276</v>
      </c>
      <c r="AT103" s="224" t="s">
        <v>273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1758</v>
      </c>
    </row>
    <row r="104" s="2" customFormat="1" ht="16.5" customHeight="1">
      <c r="A104" s="39"/>
      <c r="B104" s="40"/>
      <c r="C104" s="238" t="s">
        <v>302</v>
      </c>
      <c r="D104" s="238" t="s">
        <v>273</v>
      </c>
      <c r="E104" s="239" t="s">
        <v>274</v>
      </c>
      <c r="F104" s="240" t="s">
        <v>275</v>
      </c>
      <c r="G104" s="241" t="s">
        <v>271</v>
      </c>
      <c r="H104" s="242">
        <v>1370</v>
      </c>
      <c r="I104" s="243"/>
      <c r="J104" s="244">
        <f>ROUND(I104*H104,2)</f>
        <v>0</v>
      </c>
      <c r="K104" s="240" t="s">
        <v>260</v>
      </c>
      <c r="L104" s="245"/>
      <c r="M104" s="246" t="s">
        <v>19</v>
      </c>
      <c r="N104" s="247" t="s">
        <v>42</v>
      </c>
      <c r="O104" s="85"/>
      <c r="P104" s="222">
        <f>O104*H104</f>
        <v>0</v>
      </c>
      <c r="Q104" s="222">
        <v>0.00021000000000000001</v>
      </c>
      <c r="R104" s="222">
        <f>Q104*H104</f>
        <v>0.28770000000000001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276</v>
      </c>
      <c r="AT104" s="224" t="s">
        <v>273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1759</v>
      </c>
    </row>
    <row r="105" s="2" customFormat="1" ht="55.5" customHeight="1">
      <c r="A105" s="39"/>
      <c r="B105" s="40"/>
      <c r="C105" s="213" t="s">
        <v>306</v>
      </c>
      <c r="D105" s="213" t="s">
        <v>256</v>
      </c>
      <c r="E105" s="214" t="s">
        <v>1514</v>
      </c>
      <c r="F105" s="215" t="s">
        <v>1515</v>
      </c>
      <c r="G105" s="216" t="s">
        <v>288</v>
      </c>
      <c r="H105" s="217">
        <v>13</v>
      </c>
      <c r="I105" s="218"/>
      <c r="J105" s="219">
        <f>ROUND(I105*H105,2)</f>
        <v>0</v>
      </c>
      <c r="K105" s="215" t="s">
        <v>260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261</v>
      </c>
      <c r="AT105" s="224" t="s">
        <v>256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1760</v>
      </c>
    </row>
    <row r="106" s="2" customFormat="1" ht="49.05" customHeight="1">
      <c r="A106" s="39"/>
      <c r="B106" s="40"/>
      <c r="C106" s="213" t="s">
        <v>310</v>
      </c>
      <c r="D106" s="213" t="s">
        <v>256</v>
      </c>
      <c r="E106" s="214" t="s">
        <v>303</v>
      </c>
      <c r="F106" s="215" t="s">
        <v>304</v>
      </c>
      <c r="G106" s="216" t="s">
        <v>288</v>
      </c>
      <c r="H106" s="217">
        <v>3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1761</v>
      </c>
    </row>
    <row r="107" s="2" customFormat="1" ht="55.5" customHeight="1">
      <c r="A107" s="39"/>
      <c r="B107" s="40"/>
      <c r="C107" s="213" t="s">
        <v>315</v>
      </c>
      <c r="D107" s="213" t="s">
        <v>256</v>
      </c>
      <c r="E107" s="214" t="s">
        <v>286</v>
      </c>
      <c r="F107" s="215" t="s">
        <v>287</v>
      </c>
      <c r="G107" s="216" t="s">
        <v>288</v>
      </c>
      <c r="H107" s="217">
        <v>47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1762</v>
      </c>
    </row>
    <row r="108" s="2" customFormat="1" ht="37.8" customHeight="1">
      <c r="A108" s="39"/>
      <c r="B108" s="40"/>
      <c r="C108" s="213" t="s">
        <v>8</v>
      </c>
      <c r="D108" s="213" t="s">
        <v>256</v>
      </c>
      <c r="E108" s="214" t="s">
        <v>297</v>
      </c>
      <c r="F108" s="215" t="s">
        <v>298</v>
      </c>
      <c r="G108" s="216" t="s">
        <v>259</v>
      </c>
      <c r="H108" s="217">
        <v>950</v>
      </c>
      <c r="I108" s="218"/>
      <c r="J108" s="219">
        <f>ROUND(I108*H108,2)</f>
        <v>0</v>
      </c>
      <c r="K108" s="215" t="s">
        <v>299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1763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1764</v>
      </c>
      <c r="G109" s="227"/>
      <c r="H109" s="231">
        <v>950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24.15" customHeight="1">
      <c r="A110" s="39"/>
      <c r="B110" s="40"/>
      <c r="C110" s="213" t="s">
        <v>323</v>
      </c>
      <c r="D110" s="213" t="s">
        <v>256</v>
      </c>
      <c r="E110" s="214" t="s">
        <v>319</v>
      </c>
      <c r="F110" s="215" t="s">
        <v>320</v>
      </c>
      <c r="G110" s="216" t="s">
        <v>271</v>
      </c>
      <c r="H110" s="217">
        <v>150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1765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1766</v>
      </c>
      <c r="G111" s="227"/>
      <c r="H111" s="231">
        <v>150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33" customHeight="1">
      <c r="A112" s="39"/>
      <c r="B112" s="40"/>
      <c r="C112" s="213" t="s">
        <v>329</v>
      </c>
      <c r="D112" s="213" t="s">
        <v>256</v>
      </c>
      <c r="E112" s="214" t="s">
        <v>311</v>
      </c>
      <c r="F112" s="215" t="s">
        <v>312</v>
      </c>
      <c r="G112" s="216" t="s">
        <v>271</v>
      </c>
      <c r="H112" s="217">
        <v>10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313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313</v>
      </c>
      <c r="BM112" s="224" t="s">
        <v>1767</v>
      </c>
    </row>
    <row r="113" s="2" customFormat="1" ht="16.5" customHeight="1">
      <c r="A113" s="39"/>
      <c r="B113" s="40"/>
      <c r="C113" s="213" t="s">
        <v>336</v>
      </c>
      <c r="D113" s="213" t="s">
        <v>256</v>
      </c>
      <c r="E113" s="214" t="s">
        <v>316</v>
      </c>
      <c r="F113" s="215" t="s">
        <v>317</v>
      </c>
      <c r="G113" s="216" t="s">
        <v>271</v>
      </c>
      <c r="H113" s="217">
        <v>10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313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313</v>
      </c>
      <c r="BM113" s="224" t="s">
        <v>1768</v>
      </c>
    </row>
    <row r="114" s="2" customFormat="1" ht="62.7" customHeight="1">
      <c r="A114" s="39"/>
      <c r="B114" s="40"/>
      <c r="C114" s="213" t="s">
        <v>345</v>
      </c>
      <c r="D114" s="213" t="s">
        <v>256</v>
      </c>
      <c r="E114" s="214" t="s">
        <v>1769</v>
      </c>
      <c r="F114" s="215" t="s">
        <v>1770</v>
      </c>
      <c r="G114" s="216" t="s">
        <v>326</v>
      </c>
      <c r="H114" s="217">
        <v>0.75</v>
      </c>
      <c r="I114" s="218"/>
      <c r="J114" s="219">
        <f>ROUND(I114*H114,2)</f>
        <v>0</v>
      </c>
      <c r="K114" s="215" t="s">
        <v>260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261</v>
      </c>
      <c r="AT114" s="224" t="s">
        <v>256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1771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1772</v>
      </c>
      <c r="G115" s="227"/>
      <c r="H115" s="231">
        <v>0.75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37.8" customHeight="1">
      <c r="A116" s="39"/>
      <c r="B116" s="40"/>
      <c r="C116" s="213" t="s">
        <v>350</v>
      </c>
      <c r="D116" s="213" t="s">
        <v>256</v>
      </c>
      <c r="E116" s="214" t="s">
        <v>1615</v>
      </c>
      <c r="F116" s="215" t="s">
        <v>1616</v>
      </c>
      <c r="G116" s="216" t="s">
        <v>486</v>
      </c>
      <c r="H116" s="217">
        <v>66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1773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1774</v>
      </c>
      <c r="G117" s="227"/>
      <c r="H117" s="231">
        <v>66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78</v>
      </c>
      <c r="AY117" s="237" t="s">
        <v>253</v>
      </c>
    </row>
    <row r="118" s="2" customFormat="1" ht="16.5" customHeight="1">
      <c r="A118" s="39"/>
      <c r="B118" s="40"/>
      <c r="C118" s="238" t="s">
        <v>7</v>
      </c>
      <c r="D118" s="238" t="s">
        <v>273</v>
      </c>
      <c r="E118" s="239" t="s">
        <v>491</v>
      </c>
      <c r="F118" s="240" t="s">
        <v>492</v>
      </c>
      <c r="G118" s="241" t="s">
        <v>332</v>
      </c>
      <c r="H118" s="242">
        <v>99</v>
      </c>
      <c r="I118" s="243"/>
      <c r="J118" s="244">
        <f>ROUND(I118*H118,2)</f>
        <v>0</v>
      </c>
      <c r="K118" s="240" t="s">
        <v>260</v>
      </c>
      <c r="L118" s="245"/>
      <c r="M118" s="246" t="s">
        <v>19</v>
      </c>
      <c r="N118" s="247" t="s">
        <v>42</v>
      </c>
      <c r="O118" s="85"/>
      <c r="P118" s="222">
        <f>O118*H118</f>
        <v>0</v>
      </c>
      <c r="Q118" s="222">
        <v>1</v>
      </c>
      <c r="R118" s="222">
        <f>Q118*H118</f>
        <v>99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276</v>
      </c>
      <c r="AT118" s="224" t="s">
        <v>273</v>
      </c>
      <c r="AU118" s="224" t="s">
        <v>71</v>
      </c>
      <c r="AY118" s="18" t="s">
        <v>253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261</v>
      </c>
      <c r="BM118" s="224" t="s">
        <v>1775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1776</v>
      </c>
      <c r="G119" s="227"/>
      <c r="H119" s="231">
        <v>99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78</v>
      </c>
      <c r="AY119" s="237" t="s">
        <v>253</v>
      </c>
    </row>
    <row r="120" s="2" customFormat="1" ht="55.5" customHeight="1">
      <c r="A120" s="39"/>
      <c r="B120" s="40"/>
      <c r="C120" s="213" t="s">
        <v>359</v>
      </c>
      <c r="D120" s="213" t="s">
        <v>256</v>
      </c>
      <c r="E120" s="214" t="s">
        <v>1777</v>
      </c>
      <c r="F120" s="215" t="s">
        <v>1778</v>
      </c>
      <c r="G120" s="216" t="s">
        <v>259</v>
      </c>
      <c r="H120" s="217">
        <v>100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1779</v>
      </c>
    </row>
    <row r="121" s="2" customFormat="1" ht="44.25" customHeight="1">
      <c r="A121" s="39"/>
      <c r="B121" s="40"/>
      <c r="C121" s="213" t="s">
        <v>365</v>
      </c>
      <c r="D121" s="248" t="s">
        <v>256</v>
      </c>
      <c r="E121" s="214" t="s">
        <v>337</v>
      </c>
      <c r="F121" s="215" t="s">
        <v>338</v>
      </c>
      <c r="G121" s="216" t="s">
        <v>332</v>
      </c>
      <c r="H121" s="217">
        <v>55.232999999999997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1780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334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1781</v>
      </c>
      <c r="G123" s="227"/>
      <c r="H123" s="231">
        <v>48.734999999999999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71</v>
      </c>
      <c r="AY123" s="237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1782</v>
      </c>
      <c r="G124" s="227"/>
      <c r="H124" s="231">
        <v>6.4980000000000002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55.232999999999997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78" customHeight="1">
      <c r="A126" s="39"/>
      <c r="B126" s="40"/>
      <c r="C126" s="213" t="s">
        <v>369</v>
      </c>
      <c r="D126" s="248" t="s">
        <v>256</v>
      </c>
      <c r="E126" s="214" t="s">
        <v>602</v>
      </c>
      <c r="F126" s="215" t="s">
        <v>603</v>
      </c>
      <c r="G126" s="216" t="s">
        <v>332</v>
      </c>
      <c r="H126" s="217">
        <v>43.972999999999999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1783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1784</v>
      </c>
      <c r="G127" s="227"/>
      <c r="H127" s="231">
        <v>0.751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71</v>
      </c>
      <c r="AY127" s="237" t="s">
        <v>253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334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1785</v>
      </c>
      <c r="G129" s="227"/>
      <c r="H129" s="231">
        <v>43.222000000000001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71</v>
      </c>
      <c r="AY129" s="237" t="s">
        <v>253</v>
      </c>
    </row>
    <row r="130" s="15" customFormat="1">
      <c r="A130" s="15"/>
      <c r="B130" s="259"/>
      <c r="C130" s="260"/>
      <c r="D130" s="228" t="s">
        <v>263</v>
      </c>
      <c r="E130" s="261" t="s">
        <v>19</v>
      </c>
      <c r="F130" s="262" t="s">
        <v>344</v>
      </c>
      <c r="G130" s="260"/>
      <c r="H130" s="263">
        <v>43.972999999999999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263</v>
      </c>
      <c r="AU130" s="269" t="s">
        <v>71</v>
      </c>
      <c r="AV130" s="15" t="s">
        <v>261</v>
      </c>
      <c r="AW130" s="15" t="s">
        <v>32</v>
      </c>
      <c r="AX130" s="15" t="s">
        <v>78</v>
      </c>
      <c r="AY130" s="269" t="s">
        <v>253</v>
      </c>
    </row>
    <row r="131" s="2" customFormat="1" ht="90" customHeight="1">
      <c r="A131" s="39"/>
      <c r="B131" s="40"/>
      <c r="C131" s="213" t="s">
        <v>468</v>
      </c>
      <c r="D131" s="274" t="s">
        <v>256</v>
      </c>
      <c r="E131" s="214" t="s">
        <v>964</v>
      </c>
      <c r="F131" s="215" t="s">
        <v>965</v>
      </c>
      <c r="G131" s="216" t="s">
        <v>332</v>
      </c>
      <c r="H131" s="217">
        <v>4538.3100000000004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313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313</v>
      </c>
      <c r="BM131" s="224" t="s">
        <v>1786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334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1787</v>
      </c>
      <c r="G133" s="227"/>
      <c r="H133" s="231">
        <v>4538.3100000000004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62.7" customHeight="1">
      <c r="A134" s="39"/>
      <c r="B134" s="40"/>
      <c r="C134" s="213" t="s">
        <v>472</v>
      </c>
      <c r="D134" s="213" t="s">
        <v>256</v>
      </c>
      <c r="E134" s="214" t="s">
        <v>351</v>
      </c>
      <c r="F134" s="215" t="s">
        <v>352</v>
      </c>
      <c r="G134" s="216" t="s">
        <v>332</v>
      </c>
      <c r="H134" s="217">
        <v>55.232999999999997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1788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1781</v>
      </c>
      <c r="G135" s="227"/>
      <c r="H135" s="231">
        <v>48.734999999999999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1782</v>
      </c>
      <c r="G136" s="227"/>
      <c r="H136" s="231">
        <v>6.4980000000000002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5" customFormat="1">
      <c r="A137" s="15"/>
      <c r="B137" s="259"/>
      <c r="C137" s="260"/>
      <c r="D137" s="228" t="s">
        <v>263</v>
      </c>
      <c r="E137" s="261" t="s">
        <v>19</v>
      </c>
      <c r="F137" s="262" t="s">
        <v>344</v>
      </c>
      <c r="G137" s="260"/>
      <c r="H137" s="263">
        <v>55.232999999999997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263</v>
      </c>
      <c r="AU137" s="269" t="s">
        <v>71</v>
      </c>
      <c r="AV137" s="15" t="s">
        <v>261</v>
      </c>
      <c r="AW137" s="15" t="s">
        <v>32</v>
      </c>
      <c r="AX137" s="15" t="s">
        <v>78</v>
      </c>
      <c r="AY137" s="269" t="s">
        <v>253</v>
      </c>
    </row>
    <row r="138" s="2" customFormat="1" ht="55.5" customHeight="1">
      <c r="A138" s="39"/>
      <c r="B138" s="40"/>
      <c r="C138" s="213" t="s">
        <v>474</v>
      </c>
      <c r="D138" s="213" t="s">
        <v>256</v>
      </c>
      <c r="E138" s="214" t="s">
        <v>354</v>
      </c>
      <c r="F138" s="215" t="s">
        <v>355</v>
      </c>
      <c r="G138" s="216" t="s">
        <v>332</v>
      </c>
      <c r="H138" s="217">
        <v>102.368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1789</v>
      </c>
    </row>
    <row r="139" s="13" customFormat="1">
      <c r="A139" s="13"/>
      <c r="B139" s="226"/>
      <c r="C139" s="227"/>
      <c r="D139" s="228" t="s">
        <v>263</v>
      </c>
      <c r="E139" s="229" t="s">
        <v>19</v>
      </c>
      <c r="F139" s="230" t="s">
        <v>1790</v>
      </c>
      <c r="G139" s="227"/>
      <c r="H139" s="231">
        <v>3.3679999999999999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263</v>
      </c>
      <c r="AU139" s="237" t="s">
        <v>71</v>
      </c>
      <c r="AV139" s="13" t="s">
        <v>80</v>
      </c>
      <c r="AW139" s="13" t="s">
        <v>32</v>
      </c>
      <c r="AX139" s="13" t="s">
        <v>71</v>
      </c>
      <c r="AY139" s="237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1791</v>
      </c>
      <c r="G140" s="227"/>
      <c r="H140" s="231">
        <v>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71</v>
      </c>
      <c r="AY140" s="237" t="s">
        <v>253</v>
      </c>
    </row>
    <row r="141" s="15" customFormat="1">
      <c r="A141" s="15"/>
      <c r="B141" s="259"/>
      <c r="C141" s="260"/>
      <c r="D141" s="228" t="s">
        <v>263</v>
      </c>
      <c r="E141" s="261" t="s">
        <v>19</v>
      </c>
      <c r="F141" s="262" t="s">
        <v>344</v>
      </c>
      <c r="G141" s="260"/>
      <c r="H141" s="263">
        <v>102.368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263</v>
      </c>
      <c r="AU141" s="269" t="s">
        <v>71</v>
      </c>
      <c r="AV141" s="15" t="s">
        <v>261</v>
      </c>
      <c r="AW141" s="15" t="s">
        <v>32</v>
      </c>
      <c r="AX141" s="15" t="s">
        <v>78</v>
      </c>
      <c r="AY141" s="269" t="s">
        <v>253</v>
      </c>
    </row>
    <row r="142" s="2" customFormat="1" ht="55.5" customHeight="1">
      <c r="A142" s="39"/>
      <c r="B142" s="40"/>
      <c r="C142" s="213" t="s">
        <v>476</v>
      </c>
      <c r="D142" s="213" t="s">
        <v>256</v>
      </c>
      <c r="E142" s="214" t="s">
        <v>360</v>
      </c>
      <c r="F142" s="215" t="s">
        <v>361</v>
      </c>
      <c r="G142" s="216" t="s">
        <v>332</v>
      </c>
      <c r="H142" s="217">
        <v>0.28799999999999998</v>
      </c>
      <c r="I142" s="218"/>
      <c r="J142" s="219">
        <f>ROUND(I142*H142,2)</f>
        <v>0</v>
      </c>
      <c r="K142" s="215" t="s">
        <v>260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261</v>
      </c>
      <c r="AT142" s="224" t="s">
        <v>256</v>
      </c>
      <c r="AU142" s="224" t="s">
        <v>71</v>
      </c>
      <c r="AY142" s="18" t="s">
        <v>253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261</v>
      </c>
      <c r="BM142" s="224" t="s">
        <v>1792</v>
      </c>
    </row>
    <row r="143" s="13" customFormat="1">
      <c r="A143" s="13"/>
      <c r="B143" s="226"/>
      <c r="C143" s="227"/>
      <c r="D143" s="228" t="s">
        <v>263</v>
      </c>
      <c r="E143" s="229" t="s">
        <v>19</v>
      </c>
      <c r="F143" s="230" t="s">
        <v>1793</v>
      </c>
      <c r="G143" s="227"/>
      <c r="H143" s="231">
        <v>0.28799999999999998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263</v>
      </c>
      <c r="AU143" s="237" t="s">
        <v>71</v>
      </c>
      <c r="AV143" s="13" t="s">
        <v>80</v>
      </c>
      <c r="AW143" s="13" t="s">
        <v>32</v>
      </c>
      <c r="AX143" s="13" t="s">
        <v>78</v>
      </c>
      <c r="AY143" s="237" t="s">
        <v>253</v>
      </c>
    </row>
    <row r="144" s="2" customFormat="1" ht="49.05" customHeight="1">
      <c r="A144" s="39"/>
      <c r="B144" s="40"/>
      <c r="C144" s="213" t="s">
        <v>479</v>
      </c>
      <c r="D144" s="213" t="s">
        <v>256</v>
      </c>
      <c r="E144" s="214" t="s">
        <v>366</v>
      </c>
      <c r="F144" s="215" t="s">
        <v>367</v>
      </c>
      <c r="G144" s="216" t="s">
        <v>332</v>
      </c>
      <c r="H144" s="217">
        <v>0.28799999999999998</v>
      </c>
      <c r="I144" s="218"/>
      <c r="J144" s="219">
        <f>ROUND(I144*H144,2)</f>
        <v>0</v>
      </c>
      <c r="K144" s="215" t="s">
        <v>260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261</v>
      </c>
      <c r="AT144" s="224" t="s">
        <v>256</v>
      </c>
      <c r="AU144" s="224" t="s">
        <v>71</v>
      </c>
      <c r="AY144" s="18" t="s">
        <v>253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261</v>
      </c>
      <c r="BM144" s="224" t="s">
        <v>1794</v>
      </c>
    </row>
    <row r="145" s="2" customFormat="1" ht="78" customHeight="1">
      <c r="A145" s="39"/>
      <c r="B145" s="40"/>
      <c r="C145" s="213" t="s">
        <v>483</v>
      </c>
      <c r="D145" s="213" t="s">
        <v>256</v>
      </c>
      <c r="E145" s="214" t="s">
        <v>370</v>
      </c>
      <c r="F145" s="215" t="s">
        <v>371</v>
      </c>
      <c r="G145" s="216" t="s">
        <v>332</v>
      </c>
      <c r="H145" s="217">
        <v>3.6560000000000001</v>
      </c>
      <c r="I145" s="218"/>
      <c r="J145" s="219">
        <f>ROUND(I145*H145,2)</f>
        <v>0</v>
      </c>
      <c r="K145" s="215" t="s">
        <v>260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261</v>
      </c>
      <c r="AT145" s="224" t="s">
        <v>256</v>
      </c>
      <c r="AU145" s="224" t="s">
        <v>71</v>
      </c>
      <c r="AY145" s="18" t="s">
        <v>253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261</v>
      </c>
      <c r="BM145" s="224" t="s">
        <v>1795</v>
      </c>
    </row>
    <row r="146" s="14" customFormat="1">
      <c r="A146" s="14"/>
      <c r="B146" s="249"/>
      <c r="C146" s="250"/>
      <c r="D146" s="228" t="s">
        <v>263</v>
      </c>
      <c r="E146" s="251" t="s">
        <v>19</v>
      </c>
      <c r="F146" s="252" t="s">
        <v>373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263</v>
      </c>
      <c r="AU146" s="258" t="s">
        <v>71</v>
      </c>
      <c r="AV146" s="14" t="s">
        <v>78</v>
      </c>
      <c r="AW146" s="14" t="s">
        <v>32</v>
      </c>
      <c r="AX146" s="14" t="s">
        <v>71</v>
      </c>
      <c r="AY146" s="258" t="s">
        <v>253</v>
      </c>
    </row>
    <row r="147" s="13" customFormat="1">
      <c r="A147" s="13"/>
      <c r="B147" s="226"/>
      <c r="C147" s="227"/>
      <c r="D147" s="228" t="s">
        <v>263</v>
      </c>
      <c r="E147" s="229" t="s">
        <v>19</v>
      </c>
      <c r="F147" s="230" t="s">
        <v>1796</v>
      </c>
      <c r="G147" s="227"/>
      <c r="H147" s="231">
        <v>3.6560000000000001</v>
      </c>
      <c r="I147" s="232"/>
      <c r="J147" s="227"/>
      <c r="K147" s="227"/>
      <c r="L147" s="233"/>
      <c r="M147" s="270"/>
      <c r="N147" s="271"/>
      <c r="O147" s="271"/>
      <c r="P147" s="271"/>
      <c r="Q147" s="271"/>
      <c r="R147" s="271"/>
      <c r="S147" s="271"/>
      <c r="T147" s="27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263</v>
      </c>
      <c r="AU147" s="237" t="s">
        <v>71</v>
      </c>
      <c r="AV147" s="13" t="s">
        <v>80</v>
      </c>
      <c r="AW147" s="13" t="s">
        <v>32</v>
      </c>
      <c r="AX147" s="13" t="s">
        <v>78</v>
      </c>
      <c r="AY147" s="237" t="s">
        <v>253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sRkgPdoIdAO61p5GxQPCEWv3V4EgRKFJiyHOqG7oo8PKbOUEPZ5KG116lGvfhvWyW4JvIT4SDHANDosY+XkV6w==" hashValue="BlGr90wJDQ78NmrzNAZudMJrovXWmgx6z4XlEKBtXahTpuvY2lKFYV9VD4ZNdHehdMNrPR6Ouyvwf9l4mmu5iQ==" algorithmName="SHA-512" password="CC35"/>
  <autoFilter ref="C84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1743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1797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ROUND((SUM(BE85:BE140)),  2)</f>
        <v>0</v>
      </c>
      <c r="G35" s="39"/>
      <c r="H35" s="39"/>
      <c r="I35" s="158">
        <v>0.20999999999999999</v>
      </c>
      <c r="J35" s="157">
        <f>ROUND(((SUM(BE85:BE140))*I35),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ROUND((SUM(BF85:BF140)),  2)</f>
        <v>0</v>
      </c>
      <c r="G36" s="39"/>
      <c r="H36" s="39"/>
      <c r="I36" s="158">
        <v>0.14999999999999999</v>
      </c>
      <c r="J36" s="157">
        <f>ROUND(((SUM(BF85:BF140))*I36),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1743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06.2 - SO 06.2 - UL západ - 601. SK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1743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06.2 - SO 06.2 - UL západ - 601. SK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SUM(P86:P140)</f>
        <v>0</v>
      </c>
      <c r="Q85" s="97"/>
      <c r="R85" s="194">
        <f>SUM(R86:R140)</f>
        <v>95.627880000000005</v>
      </c>
      <c r="S85" s="97"/>
      <c r="T85" s="195">
        <f>SUM(T86:T140)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SUM(BK86:BK140)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1661</v>
      </c>
      <c r="F86" s="215" t="s">
        <v>1662</v>
      </c>
      <c r="G86" s="216" t="s">
        <v>271</v>
      </c>
      <c r="H86" s="217">
        <v>48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1798</v>
      </c>
    </row>
    <row r="87" s="2" customFormat="1" ht="16.5" customHeight="1">
      <c r="A87" s="39"/>
      <c r="B87" s="40"/>
      <c r="C87" s="238" t="s">
        <v>80</v>
      </c>
      <c r="D87" s="273" t="s">
        <v>273</v>
      </c>
      <c r="E87" s="239" t="s">
        <v>946</v>
      </c>
      <c r="F87" s="240" t="s">
        <v>947</v>
      </c>
      <c r="G87" s="241" t="s">
        <v>271</v>
      </c>
      <c r="H87" s="242">
        <v>6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7.2035999999999998</v>
      </c>
      <c r="R87" s="222">
        <f>Q87*H87</f>
        <v>43.221599999999995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1799</v>
      </c>
    </row>
    <row r="88" s="14" customFormat="1">
      <c r="A88" s="14"/>
      <c r="B88" s="249"/>
      <c r="C88" s="250"/>
      <c r="D88" s="228" t="s">
        <v>263</v>
      </c>
      <c r="E88" s="251" t="s">
        <v>19</v>
      </c>
      <c r="F88" s="252" t="s">
        <v>334</v>
      </c>
      <c r="G88" s="250"/>
      <c r="H88" s="251" t="s">
        <v>19</v>
      </c>
      <c r="I88" s="253"/>
      <c r="J88" s="250"/>
      <c r="K88" s="250"/>
      <c r="L88" s="254"/>
      <c r="M88" s="255"/>
      <c r="N88" s="256"/>
      <c r="O88" s="256"/>
      <c r="P88" s="256"/>
      <c r="Q88" s="256"/>
      <c r="R88" s="256"/>
      <c r="S88" s="256"/>
      <c r="T88" s="25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8" t="s">
        <v>263</v>
      </c>
      <c r="AU88" s="258" t="s">
        <v>71</v>
      </c>
      <c r="AV88" s="14" t="s">
        <v>78</v>
      </c>
      <c r="AW88" s="14" t="s">
        <v>32</v>
      </c>
      <c r="AX88" s="14" t="s">
        <v>71</v>
      </c>
      <c r="AY88" s="258" t="s">
        <v>253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281</v>
      </c>
      <c r="G89" s="227"/>
      <c r="H89" s="231">
        <v>6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268</v>
      </c>
      <c r="D90" s="213" t="s">
        <v>256</v>
      </c>
      <c r="E90" s="214" t="s">
        <v>265</v>
      </c>
      <c r="F90" s="215" t="s">
        <v>266</v>
      </c>
      <c r="G90" s="216" t="s">
        <v>259</v>
      </c>
      <c r="H90" s="217">
        <v>1440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1800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1801</v>
      </c>
      <c r="G91" s="227"/>
      <c r="H91" s="231">
        <v>1440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55.5" customHeight="1">
      <c r="A92" s="39"/>
      <c r="B92" s="40"/>
      <c r="C92" s="213" t="s">
        <v>261</v>
      </c>
      <c r="D92" s="213" t="s">
        <v>256</v>
      </c>
      <c r="E92" s="214" t="s">
        <v>1244</v>
      </c>
      <c r="F92" s="215" t="s">
        <v>1245</v>
      </c>
      <c r="G92" s="216" t="s">
        <v>259</v>
      </c>
      <c r="H92" s="217">
        <v>50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1802</v>
      </c>
    </row>
    <row r="93" s="2" customFormat="1" ht="55.5" customHeight="1">
      <c r="A93" s="39"/>
      <c r="B93" s="40"/>
      <c r="C93" s="213" t="s">
        <v>254</v>
      </c>
      <c r="D93" s="213" t="s">
        <v>256</v>
      </c>
      <c r="E93" s="214" t="s">
        <v>1777</v>
      </c>
      <c r="F93" s="215" t="s">
        <v>1778</v>
      </c>
      <c r="G93" s="216" t="s">
        <v>259</v>
      </c>
      <c r="H93" s="217">
        <v>50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1803</v>
      </c>
    </row>
    <row r="94" s="2" customFormat="1" ht="49.05" customHeight="1">
      <c r="A94" s="39"/>
      <c r="B94" s="40"/>
      <c r="C94" s="213" t="s">
        <v>281</v>
      </c>
      <c r="D94" s="213" t="s">
        <v>256</v>
      </c>
      <c r="E94" s="214" t="s">
        <v>554</v>
      </c>
      <c r="F94" s="215" t="s">
        <v>555</v>
      </c>
      <c r="G94" s="216" t="s">
        <v>259</v>
      </c>
      <c r="H94" s="217">
        <v>36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1804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1805</v>
      </c>
      <c r="G95" s="227"/>
      <c r="H95" s="231">
        <v>36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16.5" customHeight="1">
      <c r="A96" s="39"/>
      <c r="B96" s="40"/>
      <c r="C96" s="238" t="s">
        <v>285</v>
      </c>
      <c r="D96" s="238" t="s">
        <v>273</v>
      </c>
      <c r="E96" s="239" t="s">
        <v>747</v>
      </c>
      <c r="F96" s="240" t="s">
        <v>748</v>
      </c>
      <c r="G96" s="241" t="s">
        <v>259</v>
      </c>
      <c r="H96" s="242">
        <v>36</v>
      </c>
      <c r="I96" s="243"/>
      <c r="J96" s="244">
        <f>ROUND(I96*H96,2)</f>
        <v>0</v>
      </c>
      <c r="K96" s="240" t="s">
        <v>260</v>
      </c>
      <c r="L96" s="245"/>
      <c r="M96" s="246" t="s">
        <v>19</v>
      </c>
      <c r="N96" s="247" t="s">
        <v>42</v>
      </c>
      <c r="O96" s="85"/>
      <c r="P96" s="222">
        <f>O96*H96</f>
        <v>0</v>
      </c>
      <c r="Q96" s="222">
        <v>0.064979999999999996</v>
      </c>
      <c r="R96" s="222">
        <f>Q96*H96</f>
        <v>2.33928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276</v>
      </c>
      <c r="AT96" s="224" t="s">
        <v>273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1806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1807</v>
      </c>
      <c r="G97" s="227"/>
      <c r="H97" s="231">
        <v>36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37.8" customHeight="1">
      <c r="A98" s="39"/>
      <c r="B98" s="40"/>
      <c r="C98" s="213" t="s">
        <v>276</v>
      </c>
      <c r="D98" s="213" t="s">
        <v>256</v>
      </c>
      <c r="E98" s="214" t="s">
        <v>269</v>
      </c>
      <c r="F98" s="215" t="s">
        <v>270</v>
      </c>
      <c r="G98" s="216" t="s">
        <v>271</v>
      </c>
      <c r="H98" s="217">
        <v>2700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1808</v>
      </c>
    </row>
    <row r="99" s="2" customFormat="1" ht="16.5" customHeight="1">
      <c r="A99" s="39"/>
      <c r="B99" s="40"/>
      <c r="C99" s="238" t="s">
        <v>293</v>
      </c>
      <c r="D99" s="238" t="s">
        <v>273</v>
      </c>
      <c r="E99" s="239" t="s">
        <v>274</v>
      </c>
      <c r="F99" s="240" t="s">
        <v>275</v>
      </c>
      <c r="G99" s="241" t="s">
        <v>271</v>
      </c>
      <c r="H99" s="242">
        <v>2700</v>
      </c>
      <c r="I99" s="243"/>
      <c r="J99" s="244">
        <f>ROUND(I99*H99,2)</f>
        <v>0</v>
      </c>
      <c r="K99" s="240" t="s">
        <v>260</v>
      </c>
      <c r="L99" s="245"/>
      <c r="M99" s="246" t="s">
        <v>19</v>
      </c>
      <c r="N99" s="247" t="s">
        <v>42</v>
      </c>
      <c r="O99" s="85"/>
      <c r="P99" s="222">
        <f>O99*H99</f>
        <v>0</v>
      </c>
      <c r="Q99" s="222">
        <v>0.00021000000000000001</v>
      </c>
      <c r="R99" s="222">
        <f>Q99*H99</f>
        <v>0.56700000000000006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276</v>
      </c>
      <c r="AT99" s="224" t="s">
        <v>273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1809</v>
      </c>
    </row>
    <row r="100" s="2" customFormat="1" ht="55.5" customHeight="1">
      <c r="A100" s="39"/>
      <c r="B100" s="40"/>
      <c r="C100" s="213" t="s">
        <v>224</v>
      </c>
      <c r="D100" s="213" t="s">
        <v>256</v>
      </c>
      <c r="E100" s="214" t="s">
        <v>286</v>
      </c>
      <c r="F100" s="215" t="s">
        <v>287</v>
      </c>
      <c r="G100" s="216" t="s">
        <v>288</v>
      </c>
      <c r="H100" s="217">
        <v>19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1810</v>
      </c>
    </row>
    <row r="101" s="2" customFormat="1" ht="55.5" customHeight="1">
      <c r="A101" s="39"/>
      <c r="B101" s="40"/>
      <c r="C101" s="213" t="s">
        <v>302</v>
      </c>
      <c r="D101" s="213" t="s">
        <v>256</v>
      </c>
      <c r="E101" s="214" t="s">
        <v>1514</v>
      </c>
      <c r="F101" s="215" t="s">
        <v>1515</v>
      </c>
      <c r="G101" s="216" t="s">
        <v>288</v>
      </c>
      <c r="H101" s="217">
        <v>11</v>
      </c>
      <c r="I101" s="218"/>
      <c r="J101" s="219">
        <f>ROUND(I101*H101,2)</f>
        <v>0</v>
      </c>
      <c r="K101" s="215" t="s">
        <v>260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261</v>
      </c>
      <c r="AT101" s="224" t="s">
        <v>256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1811</v>
      </c>
    </row>
    <row r="102" s="2" customFormat="1" ht="49.05" customHeight="1">
      <c r="A102" s="39"/>
      <c r="B102" s="40"/>
      <c r="C102" s="213" t="s">
        <v>306</v>
      </c>
      <c r="D102" s="213" t="s">
        <v>256</v>
      </c>
      <c r="E102" s="214" t="s">
        <v>303</v>
      </c>
      <c r="F102" s="215" t="s">
        <v>304</v>
      </c>
      <c r="G102" s="216" t="s">
        <v>288</v>
      </c>
      <c r="H102" s="217">
        <v>3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1812</v>
      </c>
    </row>
    <row r="103" s="2" customFormat="1" ht="49.05" customHeight="1">
      <c r="A103" s="39"/>
      <c r="B103" s="40"/>
      <c r="C103" s="213" t="s">
        <v>310</v>
      </c>
      <c r="D103" s="213" t="s">
        <v>256</v>
      </c>
      <c r="E103" s="214" t="s">
        <v>307</v>
      </c>
      <c r="F103" s="215" t="s">
        <v>308</v>
      </c>
      <c r="G103" s="216" t="s">
        <v>288</v>
      </c>
      <c r="H103" s="217">
        <v>3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1813</v>
      </c>
    </row>
    <row r="104" s="2" customFormat="1" ht="37.8" customHeight="1">
      <c r="A104" s="39"/>
      <c r="B104" s="40"/>
      <c r="C104" s="213" t="s">
        <v>315</v>
      </c>
      <c r="D104" s="213" t="s">
        <v>256</v>
      </c>
      <c r="E104" s="214" t="s">
        <v>297</v>
      </c>
      <c r="F104" s="215" t="s">
        <v>298</v>
      </c>
      <c r="G104" s="216" t="s">
        <v>259</v>
      </c>
      <c r="H104" s="217">
        <v>1640</v>
      </c>
      <c r="I104" s="218"/>
      <c r="J104" s="219">
        <f>ROUND(I104*H104,2)</f>
        <v>0</v>
      </c>
      <c r="K104" s="215" t="s">
        <v>299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1814</v>
      </c>
    </row>
    <row r="105" s="13" customFormat="1">
      <c r="A105" s="13"/>
      <c r="B105" s="226"/>
      <c r="C105" s="227"/>
      <c r="D105" s="228" t="s">
        <v>263</v>
      </c>
      <c r="E105" s="229" t="s">
        <v>19</v>
      </c>
      <c r="F105" s="230" t="s">
        <v>1815</v>
      </c>
      <c r="G105" s="227"/>
      <c r="H105" s="231">
        <v>1640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263</v>
      </c>
      <c r="AU105" s="237" t="s">
        <v>71</v>
      </c>
      <c r="AV105" s="13" t="s">
        <v>80</v>
      </c>
      <c r="AW105" s="13" t="s">
        <v>32</v>
      </c>
      <c r="AX105" s="13" t="s">
        <v>78</v>
      </c>
      <c r="AY105" s="237" t="s">
        <v>253</v>
      </c>
    </row>
    <row r="106" s="2" customFormat="1" ht="24.15" customHeight="1">
      <c r="A106" s="39"/>
      <c r="B106" s="40"/>
      <c r="C106" s="213" t="s">
        <v>8</v>
      </c>
      <c r="D106" s="213" t="s">
        <v>256</v>
      </c>
      <c r="E106" s="214" t="s">
        <v>319</v>
      </c>
      <c r="F106" s="215" t="s">
        <v>320</v>
      </c>
      <c r="G106" s="216" t="s">
        <v>271</v>
      </c>
      <c r="H106" s="217">
        <v>72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1816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1817</v>
      </c>
      <c r="G107" s="227"/>
      <c r="H107" s="231">
        <v>72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33" customHeight="1">
      <c r="A108" s="39"/>
      <c r="B108" s="40"/>
      <c r="C108" s="213" t="s">
        <v>323</v>
      </c>
      <c r="D108" s="213" t="s">
        <v>256</v>
      </c>
      <c r="E108" s="214" t="s">
        <v>311</v>
      </c>
      <c r="F108" s="215" t="s">
        <v>312</v>
      </c>
      <c r="G108" s="216" t="s">
        <v>271</v>
      </c>
      <c r="H108" s="217">
        <v>10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313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313</v>
      </c>
      <c r="BM108" s="224" t="s">
        <v>1818</v>
      </c>
    </row>
    <row r="109" s="2" customFormat="1" ht="16.5" customHeight="1">
      <c r="A109" s="39"/>
      <c r="B109" s="40"/>
      <c r="C109" s="213" t="s">
        <v>329</v>
      </c>
      <c r="D109" s="213" t="s">
        <v>256</v>
      </c>
      <c r="E109" s="214" t="s">
        <v>316</v>
      </c>
      <c r="F109" s="215" t="s">
        <v>317</v>
      </c>
      <c r="G109" s="216" t="s">
        <v>271</v>
      </c>
      <c r="H109" s="217">
        <v>10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313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313</v>
      </c>
      <c r="BM109" s="224" t="s">
        <v>1819</v>
      </c>
    </row>
    <row r="110" s="2" customFormat="1" ht="62.7" customHeight="1">
      <c r="A110" s="39"/>
      <c r="B110" s="40"/>
      <c r="C110" s="213" t="s">
        <v>336</v>
      </c>
      <c r="D110" s="213" t="s">
        <v>256</v>
      </c>
      <c r="E110" s="214" t="s">
        <v>1769</v>
      </c>
      <c r="F110" s="215" t="s">
        <v>1770</v>
      </c>
      <c r="G110" s="216" t="s">
        <v>326</v>
      </c>
      <c r="H110" s="217">
        <v>0.71999999999999997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1820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1821</v>
      </c>
      <c r="G111" s="227"/>
      <c r="H111" s="231">
        <v>0.71999999999999997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37.8" customHeight="1">
      <c r="A112" s="39"/>
      <c r="B112" s="40"/>
      <c r="C112" s="213" t="s">
        <v>345</v>
      </c>
      <c r="D112" s="213" t="s">
        <v>256</v>
      </c>
      <c r="E112" s="214" t="s">
        <v>1615</v>
      </c>
      <c r="F112" s="215" t="s">
        <v>1616</v>
      </c>
      <c r="G112" s="216" t="s">
        <v>486</v>
      </c>
      <c r="H112" s="217">
        <v>33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1822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498</v>
      </c>
      <c r="G113" s="227"/>
      <c r="H113" s="231">
        <v>33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16.5" customHeight="1">
      <c r="A114" s="39"/>
      <c r="B114" s="40"/>
      <c r="C114" s="238" t="s">
        <v>350</v>
      </c>
      <c r="D114" s="238" t="s">
        <v>273</v>
      </c>
      <c r="E114" s="239" t="s">
        <v>491</v>
      </c>
      <c r="F114" s="240" t="s">
        <v>492</v>
      </c>
      <c r="G114" s="241" t="s">
        <v>332</v>
      </c>
      <c r="H114" s="242">
        <v>49.5</v>
      </c>
      <c r="I114" s="243"/>
      <c r="J114" s="244">
        <f>ROUND(I114*H114,2)</f>
        <v>0</v>
      </c>
      <c r="K114" s="240" t="s">
        <v>260</v>
      </c>
      <c r="L114" s="245"/>
      <c r="M114" s="246" t="s">
        <v>19</v>
      </c>
      <c r="N114" s="247" t="s">
        <v>42</v>
      </c>
      <c r="O114" s="85"/>
      <c r="P114" s="222">
        <f>O114*H114</f>
        <v>0</v>
      </c>
      <c r="Q114" s="222">
        <v>1</v>
      </c>
      <c r="R114" s="222">
        <f>Q114*H114</f>
        <v>49.5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276</v>
      </c>
      <c r="AT114" s="224" t="s">
        <v>273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1823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1824</v>
      </c>
      <c r="G115" s="227"/>
      <c r="H115" s="231">
        <v>49.5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44.25" customHeight="1">
      <c r="A116" s="39"/>
      <c r="B116" s="40"/>
      <c r="C116" s="213" t="s">
        <v>7</v>
      </c>
      <c r="D116" s="248" t="s">
        <v>256</v>
      </c>
      <c r="E116" s="214" t="s">
        <v>337</v>
      </c>
      <c r="F116" s="215" t="s">
        <v>338</v>
      </c>
      <c r="G116" s="216" t="s">
        <v>332</v>
      </c>
      <c r="H116" s="217">
        <v>51.984000000000002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1825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334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1826</v>
      </c>
      <c r="G118" s="227"/>
      <c r="H118" s="231">
        <v>46.786000000000001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3" customFormat="1">
      <c r="A119" s="13"/>
      <c r="B119" s="226"/>
      <c r="C119" s="227"/>
      <c r="D119" s="228" t="s">
        <v>263</v>
      </c>
      <c r="E119" s="229" t="s">
        <v>19</v>
      </c>
      <c r="F119" s="230" t="s">
        <v>1827</v>
      </c>
      <c r="G119" s="227"/>
      <c r="H119" s="231">
        <v>5.1980000000000004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263</v>
      </c>
      <c r="AU119" s="237" t="s">
        <v>71</v>
      </c>
      <c r="AV119" s="13" t="s">
        <v>80</v>
      </c>
      <c r="AW119" s="13" t="s">
        <v>32</v>
      </c>
      <c r="AX119" s="13" t="s">
        <v>71</v>
      </c>
      <c r="AY119" s="237" t="s">
        <v>253</v>
      </c>
    </row>
    <row r="120" s="15" customFormat="1">
      <c r="A120" s="15"/>
      <c r="B120" s="259"/>
      <c r="C120" s="260"/>
      <c r="D120" s="228" t="s">
        <v>263</v>
      </c>
      <c r="E120" s="261" t="s">
        <v>19</v>
      </c>
      <c r="F120" s="262" t="s">
        <v>344</v>
      </c>
      <c r="G120" s="260"/>
      <c r="H120" s="263">
        <v>51.984000000000002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263</v>
      </c>
      <c r="AU120" s="269" t="s">
        <v>71</v>
      </c>
      <c r="AV120" s="15" t="s">
        <v>261</v>
      </c>
      <c r="AW120" s="15" t="s">
        <v>32</v>
      </c>
      <c r="AX120" s="15" t="s">
        <v>78</v>
      </c>
      <c r="AY120" s="269" t="s">
        <v>253</v>
      </c>
    </row>
    <row r="121" s="2" customFormat="1" ht="78" customHeight="1">
      <c r="A121" s="39"/>
      <c r="B121" s="40"/>
      <c r="C121" s="213" t="s">
        <v>359</v>
      </c>
      <c r="D121" s="248" t="s">
        <v>256</v>
      </c>
      <c r="E121" s="214" t="s">
        <v>602</v>
      </c>
      <c r="F121" s="215" t="s">
        <v>603</v>
      </c>
      <c r="G121" s="216" t="s">
        <v>332</v>
      </c>
      <c r="H121" s="217">
        <v>45.561999999999998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1828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1829</v>
      </c>
      <c r="G122" s="227"/>
      <c r="H122" s="231">
        <v>2.3399999999999999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71</v>
      </c>
      <c r="AY122" s="237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334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1785</v>
      </c>
      <c r="G124" s="227"/>
      <c r="H124" s="231">
        <v>43.222000000000001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45.561999999999998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90" customHeight="1">
      <c r="A126" s="39"/>
      <c r="B126" s="40"/>
      <c r="C126" s="213" t="s">
        <v>365</v>
      </c>
      <c r="D126" s="274" t="s">
        <v>256</v>
      </c>
      <c r="E126" s="214" t="s">
        <v>964</v>
      </c>
      <c r="F126" s="215" t="s">
        <v>965</v>
      </c>
      <c r="G126" s="216" t="s">
        <v>332</v>
      </c>
      <c r="H126" s="217">
        <v>4538.3100000000004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313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313</v>
      </c>
      <c r="BM126" s="224" t="s">
        <v>1830</v>
      </c>
    </row>
    <row r="127" s="14" customFormat="1">
      <c r="A127" s="14"/>
      <c r="B127" s="249"/>
      <c r="C127" s="250"/>
      <c r="D127" s="228" t="s">
        <v>263</v>
      </c>
      <c r="E127" s="251" t="s">
        <v>19</v>
      </c>
      <c r="F127" s="252" t="s">
        <v>334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263</v>
      </c>
      <c r="AU127" s="258" t="s">
        <v>71</v>
      </c>
      <c r="AV127" s="14" t="s">
        <v>78</v>
      </c>
      <c r="AW127" s="14" t="s">
        <v>32</v>
      </c>
      <c r="AX127" s="14" t="s">
        <v>71</v>
      </c>
      <c r="AY127" s="258" t="s">
        <v>253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1787</v>
      </c>
      <c r="G128" s="227"/>
      <c r="H128" s="231">
        <v>4538.3100000000004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78</v>
      </c>
      <c r="AY128" s="237" t="s">
        <v>253</v>
      </c>
    </row>
    <row r="129" s="2" customFormat="1" ht="62.7" customHeight="1">
      <c r="A129" s="39"/>
      <c r="B129" s="40"/>
      <c r="C129" s="213" t="s">
        <v>369</v>
      </c>
      <c r="D129" s="213" t="s">
        <v>256</v>
      </c>
      <c r="E129" s="214" t="s">
        <v>351</v>
      </c>
      <c r="F129" s="215" t="s">
        <v>352</v>
      </c>
      <c r="G129" s="216" t="s">
        <v>332</v>
      </c>
      <c r="H129" s="217">
        <v>51.984000000000002</v>
      </c>
      <c r="I129" s="218"/>
      <c r="J129" s="219">
        <f>ROUND(I129*H129,2)</f>
        <v>0</v>
      </c>
      <c r="K129" s="215" t="s">
        <v>260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261</v>
      </c>
      <c r="AT129" s="224" t="s">
        <v>256</v>
      </c>
      <c r="AU129" s="224" t="s">
        <v>71</v>
      </c>
      <c r="AY129" s="18" t="s">
        <v>253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261</v>
      </c>
      <c r="BM129" s="224" t="s">
        <v>1831</v>
      </c>
    </row>
    <row r="130" s="13" customFormat="1">
      <c r="A130" s="13"/>
      <c r="B130" s="226"/>
      <c r="C130" s="227"/>
      <c r="D130" s="228" t="s">
        <v>263</v>
      </c>
      <c r="E130" s="229" t="s">
        <v>19</v>
      </c>
      <c r="F130" s="230" t="s">
        <v>1826</v>
      </c>
      <c r="G130" s="227"/>
      <c r="H130" s="231">
        <v>46.786000000000001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263</v>
      </c>
      <c r="AU130" s="237" t="s">
        <v>71</v>
      </c>
      <c r="AV130" s="13" t="s">
        <v>80</v>
      </c>
      <c r="AW130" s="13" t="s">
        <v>32</v>
      </c>
      <c r="AX130" s="13" t="s">
        <v>71</v>
      </c>
      <c r="AY130" s="237" t="s">
        <v>253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1827</v>
      </c>
      <c r="G131" s="227"/>
      <c r="H131" s="231">
        <v>5.1980000000000004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71</v>
      </c>
      <c r="AY131" s="237" t="s">
        <v>253</v>
      </c>
    </row>
    <row r="132" s="15" customFormat="1">
      <c r="A132" s="15"/>
      <c r="B132" s="259"/>
      <c r="C132" s="260"/>
      <c r="D132" s="228" t="s">
        <v>263</v>
      </c>
      <c r="E132" s="261" t="s">
        <v>19</v>
      </c>
      <c r="F132" s="262" t="s">
        <v>344</v>
      </c>
      <c r="G132" s="260"/>
      <c r="H132" s="263">
        <v>51.984000000000002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263</v>
      </c>
      <c r="AU132" s="269" t="s">
        <v>71</v>
      </c>
      <c r="AV132" s="15" t="s">
        <v>261</v>
      </c>
      <c r="AW132" s="15" t="s">
        <v>32</v>
      </c>
      <c r="AX132" s="15" t="s">
        <v>78</v>
      </c>
      <c r="AY132" s="269" t="s">
        <v>253</v>
      </c>
    </row>
    <row r="133" s="2" customFormat="1" ht="55.5" customHeight="1">
      <c r="A133" s="39"/>
      <c r="B133" s="40"/>
      <c r="C133" s="213" t="s">
        <v>468</v>
      </c>
      <c r="D133" s="213" t="s">
        <v>256</v>
      </c>
      <c r="E133" s="214" t="s">
        <v>360</v>
      </c>
      <c r="F133" s="215" t="s">
        <v>361</v>
      </c>
      <c r="G133" s="216" t="s">
        <v>332</v>
      </c>
      <c r="H133" s="217">
        <v>0.56699999999999995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1832</v>
      </c>
    </row>
    <row r="134" s="13" customFormat="1">
      <c r="A134" s="13"/>
      <c r="B134" s="226"/>
      <c r="C134" s="227"/>
      <c r="D134" s="228" t="s">
        <v>263</v>
      </c>
      <c r="E134" s="229" t="s">
        <v>19</v>
      </c>
      <c r="F134" s="230" t="s">
        <v>1833</v>
      </c>
      <c r="G134" s="227"/>
      <c r="H134" s="231">
        <v>0.56699999999999995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263</v>
      </c>
      <c r="AU134" s="237" t="s">
        <v>71</v>
      </c>
      <c r="AV134" s="13" t="s">
        <v>80</v>
      </c>
      <c r="AW134" s="13" t="s">
        <v>32</v>
      </c>
      <c r="AX134" s="13" t="s">
        <v>78</v>
      </c>
      <c r="AY134" s="237" t="s">
        <v>253</v>
      </c>
    </row>
    <row r="135" s="2" customFormat="1" ht="55.5" customHeight="1">
      <c r="A135" s="39"/>
      <c r="B135" s="40"/>
      <c r="C135" s="213" t="s">
        <v>472</v>
      </c>
      <c r="D135" s="213" t="s">
        <v>256</v>
      </c>
      <c r="E135" s="214" t="s">
        <v>354</v>
      </c>
      <c r="F135" s="215" t="s">
        <v>355</v>
      </c>
      <c r="G135" s="216" t="s">
        <v>332</v>
      </c>
      <c r="H135" s="217">
        <v>49.5</v>
      </c>
      <c r="I135" s="218"/>
      <c r="J135" s="219">
        <f>ROUND(I135*H135,2)</f>
        <v>0</v>
      </c>
      <c r="K135" s="215" t="s">
        <v>260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261</v>
      </c>
      <c r="AT135" s="224" t="s">
        <v>256</v>
      </c>
      <c r="AU135" s="224" t="s">
        <v>71</v>
      </c>
      <c r="AY135" s="18" t="s">
        <v>253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261</v>
      </c>
      <c r="BM135" s="224" t="s">
        <v>1834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1835</v>
      </c>
      <c r="G136" s="227"/>
      <c r="H136" s="231">
        <v>49.5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78</v>
      </c>
      <c r="AY136" s="237" t="s">
        <v>253</v>
      </c>
    </row>
    <row r="137" s="2" customFormat="1" ht="49.05" customHeight="1">
      <c r="A137" s="39"/>
      <c r="B137" s="40"/>
      <c r="C137" s="213" t="s">
        <v>474</v>
      </c>
      <c r="D137" s="213" t="s">
        <v>256</v>
      </c>
      <c r="E137" s="214" t="s">
        <v>366</v>
      </c>
      <c r="F137" s="215" t="s">
        <v>367</v>
      </c>
      <c r="G137" s="216" t="s">
        <v>332</v>
      </c>
      <c r="H137" s="217">
        <v>0.56699999999999995</v>
      </c>
      <c r="I137" s="218"/>
      <c r="J137" s="219">
        <f>ROUND(I137*H137,2)</f>
        <v>0</v>
      </c>
      <c r="K137" s="215" t="s">
        <v>260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261</v>
      </c>
      <c r="AT137" s="224" t="s">
        <v>256</v>
      </c>
      <c r="AU137" s="224" t="s">
        <v>71</v>
      </c>
      <c r="AY137" s="18" t="s">
        <v>253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261</v>
      </c>
      <c r="BM137" s="224" t="s">
        <v>1836</v>
      </c>
    </row>
    <row r="138" s="2" customFormat="1" ht="78" customHeight="1">
      <c r="A138" s="39"/>
      <c r="B138" s="40"/>
      <c r="C138" s="213" t="s">
        <v>476</v>
      </c>
      <c r="D138" s="213" t="s">
        <v>256</v>
      </c>
      <c r="E138" s="214" t="s">
        <v>370</v>
      </c>
      <c r="F138" s="215" t="s">
        <v>371</v>
      </c>
      <c r="G138" s="216" t="s">
        <v>332</v>
      </c>
      <c r="H138" s="217">
        <v>0.56699999999999995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1837</v>
      </c>
    </row>
    <row r="139" s="14" customFormat="1">
      <c r="A139" s="14"/>
      <c r="B139" s="249"/>
      <c r="C139" s="250"/>
      <c r="D139" s="228" t="s">
        <v>263</v>
      </c>
      <c r="E139" s="251" t="s">
        <v>19</v>
      </c>
      <c r="F139" s="252" t="s">
        <v>373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263</v>
      </c>
      <c r="AU139" s="258" t="s">
        <v>71</v>
      </c>
      <c r="AV139" s="14" t="s">
        <v>78</v>
      </c>
      <c r="AW139" s="14" t="s">
        <v>32</v>
      </c>
      <c r="AX139" s="14" t="s">
        <v>71</v>
      </c>
      <c r="AY139" s="258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1838</v>
      </c>
      <c r="G140" s="227"/>
      <c r="H140" s="231">
        <v>0.56699999999999995</v>
      </c>
      <c r="I140" s="232"/>
      <c r="J140" s="227"/>
      <c r="K140" s="227"/>
      <c r="L140" s="233"/>
      <c r="M140" s="270"/>
      <c r="N140" s="271"/>
      <c r="O140" s="271"/>
      <c r="P140" s="271"/>
      <c r="Q140" s="271"/>
      <c r="R140" s="271"/>
      <c r="S140" s="271"/>
      <c r="T140" s="27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78</v>
      </c>
      <c r="AY140" s="237" t="s">
        <v>253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8W1DhGj/mLXAQu2DJK5vPHd3TtqxZVkKjYzhf0RnxS5wDoS7iYuEWSzaJsH3DJFOXf/EYiNU6+M+NB5uG0sF1Q==" hashValue="daJZOTCDxWk83ceKKZi0RBZ/9c9V+c0ryDu51Kg3QTUHciFloOxLJGyWeqQXqP6ixd0EmhJfo9PsuR/BCD1/XA==" algorithmName="SHA-512" password="CC35"/>
  <autoFilter ref="C84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1743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ROUND((SUM(BE85:BE148)),  2)</f>
        <v>0</v>
      </c>
      <c r="G35" s="39"/>
      <c r="H35" s="39"/>
      <c r="I35" s="158">
        <v>0.20999999999999999</v>
      </c>
      <c r="J35" s="157">
        <f>ROUND(((SUM(BE85:BE148))*I35),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ROUND((SUM(BF85:BF148)),  2)</f>
        <v>0</v>
      </c>
      <c r="G36" s="39"/>
      <c r="H36" s="39"/>
      <c r="I36" s="158">
        <v>0.14999999999999999</v>
      </c>
      <c r="J36" s="157">
        <f>ROUND(((SUM(BF85:BF148))*I36),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ROUND((SUM(BG85:BG148)),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ROUND((SUM(BH85:BH148)),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ROUND((SUM(BI85:BI148)),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1743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06.3 - SO 06.3 - UL západ - 137. SK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1743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06.3 - SO 06.3 - UL západ - 137. SK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SUM(P86:P148)</f>
        <v>0</v>
      </c>
      <c r="Q85" s="97"/>
      <c r="R85" s="194">
        <f>SUM(R86:R148)</f>
        <v>65.871740000000003</v>
      </c>
      <c r="S85" s="97"/>
      <c r="T85" s="195">
        <f>SUM(T86:T148)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SUM(BK86:BK148)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1661</v>
      </c>
      <c r="F86" s="215" t="s">
        <v>1662</v>
      </c>
      <c r="G86" s="216" t="s">
        <v>271</v>
      </c>
      <c r="H86" s="217">
        <v>22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1840</v>
      </c>
    </row>
    <row r="87" s="2" customFormat="1" ht="16.5" customHeight="1">
      <c r="A87" s="39"/>
      <c r="B87" s="40"/>
      <c r="C87" s="238" t="s">
        <v>80</v>
      </c>
      <c r="D87" s="273" t="s">
        <v>273</v>
      </c>
      <c r="E87" s="239" t="s">
        <v>1841</v>
      </c>
      <c r="F87" s="240" t="s">
        <v>1842</v>
      </c>
      <c r="G87" s="241" t="s">
        <v>1843</v>
      </c>
      <c r="H87" s="242">
        <v>2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7.7843999999999998</v>
      </c>
      <c r="R87" s="222">
        <f>Q87*H87</f>
        <v>15.5688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1844</v>
      </c>
    </row>
    <row r="88" s="14" customFormat="1">
      <c r="A88" s="14"/>
      <c r="B88" s="249"/>
      <c r="C88" s="250"/>
      <c r="D88" s="228" t="s">
        <v>263</v>
      </c>
      <c r="E88" s="251" t="s">
        <v>19</v>
      </c>
      <c r="F88" s="252" t="s">
        <v>334</v>
      </c>
      <c r="G88" s="250"/>
      <c r="H88" s="251" t="s">
        <v>19</v>
      </c>
      <c r="I88" s="253"/>
      <c r="J88" s="250"/>
      <c r="K88" s="250"/>
      <c r="L88" s="254"/>
      <c r="M88" s="255"/>
      <c r="N88" s="256"/>
      <c r="O88" s="256"/>
      <c r="P88" s="256"/>
      <c r="Q88" s="256"/>
      <c r="R88" s="256"/>
      <c r="S88" s="256"/>
      <c r="T88" s="25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8" t="s">
        <v>263</v>
      </c>
      <c r="AU88" s="258" t="s">
        <v>71</v>
      </c>
      <c r="AV88" s="14" t="s">
        <v>78</v>
      </c>
      <c r="AW88" s="14" t="s">
        <v>32</v>
      </c>
      <c r="AX88" s="14" t="s">
        <v>71</v>
      </c>
      <c r="AY88" s="258" t="s">
        <v>253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80</v>
      </c>
      <c r="G89" s="227"/>
      <c r="H89" s="231">
        <v>2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268</v>
      </c>
      <c r="D90" s="213" t="s">
        <v>256</v>
      </c>
      <c r="E90" s="214" t="s">
        <v>265</v>
      </c>
      <c r="F90" s="215" t="s">
        <v>266</v>
      </c>
      <c r="G90" s="216" t="s">
        <v>259</v>
      </c>
      <c r="H90" s="217">
        <v>340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1845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1846</v>
      </c>
      <c r="G91" s="227"/>
      <c r="H91" s="231">
        <v>170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71</v>
      </c>
      <c r="AY91" s="237" t="s">
        <v>253</v>
      </c>
    </row>
    <row r="92" s="13" customFormat="1">
      <c r="A92" s="13"/>
      <c r="B92" s="226"/>
      <c r="C92" s="227"/>
      <c r="D92" s="228" t="s">
        <v>263</v>
      </c>
      <c r="E92" s="229" t="s">
        <v>19</v>
      </c>
      <c r="F92" s="230" t="s">
        <v>1847</v>
      </c>
      <c r="G92" s="227"/>
      <c r="H92" s="231">
        <v>170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263</v>
      </c>
      <c r="AU92" s="237" t="s">
        <v>71</v>
      </c>
      <c r="AV92" s="13" t="s">
        <v>80</v>
      </c>
      <c r="AW92" s="13" t="s">
        <v>32</v>
      </c>
      <c r="AX92" s="13" t="s">
        <v>71</v>
      </c>
      <c r="AY92" s="237" t="s">
        <v>253</v>
      </c>
    </row>
    <row r="93" s="15" customFormat="1">
      <c r="A93" s="15"/>
      <c r="B93" s="259"/>
      <c r="C93" s="260"/>
      <c r="D93" s="228" t="s">
        <v>263</v>
      </c>
      <c r="E93" s="261" t="s">
        <v>19</v>
      </c>
      <c r="F93" s="262" t="s">
        <v>344</v>
      </c>
      <c r="G93" s="260"/>
      <c r="H93" s="263">
        <v>340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9" t="s">
        <v>263</v>
      </c>
      <c r="AU93" s="269" t="s">
        <v>71</v>
      </c>
      <c r="AV93" s="15" t="s">
        <v>261</v>
      </c>
      <c r="AW93" s="15" t="s">
        <v>32</v>
      </c>
      <c r="AX93" s="15" t="s">
        <v>78</v>
      </c>
      <c r="AY93" s="269" t="s">
        <v>253</v>
      </c>
    </row>
    <row r="94" s="2" customFormat="1" ht="55.5" customHeight="1">
      <c r="A94" s="39"/>
      <c r="B94" s="40"/>
      <c r="C94" s="213" t="s">
        <v>261</v>
      </c>
      <c r="D94" s="213" t="s">
        <v>256</v>
      </c>
      <c r="E94" s="214" t="s">
        <v>1244</v>
      </c>
      <c r="F94" s="215" t="s">
        <v>1245</v>
      </c>
      <c r="G94" s="216" t="s">
        <v>259</v>
      </c>
      <c r="H94" s="217">
        <v>156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1848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1849</v>
      </c>
      <c r="G95" s="227"/>
      <c r="H95" s="231">
        <v>76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71</v>
      </c>
      <c r="AY95" s="237" t="s">
        <v>253</v>
      </c>
    </row>
    <row r="96" s="13" customFormat="1">
      <c r="A96" s="13"/>
      <c r="B96" s="226"/>
      <c r="C96" s="227"/>
      <c r="D96" s="228" t="s">
        <v>263</v>
      </c>
      <c r="E96" s="229" t="s">
        <v>19</v>
      </c>
      <c r="F96" s="230" t="s">
        <v>1850</v>
      </c>
      <c r="G96" s="227"/>
      <c r="H96" s="231">
        <v>17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263</v>
      </c>
      <c r="AU96" s="237" t="s">
        <v>71</v>
      </c>
      <c r="AV96" s="13" t="s">
        <v>80</v>
      </c>
      <c r="AW96" s="13" t="s">
        <v>32</v>
      </c>
      <c r="AX96" s="13" t="s">
        <v>71</v>
      </c>
      <c r="AY96" s="237" t="s">
        <v>253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1851</v>
      </c>
      <c r="G97" s="227"/>
      <c r="H97" s="231">
        <v>13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71</v>
      </c>
      <c r="AY97" s="237" t="s">
        <v>253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1852</v>
      </c>
      <c r="G98" s="227"/>
      <c r="H98" s="231">
        <v>50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71</v>
      </c>
      <c r="AY98" s="237" t="s">
        <v>253</v>
      </c>
    </row>
    <row r="99" s="15" customFormat="1">
      <c r="A99" s="15"/>
      <c r="B99" s="259"/>
      <c r="C99" s="260"/>
      <c r="D99" s="228" t="s">
        <v>263</v>
      </c>
      <c r="E99" s="261" t="s">
        <v>19</v>
      </c>
      <c r="F99" s="262" t="s">
        <v>344</v>
      </c>
      <c r="G99" s="260"/>
      <c r="H99" s="263">
        <v>156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9" t="s">
        <v>263</v>
      </c>
      <c r="AU99" s="269" t="s">
        <v>71</v>
      </c>
      <c r="AV99" s="15" t="s">
        <v>261</v>
      </c>
      <c r="AW99" s="15" t="s">
        <v>32</v>
      </c>
      <c r="AX99" s="15" t="s">
        <v>78</v>
      </c>
      <c r="AY99" s="269" t="s">
        <v>253</v>
      </c>
    </row>
    <row r="100" s="2" customFormat="1" ht="49.05" customHeight="1">
      <c r="A100" s="39"/>
      <c r="B100" s="40"/>
      <c r="C100" s="213" t="s">
        <v>254</v>
      </c>
      <c r="D100" s="213" t="s">
        <v>256</v>
      </c>
      <c r="E100" s="214" t="s">
        <v>554</v>
      </c>
      <c r="F100" s="215" t="s">
        <v>555</v>
      </c>
      <c r="G100" s="216" t="s">
        <v>259</v>
      </c>
      <c r="H100" s="217">
        <v>10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1853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1854</v>
      </c>
      <c r="G101" s="227"/>
      <c r="H101" s="231">
        <v>10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38" t="s">
        <v>281</v>
      </c>
      <c r="D102" s="238" t="s">
        <v>273</v>
      </c>
      <c r="E102" s="239" t="s">
        <v>1855</v>
      </c>
      <c r="F102" s="240" t="s">
        <v>1856</v>
      </c>
      <c r="G102" s="241" t="s">
        <v>271</v>
      </c>
      <c r="H102" s="242">
        <v>2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0.36997000000000002</v>
      </c>
      <c r="R102" s="222">
        <f>Q102*H102</f>
        <v>0.73994000000000004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1857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1858</v>
      </c>
      <c r="G103" s="227"/>
      <c r="H103" s="231">
        <v>2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37.8" customHeight="1">
      <c r="A104" s="39"/>
      <c r="B104" s="40"/>
      <c r="C104" s="213" t="s">
        <v>285</v>
      </c>
      <c r="D104" s="213" t="s">
        <v>256</v>
      </c>
      <c r="E104" s="214" t="s">
        <v>269</v>
      </c>
      <c r="F104" s="215" t="s">
        <v>270</v>
      </c>
      <c r="G104" s="216" t="s">
        <v>271</v>
      </c>
      <c r="H104" s="217">
        <v>300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1859</v>
      </c>
    </row>
    <row r="105" s="2" customFormat="1" ht="16.5" customHeight="1">
      <c r="A105" s="39"/>
      <c r="B105" s="40"/>
      <c r="C105" s="238" t="s">
        <v>276</v>
      </c>
      <c r="D105" s="238" t="s">
        <v>273</v>
      </c>
      <c r="E105" s="239" t="s">
        <v>274</v>
      </c>
      <c r="F105" s="240" t="s">
        <v>275</v>
      </c>
      <c r="G105" s="241" t="s">
        <v>271</v>
      </c>
      <c r="H105" s="242">
        <v>300</v>
      </c>
      <c r="I105" s="243"/>
      <c r="J105" s="244">
        <f>ROUND(I105*H105,2)</f>
        <v>0</v>
      </c>
      <c r="K105" s="240" t="s">
        <v>260</v>
      </c>
      <c r="L105" s="245"/>
      <c r="M105" s="246" t="s">
        <v>19</v>
      </c>
      <c r="N105" s="247" t="s">
        <v>42</v>
      </c>
      <c r="O105" s="85"/>
      <c r="P105" s="222">
        <f>O105*H105</f>
        <v>0</v>
      </c>
      <c r="Q105" s="222">
        <v>0.00021000000000000001</v>
      </c>
      <c r="R105" s="222">
        <f>Q105*H105</f>
        <v>0.063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276</v>
      </c>
      <c r="AT105" s="224" t="s">
        <v>273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1860</v>
      </c>
    </row>
    <row r="106" s="2" customFormat="1" ht="55.5" customHeight="1">
      <c r="A106" s="39"/>
      <c r="B106" s="40"/>
      <c r="C106" s="213" t="s">
        <v>293</v>
      </c>
      <c r="D106" s="213" t="s">
        <v>256</v>
      </c>
      <c r="E106" s="214" t="s">
        <v>286</v>
      </c>
      <c r="F106" s="215" t="s">
        <v>287</v>
      </c>
      <c r="G106" s="216" t="s">
        <v>288</v>
      </c>
      <c r="H106" s="217">
        <v>24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1861</v>
      </c>
    </row>
    <row r="107" s="2" customFormat="1" ht="37.8" customHeight="1">
      <c r="A107" s="39"/>
      <c r="B107" s="40"/>
      <c r="C107" s="213" t="s">
        <v>224</v>
      </c>
      <c r="D107" s="213" t="s">
        <v>256</v>
      </c>
      <c r="E107" s="214" t="s">
        <v>297</v>
      </c>
      <c r="F107" s="215" t="s">
        <v>298</v>
      </c>
      <c r="G107" s="216" t="s">
        <v>259</v>
      </c>
      <c r="H107" s="217">
        <v>814</v>
      </c>
      <c r="I107" s="218"/>
      <c r="J107" s="219">
        <f>ROUND(I107*H107,2)</f>
        <v>0</v>
      </c>
      <c r="K107" s="215" t="s">
        <v>299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261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261</v>
      </c>
      <c r="BM107" s="224" t="s">
        <v>1862</v>
      </c>
    </row>
    <row r="108" s="2" customFormat="1" ht="49.05" customHeight="1">
      <c r="A108" s="39"/>
      <c r="B108" s="40"/>
      <c r="C108" s="213" t="s">
        <v>302</v>
      </c>
      <c r="D108" s="213" t="s">
        <v>256</v>
      </c>
      <c r="E108" s="214" t="s">
        <v>307</v>
      </c>
      <c r="F108" s="215" t="s">
        <v>308</v>
      </c>
      <c r="G108" s="216" t="s">
        <v>288</v>
      </c>
      <c r="H108" s="217">
        <v>2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1863</v>
      </c>
    </row>
    <row r="109" s="2" customFormat="1" ht="33" customHeight="1">
      <c r="A109" s="39"/>
      <c r="B109" s="40"/>
      <c r="C109" s="213" t="s">
        <v>306</v>
      </c>
      <c r="D109" s="213" t="s">
        <v>256</v>
      </c>
      <c r="E109" s="214" t="s">
        <v>311</v>
      </c>
      <c r="F109" s="215" t="s">
        <v>312</v>
      </c>
      <c r="G109" s="216" t="s">
        <v>271</v>
      </c>
      <c r="H109" s="217">
        <v>5</v>
      </c>
      <c r="I109" s="218"/>
      <c r="J109" s="219">
        <f>ROUND(I109*H109,2)</f>
        <v>0</v>
      </c>
      <c r="K109" s="215" t="s">
        <v>260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313</v>
      </c>
      <c r="AT109" s="224" t="s">
        <v>256</v>
      </c>
      <c r="AU109" s="224" t="s">
        <v>71</v>
      </c>
      <c r="AY109" s="18" t="s">
        <v>253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313</v>
      </c>
      <c r="BM109" s="224" t="s">
        <v>1864</v>
      </c>
    </row>
    <row r="110" s="2" customFormat="1" ht="16.5" customHeight="1">
      <c r="A110" s="39"/>
      <c r="B110" s="40"/>
      <c r="C110" s="213" t="s">
        <v>310</v>
      </c>
      <c r="D110" s="213" t="s">
        <v>256</v>
      </c>
      <c r="E110" s="214" t="s">
        <v>316</v>
      </c>
      <c r="F110" s="215" t="s">
        <v>317</v>
      </c>
      <c r="G110" s="216" t="s">
        <v>271</v>
      </c>
      <c r="H110" s="217">
        <v>5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313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313</v>
      </c>
      <c r="BM110" s="224" t="s">
        <v>1865</v>
      </c>
    </row>
    <row r="111" s="2" customFormat="1" ht="24.15" customHeight="1">
      <c r="A111" s="39"/>
      <c r="B111" s="40"/>
      <c r="C111" s="213" t="s">
        <v>315</v>
      </c>
      <c r="D111" s="213" t="s">
        <v>256</v>
      </c>
      <c r="E111" s="214" t="s">
        <v>319</v>
      </c>
      <c r="F111" s="215" t="s">
        <v>320</v>
      </c>
      <c r="G111" s="216" t="s">
        <v>271</v>
      </c>
      <c r="H111" s="217">
        <v>24</v>
      </c>
      <c r="I111" s="218"/>
      <c r="J111" s="219">
        <f>ROUND(I111*H111,2)</f>
        <v>0</v>
      </c>
      <c r="K111" s="215" t="s">
        <v>260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261</v>
      </c>
      <c r="AT111" s="224" t="s">
        <v>256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1866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369</v>
      </c>
      <c r="G112" s="227"/>
      <c r="H112" s="231">
        <v>24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78</v>
      </c>
      <c r="AY112" s="237" t="s">
        <v>253</v>
      </c>
    </row>
    <row r="113" s="2" customFormat="1" ht="62.7" customHeight="1">
      <c r="A113" s="39"/>
      <c r="B113" s="40"/>
      <c r="C113" s="213" t="s">
        <v>8</v>
      </c>
      <c r="D113" s="213" t="s">
        <v>256</v>
      </c>
      <c r="E113" s="214" t="s">
        <v>1769</v>
      </c>
      <c r="F113" s="215" t="s">
        <v>1770</v>
      </c>
      <c r="G113" s="216" t="s">
        <v>326</v>
      </c>
      <c r="H113" s="217">
        <v>0.59999999999999998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1867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1868</v>
      </c>
      <c r="G114" s="227"/>
      <c r="H114" s="231">
        <v>0.59999999999999998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78</v>
      </c>
      <c r="AY114" s="237" t="s">
        <v>253</v>
      </c>
    </row>
    <row r="115" s="2" customFormat="1" ht="37.8" customHeight="1">
      <c r="A115" s="39"/>
      <c r="B115" s="40"/>
      <c r="C115" s="213" t="s">
        <v>323</v>
      </c>
      <c r="D115" s="213" t="s">
        <v>256</v>
      </c>
      <c r="E115" s="214" t="s">
        <v>1615</v>
      </c>
      <c r="F115" s="215" t="s">
        <v>1616</v>
      </c>
      <c r="G115" s="216" t="s">
        <v>486</v>
      </c>
      <c r="H115" s="217">
        <v>33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1869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498</v>
      </c>
      <c r="G116" s="227"/>
      <c r="H116" s="231">
        <v>33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16.5" customHeight="1">
      <c r="A117" s="39"/>
      <c r="B117" s="40"/>
      <c r="C117" s="238" t="s">
        <v>329</v>
      </c>
      <c r="D117" s="238" t="s">
        <v>273</v>
      </c>
      <c r="E117" s="239" t="s">
        <v>491</v>
      </c>
      <c r="F117" s="240" t="s">
        <v>492</v>
      </c>
      <c r="G117" s="241" t="s">
        <v>332</v>
      </c>
      <c r="H117" s="242">
        <v>49.5</v>
      </c>
      <c r="I117" s="243"/>
      <c r="J117" s="244">
        <f>ROUND(I117*H117,2)</f>
        <v>0</v>
      </c>
      <c r="K117" s="240" t="s">
        <v>260</v>
      </c>
      <c r="L117" s="245"/>
      <c r="M117" s="246" t="s">
        <v>19</v>
      </c>
      <c r="N117" s="247" t="s">
        <v>42</v>
      </c>
      <c r="O117" s="85"/>
      <c r="P117" s="222">
        <f>O117*H117</f>
        <v>0</v>
      </c>
      <c r="Q117" s="222">
        <v>1</v>
      </c>
      <c r="R117" s="222">
        <f>Q117*H117</f>
        <v>49.5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276</v>
      </c>
      <c r="AT117" s="224" t="s">
        <v>273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1870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1824</v>
      </c>
      <c r="G118" s="227"/>
      <c r="H118" s="231">
        <v>49.5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24.15" customHeight="1">
      <c r="A119" s="39"/>
      <c r="B119" s="40"/>
      <c r="C119" s="213" t="s">
        <v>336</v>
      </c>
      <c r="D119" s="213" t="s">
        <v>256</v>
      </c>
      <c r="E119" s="214" t="s">
        <v>434</v>
      </c>
      <c r="F119" s="215" t="s">
        <v>435</v>
      </c>
      <c r="G119" s="216" t="s">
        <v>259</v>
      </c>
      <c r="H119" s="217">
        <v>9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1871</v>
      </c>
    </row>
    <row r="120" s="2" customFormat="1" ht="33" customHeight="1">
      <c r="A120" s="39"/>
      <c r="B120" s="40"/>
      <c r="C120" s="213" t="s">
        <v>345</v>
      </c>
      <c r="D120" s="213" t="s">
        <v>256</v>
      </c>
      <c r="E120" s="214" t="s">
        <v>438</v>
      </c>
      <c r="F120" s="215" t="s">
        <v>439</v>
      </c>
      <c r="G120" s="216" t="s">
        <v>259</v>
      </c>
      <c r="H120" s="217">
        <v>9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1872</v>
      </c>
    </row>
    <row r="121" s="2" customFormat="1" ht="44.25" customHeight="1">
      <c r="A121" s="39"/>
      <c r="B121" s="40"/>
      <c r="C121" s="213" t="s">
        <v>350</v>
      </c>
      <c r="D121" s="248" t="s">
        <v>256</v>
      </c>
      <c r="E121" s="214" t="s">
        <v>337</v>
      </c>
      <c r="F121" s="215" t="s">
        <v>338</v>
      </c>
      <c r="G121" s="216" t="s">
        <v>332</v>
      </c>
      <c r="H121" s="217">
        <v>5.1980000000000004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1873</v>
      </c>
    </row>
    <row r="122" s="14" customFormat="1">
      <c r="A122" s="14"/>
      <c r="B122" s="249"/>
      <c r="C122" s="250"/>
      <c r="D122" s="228" t="s">
        <v>263</v>
      </c>
      <c r="E122" s="251" t="s">
        <v>19</v>
      </c>
      <c r="F122" s="252" t="s">
        <v>334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263</v>
      </c>
      <c r="AU122" s="258" t="s">
        <v>71</v>
      </c>
      <c r="AV122" s="14" t="s">
        <v>78</v>
      </c>
      <c r="AW122" s="14" t="s">
        <v>32</v>
      </c>
      <c r="AX122" s="14" t="s">
        <v>71</v>
      </c>
      <c r="AY122" s="258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1874</v>
      </c>
      <c r="G123" s="227"/>
      <c r="H123" s="231">
        <v>1.9490000000000001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71</v>
      </c>
      <c r="AY123" s="237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1875</v>
      </c>
      <c r="G124" s="227"/>
      <c r="H124" s="231">
        <v>3.2490000000000001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5.1980000000000004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78" customHeight="1">
      <c r="A126" s="39"/>
      <c r="B126" s="40"/>
      <c r="C126" s="213" t="s">
        <v>7</v>
      </c>
      <c r="D126" s="248" t="s">
        <v>256</v>
      </c>
      <c r="E126" s="214" t="s">
        <v>602</v>
      </c>
      <c r="F126" s="215" t="s">
        <v>603</v>
      </c>
      <c r="G126" s="216" t="s">
        <v>332</v>
      </c>
      <c r="H126" s="217">
        <v>16.34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1876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1877</v>
      </c>
      <c r="G127" s="227"/>
      <c r="H127" s="231">
        <v>0.73999999999999999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71</v>
      </c>
      <c r="AY127" s="237" t="s">
        <v>253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334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1878</v>
      </c>
      <c r="G129" s="227"/>
      <c r="H129" s="231">
        <v>15.6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71</v>
      </c>
      <c r="AY129" s="237" t="s">
        <v>253</v>
      </c>
    </row>
    <row r="130" s="15" customFormat="1">
      <c r="A130" s="15"/>
      <c r="B130" s="259"/>
      <c r="C130" s="260"/>
      <c r="D130" s="228" t="s">
        <v>263</v>
      </c>
      <c r="E130" s="261" t="s">
        <v>19</v>
      </c>
      <c r="F130" s="262" t="s">
        <v>344</v>
      </c>
      <c r="G130" s="260"/>
      <c r="H130" s="263">
        <v>16.34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263</v>
      </c>
      <c r="AU130" s="269" t="s">
        <v>71</v>
      </c>
      <c r="AV130" s="15" t="s">
        <v>261</v>
      </c>
      <c r="AW130" s="15" t="s">
        <v>32</v>
      </c>
      <c r="AX130" s="15" t="s">
        <v>78</v>
      </c>
      <c r="AY130" s="269" t="s">
        <v>253</v>
      </c>
    </row>
    <row r="131" s="2" customFormat="1" ht="90" customHeight="1">
      <c r="A131" s="39"/>
      <c r="B131" s="40"/>
      <c r="C131" s="213" t="s">
        <v>359</v>
      </c>
      <c r="D131" s="274" t="s">
        <v>256</v>
      </c>
      <c r="E131" s="214" t="s">
        <v>964</v>
      </c>
      <c r="F131" s="215" t="s">
        <v>965</v>
      </c>
      <c r="G131" s="216" t="s">
        <v>332</v>
      </c>
      <c r="H131" s="217">
        <v>1638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313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313</v>
      </c>
      <c r="BM131" s="224" t="s">
        <v>1879</v>
      </c>
    </row>
    <row r="132" s="14" customFormat="1">
      <c r="A132" s="14"/>
      <c r="B132" s="249"/>
      <c r="C132" s="250"/>
      <c r="D132" s="228" t="s">
        <v>263</v>
      </c>
      <c r="E132" s="251" t="s">
        <v>19</v>
      </c>
      <c r="F132" s="252" t="s">
        <v>334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263</v>
      </c>
      <c r="AU132" s="258" t="s">
        <v>71</v>
      </c>
      <c r="AV132" s="14" t="s">
        <v>78</v>
      </c>
      <c r="AW132" s="14" t="s">
        <v>32</v>
      </c>
      <c r="AX132" s="14" t="s">
        <v>71</v>
      </c>
      <c r="AY132" s="258" t="s">
        <v>253</v>
      </c>
    </row>
    <row r="133" s="13" customFormat="1">
      <c r="A133" s="13"/>
      <c r="B133" s="226"/>
      <c r="C133" s="227"/>
      <c r="D133" s="228" t="s">
        <v>263</v>
      </c>
      <c r="E133" s="229" t="s">
        <v>19</v>
      </c>
      <c r="F133" s="230" t="s">
        <v>1880</v>
      </c>
      <c r="G133" s="227"/>
      <c r="H133" s="231">
        <v>1638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263</v>
      </c>
      <c r="AU133" s="237" t="s">
        <v>71</v>
      </c>
      <c r="AV133" s="13" t="s">
        <v>80</v>
      </c>
      <c r="AW133" s="13" t="s">
        <v>32</v>
      </c>
      <c r="AX133" s="13" t="s">
        <v>78</v>
      </c>
      <c r="AY133" s="237" t="s">
        <v>253</v>
      </c>
    </row>
    <row r="134" s="2" customFormat="1" ht="62.7" customHeight="1">
      <c r="A134" s="39"/>
      <c r="B134" s="40"/>
      <c r="C134" s="213" t="s">
        <v>365</v>
      </c>
      <c r="D134" s="213" t="s">
        <v>256</v>
      </c>
      <c r="E134" s="214" t="s">
        <v>351</v>
      </c>
      <c r="F134" s="215" t="s">
        <v>352</v>
      </c>
      <c r="G134" s="216" t="s">
        <v>332</v>
      </c>
      <c r="H134" s="217">
        <v>6.0430000000000001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1881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1882</v>
      </c>
      <c r="G135" s="227"/>
      <c r="H135" s="231">
        <v>1.9490000000000001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71</v>
      </c>
      <c r="AY135" s="237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1883</v>
      </c>
      <c r="G136" s="227"/>
      <c r="H136" s="231">
        <v>4.0940000000000003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71</v>
      </c>
      <c r="AY136" s="237" t="s">
        <v>253</v>
      </c>
    </row>
    <row r="137" s="15" customFormat="1">
      <c r="A137" s="15"/>
      <c r="B137" s="259"/>
      <c r="C137" s="260"/>
      <c r="D137" s="228" t="s">
        <v>263</v>
      </c>
      <c r="E137" s="261" t="s">
        <v>19</v>
      </c>
      <c r="F137" s="262" t="s">
        <v>344</v>
      </c>
      <c r="G137" s="260"/>
      <c r="H137" s="263">
        <v>6.0430000000000001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263</v>
      </c>
      <c r="AU137" s="269" t="s">
        <v>71</v>
      </c>
      <c r="AV137" s="15" t="s">
        <v>261</v>
      </c>
      <c r="AW137" s="15" t="s">
        <v>32</v>
      </c>
      <c r="AX137" s="15" t="s">
        <v>78</v>
      </c>
      <c r="AY137" s="269" t="s">
        <v>253</v>
      </c>
    </row>
    <row r="138" s="2" customFormat="1" ht="55.5" customHeight="1">
      <c r="A138" s="39"/>
      <c r="B138" s="40"/>
      <c r="C138" s="213" t="s">
        <v>369</v>
      </c>
      <c r="D138" s="213" t="s">
        <v>256</v>
      </c>
      <c r="E138" s="214" t="s">
        <v>354</v>
      </c>
      <c r="F138" s="215" t="s">
        <v>355</v>
      </c>
      <c r="G138" s="216" t="s">
        <v>332</v>
      </c>
      <c r="H138" s="217">
        <v>49.75</v>
      </c>
      <c r="I138" s="218"/>
      <c r="J138" s="219">
        <f>ROUND(I138*H138,2)</f>
        <v>0</v>
      </c>
      <c r="K138" s="215" t="s">
        <v>260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261</v>
      </c>
      <c r="AT138" s="224" t="s">
        <v>256</v>
      </c>
      <c r="AU138" s="224" t="s">
        <v>71</v>
      </c>
      <c r="AY138" s="18" t="s">
        <v>253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261</v>
      </c>
      <c r="BM138" s="224" t="s">
        <v>1884</v>
      </c>
    </row>
    <row r="139" s="14" customFormat="1">
      <c r="A139" s="14"/>
      <c r="B139" s="249"/>
      <c r="C139" s="250"/>
      <c r="D139" s="228" t="s">
        <v>263</v>
      </c>
      <c r="E139" s="251" t="s">
        <v>19</v>
      </c>
      <c r="F139" s="252" t="s">
        <v>357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263</v>
      </c>
      <c r="AU139" s="258" t="s">
        <v>71</v>
      </c>
      <c r="AV139" s="14" t="s">
        <v>78</v>
      </c>
      <c r="AW139" s="14" t="s">
        <v>32</v>
      </c>
      <c r="AX139" s="14" t="s">
        <v>71</v>
      </c>
      <c r="AY139" s="258" t="s">
        <v>253</v>
      </c>
    </row>
    <row r="140" s="13" customFormat="1">
      <c r="A140" s="13"/>
      <c r="B140" s="226"/>
      <c r="C140" s="227"/>
      <c r="D140" s="228" t="s">
        <v>263</v>
      </c>
      <c r="E140" s="229" t="s">
        <v>19</v>
      </c>
      <c r="F140" s="230" t="s">
        <v>668</v>
      </c>
      <c r="G140" s="227"/>
      <c r="H140" s="231">
        <v>0.25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263</v>
      </c>
      <c r="AU140" s="237" t="s">
        <v>71</v>
      </c>
      <c r="AV140" s="13" t="s">
        <v>80</v>
      </c>
      <c r="AW140" s="13" t="s">
        <v>32</v>
      </c>
      <c r="AX140" s="13" t="s">
        <v>71</v>
      </c>
      <c r="AY140" s="237" t="s">
        <v>253</v>
      </c>
    </row>
    <row r="141" s="13" customFormat="1">
      <c r="A141" s="13"/>
      <c r="B141" s="226"/>
      <c r="C141" s="227"/>
      <c r="D141" s="228" t="s">
        <v>263</v>
      </c>
      <c r="E141" s="229" t="s">
        <v>19</v>
      </c>
      <c r="F141" s="230" t="s">
        <v>1885</v>
      </c>
      <c r="G141" s="227"/>
      <c r="H141" s="231">
        <v>49.5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263</v>
      </c>
      <c r="AU141" s="237" t="s">
        <v>71</v>
      </c>
      <c r="AV141" s="13" t="s">
        <v>80</v>
      </c>
      <c r="AW141" s="13" t="s">
        <v>32</v>
      </c>
      <c r="AX141" s="13" t="s">
        <v>71</v>
      </c>
      <c r="AY141" s="237" t="s">
        <v>253</v>
      </c>
    </row>
    <row r="142" s="15" customFormat="1">
      <c r="A142" s="15"/>
      <c r="B142" s="259"/>
      <c r="C142" s="260"/>
      <c r="D142" s="228" t="s">
        <v>263</v>
      </c>
      <c r="E142" s="261" t="s">
        <v>19</v>
      </c>
      <c r="F142" s="262" t="s">
        <v>344</v>
      </c>
      <c r="G142" s="260"/>
      <c r="H142" s="263">
        <v>49.75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263</v>
      </c>
      <c r="AU142" s="269" t="s">
        <v>71</v>
      </c>
      <c r="AV142" s="15" t="s">
        <v>261</v>
      </c>
      <c r="AW142" s="15" t="s">
        <v>32</v>
      </c>
      <c r="AX142" s="15" t="s">
        <v>78</v>
      </c>
      <c r="AY142" s="269" t="s">
        <v>253</v>
      </c>
    </row>
    <row r="143" s="2" customFormat="1" ht="55.5" customHeight="1">
      <c r="A143" s="39"/>
      <c r="B143" s="40"/>
      <c r="C143" s="213" t="s">
        <v>468</v>
      </c>
      <c r="D143" s="213" t="s">
        <v>256</v>
      </c>
      <c r="E143" s="214" t="s">
        <v>360</v>
      </c>
      <c r="F143" s="215" t="s">
        <v>361</v>
      </c>
      <c r="G143" s="216" t="s">
        <v>332</v>
      </c>
      <c r="H143" s="217">
        <v>0.063</v>
      </c>
      <c r="I143" s="218"/>
      <c r="J143" s="219">
        <f>ROUND(I143*H143,2)</f>
        <v>0</v>
      </c>
      <c r="K143" s="215" t="s">
        <v>260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261</v>
      </c>
      <c r="AT143" s="224" t="s">
        <v>256</v>
      </c>
      <c r="AU143" s="224" t="s">
        <v>71</v>
      </c>
      <c r="AY143" s="18" t="s">
        <v>253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261</v>
      </c>
      <c r="BM143" s="224" t="s">
        <v>1886</v>
      </c>
    </row>
    <row r="144" s="13" customFormat="1">
      <c r="A144" s="13"/>
      <c r="B144" s="226"/>
      <c r="C144" s="227"/>
      <c r="D144" s="228" t="s">
        <v>263</v>
      </c>
      <c r="E144" s="229" t="s">
        <v>19</v>
      </c>
      <c r="F144" s="230" t="s">
        <v>1887</v>
      </c>
      <c r="G144" s="227"/>
      <c r="H144" s="231">
        <v>0.063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263</v>
      </c>
      <c r="AU144" s="237" t="s">
        <v>71</v>
      </c>
      <c r="AV144" s="13" t="s">
        <v>80</v>
      </c>
      <c r="AW144" s="13" t="s">
        <v>32</v>
      </c>
      <c r="AX144" s="13" t="s">
        <v>78</v>
      </c>
      <c r="AY144" s="237" t="s">
        <v>253</v>
      </c>
    </row>
    <row r="145" s="2" customFormat="1" ht="49.05" customHeight="1">
      <c r="A145" s="39"/>
      <c r="B145" s="40"/>
      <c r="C145" s="213" t="s">
        <v>472</v>
      </c>
      <c r="D145" s="213" t="s">
        <v>256</v>
      </c>
      <c r="E145" s="214" t="s">
        <v>366</v>
      </c>
      <c r="F145" s="215" t="s">
        <v>367</v>
      </c>
      <c r="G145" s="216" t="s">
        <v>332</v>
      </c>
      <c r="H145" s="217">
        <v>0.063</v>
      </c>
      <c r="I145" s="218"/>
      <c r="J145" s="219">
        <f>ROUND(I145*H145,2)</f>
        <v>0</v>
      </c>
      <c r="K145" s="215" t="s">
        <v>260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261</v>
      </c>
      <c r="AT145" s="224" t="s">
        <v>256</v>
      </c>
      <c r="AU145" s="224" t="s">
        <v>71</v>
      </c>
      <c r="AY145" s="18" t="s">
        <v>253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261</v>
      </c>
      <c r="BM145" s="224" t="s">
        <v>1888</v>
      </c>
    </row>
    <row r="146" s="2" customFormat="1" ht="78" customHeight="1">
      <c r="A146" s="39"/>
      <c r="B146" s="40"/>
      <c r="C146" s="213" t="s">
        <v>474</v>
      </c>
      <c r="D146" s="213" t="s">
        <v>256</v>
      </c>
      <c r="E146" s="214" t="s">
        <v>370</v>
      </c>
      <c r="F146" s="215" t="s">
        <v>371</v>
      </c>
      <c r="G146" s="216" t="s">
        <v>332</v>
      </c>
      <c r="H146" s="217">
        <v>0.063</v>
      </c>
      <c r="I146" s="218"/>
      <c r="J146" s="219">
        <f>ROUND(I146*H146,2)</f>
        <v>0</v>
      </c>
      <c r="K146" s="215" t="s">
        <v>260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261</v>
      </c>
      <c r="AT146" s="224" t="s">
        <v>256</v>
      </c>
      <c r="AU146" s="224" t="s">
        <v>71</v>
      </c>
      <c r="AY146" s="18" t="s">
        <v>253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261</v>
      </c>
      <c r="BM146" s="224" t="s">
        <v>1889</v>
      </c>
    </row>
    <row r="147" s="14" customFormat="1">
      <c r="A147" s="14"/>
      <c r="B147" s="249"/>
      <c r="C147" s="250"/>
      <c r="D147" s="228" t="s">
        <v>263</v>
      </c>
      <c r="E147" s="251" t="s">
        <v>19</v>
      </c>
      <c r="F147" s="252" t="s">
        <v>1890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263</v>
      </c>
      <c r="AU147" s="258" t="s">
        <v>71</v>
      </c>
      <c r="AV147" s="14" t="s">
        <v>78</v>
      </c>
      <c r="AW147" s="14" t="s">
        <v>32</v>
      </c>
      <c r="AX147" s="14" t="s">
        <v>71</v>
      </c>
      <c r="AY147" s="258" t="s">
        <v>253</v>
      </c>
    </row>
    <row r="148" s="13" customFormat="1">
      <c r="A148" s="13"/>
      <c r="B148" s="226"/>
      <c r="C148" s="227"/>
      <c r="D148" s="228" t="s">
        <v>263</v>
      </c>
      <c r="E148" s="229" t="s">
        <v>19</v>
      </c>
      <c r="F148" s="230" t="s">
        <v>1891</v>
      </c>
      <c r="G148" s="227"/>
      <c r="H148" s="231">
        <v>0.063</v>
      </c>
      <c r="I148" s="232"/>
      <c r="J148" s="227"/>
      <c r="K148" s="227"/>
      <c r="L148" s="233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263</v>
      </c>
      <c r="AU148" s="237" t="s">
        <v>71</v>
      </c>
      <c r="AV148" s="13" t="s">
        <v>80</v>
      </c>
      <c r="AW148" s="13" t="s">
        <v>32</v>
      </c>
      <c r="AX148" s="13" t="s">
        <v>78</v>
      </c>
      <c r="AY148" s="237" t="s">
        <v>253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fz/QMkoGH2ipyBln2gGmJLHnh0LDYATKj6FykBBwRiezY/GCqG4GbNS/YUttt54PBV+zkbXyGUld6h/jYCtsDQ==" hashValue="A050THw+qAYF8d/aBP2sTsliZ9eafQddIExykmVRTQMXzs2txhpC1rSKEvtvCArjZ5usahgTWy+FpWVkM81c0g==" algorithmName="SHA-512" password="CC35"/>
  <autoFilter ref="C84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1743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ROUND((SUM(BE85:BE136)),  2)</f>
        <v>0</v>
      </c>
      <c r="G35" s="39"/>
      <c r="H35" s="39"/>
      <c r="I35" s="158">
        <v>0.20999999999999999</v>
      </c>
      <c r="J35" s="157">
        <f>ROUND(((SUM(BE85:BE136))*I35),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ROUND((SUM(BF85:BF136)),  2)</f>
        <v>0</v>
      </c>
      <c r="G36" s="39"/>
      <c r="H36" s="39"/>
      <c r="I36" s="158">
        <v>0.14999999999999999</v>
      </c>
      <c r="J36" s="157">
        <f>ROUND(((SUM(BF85:BF136))*I36),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1743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06.4 - SO 06.4 - UL západ - 602, 602 D SK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1743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06.4 - SO 06.4 - UL západ - 602, 602 D SK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SUM(P86:P136)</f>
        <v>0</v>
      </c>
      <c r="Q85" s="97"/>
      <c r="R85" s="194">
        <f>SUM(R86:R136)</f>
        <v>207.58014</v>
      </c>
      <c r="S85" s="97"/>
      <c r="T85" s="195">
        <f>SUM(T86:T136)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SUM(BK86:BK136)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1661</v>
      </c>
      <c r="F86" s="215" t="s">
        <v>1662</v>
      </c>
      <c r="G86" s="216" t="s">
        <v>271</v>
      </c>
      <c r="H86" s="217">
        <v>82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1893</v>
      </c>
    </row>
    <row r="87" s="2" customFormat="1" ht="55.5" customHeight="1">
      <c r="A87" s="39"/>
      <c r="B87" s="40"/>
      <c r="C87" s="213" t="s">
        <v>80</v>
      </c>
      <c r="D87" s="213" t="s">
        <v>256</v>
      </c>
      <c r="E87" s="214" t="s">
        <v>1244</v>
      </c>
      <c r="F87" s="215" t="s">
        <v>1245</v>
      </c>
      <c r="G87" s="216" t="s">
        <v>259</v>
      </c>
      <c r="H87" s="217">
        <v>110</v>
      </c>
      <c r="I87" s="218"/>
      <c r="J87" s="219">
        <f>ROUND(I87*H87,2)</f>
        <v>0</v>
      </c>
      <c r="K87" s="215" t="s">
        <v>260</v>
      </c>
      <c r="L87" s="45"/>
      <c r="M87" s="220" t="s">
        <v>19</v>
      </c>
      <c r="N87" s="221" t="s">
        <v>42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261</v>
      </c>
      <c r="AT87" s="224" t="s">
        <v>256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1894</v>
      </c>
    </row>
    <row r="88" s="2" customFormat="1" ht="49.05" customHeight="1">
      <c r="A88" s="39"/>
      <c r="B88" s="40"/>
      <c r="C88" s="213" t="s">
        <v>268</v>
      </c>
      <c r="D88" s="213" t="s">
        <v>256</v>
      </c>
      <c r="E88" s="214" t="s">
        <v>554</v>
      </c>
      <c r="F88" s="215" t="s">
        <v>555</v>
      </c>
      <c r="G88" s="216" t="s">
        <v>259</v>
      </c>
      <c r="H88" s="217">
        <v>18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1895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1896</v>
      </c>
      <c r="G89" s="227"/>
      <c r="H89" s="231">
        <v>12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71</v>
      </c>
      <c r="AY89" s="237" t="s">
        <v>253</v>
      </c>
    </row>
    <row r="90" s="13" customFormat="1">
      <c r="A90" s="13"/>
      <c r="B90" s="226"/>
      <c r="C90" s="227"/>
      <c r="D90" s="228" t="s">
        <v>263</v>
      </c>
      <c r="E90" s="229" t="s">
        <v>19</v>
      </c>
      <c r="F90" s="230" t="s">
        <v>1897</v>
      </c>
      <c r="G90" s="227"/>
      <c r="H90" s="231">
        <v>6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263</v>
      </c>
      <c r="AU90" s="237" t="s">
        <v>71</v>
      </c>
      <c r="AV90" s="13" t="s">
        <v>80</v>
      </c>
      <c r="AW90" s="13" t="s">
        <v>32</v>
      </c>
      <c r="AX90" s="13" t="s">
        <v>71</v>
      </c>
      <c r="AY90" s="237" t="s">
        <v>253</v>
      </c>
    </row>
    <row r="91" s="15" customFormat="1">
      <c r="A91" s="15"/>
      <c r="B91" s="259"/>
      <c r="C91" s="260"/>
      <c r="D91" s="228" t="s">
        <v>263</v>
      </c>
      <c r="E91" s="261" t="s">
        <v>19</v>
      </c>
      <c r="F91" s="262" t="s">
        <v>344</v>
      </c>
      <c r="G91" s="260"/>
      <c r="H91" s="263">
        <v>18</v>
      </c>
      <c r="I91" s="264"/>
      <c r="J91" s="260"/>
      <c r="K91" s="260"/>
      <c r="L91" s="265"/>
      <c r="M91" s="266"/>
      <c r="N91" s="267"/>
      <c r="O91" s="267"/>
      <c r="P91" s="267"/>
      <c r="Q91" s="267"/>
      <c r="R91" s="267"/>
      <c r="S91" s="267"/>
      <c r="T91" s="268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9" t="s">
        <v>263</v>
      </c>
      <c r="AU91" s="269" t="s">
        <v>71</v>
      </c>
      <c r="AV91" s="15" t="s">
        <v>261</v>
      </c>
      <c r="AW91" s="15" t="s">
        <v>32</v>
      </c>
      <c r="AX91" s="15" t="s">
        <v>78</v>
      </c>
      <c r="AY91" s="269" t="s">
        <v>253</v>
      </c>
    </row>
    <row r="92" s="2" customFormat="1" ht="16.5" customHeight="1">
      <c r="A92" s="39"/>
      <c r="B92" s="40"/>
      <c r="C92" s="238" t="s">
        <v>261</v>
      </c>
      <c r="D92" s="238" t="s">
        <v>273</v>
      </c>
      <c r="E92" s="239" t="s">
        <v>562</v>
      </c>
      <c r="F92" s="240" t="s">
        <v>563</v>
      </c>
      <c r="G92" s="241" t="s">
        <v>259</v>
      </c>
      <c r="H92" s="242">
        <v>12</v>
      </c>
      <c r="I92" s="243"/>
      <c r="J92" s="244">
        <f>ROUND(I92*H92,2)</f>
        <v>0</v>
      </c>
      <c r="K92" s="240" t="s">
        <v>260</v>
      </c>
      <c r="L92" s="245"/>
      <c r="M92" s="246" t="s">
        <v>19</v>
      </c>
      <c r="N92" s="247" t="s">
        <v>42</v>
      </c>
      <c r="O92" s="85"/>
      <c r="P92" s="222">
        <f>O92*H92</f>
        <v>0</v>
      </c>
      <c r="Q92" s="222">
        <v>0.064979999999999996</v>
      </c>
      <c r="R92" s="222">
        <f>Q92*H92</f>
        <v>0.77976000000000001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276</v>
      </c>
      <c r="AT92" s="224" t="s">
        <v>273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1898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1899</v>
      </c>
      <c r="G93" s="227"/>
      <c r="H93" s="231">
        <v>12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16.5" customHeight="1">
      <c r="A94" s="39"/>
      <c r="B94" s="40"/>
      <c r="C94" s="238" t="s">
        <v>254</v>
      </c>
      <c r="D94" s="238" t="s">
        <v>273</v>
      </c>
      <c r="E94" s="239" t="s">
        <v>747</v>
      </c>
      <c r="F94" s="240" t="s">
        <v>748</v>
      </c>
      <c r="G94" s="241" t="s">
        <v>259</v>
      </c>
      <c r="H94" s="242">
        <v>6</v>
      </c>
      <c r="I94" s="243"/>
      <c r="J94" s="244">
        <f>ROUND(I94*H94,2)</f>
        <v>0</v>
      </c>
      <c r="K94" s="240" t="s">
        <v>260</v>
      </c>
      <c r="L94" s="245"/>
      <c r="M94" s="246" t="s">
        <v>19</v>
      </c>
      <c r="N94" s="247" t="s">
        <v>42</v>
      </c>
      <c r="O94" s="85"/>
      <c r="P94" s="222">
        <f>O94*H94</f>
        <v>0</v>
      </c>
      <c r="Q94" s="222">
        <v>0.064979999999999996</v>
      </c>
      <c r="R94" s="222">
        <f>Q94*H94</f>
        <v>0.38988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276</v>
      </c>
      <c r="AT94" s="224" t="s">
        <v>273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1900</v>
      </c>
    </row>
    <row r="95" s="2" customFormat="1" ht="44.25" customHeight="1">
      <c r="A95" s="39"/>
      <c r="B95" s="40"/>
      <c r="C95" s="213" t="s">
        <v>281</v>
      </c>
      <c r="D95" s="213" t="s">
        <v>256</v>
      </c>
      <c r="E95" s="214" t="s">
        <v>1655</v>
      </c>
      <c r="F95" s="215" t="s">
        <v>1656</v>
      </c>
      <c r="G95" s="216" t="s">
        <v>845</v>
      </c>
      <c r="H95" s="217">
        <v>3150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1901</v>
      </c>
    </row>
    <row r="96" s="13" customFormat="1">
      <c r="A96" s="13"/>
      <c r="B96" s="226"/>
      <c r="C96" s="227"/>
      <c r="D96" s="228" t="s">
        <v>263</v>
      </c>
      <c r="E96" s="229" t="s">
        <v>19</v>
      </c>
      <c r="F96" s="230" t="s">
        <v>1902</v>
      </c>
      <c r="G96" s="227"/>
      <c r="H96" s="231">
        <v>670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263</v>
      </c>
      <c r="AU96" s="237" t="s">
        <v>71</v>
      </c>
      <c r="AV96" s="13" t="s">
        <v>80</v>
      </c>
      <c r="AW96" s="13" t="s">
        <v>32</v>
      </c>
      <c r="AX96" s="13" t="s">
        <v>71</v>
      </c>
      <c r="AY96" s="237" t="s">
        <v>253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1903</v>
      </c>
      <c r="G97" s="227"/>
      <c r="H97" s="231">
        <v>2480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71</v>
      </c>
      <c r="AY97" s="237" t="s">
        <v>253</v>
      </c>
    </row>
    <row r="98" s="15" customFormat="1">
      <c r="A98" s="15"/>
      <c r="B98" s="259"/>
      <c r="C98" s="260"/>
      <c r="D98" s="228" t="s">
        <v>263</v>
      </c>
      <c r="E98" s="261" t="s">
        <v>19</v>
      </c>
      <c r="F98" s="262" t="s">
        <v>344</v>
      </c>
      <c r="G98" s="260"/>
      <c r="H98" s="263">
        <v>3150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9" t="s">
        <v>263</v>
      </c>
      <c r="AU98" s="269" t="s">
        <v>71</v>
      </c>
      <c r="AV98" s="15" t="s">
        <v>261</v>
      </c>
      <c r="AW98" s="15" t="s">
        <v>32</v>
      </c>
      <c r="AX98" s="15" t="s">
        <v>78</v>
      </c>
      <c r="AY98" s="269" t="s">
        <v>253</v>
      </c>
    </row>
    <row r="99" s="2" customFormat="1" ht="16.5" customHeight="1">
      <c r="A99" s="39"/>
      <c r="B99" s="40"/>
      <c r="C99" s="238" t="s">
        <v>285</v>
      </c>
      <c r="D99" s="238" t="s">
        <v>273</v>
      </c>
      <c r="E99" s="239" t="s">
        <v>282</v>
      </c>
      <c r="F99" s="240" t="s">
        <v>283</v>
      </c>
      <c r="G99" s="241" t="s">
        <v>271</v>
      </c>
      <c r="H99" s="242">
        <v>6300</v>
      </c>
      <c r="I99" s="243"/>
      <c r="J99" s="244">
        <f>ROUND(I99*H99,2)</f>
        <v>0</v>
      </c>
      <c r="K99" s="240" t="s">
        <v>260</v>
      </c>
      <c r="L99" s="245"/>
      <c r="M99" s="246" t="s">
        <v>19</v>
      </c>
      <c r="N99" s="247" t="s">
        <v>42</v>
      </c>
      <c r="O99" s="85"/>
      <c r="P99" s="222">
        <f>O99*H99</f>
        <v>0</v>
      </c>
      <c r="Q99" s="222">
        <v>0.00123</v>
      </c>
      <c r="R99" s="222">
        <f>Q99*H99</f>
        <v>7.7489999999999997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276</v>
      </c>
      <c r="AT99" s="224" t="s">
        <v>273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1904</v>
      </c>
    </row>
    <row r="100" s="13" customFormat="1">
      <c r="A100" s="13"/>
      <c r="B100" s="226"/>
      <c r="C100" s="227"/>
      <c r="D100" s="228" t="s">
        <v>263</v>
      </c>
      <c r="E100" s="229" t="s">
        <v>19</v>
      </c>
      <c r="F100" s="230" t="s">
        <v>1905</v>
      </c>
      <c r="G100" s="227"/>
      <c r="H100" s="231">
        <v>6300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263</v>
      </c>
      <c r="AU100" s="237" t="s">
        <v>71</v>
      </c>
      <c r="AV100" s="13" t="s">
        <v>80</v>
      </c>
      <c r="AW100" s="13" t="s">
        <v>32</v>
      </c>
      <c r="AX100" s="13" t="s">
        <v>78</v>
      </c>
      <c r="AY100" s="237" t="s">
        <v>253</v>
      </c>
    </row>
    <row r="101" s="2" customFormat="1" ht="16.5" customHeight="1">
      <c r="A101" s="39"/>
      <c r="B101" s="40"/>
      <c r="C101" s="238" t="s">
        <v>276</v>
      </c>
      <c r="D101" s="238" t="s">
        <v>273</v>
      </c>
      <c r="E101" s="239" t="s">
        <v>274</v>
      </c>
      <c r="F101" s="240" t="s">
        <v>275</v>
      </c>
      <c r="G101" s="241" t="s">
        <v>271</v>
      </c>
      <c r="H101" s="242">
        <v>3150</v>
      </c>
      <c r="I101" s="243"/>
      <c r="J101" s="244">
        <f>ROUND(I101*H101,2)</f>
        <v>0</v>
      </c>
      <c r="K101" s="240" t="s">
        <v>260</v>
      </c>
      <c r="L101" s="245"/>
      <c r="M101" s="246" t="s">
        <v>19</v>
      </c>
      <c r="N101" s="247" t="s">
        <v>42</v>
      </c>
      <c r="O101" s="85"/>
      <c r="P101" s="222">
        <f>O101*H101</f>
        <v>0</v>
      </c>
      <c r="Q101" s="222">
        <v>0.00021000000000000001</v>
      </c>
      <c r="R101" s="222">
        <f>Q101*H101</f>
        <v>0.66149999999999998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276</v>
      </c>
      <c r="AT101" s="224" t="s">
        <v>273</v>
      </c>
      <c r="AU101" s="224" t="s">
        <v>71</v>
      </c>
      <c r="AY101" s="18" t="s">
        <v>253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261</v>
      </c>
      <c r="BM101" s="224" t="s">
        <v>1906</v>
      </c>
    </row>
    <row r="102" s="13" customFormat="1">
      <c r="A102" s="13"/>
      <c r="B102" s="226"/>
      <c r="C102" s="227"/>
      <c r="D102" s="228" t="s">
        <v>263</v>
      </c>
      <c r="E102" s="229" t="s">
        <v>19</v>
      </c>
      <c r="F102" s="230" t="s">
        <v>1907</v>
      </c>
      <c r="G102" s="227"/>
      <c r="H102" s="231">
        <v>3150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263</v>
      </c>
      <c r="AU102" s="237" t="s">
        <v>71</v>
      </c>
      <c r="AV102" s="13" t="s">
        <v>80</v>
      </c>
      <c r="AW102" s="13" t="s">
        <v>32</v>
      </c>
      <c r="AX102" s="13" t="s">
        <v>78</v>
      </c>
      <c r="AY102" s="237" t="s">
        <v>253</v>
      </c>
    </row>
    <row r="103" s="2" customFormat="1" ht="55.5" customHeight="1">
      <c r="A103" s="39"/>
      <c r="B103" s="40"/>
      <c r="C103" s="213" t="s">
        <v>293</v>
      </c>
      <c r="D103" s="213" t="s">
        <v>256</v>
      </c>
      <c r="E103" s="214" t="s">
        <v>286</v>
      </c>
      <c r="F103" s="215" t="s">
        <v>287</v>
      </c>
      <c r="G103" s="216" t="s">
        <v>288</v>
      </c>
      <c r="H103" s="217">
        <v>65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1908</v>
      </c>
    </row>
    <row r="104" s="2" customFormat="1" ht="49.05" customHeight="1">
      <c r="A104" s="39"/>
      <c r="B104" s="40"/>
      <c r="C104" s="213" t="s">
        <v>224</v>
      </c>
      <c r="D104" s="213" t="s">
        <v>256</v>
      </c>
      <c r="E104" s="214" t="s">
        <v>303</v>
      </c>
      <c r="F104" s="215" t="s">
        <v>304</v>
      </c>
      <c r="G104" s="216" t="s">
        <v>288</v>
      </c>
      <c r="H104" s="217">
        <v>8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1909</v>
      </c>
    </row>
    <row r="105" s="13" customFormat="1">
      <c r="A105" s="13"/>
      <c r="B105" s="226"/>
      <c r="C105" s="227"/>
      <c r="D105" s="228" t="s">
        <v>263</v>
      </c>
      <c r="E105" s="229" t="s">
        <v>19</v>
      </c>
      <c r="F105" s="230" t="s">
        <v>1910</v>
      </c>
      <c r="G105" s="227"/>
      <c r="H105" s="231">
        <v>8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263</v>
      </c>
      <c r="AU105" s="237" t="s">
        <v>71</v>
      </c>
      <c r="AV105" s="13" t="s">
        <v>80</v>
      </c>
      <c r="AW105" s="13" t="s">
        <v>32</v>
      </c>
      <c r="AX105" s="13" t="s">
        <v>78</v>
      </c>
      <c r="AY105" s="237" t="s">
        <v>253</v>
      </c>
    </row>
    <row r="106" s="2" customFormat="1" ht="37.8" customHeight="1">
      <c r="A106" s="39"/>
      <c r="B106" s="40"/>
      <c r="C106" s="213" t="s">
        <v>302</v>
      </c>
      <c r="D106" s="213" t="s">
        <v>256</v>
      </c>
      <c r="E106" s="214" t="s">
        <v>297</v>
      </c>
      <c r="F106" s="215" t="s">
        <v>298</v>
      </c>
      <c r="G106" s="216" t="s">
        <v>259</v>
      </c>
      <c r="H106" s="217">
        <v>1335</v>
      </c>
      <c r="I106" s="218"/>
      <c r="J106" s="219">
        <f>ROUND(I106*H106,2)</f>
        <v>0</v>
      </c>
      <c r="K106" s="215" t="s">
        <v>299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1911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1912</v>
      </c>
      <c r="G107" s="227"/>
      <c r="H107" s="231">
        <v>1335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62.7" customHeight="1">
      <c r="A108" s="39"/>
      <c r="B108" s="40"/>
      <c r="C108" s="213" t="s">
        <v>306</v>
      </c>
      <c r="D108" s="213" t="s">
        <v>256</v>
      </c>
      <c r="E108" s="214" t="s">
        <v>1769</v>
      </c>
      <c r="F108" s="215" t="s">
        <v>1770</v>
      </c>
      <c r="G108" s="216" t="s">
        <v>326</v>
      </c>
      <c r="H108" s="217">
        <v>1.135</v>
      </c>
      <c r="I108" s="218"/>
      <c r="J108" s="219">
        <f>ROUND(I108*H108,2)</f>
        <v>0</v>
      </c>
      <c r="K108" s="215" t="s">
        <v>260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261</v>
      </c>
      <c r="AT108" s="224" t="s">
        <v>256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1913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1914</v>
      </c>
      <c r="G109" s="227"/>
      <c r="H109" s="231">
        <v>0.46899999999999997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3" customFormat="1">
      <c r="A110" s="13"/>
      <c r="B110" s="226"/>
      <c r="C110" s="227"/>
      <c r="D110" s="228" t="s">
        <v>263</v>
      </c>
      <c r="E110" s="229" t="s">
        <v>19</v>
      </c>
      <c r="F110" s="230" t="s">
        <v>1915</v>
      </c>
      <c r="G110" s="227"/>
      <c r="H110" s="231">
        <v>0.66600000000000004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263</v>
      </c>
      <c r="AU110" s="237" t="s">
        <v>71</v>
      </c>
      <c r="AV110" s="13" t="s">
        <v>80</v>
      </c>
      <c r="AW110" s="13" t="s">
        <v>32</v>
      </c>
      <c r="AX110" s="13" t="s">
        <v>71</v>
      </c>
      <c r="AY110" s="237" t="s">
        <v>253</v>
      </c>
    </row>
    <row r="111" s="15" customFormat="1">
      <c r="A111" s="15"/>
      <c r="B111" s="259"/>
      <c r="C111" s="260"/>
      <c r="D111" s="228" t="s">
        <v>263</v>
      </c>
      <c r="E111" s="261" t="s">
        <v>19</v>
      </c>
      <c r="F111" s="262" t="s">
        <v>344</v>
      </c>
      <c r="G111" s="260"/>
      <c r="H111" s="263">
        <v>1.135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263</v>
      </c>
      <c r="AU111" s="269" t="s">
        <v>71</v>
      </c>
      <c r="AV111" s="15" t="s">
        <v>261</v>
      </c>
      <c r="AW111" s="15" t="s">
        <v>32</v>
      </c>
      <c r="AX111" s="15" t="s">
        <v>78</v>
      </c>
      <c r="AY111" s="269" t="s">
        <v>253</v>
      </c>
    </row>
    <row r="112" s="2" customFormat="1" ht="37.8" customHeight="1">
      <c r="A112" s="39"/>
      <c r="B112" s="40"/>
      <c r="C112" s="213" t="s">
        <v>310</v>
      </c>
      <c r="D112" s="213" t="s">
        <v>256</v>
      </c>
      <c r="E112" s="214" t="s">
        <v>1615</v>
      </c>
      <c r="F112" s="215" t="s">
        <v>1616</v>
      </c>
      <c r="G112" s="216" t="s">
        <v>486</v>
      </c>
      <c r="H112" s="217">
        <v>132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1916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1917</v>
      </c>
      <c r="G113" s="227"/>
      <c r="H113" s="231">
        <v>132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78</v>
      </c>
      <c r="AY113" s="237" t="s">
        <v>253</v>
      </c>
    </row>
    <row r="114" s="2" customFormat="1" ht="16.5" customHeight="1">
      <c r="A114" s="39"/>
      <c r="B114" s="40"/>
      <c r="C114" s="238" t="s">
        <v>315</v>
      </c>
      <c r="D114" s="238" t="s">
        <v>273</v>
      </c>
      <c r="E114" s="239" t="s">
        <v>491</v>
      </c>
      <c r="F114" s="240" t="s">
        <v>492</v>
      </c>
      <c r="G114" s="241" t="s">
        <v>332</v>
      </c>
      <c r="H114" s="242">
        <v>198</v>
      </c>
      <c r="I114" s="243"/>
      <c r="J114" s="244">
        <f>ROUND(I114*H114,2)</f>
        <v>0</v>
      </c>
      <c r="K114" s="240" t="s">
        <v>260</v>
      </c>
      <c r="L114" s="245"/>
      <c r="M114" s="246" t="s">
        <v>19</v>
      </c>
      <c r="N114" s="247" t="s">
        <v>42</v>
      </c>
      <c r="O114" s="85"/>
      <c r="P114" s="222">
        <f>O114*H114</f>
        <v>0</v>
      </c>
      <c r="Q114" s="222">
        <v>1</v>
      </c>
      <c r="R114" s="222">
        <f>Q114*H114</f>
        <v>198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276</v>
      </c>
      <c r="AT114" s="224" t="s">
        <v>273</v>
      </c>
      <c r="AU114" s="224" t="s">
        <v>71</v>
      </c>
      <c r="AY114" s="18" t="s">
        <v>253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261</v>
      </c>
      <c r="BM114" s="224" t="s">
        <v>1918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1620</v>
      </c>
      <c r="G115" s="227"/>
      <c r="H115" s="231">
        <v>198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55.5" customHeight="1">
      <c r="A116" s="39"/>
      <c r="B116" s="40"/>
      <c r="C116" s="213" t="s">
        <v>8</v>
      </c>
      <c r="D116" s="213" t="s">
        <v>256</v>
      </c>
      <c r="E116" s="214" t="s">
        <v>354</v>
      </c>
      <c r="F116" s="215" t="s">
        <v>355</v>
      </c>
      <c r="G116" s="216" t="s">
        <v>332</v>
      </c>
      <c r="H116" s="217">
        <v>205.749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261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1919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1920</v>
      </c>
      <c r="G117" s="227"/>
      <c r="H117" s="231">
        <v>7.7489999999999997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1921</v>
      </c>
      <c r="G118" s="227"/>
      <c r="H118" s="231">
        <v>198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5" customFormat="1">
      <c r="A119" s="15"/>
      <c r="B119" s="259"/>
      <c r="C119" s="260"/>
      <c r="D119" s="228" t="s">
        <v>263</v>
      </c>
      <c r="E119" s="261" t="s">
        <v>19</v>
      </c>
      <c r="F119" s="262" t="s">
        <v>344</v>
      </c>
      <c r="G119" s="260"/>
      <c r="H119" s="263">
        <v>205.749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263</v>
      </c>
      <c r="AU119" s="269" t="s">
        <v>71</v>
      </c>
      <c r="AV119" s="15" t="s">
        <v>261</v>
      </c>
      <c r="AW119" s="15" t="s">
        <v>32</v>
      </c>
      <c r="AX119" s="15" t="s">
        <v>78</v>
      </c>
      <c r="AY119" s="269" t="s">
        <v>253</v>
      </c>
    </row>
    <row r="120" s="2" customFormat="1" ht="55.5" customHeight="1">
      <c r="A120" s="39"/>
      <c r="B120" s="40"/>
      <c r="C120" s="213" t="s">
        <v>323</v>
      </c>
      <c r="D120" s="213" t="s">
        <v>256</v>
      </c>
      <c r="E120" s="214" t="s">
        <v>1777</v>
      </c>
      <c r="F120" s="215" t="s">
        <v>1778</v>
      </c>
      <c r="G120" s="216" t="s">
        <v>259</v>
      </c>
      <c r="H120" s="217">
        <v>100</v>
      </c>
      <c r="I120" s="218"/>
      <c r="J120" s="219">
        <f>ROUND(I120*H120,2)</f>
        <v>0</v>
      </c>
      <c r="K120" s="215" t="s">
        <v>260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261</v>
      </c>
      <c r="AT120" s="224" t="s">
        <v>256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1922</v>
      </c>
    </row>
    <row r="121" s="2" customFormat="1" ht="44.25" customHeight="1">
      <c r="A121" s="39"/>
      <c r="B121" s="40"/>
      <c r="C121" s="213" t="s">
        <v>329</v>
      </c>
      <c r="D121" s="213" t="s">
        <v>256</v>
      </c>
      <c r="E121" s="214" t="s">
        <v>337</v>
      </c>
      <c r="F121" s="215" t="s">
        <v>338</v>
      </c>
      <c r="G121" s="216" t="s">
        <v>332</v>
      </c>
      <c r="H121" s="217">
        <v>2.0800000000000001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1923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1924</v>
      </c>
      <c r="G122" s="227"/>
      <c r="H122" s="231">
        <v>1.04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71</v>
      </c>
      <c r="AY122" s="237" t="s">
        <v>253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1925</v>
      </c>
      <c r="G123" s="227"/>
      <c r="H123" s="231">
        <v>1.04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71</v>
      </c>
      <c r="AY123" s="237" t="s">
        <v>253</v>
      </c>
    </row>
    <row r="124" s="15" customFormat="1">
      <c r="A124" s="15"/>
      <c r="B124" s="259"/>
      <c r="C124" s="260"/>
      <c r="D124" s="228" t="s">
        <v>263</v>
      </c>
      <c r="E124" s="261" t="s">
        <v>19</v>
      </c>
      <c r="F124" s="262" t="s">
        <v>344</v>
      </c>
      <c r="G124" s="260"/>
      <c r="H124" s="263">
        <v>2.0800000000000001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263</v>
      </c>
      <c r="AU124" s="269" t="s">
        <v>71</v>
      </c>
      <c r="AV124" s="15" t="s">
        <v>261</v>
      </c>
      <c r="AW124" s="15" t="s">
        <v>32</v>
      </c>
      <c r="AX124" s="15" t="s">
        <v>78</v>
      </c>
      <c r="AY124" s="269" t="s">
        <v>253</v>
      </c>
    </row>
    <row r="125" s="2" customFormat="1" ht="78" customHeight="1">
      <c r="A125" s="39"/>
      <c r="B125" s="40"/>
      <c r="C125" s="213" t="s">
        <v>336</v>
      </c>
      <c r="D125" s="213" t="s">
        <v>256</v>
      </c>
      <c r="E125" s="214" t="s">
        <v>602</v>
      </c>
      <c r="F125" s="215" t="s">
        <v>603</v>
      </c>
      <c r="G125" s="216" t="s">
        <v>332</v>
      </c>
      <c r="H125" s="217">
        <v>1.1699999999999999</v>
      </c>
      <c r="I125" s="218"/>
      <c r="J125" s="219">
        <f>ROUND(I125*H125,2)</f>
        <v>0</v>
      </c>
      <c r="K125" s="215" t="s">
        <v>260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261</v>
      </c>
      <c r="AT125" s="224" t="s">
        <v>256</v>
      </c>
      <c r="AU125" s="224" t="s">
        <v>71</v>
      </c>
      <c r="AY125" s="18" t="s">
        <v>253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261</v>
      </c>
      <c r="BM125" s="224" t="s">
        <v>1926</v>
      </c>
    </row>
    <row r="126" s="13" customFormat="1">
      <c r="A126" s="13"/>
      <c r="B126" s="226"/>
      <c r="C126" s="227"/>
      <c r="D126" s="228" t="s">
        <v>263</v>
      </c>
      <c r="E126" s="229" t="s">
        <v>19</v>
      </c>
      <c r="F126" s="230" t="s">
        <v>1927</v>
      </c>
      <c r="G126" s="227"/>
      <c r="H126" s="231">
        <v>1.1699999999999999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263</v>
      </c>
      <c r="AU126" s="237" t="s">
        <v>71</v>
      </c>
      <c r="AV126" s="13" t="s">
        <v>80</v>
      </c>
      <c r="AW126" s="13" t="s">
        <v>32</v>
      </c>
      <c r="AX126" s="13" t="s">
        <v>78</v>
      </c>
      <c r="AY126" s="237" t="s">
        <v>253</v>
      </c>
    </row>
    <row r="127" s="2" customFormat="1" ht="62.7" customHeight="1">
      <c r="A127" s="39"/>
      <c r="B127" s="40"/>
      <c r="C127" s="213" t="s">
        <v>345</v>
      </c>
      <c r="D127" s="213" t="s">
        <v>256</v>
      </c>
      <c r="E127" s="214" t="s">
        <v>351</v>
      </c>
      <c r="F127" s="215" t="s">
        <v>352</v>
      </c>
      <c r="G127" s="216" t="s">
        <v>332</v>
      </c>
      <c r="H127" s="217">
        <v>2.0800000000000001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1928</v>
      </c>
    </row>
    <row r="128" s="13" customFormat="1">
      <c r="A128" s="13"/>
      <c r="B128" s="226"/>
      <c r="C128" s="227"/>
      <c r="D128" s="228" t="s">
        <v>263</v>
      </c>
      <c r="E128" s="229" t="s">
        <v>19</v>
      </c>
      <c r="F128" s="230" t="s">
        <v>1924</v>
      </c>
      <c r="G128" s="227"/>
      <c r="H128" s="231">
        <v>1.04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263</v>
      </c>
      <c r="AU128" s="237" t="s">
        <v>71</v>
      </c>
      <c r="AV128" s="13" t="s">
        <v>80</v>
      </c>
      <c r="AW128" s="13" t="s">
        <v>32</v>
      </c>
      <c r="AX128" s="13" t="s">
        <v>71</v>
      </c>
      <c r="AY128" s="237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1925</v>
      </c>
      <c r="G129" s="227"/>
      <c r="H129" s="231">
        <v>1.04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71</v>
      </c>
      <c r="AY129" s="237" t="s">
        <v>253</v>
      </c>
    </row>
    <row r="130" s="15" customFormat="1">
      <c r="A130" s="15"/>
      <c r="B130" s="259"/>
      <c r="C130" s="260"/>
      <c r="D130" s="228" t="s">
        <v>263</v>
      </c>
      <c r="E130" s="261" t="s">
        <v>19</v>
      </c>
      <c r="F130" s="262" t="s">
        <v>344</v>
      </c>
      <c r="G130" s="260"/>
      <c r="H130" s="263">
        <v>2.0800000000000001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263</v>
      </c>
      <c r="AU130" s="269" t="s">
        <v>71</v>
      </c>
      <c r="AV130" s="15" t="s">
        <v>261</v>
      </c>
      <c r="AW130" s="15" t="s">
        <v>32</v>
      </c>
      <c r="AX130" s="15" t="s">
        <v>78</v>
      </c>
      <c r="AY130" s="269" t="s">
        <v>253</v>
      </c>
    </row>
    <row r="131" s="2" customFormat="1" ht="55.5" customHeight="1">
      <c r="A131" s="39"/>
      <c r="B131" s="40"/>
      <c r="C131" s="213" t="s">
        <v>350</v>
      </c>
      <c r="D131" s="213" t="s">
        <v>256</v>
      </c>
      <c r="E131" s="214" t="s">
        <v>360</v>
      </c>
      <c r="F131" s="215" t="s">
        <v>361</v>
      </c>
      <c r="G131" s="216" t="s">
        <v>332</v>
      </c>
      <c r="H131" s="217">
        <v>0.66200000000000003</v>
      </c>
      <c r="I131" s="218"/>
      <c r="J131" s="219">
        <f>ROUND(I131*H131,2)</f>
        <v>0</v>
      </c>
      <c r="K131" s="215" t="s">
        <v>260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261</v>
      </c>
      <c r="AT131" s="224" t="s">
        <v>256</v>
      </c>
      <c r="AU131" s="224" t="s">
        <v>71</v>
      </c>
      <c r="AY131" s="18" t="s">
        <v>253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261</v>
      </c>
      <c r="BM131" s="224" t="s">
        <v>1929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1930</v>
      </c>
      <c r="G132" s="227"/>
      <c r="H132" s="231">
        <v>0.66200000000000003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78</v>
      </c>
      <c r="AY132" s="237" t="s">
        <v>253</v>
      </c>
    </row>
    <row r="133" s="2" customFormat="1" ht="49.05" customHeight="1">
      <c r="A133" s="39"/>
      <c r="B133" s="40"/>
      <c r="C133" s="213" t="s">
        <v>7</v>
      </c>
      <c r="D133" s="213" t="s">
        <v>256</v>
      </c>
      <c r="E133" s="214" t="s">
        <v>366</v>
      </c>
      <c r="F133" s="215" t="s">
        <v>367</v>
      </c>
      <c r="G133" s="216" t="s">
        <v>332</v>
      </c>
      <c r="H133" s="217">
        <v>0.66200000000000003</v>
      </c>
      <c r="I133" s="218"/>
      <c r="J133" s="219">
        <f>ROUND(I133*H133,2)</f>
        <v>0</v>
      </c>
      <c r="K133" s="215" t="s">
        <v>260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261</v>
      </c>
      <c r="AT133" s="224" t="s">
        <v>256</v>
      </c>
      <c r="AU133" s="224" t="s">
        <v>71</v>
      </c>
      <c r="AY133" s="18" t="s">
        <v>253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261</v>
      </c>
      <c r="BM133" s="224" t="s">
        <v>1931</v>
      </c>
    </row>
    <row r="134" s="2" customFormat="1" ht="78" customHeight="1">
      <c r="A134" s="39"/>
      <c r="B134" s="40"/>
      <c r="C134" s="213" t="s">
        <v>359</v>
      </c>
      <c r="D134" s="213" t="s">
        <v>256</v>
      </c>
      <c r="E134" s="214" t="s">
        <v>370</v>
      </c>
      <c r="F134" s="215" t="s">
        <v>371</v>
      </c>
      <c r="G134" s="216" t="s">
        <v>332</v>
      </c>
      <c r="H134" s="217">
        <v>8.4109999999999996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1932</v>
      </c>
    </row>
    <row r="135" s="14" customFormat="1">
      <c r="A135" s="14"/>
      <c r="B135" s="249"/>
      <c r="C135" s="250"/>
      <c r="D135" s="228" t="s">
        <v>263</v>
      </c>
      <c r="E135" s="251" t="s">
        <v>19</v>
      </c>
      <c r="F135" s="252" t="s">
        <v>373</v>
      </c>
      <c r="G135" s="250"/>
      <c r="H135" s="251" t="s">
        <v>19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263</v>
      </c>
      <c r="AU135" s="258" t="s">
        <v>71</v>
      </c>
      <c r="AV135" s="14" t="s">
        <v>78</v>
      </c>
      <c r="AW135" s="14" t="s">
        <v>32</v>
      </c>
      <c r="AX135" s="14" t="s">
        <v>71</v>
      </c>
      <c r="AY135" s="258" t="s">
        <v>253</v>
      </c>
    </row>
    <row r="136" s="13" customFormat="1">
      <c r="A136" s="13"/>
      <c r="B136" s="226"/>
      <c r="C136" s="227"/>
      <c r="D136" s="228" t="s">
        <v>263</v>
      </c>
      <c r="E136" s="229" t="s">
        <v>19</v>
      </c>
      <c r="F136" s="230" t="s">
        <v>1933</v>
      </c>
      <c r="G136" s="227"/>
      <c r="H136" s="231">
        <v>8.4109999999999996</v>
      </c>
      <c r="I136" s="232"/>
      <c r="J136" s="227"/>
      <c r="K136" s="227"/>
      <c r="L136" s="233"/>
      <c r="M136" s="270"/>
      <c r="N136" s="271"/>
      <c r="O136" s="271"/>
      <c r="P136" s="271"/>
      <c r="Q136" s="271"/>
      <c r="R136" s="271"/>
      <c r="S136" s="271"/>
      <c r="T136" s="27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263</v>
      </c>
      <c r="AU136" s="237" t="s">
        <v>71</v>
      </c>
      <c r="AV136" s="13" t="s">
        <v>80</v>
      </c>
      <c r="AW136" s="13" t="s">
        <v>32</v>
      </c>
      <c r="AX136" s="13" t="s">
        <v>78</v>
      </c>
      <c r="AY136" s="237" t="s">
        <v>253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eUlD6NcZuKSLtUnQiG3v8mcNpPPIRZCU+4kmv/t7Uj6iJwaAL4OrW7HhOkWjXB8JqonPukDV8/cYfBliMw4Keg==" hashValue="b6vKdWun8MpHmUHHmTd/YNHWGm+8nRvdvcMYrwOK9zk47xirZNFHoZ5VcCEGhl/LGYvlODY3jI5gU6OvrKFLjA==" algorithmName="SHA-512" password="CC35"/>
  <autoFilter ref="C84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1934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ROUND((SUM(BE85:BE129)),  2)</f>
        <v>0</v>
      </c>
      <c r="G35" s="39"/>
      <c r="H35" s="39"/>
      <c r="I35" s="158">
        <v>0.20999999999999999</v>
      </c>
      <c r="J35" s="157">
        <f>ROUND(((SUM(BE85:BE129))*I35),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ROUND((SUM(BF85:BF129)),  2)</f>
        <v>0</v>
      </c>
      <c r="G36" s="39"/>
      <c r="H36" s="39"/>
      <c r="I36" s="158">
        <v>0.14999999999999999</v>
      </c>
      <c r="J36" s="157">
        <f>ROUND(((SUM(BF85:BF129))*I36),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1934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07.1 - SO 07.1 - Františkov n. Pl. 3. SK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1934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07.1 - SO 07.1 - Františkov n. Pl. 3. SK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SUM(P86:P129)</f>
        <v>0</v>
      </c>
      <c r="Q85" s="97"/>
      <c r="R85" s="194">
        <f>SUM(R86:R129)</f>
        <v>243.44760000000002</v>
      </c>
      <c r="S85" s="97"/>
      <c r="T85" s="195">
        <f>SUM(T86:T129)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SUM(BK86:BK129)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1936</v>
      </c>
      <c r="F86" s="215" t="s">
        <v>1937</v>
      </c>
      <c r="G86" s="216" t="s">
        <v>271</v>
      </c>
      <c r="H86" s="217">
        <v>36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1938</v>
      </c>
    </row>
    <row r="87" s="2" customFormat="1" ht="16.5" customHeight="1">
      <c r="A87" s="39"/>
      <c r="B87" s="40"/>
      <c r="C87" s="238" t="s">
        <v>80</v>
      </c>
      <c r="D87" s="273" t="s">
        <v>273</v>
      </c>
      <c r="E87" s="239" t="s">
        <v>1939</v>
      </c>
      <c r="F87" s="240" t="s">
        <v>1940</v>
      </c>
      <c r="G87" s="241" t="s">
        <v>271</v>
      </c>
      <c r="H87" s="242">
        <v>7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5.9268000000000001</v>
      </c>
      <c r="R87" s="222">
        <f>Q87*H87</f>
        <v>41.4876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1941</v>
      </c>
    </row>
    <row r="88" s="14" customFormat="1">
      <c r="A88" s="14"/>
      <c r="B88" s="249"/>
      <c r="C88" s="250"/>
      <c r="D88" s="228" t="s">
        <v>263</v>
      </c>
      <c r="E88" s="251" t="s">
        <v>19</v>
      </c>
      <c r="F88" s="252" t="s">
        <v>334</v>
      </c>
      <c r="G88" s="250"/>
      <c r="H88" s="251" t="s">
        <v>19</v>
      </c>
      <c r="I88" s="253"/>
      <c r="J88" s="250"/>
      <c r="K88" s="250"/>
      <c r="L88" s="254"/>
      <c r="M88" s="255"/>
      <c r="N88" s="256"/>
      <c r="O88" s="256"/>
      <c r="P88" s="256"/>
      <c r="Q88" s="256"/>
      <c r="R88" s="256"/>
      <c r="S88" s="256"/>
      <c r="T88" s="25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8" t="s">
        <v>263</v>
      </c>
      <c r="AU88" s="258" t="s">
        <v>71</v>
      </c>
      <c r="AV88" s="14" t="s">
        <v>78</v>
      </c>
      <c r="AW88" s="14" t="s">
        <v>32</v>
      </c>
      <c r="AX88" s="14" t="s">
        <v>71</v>
      </c>
      <c r="AY88" s="258" t="s">
        <v>253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285</v>
      </c>
      <c r="G89" s="227"/>
      <c r="H89" s="231">
        <v>7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268</v>
      </c>
      <c r="D90" s="213" t="s">
        <v>256</v>
      </c>
      <c r="E90" s="214" t="s">
        <v>1432</v>
      </c>
      <c r="F90" s="215" t="s">
        <v>1433</v>
      </c>
      <c r="G90" s="216" t="s">
        <v>259</v>
      </c>
      <c r="H90" s="217">
        <v>840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1942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1943</v>
      </c>
      <c r="G91" s="227"/>
      <c r="H91" s="231">
        <v>840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55.5" customHeight="1">
      <c r="A92" s="39"/>
      <c r="B92" s="40"/>
      <c r="C92" s="213" t="s">
        <v>261</v>
      </c>
      <c r="D92" s="213" t="s">
        <v>256</v>
      </c>
      <c r="E92" s="214" t="s">
        <v>1944</v>
      </c>
      <c r="F92" s="215" t="s">
        <v>1945</v>
      </c>
      <c r="G92" s="216" t="s">
        <v>288</v>
      </c>
      <c r="H92" s="217">
        <v>20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1946</v>
      </c>
    </row>
    <row r="93" s="2" customFormat="1" ht="37.8" customHeight="1">
      <c r="A93" s="39"/>
      <c r="B93" s="40"/>
      <c r="C93" s="213" t="s">
        <v>254</v>
      </c>
      <c r="D93" s="213" t="s">
        <v>256</v>
      </c>
      <c r="E93" s="214" t="s">
        <v>1518</v>
      </c>
      <c r="F93" s="215" t="s">
        <v>1519</v>
      </c>
      <c r="G93" s="216" t="s">
        <v>259</v>
      </c>
      <c r="H93" s="217">
        <v>1040</v>
      </c>
      <c r="I93" s="218"/>
      <c r="J93" s="219">
        <f>ROUND(I93*H93,2)</f>
        <v>0</v>
      </c>
      <c r="K93" s="215" t="s">
        <v>299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1947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1948</v>
      </c>
      <c r="G94" s="227"/>
      <c r="H94" s="231">
        <v>1040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78</v>
      </c>
      <c r="AY94" s="237" t="s">
        <v>253</v>
      </c>
    </row>
    <row r="95" s="2" customFormat="1" ht="49.05" customHeight="1">
      <c r="A95" s="39"/>
      <c r="B95" s="40"/>
      <c r="C95" s="213" t="s">
        <v>281</v>
      </c>
      <c r="D95" s="213" t="s">
        <v>256</v>
      </c>
      <c r="E95" s="214" t="s">
        <v>303</v>
      </c>
      <c r="F95" s="215" t="s">
        <v>304</v>
      </c>
      <c r="G95" s="216" t="s">
        <v>288</v>
      </c>
      <c r="H95" s="217">
        <v>4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1949</v>
      </c>
    </row>
    <row r="96" s="2" customFormat="1" ht="24.15" customHeight="1">
      <c r="A96" s="39"/>
      <c r="B96" s="40"/>
      <c r="C96" s="213" t="s">
        <v>285</v>
      </c>
      <c r="D96" s="213" t="s">
        <v>256</v>
      </c>
      <c r="E96" s="214" t="s">
        <v>319</v>
      </c>
      <c r="F96" s="215" t="s">
        <v>320</v>
      </c>
      <c r="G96" s="216" t="s">
        <v>271</v>
      </c>
      <c r="H96" s="217">
        <v>84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1950</v>
      </c>
    </row>
    <row r="97" s="2" customFormat="1" ht="44.25" customHeight="1">
      <c r="A97" s="39"/>
      <c r="B97" s="40"/>
      <c r="C97" s="213" t="s">
        <v>276</v>
      </c>
      <c r="D97" s="213" t="s">
        <v>256</v>
      </c>
      <c r="E97" s="214" t="s">
        <v>1655</v>
      </c>
      <c r="F97" s="215" t="s">
        <v>1656</v>
      </c>
      <c r="G97" s="216" t="s">
        <v>845</v>
      </c>
      <c r="H97" s="217">
        <v>1500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1951</v>
      </c>
    </row>
    <row r="98" s="2" customFormat="1" ht="16.5" customHeight="1">
      <c r="A98" s="39"/>
      <c r="B98" s="40"/>
      <c r="C98" s="238" t="s">
        <v>293</v>
      </c>
      <c r="D98" s="238" t="s">
        <v>273</v>
      </c>
      <c r="E98" s="239" t="s">
        <v>282</v>
      </c>
      <c r="F98" s="240" t="s">
        <v>283</v>
      </c>
      <c r="G98" s="241" t="s">
        <v>271</v>
      </c>
      <c r="H98" s="242">
        <v>3000</v>
      </c>
      <c r="I98" s="243"/>
      <c r="J98" s="244">
        <f>ROUND(I98*H98,2)</f>
        <v>0</v>
      </c>
      <c r="K98" s="240" t="s">
        <v>260</v>
      </c>
      <c r="L98" s="245"/>
      <c r="M98" s="246" t="s">
        <v>19</v>
      </c>
      <c r="N98" s="247" t="s">
        <v>42</v>
      </c>
      <c r="O98" s="85"/>
      <c r="P98" s="222">
        <f>O98*H98</f>
        <v>0</v>
      </c>
      <c r="Q98" s="222">
        <v>0.00123</v>
      </c>
      <c r="R98" s="222">
        <f>Q98*H98</f>
        <v>3.6899999999999999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276</v>
      </c>
      <c r="AT98" s="224" t="s">
        <v>273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1952</v>
      </c>
    </row>
    <row r="99" s="2" customFormat="1" ht="16.5" customHeight="1">
      <c r="A99" s="39"/>
      <c r="B99" s="40"/>
      <c r="C99" s="238" t="s">
        <v>224</v>
      </c>
      <c r="D99" s="238" t="s">
        <v>273</v>
      </c>
      <c r="E99" s="239" t="s">
        <v>1722</v>
      </c>
      <c r="F99" s="240" t="s">
        <v>1723</v>
      </c>
      <c r="G99" s="241" t="s">
        <v>271</v>
      </c>
      <c r="H99" s="242">
        <v>1500</v>
      </c>
      <c r="I99" s="243"/>
      <c r="J99" s="244">
        <f>ROUND(I99*H99,2)</f>
        <v>0</v>
      </c>
      <c r="K99" s="240" t="s">
        <v>260</v>
      </c>
      <c r="L99" s="245"/>
      <c r="M99" s="246" t="s">
        <v>19</v>
      </c>
      <c r="N99" s="247" t="s">
        <v>42</v>
      </c>
      <c r="O99" s="85"/>
      <c r="P99" s="222">
        <f>O99*H99</f>
        <v>0</v>
      </c>
      <c r="Q99" s="222">
        <v>0.00018000000000000001</v>
      </c>
      <c r="R99" s="222">
        <f>Q99*H99</f>
        <v>0.27000000000000002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276</v>
      </c>
      <c r="AT99" s="224" t="s">
        <v>273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1953</v>
      </c>
    </row>
    <row r="100" s="2" customFormat="1" ht="62.7" customHeight="1">
      <c r="A100" s="39"/>
      <c r="B100" s="40"/>
      <c r="C100" s="213" t="s">
        <v>302</v>
      </c>
      <c r="D100" s="213" t="s">
        <v>256</v>
      </c>
      <c r="E100" s="214" t="s">
        <v>1769</v>
      </c>
      <c r="F100" s="215" t="s">
        <v>1770</v>
      </c>
      <c r="G100" s="216" t="s">
        <v>326</v>
      </c>
      <c r="H100" s="217">
        <v>0.65000000000000002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1954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1955</v>
      </c>
      <c r="G101" s="227"/>
      <c r="H101" s="231">
        <v>0.65000000000000002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66.75" customHeight="1">
      <c r="A102" s="39"/>
      <c r="B102" s="40"/>
      <c r="C102" s="213" t="s">
        <v>306</v>
      </c>
      <c r="D102" s="213" t="s">
        <v>256</v>
      </c>
      <c r="E102" s="214" t="s">
        <v>1956</v>
      </c>
      <c r="F102" s="215" t="s">
        <v>1957</v>
      </c>
      <c r="G102" s="216" t="s">
        <v>259</v>
      </c>
      <c r="H102" s="217">
        <v>63</v>
      </c>
      <c r="I102" s="218"/>
      <c r="J102" s="219">
        <f>ROUND(I102*H102,2)</f>
        <v>0</v>
      </c>
      <c r="K102" s="215" t="s">
        <v>260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261</v>
      </c>
      <c r="AT102" s="224" t="s">
        <v>256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1958</v>
      </c>
    </row>
    <row r="103" s="2" customFormat="1" ht="37.8" customHeight="1">
      <c r="A103" s="39"/>
      <c r="B103" s="40"/>
      <c r="C103" s="213" t="s">
        <v>310</v>
      </c>
      <c r="D103" s="213" t="s">
        <v>256</v>
      </c>
      <c r="E103" s="214" t="s">
        <v>1615</v>
      </c>
      <c r="F103" s="215" t="s">
        <v>1616</v>
      </c>
      <c r="G103" s="216" t="s">
        <v>486</v>
      </c>
      <c r="H103" s="217">
        <v>132</v>
      </c>
      <c r="I103" s="218"/>
      <c r="J103" s="219">
        <f>ROUND(I103*H103,2)</f>
        <v>0</v>
      </c>
      <c r="K103" s="215" t="s">
        <v>260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261</v>
      </c>
      <c r="AT103" s="224" t="s">
        <v>256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1959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1618</v>
      </c>
      <c r="G104" s="227"/>
      <c r="H104" s="231">
        <v>132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78</v>
      </c>
      <c r="AY104" s="237" t="s">
        <v>253</v>
      </c>
    </row>
    <row r="105" s="2" customFormat="1" ht="16.5" customHeight="1">
      <c r="A105" s="39"/>
      <c r="B105" s="40"/>
      <c r="C105" s="238" t="s">
        <v>315</v>
      </c>
      <c r="D105" s="238" t="s">
        <v>273</v>
      </c>
      <c r="E105" s="239" t="s">
        <v>491</v>
      </c>
      <c r="F105" s="240" t="s">
        <v>492</v>
      </c>
      <c r="G105" s="241" t="s">
        <v>332</v>
      </c>
      <c r="H105" s="242">
        <v>198</v>
      </c>
      <c r="I105" s="243"/>
      <c r="J105" s="244">
        <f>ROUND(I105*H105,2)</f>
        <v>0</v>
      </c>
      <c r="K105" s="240" t="s">
        <v>260</v>
      </c>
      <c r="L105" s="245"/>
      <c r="M105" s="246" t="s">
        <v>19</v>
      </c>
      <c r="N105" s="247" t="s">
        <v>42</v>
      </c>
      <c r="O105" s="85"/>
      <c r="P105" s="222">
        <f>O105*H105</f>
        <v>0</v>
      </c>
      <c r="Q105" s="222">
        <v>1</v>
      </c>
      <c r="R105" s="222">
        <f>Q105*H105</f>
        <v>198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276</v>
      </c>
      <c r="AT105" s="224" t="s">
        <v>273</v>
      </c>
      <c r="AU105" s="224" t="s">
        <v>71</v>
      </c>
      <c r="AY105" s="18" t="s">
        <v>253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261</v>
      </c>
      <c r="BM105" s="224" t="s">
        <v>1960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1620</v>
      </c>
      <c r="G106" s="227"/>
      <c r="H106" s="231">
        <v>198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78</v>
      </c>
      <c r="AY106" s="237" t="s">
        <v>253</v>
      </c>
    </row>
    <row r="107" s="2" customFormat="1" ht="78" customHeight="1">
      <c r="A107" s="39"/>
      <c r="B107" s="40"/>
      <c r="C107" s="213" t="s">
        <v>8</v>
      </c>
      <c r="D107" s="274" t="s">
        <v>256</v>
      </c>
      <c r="E107" s="214" t="s">
        <v>602</v>
      </c>
      <c r="F107" s="215" t="s">
        <v>603</v>
      </c>
      <c r="G107" s="216" t="s">
        <v>332</v>
      </c>
      <c r="H107" s="217">
        <v>41.488</v>
      </c>
      <c r="I107" s="218"/>
      <c r="J107" s="219">
        <f>ROUND(I107*H107,2)</f>
        <v>0</v>
      </c>
      <c r="K107" s="215" t="s">
        <v>260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313</v>
      </c>
      <c r="AT107" s="224" t="s">
        <v>256</v>
      </c>
      <c r="AU107" s="224" t="s">
        <v>71</v>
      </c>
      <c r="AY107" s="18" t="s">
        <v>253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313</v>
      </c>
      <c r="BM107" s="224" t="s">
        <v>1961</v>
      </c>
    </row>
    <row r="108" s="14" customFormat="1">
      <c r="A108" s="14"/>
      <c r="B108" s="249"/>
      <c r="C108" s="250"/>
      <c r="D108" s="228" t="s">
        <v>263</v>
      </c>
      <c r="E108" s="251" t="s">
        <v>19</v>
      </c>
      <c r="F108" s="252" t="s">
        <v>334</v>
      </c>
      <c r="G108" s="250"/>
      <c r="H108" s="251" t="s">
        <v>19</v>
      </c>
      <c r="I108" s="253"/>
      <c r="J108" s="250"/>
      <c r="K108" s="250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263</v>
      </c>
      <c r="AU108" s="258" t="s">
        <v>71</v>
      </c>
      <c r="AV108" s="14" t="s">
        <v>78</v>
      </c>
      <c r="AW108" s="14" t="s">
        <v>32</v>
      </c>
      <c r="AX108" s="14" t="s">
        <v>71</v>
      </c>
      <c r="AY108" s="258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1962</v>
      </c>
      <c r="G109" s="227"/>
      <c r="H109" s="231">
        <v>41.488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90" customHeight="1">
      <c r="A110" s="39"/>
      <c r="B110" s="40"/>
      <c r="C110" s="213" t="s">
        <v>323</v>
      </c>
      <c r="D110" s="274" t="s">
        <v>256</v>
      </c>
      <c r="E110" s="214" t="s">
        <v>964</v>
      </c>
      <c r="F110" s="215" t="s">
        <v>965</v>
      </c>
      <c r="G110" s="216" t="s">
        <v>332</v>
      </c>
      <c r="H110" s="217">
        <v>4771.1199999999999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313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313</v>
      </c>
      <c r="BM110" s="224" t="s">
        <v>1963</v>
      </c>
    </row>
    <row r="111" s="14" customFormat="1">
      <c r="A111" s="14"/>
      <c r="B111" s="249"/>
      <c r="C111" s="250"/>
      <c r="D111" s="228" t="s">
        <v>263</v>
      </c>
      <c r="E111" s="251" t="s">
        <v>19</v>
      </c>
      <c r="F111" s="252" t="s">
        <v>334</v>
      </c>
      <c r="G111" s="250"/>
      <c r="H111" s="251" t="s">
        <v>19</v>
      </c>
      <c r="I111" s="253"/>
      <c r="J111" s="250"/>
      <c r="K111" s="250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263</v>
      </c>
      <c r="AU111" s="258" t="s">
        <v>71</v>
      </c>
      <c r="AV111" s="14" t="s">
        <v>78</v>
      </c>
      <c r="AW111" s="14" t="s">
        <v>32</v>
      </c>
      <c r="AX111" s="14" t="s">
        <v>71</v>
      </c>
      <c r="AY111" s="258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1964</v>
      </c>
      <c r="G112" s="227"/>
      <c r="H112" s="231">
        <v>4771.1199999999999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78</v>
      </c>
      <c r="AY112" s="237" t="s">
        <v>253</v>
      </c>
    </row>
    <row r="113" s="2" customFormat="1" ht="44.25" customHeight="1">
      <c r="A113" s="39"/>
      <c r="B113" s="40"/>
      <c r="C113" s="213" t="s">
        <v>329</v>
      </c>
      <c r="D113" s="248" t="s">
        <v>256</v>
      </c>
      <c r="E113" s="214" t="s">
        <v>337</v>
      </c>
      <c r="F113" s="215" t="s">
        <v>338</v>
      </c>
      <c r="G113" s="216" t="s">
        <v>332</v>
      </c>
      <c r="H113" s="217">
        <v>41.488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261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261</v>
      </c>
      <c r="BM113" s="224" t="s">
        <v>1965</v>
      </c>
    </row>
    <row r="114" s="14" customFormat="1">
      <c r="A114" s="14"/>
      <c r="B114" s="249"/>
      <c r="C114" s="250"/>
      <c r="D114" s="228" t="s">
        <v>263</v>
      </c>
      <c r="E114" s="251" t="s">
        <v>19</v>
      </c>
      <c r="F114" s="252" t="s">
        <v>334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263</v>
      </c>
      <c r="AU114" s="258" t="s">
        <v>71</v>
      </c>
      <c r="AV114" s="14" t="s">
        <v>78</v>
      </c>
      <c r="AW114" s="14" t="s">
        <v>32</v>
      </c>
      <c r="AX114" s="14" t="s">
        <v>71</v>
      </c>
      <c r="AY114" s="258" t="s">
        <v>253</v>
      </c>
    </row>
    <row r="115" s="14" customFormat="1">
      <c r="A115" s="14"/>
      <c r="B115" s="249"/>
      <c r="C115" s="250"/>
      <c r="D115" s="228" t="s">
        <v>263</v>
      </c>
      <c r="E115" s="251" t="s">
        <v>19</v>
      </c>
      <c r="F115" s="252" t="s">
        <v>1550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263</v>
      </c>
      <c r="AU115" s="258" t="s">
        <v>71</v>
      </c>
      <c r="AV115" s="14" t="s">
        <v>78</v>
      </c>
      <c r="AW115" s="14" t="s">
        <v>32</v>
      </c>
      <c r="AX115" s="14" t="s">
        <v>71</v>
      </c>
      <c r="AY115" s="258" t="s">
        <v>253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1966</v>
      </c>
      <c r="G116" s="227"/>
      <c r="H116" s="231">
        <v>41.488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55.5" customHeight="1">
      <c r="A117" s="39"/>
      <c r="B117" s="40"/>
      <c r="C117" s="213" t="s">
        <v>336</v>
      </c>
      <c r="D117" s="213" t="s">
        <v>256</v>
      </c>
      <c r="E117" s="214" t="s">
        <v>1967</v>
      </c>
      <c r="F117" s="215" t="s">
        <v>1968</v>
      </c>
      <c r="G117" s="216" t="s">
        <v>332</v>
      </c>
      <c r="H117" s="217">
        <v>198</v>
      </c>
      <c r="I117" s="218"/>
      <c r="J117" s="219">
        <f>ROUND(I117*H117,2)</f>
        <v>0</v>
      </c>
      <c r="K117" s="215" t="s">
        <v>260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261</v>
      </c>
      <c r="AT117" s="224" t="s">
        <v>256</v>
      </c>
      <c r="AU117" s="224" t="s">
        <v>71</v>
      </c>
      <c r="AY117" s="18" t="s">
        <v>253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261</v>
      </c>
      <c r="BM117" s="224" t="s">
        <v>1969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1921</v>
      </c>
      <c r="G118" s="227"/>
      <c r="H118" s="231">
        <v>198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55.5" customHeight="1">
      <c r="A119" s="39"/>
      <c r="B119" s="40"/>
      <c r="C119" s="213" t="s">
        <v>345</v>
      </c>
      <c r="D119" s="213" t="s">
        <v>256</v>
      </c>
      <c r="E119" s="214" t="s">
        <v>354</v>
      </c>
      <c r="F119" s="215" t="s">
        <v>355</v>
      </c>
      <c r="G119" s="216" t="s">
        <v>332</v>
      </c>
      <c r="H119" s="217">
        <v>3.6899999999999999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1970</v>
      </c>
    </row>
    <row r="120" s="13" customFormat="1">
      <c r="A120" s="13"/>
      <c r="B120" s="226"/>
      <c r="C120" s="227"/>
      <c r="D120" s="228" t="s">
        <v>263</v>
      </c>
      <c r="E120" s="229" t="s">
        <v>19</v>
      </c>
      <c r="F120" s="230" t="s">
        <v>1971</v>
      </c>
      <c r="G120" s="227"/>
      <c r="H120" s="231">
        <v>3.6899999999999999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263</v>
      </c>
      <c r="AU120" s="237" t="s">
        <v>71</v>
      </c>
      <c r="AV120" s="13" t="s">
        <v>80</v>
      </c>
      <c r="AW120" s="13" t="s">
        <v>32</v>
      </c>
      <c r="AX120" s="13" t="s">
        <v>78</v>
      </c>
      <c r="AY120" s="237" t="s">
        <v>253</v>
      </c>
    </row>
    <row r="121" s="2" customFormat="1" ht="62.7" customHeight="1">
      <c r="A121" s="39"/>
      <c r="B121" s="40"/>
      <c r="C121" s="213" t="s">
        <v>350</v>
      </c>
      <c r="D121" s="213" t="s">
        <v>256</v>
      </c>
      <c r="E121" s="214" t="s">
        <v>351</v>
      </c>
      <c r="F121" s="215" t="s">
        <v>352</v>
      </c>
      <c r="G121" s="216" t="s">
        <v>332</v>
      </c>
      <c r="H121" s="217">
        <v>41.488</v>
      </c>
      <c r="I121" s="218"/>
      <c r="J121" s="219">
        <f>ROUND(I121*H121,2)</f>
        <v>0</v>
      </c>
      <c r="K121" s="215" t="s">
        <v>260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261</v>
      </c>
      <c r="AT121" s="224" t="s">
        <v>256</v>
      </c>
      <c r="AU121" s="224" t="s">
        <v>71</v>
      </c>
      <c r="AY121" s="18" t="s">
        <v>253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261</v>
      </c>
      <c r="BM121" s="224" t="s">
        <v>1972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1973</v>
      </c>
      <c r="G122" s="227"/>
      <c r="H122" s="231">
        <v>41.488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71</v>
      </c>
      <c r="AY122" s="237" t="s">
        <v>253</v>
      </c>
    </row>
    <row r="123" s="15" customFormat="1">
      <c r="A123" s="15"/>
      <c r="B123" s="259"/>
      <c r="C123" s="260"/>
      <c r="D123" s="228" t="s">
        <v>263</v>
      </c>
      <c r="E123" s="261" t="s">
        <v>19</v>
      </c>
      <c r="F123" s="262" t="s">
        <v>344</v>
      </c>
      <c r="G123" s="260"/>
      <c r="H123" s="263">
        <v>41.488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263</v>
      </c>
      <c r="AU123" s="269" t="s">
        <v>71</v>
      </c>
      <c r="AV123" s="15" t="s">
        <v>261</v>
      </c>
      <c r="AW123" s="15" t="s">
        <v>32</v>
      </c>
      <c r="AX123" s="15" t="s">
        <v>78</v>
      </c>
      <c r="AY123" s="269" t="s">
        <v>253</v>
      </c>
    </row>
    <row r="124" s="2" customFormat="1" ht="55.5" customHeight="1">
      <c r="A124" s="39"/>
      <c r="B124" s="40"/>
      <c r="C124" s="213" t="s">
        <v>7</v>
      </c>
      <c r="D124" s="213" t="s">
        <v>256</v>
      </c>
      <c r="E124" s="214" t="s">
        <v>360</v>
      </c>
      <c r="F124" s="215" t="s">
        <v>361</v>
      </c>
      <c r="G124" s="216" t="s">
        <v>332</v>
      </c>
      <c r="H124" s="217">
        <v>0.27000000000000002</v>
      </c>
      <c r="I124" s="218"/>
      <c r="J124" s="219">
        <f>ROUND(I124*H124,2)</f>
        <v>0</v>
      </c>
      <c r="K124" s="215" t="s">
        <v>260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261</v>
      </c>
      <c r="AT124" s="224" t="s">
        <v>256</v>
      </c>
      <c r="AU124" s="224" t="s">
        <v>71</v>
      </c>
      <c r="AY124" s="18" t="s">
        <v>253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261</v>
      </c>
      <c r="BM124" s="224" t="s">
        <v>1974</v>
      </c>
    </row>
    <row r="125" s="13" customFormat="1">
      <c r="A125" s="13"/>
      <c r="B125" s="226"/>
      <c r="C125" s="227"/>
      <c r="D125" s="228" t="s">
        <v>263</v>
      </c>
      <c r="E125" s="229" t="s">
        <v>19</v>
      </c>
      <c r="F125" s="230" t="s">
        <v>1975</v>
      </c>
      <c r="G125" s="227"/>
      <c r="H125" s="231">
        <v>0.27000000000000002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263</v>
      </c>
      <c r="AU125" s="237" t="s">
        <v>71</v>
      </c>
      <c r="AV125" s="13" t="s">
        <v>80</v>
      </c>
      <c r="AW125" s="13" t="s">
        <v>32</v>
      </c>
      <c r="AX125" s="13" t="s">
        <v>78</v>
      </c>
      <c r="AY125" s="237" t="s">
        <v>253</v>
      </c>
    </row>
    <row r="126" s="2" customFormat="1" ht="49.05" customHeight="1">
      <c r="A126" s="39"/>
      <c r="B126" s="40"/>
      <c r="C126" s="213" t="s">
        <v>359</v>
      </c>
      <c r="D126" s="213" t="s">
        <v>256</v>
      </c>
      <c r="E126" s="214" t="s">
        <v>366</v>
      </c>
      <c r="F126" s="215" t="s">
        <v>367</v>
      </c>
      <c r="G126" s="216" t="s">
        <v>332</v>
      </c>
      <c r="H126" s="217">
        <v>0.27000000000000002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1976</v>
      </c>
    </row>
    <row r="127" s="2" customFormat="1" ht="78" customHeight="1">
      <c r="A127" s="39"/>
      <c r="B127" s="40"/>
      <c r="C127" s="213" t="s">
        <v>365</v>
      </c>
      <c r="D127" s="213" t="s">
        <v>256</v>
      </c>
      <c r="E127" s="214" t="s">
        <v>370</v>
      </c>
      <c r="F127" s="215" t="s">
        <v>371</v>
      </c>
      <c r="G127" s="216" t="s">
        <v>332</v>
      </c>
      <c r="H127" s="217">
        <v>3.96</v>
      </c>
      <c r="I127" s="218"/>
      <c r="J127" s="219">
        <f>ROUND(I127*H127,2)</f>
        <v>0</v>
      </c>
      <c r="K127" s="215" t="s">
        <v>260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261</v>
      </c>
      <c r="AT127" s="224" t="s">
        <v>256</v>
      </c>
      <c r="AU127" s="224" t="s">
        <v>71</v>
      </c>
      <c r="AY127" s="18" t="s">
        <v>253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261</v>
      </c>
      <c r="BM127" s="224" t="s">
        <v>1977</v>
      </c>
    </row>
    <row r="128" s="14" customFormat="1">
      <c r="A128" s="14"/>
      <c r="B128" s="249"/>
      <c r="C128" s="250"/>
      <c r="D128" s="228" t="s">
        <v>263</v>
      </c>
      <c r="E128" s="251" t="s">
        <v>19</v>
      </c>
      <c r="F128" s="252" t="s">
        <v>1563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263</v>
      </c>
      <c r="AU128" s="258" t="s">
        <v>71</v>
      </c>
      <c r="AV128" s="14" t="s">
        <v>78</v>
      </c>
      <c r="AW128" s="14" t="s">
        <v>32</v>
      </c>
      <c r="AX128" s="14" t="s">
        <v>71</v>
      </c>
      <c r="AY128" s="258" t="s">
        <v>253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1978</v>
      </c>
      <c r="G129" s="227"/>
      <c r="H129" s="231">
        <v>3.96</v>
      </c>
      <c r="I129" s="232"/>
      <c r="J129" s="227"/>
      <c r="K129" s="227"/>
      <c r="L129" s="233"/>
      <c r="M129" s="270"/>
      <c r="N129" s="271"/>
      <c r="O129" s="271"/>
      <c r="P129" s="271"/>
      <c r="Q129" s="271"/>
      <c r="R129" s="271"/>
      <c r="S129" s="271"/>
      <c r="T129" s="27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CPCHvKOHqsu0IYzv8Nojv6G9TDy3+Yt2j3LK5EHsCATDDOnxjspZsh1ti5OpN5ynCTQnNmBDocNVSMhxWvsOoQ==" hashValue="aPGpXoigWUAF6ZWpl5HkerEV2A2wtAWoC2mobN5WXQ39mOQyE2p8qF7LCTz/Qt2D/iUnANx915+YiMtAyhpTnA==" algorithmName="SHA-512" password="CC35"/>
  <autoFilter ref="C84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1934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ROUND((SUM(BE85:BE139)),  2)</f>
        <v>0</v>
      </c>
      <c r="G35" s="39"/>
      <c r="H35" s="39"/>
      <c r="I35" s="158">
        <v>0.20999999999999999</v>
      </c>
      <c r="J35" s="157">
        <f>ROUND(((SUM(BE85:BE139))*I35),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ROUND((SUM(BF85:BF139)),  2)</f>
        <v>0</v>
      </c>
      <c r="G36" s="39"/>
      <c r="H36" s="39"/>
      <c r="I36" s="158">
        <v>0.14999999999999999</v>
      </c>
      <c r="J36" s="157">
        <f>ROUND(((SUM(BF85:BF139))*I36),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ROUND((SUM(BG85:BG139)),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ROUND((SUM(BH85:BH139)),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ROUND((SUM(BI85:BI139)),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1934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07.2 - SO 07.2 - Rybniště - Krásná Lípa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1934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07.2 - SO 07.2 - Rybniště - Krásná Lípa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SUM(P86:P139)</f>
        <v>0</v>
      </c>
      <c r="Q85" s="97"/>
      <c r="R85" s="194">
        <f>SUM(R86:R139)</f>
        <v>171.79124999999999</v>
      </c>
      <c r="S85" s="97"/>
      <c r="T85" s="195">
        <f>SUM(T86:T139)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SUM(BK86:BK139)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1661</v>
      </c>
      <c r="F86" s="215" t="s">
        <v>1662</v>
      </c>
      <c r="G86" s="216" t="s">
        <v>271</v>
      </c>
      <c r="H86" s="217">
        <v>32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1980</v>
      </c>
    </row>
    <row r="87" s="2" customFormat="1" ht="16.5" customHeight="1">
      <c r="A87" s="39"/>
      <c r="B87" s="40"/>
      <c r="C87" s="238" t="s">
        <v>80</v>
      </c>
      <c r="D87" s="273" t="s">
        <v>273</v>
      </c>
      <c r="E87" s="239" t="s">
        <v>946</v>
      </c>
      <c r="F87" s="240" t="s">
        <v>947</v>
      </c>
      <c r="G87" s="241" t="s">
        <v>271</v>
      </c>
      <c r="H87" s="242">
        <v>8</v>
      </c>
      <c r="I87" s="243"/>
      <c r="J87" s="244">
        <f>ROUND(I87*H87,2)</f>
        <v>0</v>
      </c>
      <c r="K87" s="240" t="s">
        <v>260</v>
      </c>
      <c r="L87" s="245"/>
      <c r="M87" s="246" t="s">
        <v>19</v>
      </c>
      <c r="N87" s="247" t="s">
        <v>42</v>
      </c>
      <c r="O87" s="85"/>
      <c r="P87" s="222">
        <f>O87*H87</f>
        <v>0</v>
      </c>
      <c r="Q87" s="222">
        <v>7.2035999999999998</v>
      </c>
      <c r="R87" s="222">
        <f>Q87*H87</f>
        <v>57.628799999999998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276</v>
      </c>
      <c r="AT87" s="224" t="s">
        <v>273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1981</v>
      </c>
    </row>
    <row r="88" s="14" customFormat="1">
      <c r="A88" s="14"/>
      <c r="B88" s="249"/>
      <c r="C88" s="250"/>
      <c r="D88" s="228" t="s">
        <v>263</v>
      </c>
      <c r="E88" s="251" t="s">
        <v>19</v>
      </c>
      <c r="F88" s="252" t="s">
        <v>334</v>
      </c>
      <c r="G88" s="250"/>
      <c r="H88" s="251" t="s">
        <v>19</v>
      </c>
      <c r="I88" s="253"/>
      <c r="J88" s="250"/>
      <c r="K88" s="250"/>
      <c r="L88" s="254"/>
      <c r="M88" s="255"/>
      <c r="N88" s="256"/>
      <c r="O88" s="256"/>
      <c r="P88" s="256"/>
      <c r="Q88" s="256"/>
      <c r="R88" s="256"/>
      <c r="S88" s="256"/>
      <c r="T88" s="25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8" t="s">
        <v>263</v>
      </c>
      <c r="AU88" s="258" t="s">
        <v>71</v>
      </c>
      <c r="AV88" s="14" t="s">
        <v>78</v>
      </c>
      <c r="AW88" s="14" t="s">
        <v>32</v>
      </c>
      <c r="AX88" s="14" t="s">
        <v>71</v>
      </c>
      <c r="AY88" s="258" t="s">
        <v>253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276</v>
      </c>
      <c r="G89" s="227"/>
      <c r="H89" s="231">
        <v>8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78</v>
      </c>
      <c r="AY89" s="237" t="s">
        <v>253</v>
      </c>
    </row>
    <row r="90" s="2" customFormat="1" ht="55.5" customHeight="1">
      <c r="A90" s="39"/>
      <c r="B90" s="40"/>
      <c r="C90" s="213" t="s">
        <v>268</v>
      </c>
      <c r="D90" s="213" t="s">
        <v>256</v>
      </c>
      <c r="E90" s="214" t="s">
        <v>265</v>
      </c>
      <c r="F90" s="215" t="s">
        <v>266</v>
      </c>
      <c r="G90" s="216" t="s">
        <v>259</v>
      </c>
      <c r="H90" s="217">
        <v>896</v>
      </c>
      <c r="I90" s="218"/>
      <c r="J90" s="219">
        <f>ROUND(I90*H90,2)</f>
        <v>0</v>
      </c>
      <c r="K90" s="215" t="s">
        <v>260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261</v>
      </c>
      <c r="AT90" s="224" t="s">
        <v>256</v>
      </c>
      <c r="AU90" s="224" t="s">
        <v>71</v>
      </c>
      <c r="AY90" s="18" t="s">
        <v>253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261</v>
      </c>
      <c r="BM90" s="224" t="s">
        <v>1982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1983</v>
      </c>
      <c r="G91" s="227"/>
      <c r="H91" s="231">
        <v>896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78</v>
      </c>
      <c r="AY91" s="237" t="s">
        <v>253</v>
      </c>
    </row>
    <row r="92" s="2" customFormat="1" ht="55.5" customHeight="1">
      <c r="A92" s="39"/>
      <c r="B92" s="40"/>
      <c r="C92" s="213" t="s">
        <v>261</v>
      </c>
      <c r="D92" s="213" t="s">
        <v>256</v>
      </c>
      <c r="E92" s="214" t="s">
        <v>1244</v>
      </c>
      <c r="F92" s="215" t="s">
        <v>1245</v>
      </c>
      <c r="G92" s="216" t="s">
        <v>259</v>
      </c>
      <c r="H92" s="217">
        <v>40</v>
      </c>
      <c r="I92" s="218"/>
      <c r="J92" s="219">
        <f>ROUND(I92*H92,2)</f>
        <v>0</v>
      </c>
      <c r="K92" s="215" t="s">
        <v>260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261</v>
      </c>
      <c r="AT92" s="224" t="s">
        <v>256</v>
      </c>
      <c r="AU92" s="224" t="s">
        <v>71</v>
      </c>
      <c r="AY92" s="18" t="s">
        <v>253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261</v>
      </c>
      <c r="BM92" s="224" t="s">
        <v>1984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1985</v>
      </c>
      <c r="G93" s="227"/>
      <c r="H93" s="231">
        <v>40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78</v>
      </c>
      <c r="AY93" s="237" t="s">
        <v>253</v>
      </c>
    </row>
    <row r="94" s="2" customFormat="1" ht="55.5" customHeight="1">
      <c r="A94" s="39"/>
      <c r="B94" s="40"/>
      <c r="C94" s="213" t="s">
        <v>254</v>
      </c>
      <c r="D94" s="213" t="s">
        <v>256</v>
      </c>
      <c r="E94" s="214" t="s">
        <v>290</v>
      </c>
      <c r="F94" s="215" t="s">
        <v>291</v>
      </c>
      <c r="G94" s="216" t="s">
        <v>288</v>
      </c>
      <c r="H94" s="217">
        <v>10</v>
      </c>
      <c r="I94" s="218"/>
      <c r="J94" s="219">
        <f>ROUND(I94*H94,2)</f>
        <v>0</v>
      </c>
      <c r="K94" s="215" t="s">
        <v>260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1986</v>
      </c>
    </row>
    <row r="95" s="2" customFormat="1" ht="55.5" customHeight="1">
      <c r="A95" s="39"/>
      <c r="B95" s="40"/>
      <c r="C95" s="213" t="s">
        <v>281</v>
      </c>
      <c r="D95" s="213" t="s">
        <v>256</v>
      </c>
      <c r="E95" s="214" t="s">
        <v>286</v>
      </c>
      <c r="F95" s="215" t="s">
        <v>287</v>
      </c>
      <c r="G95" s="216" t="s">
        <v>288</v>
      </c>
      <c r="H95" s="217">
        <v>14</v>
      </c>
      <c r="I95" s="218"/>
      <c r="J95" s="219">
        <f>ROUND(I95*H95,2)</f>
        <v>0</v>
      </c>
      <c r="K95" s="215" t="s">
        <v>260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261</v>
      </c>
      <c r="AT95" s="224" t="s">
        <v>256</v>
      </c>
      <c r="AU95" s="224" t="s">
        <v>71</v>
      </c>
      <c r="AY95" s="18" t="s">
        <v>253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261</v>
      </c>
      <c r="BM95" s="224" t="s">
        <v>1987</v>
      </c>
    </row>
    <row r="96" s="2" customFormat="1" ht="37.8" customHeight="1">
      <c r="A96" s="39"/>
      <c r="B96" s="40"/>
      <c r="C96" s="213" t="s">
        <v>285</v>
      </c>
      <c r="D96" s="213" t="s">
        <v>256</v>
      </c>
      <c r="E96" s="214" t="s">
        <v>1518</v>
      </c>
      <c r="F96" s="215" t="s">
        <v>1519</v>
      </c>
      <c r="G96" s="216" t="s">
        <v>259</v>
      </c>
      <c r="H96" s="217">
        <v>1096</v>
      </c>
      <c r="I96" s="218"/>
      <c r="J96" s="219">
        <f>ROUND(I96*H96,2)</f>
        <v>0</v>
      </c>
      <c r="K96" s="215" t="s">
        <v>299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1988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1989</v>
      </c>
      <c r="G97" s="227"/>
      <c r="H97" s="231">
        <v>1096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78</v>
      </c>
      <c r="AY97" s="237" t="s">
        <v>253</v>
      </c>
    </row>
    <row r="98" s="2" customFormat="1" ht="49.05" customHeight="1">
      <c r="A98" s="39"/>
      <c r="B98" s="40"/>
      <c r="C98" s="213" t="s">
        <v>276</v>
      </c>
      <c r="D98" s="213" t="s">
        <v>256</v>
      </c>
      <c r="E98" s="214" t="s">
        <v>303</v>
      </c>
      <c r="F98" s="215" t="s">
        <v>304</v>
      </c>
      <c r="G98" s="216" t="s">
        <v>288</v>
      </c>
      <c r="H98" s="217">
        <v>4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1990</v>
      </c>
    </row>
    <row r="99" s="2" customFormat="1" ht="24.15" customHeight="1">
      <c r="A99" s="39"/>
      <c r="B99" s="40"/>
      <c r="C99" s="213" t="s">
        <v>293</v>
      </c>
      <c r="D99" s="213" t="s">
        <v>256</v>
      </c>
      <c r="E99" s="214" t="s">
        <v>319</v>
      </c>
      <c r="F99" s="215" t="s">
        <v>320</v>
      </c>
      <c r="G99" s="216" t="s">
        <v>271</v>
      </c>
      <c r="H99" s="217">
        <v>188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1991</v>
      </c>
    </row>
    <row r="100" s="2" customFormat="1" ht="44.25" customHeight="1">
      <c r="A100" s="39"/>
      <c r="B100" s="40"/>
      <c r="C100" s="213" t="s">
        <v>224</v>
      </c>
      <c r="D100" s="213" t="s">
        <v>256</v>
      </c>
      <c r="E100" s="214" t="s">
        <v>1655</v>
      </c>
      <c r="F100" s="215" t="s">
        <v>1656</v>
      </c>
      <c r="G100" s="216" t="s">
        <v>845</v>
      </c>
      <c r="H100" s="217">
        <v>735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1992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1993</v>
      </c>
      <c r="G101" s="227"/>
      <c r="H101" s="231">
        <v>735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38" t="s">
        <v>302</v>
      </c>
      <c r="D102" s="238" t="s">
        <v>273</v>
      </c>
      <c r="E102" s="239" t="s">
        <v>282</v>
      </c>
      <c r="F102" s="240" t="s">
        <v>283</v>
      </c>
      <c r="G102" s="241" t="s">
        <v>271</v>
      </c>
      <c r="H102" s="242">
        <v>1470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0.00123</v>
      </c>
      <c r="R102" s="222">
        <f>Q102*H102</f>
        <v>1.8081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1994</v>
      </c>
    </row>
    <row r="103" s="2" customFormat="1" ht="16.5" customHeight="1">
      <c r="A103" s="39"/>
      <c r="B103" s="40"/>
      <c r="C103" s="238" t="s">
        <v>306</v>
      </c>
      <c r="D103" s="238" t="s">
        <v>273</v>
      </c>
      <c r="E103" s="239" t="s">
        <v>274</v>
      </c>
      <c r="F103" s="240" t="s">
        <v>275</v>
      </c>
      <c r="G103" s="241" t="s">
        <v>271</v>
      </c>
      <c r="H103" s="242">
        <v>735</v>
      </c>
      <c r="I103" s="243"/>
      <c r="J103" s="244">
        <f>ROUND(I103*H103,2)</f>
        <v>0</v>
      </c>
      <c r="K103" s="240" t="s">
        <v>260</v>
      </c>
      <c r="L103" s="245"/>
      <c r="M103" s="246" t="s">
        <v>19</v>
      </c>
      <c r="N103" s="247" t="s">
        <v>42</v>
      </c>
      <c r="O103" s="85"/>
      <c r="P103" s="222">
        <f>O103*H103</f>
        <v>0</v>
      </c>
      <c r="Q103" s="222">
        <v>0.00021000000000000001</v>
      </c>
      <c r="R103" s="222">
        <f>Q103*H103</f>
        <v>0.15435000000000002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276</v>
      </c>
      <c r="AT103" s="224" t="s">
        <v>273</v>
      </c>
      <c r="AU103" s="224" t="s">
        <v>71</v>
      </c>
      <c r="AY103" s="18" t="s">
        <v>253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261</v>
      </c>
      <c r="BM103" s="224" t="s">
        <v>1995</v>
      </c>
    </row>
    <row r="104" s="2" customFormat="1" ht="66.75" customHeight="1">
      <c r="A104" s="39"/>
      <c r="B104" s="40"/>
      <c r="C104" s="213" t="s">
        <v>310</v>
      </c>
      <c r="D104" s="213" t="s">
        <v>256</v>
      </c>
      <c r="E104" s="214" t="s">
        <v>1607</v>
      </c>
      <c r="F104" s="215" t="s">
        <v>1608</v>
      </c>
      <c r="G104" s="216" t="s">
        <v>326</v>
      </c>
      <c r="H104" s="217">
        <v>0.51000000000000001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1996</v>
      </c>
    </row>
    <row r="105" s="13" customFormat="1">
      <c r="A105" s="13"/>
      <c r="B105" s="226"/>
      <c r="C105" s="227"/>
      <c r="D105" s="228" t="s">
        <v>263</v>
      </c>
      <c r="E105" s="229" t="s">
        <v>19</v>
      </c>
      <c r="F105" s="230" t="s">
        <v>1997</v>
      </c>
      <c r="G105" s="227"/>
      <c r="H105" s="231">
        <v>0.51000000000000001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263</v>
      </c>
      <c r="AU105" s="237" t="s">
        <v>71</v>
      </c>
      <c r="AV105" s="13" t="s">
        <v>80</v>
      </c>
      <c r="AW105" s="13" t="s">
        <v>32</v>
      </c>
      <c r="AX105" s="13" t="s">
        <v>78</v>
      </c>
      <c r="AY105" s="237" t="s">
        <v>253</v>
      </c>
    </row>
    <row r="106" s="2" customFormat="1" ht="37.8" customHeight="1">
      <c r="A106" s="39"/>
      <c r="B106" s="40"/>
      <c r="C106" s="213" t="s">
        <v>315</v>
      </c>
      <c r="D106" s="213" t="s">
        <v>256</v>
      </c>
      <c r="E106" s="214" t="s">
        <v>1615</v>
      </c>
      <c r="F106" s="215" t="s">
        <v>1616</v>
      </c>
      <c r="G106" s="216" t="s">
        <v>486</v>
      </c>
      <c r="H106" s="217">
        <v>66</v>
      </c>
      <c r="I106" s="218"/>
      <c r="J106" s="219">
        <f>ROUND(I106*H106,2)</f>
        <v>0</v>
      </c>
      <c r="K106" s="215" t="s">
        <v>260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261</v>
      </c>
      <c r="AT106" s="224" t="s">
        <v>256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1998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1774</v>
      </c>
      <c r="G107" s="227"/>
      <c r="H107" s="231">
        <v>66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78</v>
      </c>
      <c r="AY107" s="237" t="s">
        <v>253</v>
      </c>
    </row>
    <row r="108" s="2" customFormat="1" ht="16.5" customHeight="1">
      <c r="A108" s="39"/>
      <c r="B108" s="40"/>
      <c r="C108" s="238" t="s">
        <v>8</v>
      </c>
      <c r="D108" s="238" t="s">
        <v>273</v>
      </c>
      <c r="E108" s="239" t="s">
        <v>491</v>
      </c>
      <c r="F108" s="240" t="s">
        <v>492</v>
      </c>
      <c r="G108" s="241" t="s">
        <v>332</v>
      </c>
      <c r="H108" s="242">
        <v>112.2</v>
      </c>
      <c r="I108" s="243"/>
      <c r="J108" s="244">
        <f>ROUND(I108*H108,2)</f>
        <v>0</v>
      </c>
      <c r="K108" s="240" t="s">
        <v>260</v>
      </c>
      <c r="L108" s="245"/>
      <c r="M108" s="246" t="s">
        <v>19</v>
      </c>
      <c r="N108" s="247" t="s">
        <v>42</v>
      </c>
      <c r="O108" s="85"/>
      <c r="P108" s="222">
        <f>O108*H108</f>
        <v>0</v>
      </c>
      <c r="Q108" s="222">
        <v>1</v>
      </c>
      <c r="R108" s="222">
        <f>Q108*H108</f>
        <v>112.2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276</v>
      </c>
      <c r="AT108" s="224" t="s">
        <v>273</v>
      </c>
      <c r="AU108" s="224" t="s">
        <v>71</v>
      </c>
      <c r="AY108" s="18" t="s">
        <v>253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261</v>
      </c>
      <c r="BM108" s="224" t="s">
        <v>1999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2000</v>
      </c>
      <c r="G109" s="227"/>
      <c r="H109" s="231">
        <v>112.2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78</v>
      </c>
      <c r="AY109" s="237" t="s">
        <v>253</v>
      </c>
    </row>
    <row r="110" s="2" customFormat="1" ht="24.15" customHeight="1">
      <c r="A110" s="39"/>
      <c r="B110" s="40"/>
      <c r="C110" s="213" t="s">
        <v>323</v>
      </c>
      <c r="D110" s="213" t="s">
        <v>256</v>
      </c>
      <c r="E110" s="214" t="s">
        <v>434</v>
      </c>
      <c r="F110" s="215" t="s">
        <v>435</v>
      </c>
      <c r="G110" s="216" t="s">
        <v>259</v>
      </c>
      <c r="H110" s="217">
        <v>3.6000000000000001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2001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2002</v>
      </c>
      <c r="G111" s="227"/>
      <c r="H111" s="231">
        <v>3.6000000000000001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78</v>
      </c>
      <c r="AY111" s="237" t="s">
        <v>253</v>
      </c>
    </row>
    <row r="112" s="2" customFormat="1" ht="33" customHeight="1">
      <c r="A112" s="39"/>
      <c r="B112" s="40"/>
      <c r="C112" s="213" t="s">
        <v>329</v>
      </c>
      <c r="D112" s="213" t="s">
        <v>256</v>
      </c>
      <c r="E112" s="214" t="s">
        <v>438</v>
      </c>
      <c r="F112" s="215" t="s">
        <v>439</v>
      </c>
      <c r="G112" s="216" t="s">
        <v>259</v>
      </c>
      <c r="H112" s="217">
        <v>3.6000000000000001</v>
      </c>
      <c r="I112" s="218"/>
      <c r="J112" s="219">
        <f>ROUND(I112*H112,2)</f>
        <v>0</v>
      </c>
      <c r="K112" s="215" t="s">
        <v>260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261</v>
      </c>
      <c r="AT112" s="224" t="s">
        <v>256</v>
      </c>
      <c r="AU112" s="224" t="s">
        <v>71</v>
      </c>
      <c r="AY112" s="18" t="s">
        <v>253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261</v>
      </c>
      <c r="BM112" s="224" t="s">
        <v>2003</v>
      </c>
    </row>
    <row r="113" s="2" customFormat="1" ht="78" customHeight="1">
      <c r="A113" s="39"/>
      <c r="B113" s="40"/>
      <c r="C113" s="213" t="s">
        <v>336</v>
      </c>
      <c r="D113" s="274" t="s">
        <v>256</v>
      </c>
      <c r="E113" s="214" t="s">
        <v>602</v>
      </c>
      <c r="F113" s="215" t="s">
        <v>603</v>
      </c>
      <c r="G113" s="216" t="s">
        <v>332</v>
      </c>
      <c r="H113" s="217">
        <v>57.628999999999998</v>
      </c>
      <c r="I113" s="218"/>
      <c r="J113" s="219">
        <f>ROUND(I113*H113,2)</f>
        <v>0</v>
      </c>
      <c r="K113" s="215" t="s">
        <v>260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313</v>
      </c>
      <c r="AT113" s="224" t="s">
        <v>256</v>
      </c>
      <c r="AU113" s="224" t="s">
        <v>71</v>
      </c>
      <c r="AY113" s="18" t="s">
        <v>253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313</v>
      </c>
      <c r="BM113" s="224" t="s">
        <v>2004</v>
      </c>
    </row>
    <row r="114" s="14" customFormat="1">
      <c r="A114" s="14"/>
      <c r="B114" s="249"/>
      <c r="C114" s="250"/>
      <c r="D114" s="228" t="s">
        <v>263</v>
      </c>
      <c r="E114" s="251" t="s">
        <v>19</v>
      </c>
      <c r="F114" s="252" t="s">
        <v>334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263</v>
      </c>
      <c r="AU114" s="258" t="s">
        <v>71</v>
      </c>
      <c r="AV114" s="14" t="s">
        <v>78</v>
      </c>
      <c r="AW114" s="14" t="s">
        <v>32</v>
      </c>
      <c r="AX114" s="14" t="s">
        <v>71</v>
      </c>
      <c r="AY114" s="258" t="s">
        <v>253</v>
      </c>
    </row>
    <row r="115" s="13" customFormat="1">
      <c r="A115" s="13"/>
      <c r="B115" s="226"/>
      <c r="C115" s="227"/>
      <c r="D115" s="228" t="s">
        <v>263</v>
      </c>
      <c r="E115" s="229" t="s">
        <v>19</v>
      </c>
      <c r="F115" s="230" t="s">
        <v>2005</v>
      </c>
      <c r="G115" s="227"/>
      <c r="H115" s="231">
        <v>57.628999999999998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263</v>
      </c>
      <c r="AU115" s="237" t="s">
        <v>71</v>
      </c>
      <c r="AV115" s="13" t="s">
        <v>80</v>
      </c>
      <c r="AW115" s="13" t="s">
        <v>32</v>
      </c>
      <c r="AX115" s="13" t="s">
        <v>78</v>
      </c>
      <c r="AY115" s="237" t="s">
        <v>253</v>
      </c>
    </row>
    <row r="116" s="2" customFormat="1" ht="90" customHeight="1">
      <c r="A116" s="39"/>
      <c r="B116" s="40"/>
      <c r="C116" s="213" t="s">
        <v>345</v>
      </c>
      <c r="D116" s="274" t="s">
        <v>256</v>
      </c>
      <c r="E116" s="214" t="s">
        <v>964</v>
      </c>
      <c r="F116" s="215" t="s">
        <v>965</v>
      </c>
      <c r="G116" s="216" t="s">
        <v>332</v>
      </c>
      <c r="H116" s="217">
        <v>6627.335</v>
      </c>
      <c r="I116" s="218"/>
      <c r="J116" s="219">
        <f>ROUND(I116*H116,2)</f>
        <v>0</v>
      </c>
      <c r="K116" s="215" t="s">
        <v>260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313</v>
      </c>
      <c r="AT116" s="224" t="s">
        <v>256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313</v>
      </c>
      <c r="BM116" s="224" t="s">
        <v>2006</v>
      </c>
    </row>
    <row r="117" s="14" customFormat="1">
      <c r="A117" s="14"/>
      <c r="B117" s="249"/>
      <c r="C117" s="250"/>
      <c r="D117" s="228" t="s">
        <v>263</v>
      </c>
      <c r="E117" s="251" t="s">
        <v>19</v>
      </c>
      <c r="F117" s="252" t="s">
        <v>334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263</v>
      </c>
      <c r="AU117" s="258" t="s">
        <v>71</v>
      </c>
      <c r="AV117" s="14" t="s">
        <v>78</v>
      </c>
      <c r="AW117" s="14" t="s">
        <v>32</v>
      </c>
      <c r="AX117" s="14" t="s">
        <v>71</v>
      </c>
      <c r="AY117" s="258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2007</v>
      </c>
      <c r="G118" s="227"/>
      <c r="H118" s="231">
        <v>6627.335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78</v>
      </c>
      <c r="AY118" s="237" t="s">
        <v>253</v>
      </c>
    </row>
    <row r="119" s="2" customFormat="1" ht="44.25" customHeight="1">
      <c r="A119" s="39"/>
      <c r="B119" s="40"/>
      <c r="C119" s="213" t="s">
        <v>350</v>
      </c>
      <c r="D119" s="248" t="s">
        <v>256</v>
      </c>
      <c r="E119" s="214" t="s">
        <v>337</v>
      </c>
      <c r="F119" s="215" t="s">
        <v>338</v>
      </c>
      <c r="G119" s="216" t="s">
        <v>332</v>
      </c>
      <c r="H119" s="217">
        <v>63.420000000000002</v>
      </c>
      <c r="I119" s="218"/>
      <c r="J119" s="219">
        <f>ROUND(I119*H119,2)</f>
        <v>0</v>
      </c>
      <c r="K119" s="215" t="s">
        <v>260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261</v>
      </c>
      <c r="AT119" s="224" t="s">
        <v>256</v>
      </c>
      <c r="AU119" s="224" t="s">
        <v>71</v>
      </c>
      <c r="AY119" s="18" t="s">
        <v>253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261</v>
      </c>
      <c r="BM119" s="224" t="s">
        <v>2008</v>
      </c>
    </row>
    <row r="120" s="14" customFormat="1">
      <c r="A120" s="14"/>
      <c r="B120" s="249"/>
      <c r="C120" s="250"/>
      <c r="D120" s="228" t="s">
        <v>263</v>
      </c>
      <c r="E120" s="251" t="s">
        <v>19</v>
      </c>
      <c r="F120" s="252" t="s">
        <v>334</v>
      </c>
      <c r="G120" s="250"/>
      <c r="H120" s="251" t="s">
        <v>19</v>
      </c>
      <c r="I120" s="253"/>
      <c r="J120" s="250"/>
      <c r="K120" s="250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263</v>
      </c>
      <c r="AU120" s="258" t="s">
        <v>71</v>
      </c>
      <c r="AV120" s="14" t="s">
        <v>78</v>
      </c>
      <c r="AW120" s="14" t="s">
        <v>32</v>
      </c>
      <c r="AX120" s="14" t="s">
        <v>71</v>
      </c>
      <c r="AY120" s="258" t="s">
        <v>253</v>
      </c>
    </row>
    <row r="121" s="14" customFormat="1">
      <c r="A121" s="14"/>
      <c r="B121" s="249"/>
      <c r="C121" s="250"/>
      <c r="D121" s="228" t="s">
        <v>263</v>
      </c>
      <c r="E121" s="251" t="s">
        <v>19</v>
      </c>
      <c r="F121" s="252" t="s">
        <v>1550</v>
      </c>
      <c r="G121" s="250"/>
      <c r="H121" s="251" t="s">
        <v>19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263</v>
      </c>
      <c r="AU121" s="258" t="s">
        <v>71</v>
      </c>
      <c r="AV121" s="14" t="s">
        <v>78</v>
      </c>
      <c r="AW121" s="14" t="s">
        <v>32</v>
      </c>
      <c r="AX121" s="14" t="s">
        <v>71</v>
      </c>
      <c r="AY121" s="258" t="s">
        <v>253</v>
      </c>
    </row>
    <row r="122" s="13" customFormat="1">
      <c r="A122" s="13"/>
      <c r="B122" s="226"/>
      <c r="C122" s="227"/>
      <c r="D122" s="228" t="s">
        <v>263</v>
      </c>
      <c r="E122" s="229" t="s">
        <v>19</v>
      </c>
      <c r="F122" s="230" t="s">
        <v>2009</v>
      </c>
      <c r="G122" s="227"/>
      <c r="H122" s="231">
        <v>60.820999999999998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263</v>
      </c>
      <c r="AU122" s="237" t="s">
        <v>71</v>
      </c>
      <c r="AV122" s="13" t="s">
        <v>80</v>
      </c>
      <c r="AW122" s="13" t="s">
        <v>32</v>
      </c>
      <c r="AX122" s="13" t="s">
        <v>71</v>
      </c>
      <c r="AY122" s="237" t="s">
        <v>253</v>
      </c>
    </row>
    <row r="123" s="14" customFormat="1">
      <c r="A123" s="14"/>
      <c r="B123" s="249"/>
      <c r="C123" s="250"/>
      <c r="D123" s="228" t="s">
        <v>263</v>
      </c>
      <c r="E123" s="251" t="s">
        <v>19</v>
      </c>
      <c r="F123" s="252" t="s">
        <v>2010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263</v>
      </c>
      <c r="AU123" s="258" t="s">
        <v>71</v>
      </c>
      <c r="AV123" s="14" t="s">
        <v>78</v>
      </c>
      <c r="AW123" s="14" t="s">
        <v>32</v>
      </c>
      <c r="AX123" s="14" t="s">
        <v>71</v>
      </c>
      <c r="AY123" s="258" t="s">
        <v>253</v>
      </c>
    </row>
    <row r="124" s="13" customFormat="1">
      <c r="A124" s="13"/>
      <c r="B124" s="226"/>
      <c r="C124" s="227"/>
      <c r="D124" s="228" t="s">
        <v>263</v>
      </c>
      <c r="E124" s="229" t="s">
        <v>19</v>
      </c>
      <c r="F124" s="230" t="s">
        <v>2011</v>
      </c>
      <c r="G124" s="227"/>
      <c r="H124" s="231">
        <v>2.5990000000000002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263</v>
      </c>
      <c r="AU124" s="237" t="s">
        <v>71</v>
      </c>
      <c r="AV124" s="13" t="s">
        <v>80</v>
      </c>
      <c r="AW124" s="13" t="s">
        <v>32</v>
      </c>
      <c r="AX124" s="13" t="s">
        <v>71</v>
      </c>
      <c r="AY124" s="237" t="s">
        <v>253</v>
      </c>
    </row>
    <row r="125" s="15" customFormat="1">
      <c r="A125" s="15"/>
      <c r="B125" s="259"/>
      <c r="C125" s="260"/>
      <c r="D125" s="228" t="s">
        <v>263</v>
      </c>
      <c r="E125" s="261" t="s">
        <v>19</v>
      </c>
      <c r="F125" s="262" t="s">
        <v>344</v>
      </c>
      <c r="G125" s="260"/>
      <c r="H125" s="263">
        <v>63.420000000000002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263</v>
      </c>
      <c r="AU125" s="269" t="s">
        <v>71</v>
      </c>
      <c r="AV125" s="15" t="s">
        <v>261</v>
      </c>
      <c r="AW125" s="15" t="s">
        <v>32</v>
      </c>
      <c r="AX125" s="15" t="s">
        <v>78</v>
      </c>
      <c r="AY125" s="269" t="s">
        <v>253</v>
      </c>
    </row>
    <row r="126" s="2" customFormat="1" ht="55.5" customHeight="1">
      <c r="A126" s="39"/>
      <c r="B126" s="40"/>
      <c r="C126" s="213" t="s">
        <v>7</v>
      </c>
      <c r="D126" s="213" t="s">
        <v>256</v>
      </c>
      <c r="E126" s="214" t="s">
        <v>1967</v>
      </c>
      <c r="F126" s="215" t="s">
        <v>1968</v>
      </c>
      <c r="G126" s="216" t="s">
        <v>332</v>
      </c>
      <c r="H126" s="217">
        <v>112.2</v>
      </c>
      <c r="I126" s="218"/>
      <c r="J126" s="219">
        <f>ROUND(I126*H126,2)</f>
        <v>0</v>
      </c>
      <c r="K126" s="215" t="s">
        <v>260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261</v>
      </c>
      <c r="AT126" s="224" t="s">
        <v>256</v>
      </c>
      <c r="AU126" s="224" t="s">
        <v>71</v>
      </c>
      <c r="AY126" s="18" t="s">
        <v>253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261</v>
      </c>
      <c r="BM126" s="224" t="s">
        <v>2012</v>
      </c>
    </row>
    <row r="127" s="13" customFormat="1">
      <c r="A127" s="13"/>
      <c r="B127" s="226"/>
      <c r="C127" s="227"/>
      <c r="D127" s="228" t="s">
        <v>263</v>
      </c>
      <c r="E127" s="229" t="s">
        <v>19</v>
      </c>
      <c r="F127" s="230" t="s">
        <v>2013</v>
      </c>
      <c r="G127" s="227"/>
      <c r="H127" s="231">
        <v>112.2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263</v>
      </c>
      <c r="AU127" s="237" t="s">
        <v>71</v>
      </c>
      <c r="AV127" s="13" t="s">
        <v>80</v>
      </c>
      <c r="AW127" s="13" t="s">
        <v>32</v>
      </c>
      <c r="AX127" s="13" t="s">
        <v>78</v>
      </c>
      <c r="AY127" s="237" t="s">
        <v>253</v>
      </c>
    </row>
    <row r="128" s="2" customFormat="1" ht="55.5" customHeight="1">
      <c r="A128" s="39"/>
      <c r="B128" s="40"/>
      <c r="C128" s="213" t="s">
        <v>359</v>
      </c>
      <c r="D128" s="213" t="s">
        <v>256</v>
      </c>
      <c r="E128" s="214" t="s">
        <v>354</v>
      </c>
      <c r="F128" s="215" t="s">
        <v>355</v>
      </c>
      <c r="G128" s="216" t="s">
        <v>332</v>
      </c>
      <c r="H128" s="217">
        <v>1.8080000000000001</v>
      </c>
      <c r="I128" s="218"/>
      <c r="J128" s="219">
        <f>ROUND(I128*H128,2)</f>
        <v>0</v>
      </c>
      <c r="K128" s="215" t="s">
        <v>260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261</v>
      </c>
      <c r="AT128" s="224" t="s">
        <v>256</v>
      </c>
      <c r="AU128" s="224" t="s">
        <v>71</v>
      </c>
      <c r="AY128" s="18" t="s">
        <v>253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261</v>
      </c>
      <c r="BM128" s="224" t="s">
        <v>2014</v>
      </c>
    </row>
    <row r="129" s="13" customFormat="1">
      <c r="A129" s="13"/>
      <c r="B129" s="226"/>
      <c r="C129" s="227"/>
      <c r="D129" s="228" t="s">
        <v>263</v>
      </c>
      <c r="E129" s="229" t="s">
        <v>19</v>
      </c>
      <c r="F129" s="230" t="s">
        <v>2015</v>
      </c>
      <c r="G129" s="227"/>
      <c r="H129" s="231">
        <v>1.8080000000000001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263</v>
      </c>
      <c r="AU129" s="237" t="s">
        <v>71</v>
      </c>
      <c r="AV129" s="13" t="s">
        <v>80</v>
      </c>
      <c r="AW129" s="13" t="s">
        <v>32</v>
      </c>
      <c r="AX129" s="13" t="s">
        <v>78</v>
      </c>
      <c r="AY129" s="237" t="s">
        <v>253</v>
      </c>
    </row>
    <row r="130" s="2" customFormat="1" ht="62.7" customHeight="1">
      <c r="A130" s="39"/>
      <c r="B130" s="40"/>
      <c r="C130" s="213" t="s">
        <v>365</v>
      </c>
      <c r="D130" s="213" t="s">
        <v>256</v>
      </c>
      <c r="E130" s="214" t="s">
        <v>351</v>
      </c>
      <c r="F130" s="215" t="s">
        <v>352</v>
      </c>
      <c r="G130" s="216" t="s">
        <v>332</v>
      </c>
      <c r="H130" s="217">
        <v>63.420000000000002</v>
      </c>
      <c r="I130" s="218"/>
      <c r="J130" s="219">
        <f>ROUND(I130*H130,2)</f>
        <v>0</v>
      </c>
      <c r="K130" s="215" t="s">
        <v>260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261</v>
      </c>
      <c r="AT130" s="224" t="s">
        <v>256</v>
      </c>
      <c r="AU130" s="224" t="s">
        <v>71</v>
      </c>
      <c r="AY130" s="18" t="s">
        <v>253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261</v>
      </c>
      <c r="BM130" s="224" t="s">
        <v>2016</v>
      </c>
    </row>
    <row r="131" s="13" customFormat="1">
      <c r="A131" s="13"/>
      <c r="B131" s="226"/>
      <c r="C131" s="227"/>
      <c r="D131" s="228" t="s">
        <v>263</v>
      </c>
      <c r="E131" s="229" t="s">
        <v>19</v>
      </c>
      <c r="F131" s="230" t="s">
        <v>2017</v>
      </c>
      <c r="G131" s="227"/>
      <c r="H131" s="231">
        <v>2.5990000000000002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263</v>
      </c>
      <c r="AU131" s="237" t="s">
        <v>71</v>
      </c>
      <c r="AV131" s="13" t="s">
        <v>80</v>
      </c>
      <c r="AW131" s="13" t="s">
        <v>32</v>
      </c>
      <c r="AX131" s="13" t="s">
        <v>71</v>
      </c>
      <c r="AY131" s="237" t="s">
        <v>253</v>
      </c>
    </row>
    <row r="132" s="13" customFormat="1">
      <c r="A132" s="13"/>
      <c r="B132" s="226"/>
      <c r="C132" s="227"/>
      <c r="D132" s="228" t="s">
        <v>263</v>
      </c>
      <c r="E132" s="229" t="s">
        <v>19</v>
      </c>
      <c r="F132" s="230" t="s">
        <v>2018</v>
      </c>
      <c r="G132" s="227"/>
      <c r="H132" s="231">
        <v>60.820999999999998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263</v>
      </c>
      <c r="AU132" s="237" t="s">
        <v>71</v>
      </c>
      <c r="AV132" s="13" t="s">
        <v>80</v>
      </c>
      <c r="AW132" s="13" t="s">
        <v>32</v>
      </c>
      <c r="AX132" s="13" t="s">
        <v>71</v>
      </c>
      <c r="AY132" s="237" t="s">
        <v>253</v>
      </c>
    </row>
    <row r="133" s="15" customFormat="1">
      <c r="A133" s="15"/>
      <c r="B133" s="259"/>
      <c r="C133" s="260"/>
      <c r="D133" s="228" t="s">
        <v>263</v>
      </c>
      <c r="E133" s="261" t="s">
        <v>19</v>
      </c>
      <c r="F133" s="262" t="s">
        <v>344</v>
      </c>
      <c r="G133" s="260"/>
      <c r="H133" s="263">
        <v>63.420000000000002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263</v>
      </c>
      <c r="AU133" s="269" t="s">
        <v>71</v>
      </c>
      <c r="AV133" s="15" t="s">
        <v>261</v>
      </c>
      <c r="AW133" s="15" t="s">
        <v>32</v>
      </c>
      <c r="AX133" s="15" t="s">
        <v>78</v>
      </c>
      <c r="AY133" s="269" t="s">
        <v>253</v>
      </c>
    </row>
    <row r="134" s="2" customFormat="1" ht="55.5" customHeight="1">
      <c r="A134" s="39"/>
      <c r="B134" s="40"/>
      <c r="C134" s="213" t="s">
        <v>369</v>
      </c>
      <c r="D134" s="213" t="s">
        <v>256</v>
      </c>
      <c r="E134" s="214" t="s">
        <v>360</v>
      </c>
      <c r="F134" s="215" t="s">
        <v>361</v>
      </c>
      <c r="G134" s="216" t="s">
        <v>332</v>
      </c>
      <c r="H134" s="217">
        <v>0.154</v>
      </c>
      <c r="I134" s="218"/>
      <c r="J134" s="219">
        <f>ROUND(I134*H134,2)</f>
        <v>0</v>
      </c>
      <c r="K134" s="215" t="s">
        <v>260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261</v>
      </c>
      <c r="AT134" s="224" t="s">
        <v>256</v>
      </c>
      <c r="AU134" s="224" t="s">
        <v>71</v>
      </c>
      <c r="AY134" s="18" t="s">
        <v>253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261</v>
      </c>
      <c r="BM134" s="224" t="s">
        <v>2019</v>
      </c>
    </row>
    <row r="135" s="13" customFormat="1">
      <c r="A135" s="13"/>
      <c r="B135" s="226"/>
      <c r="C135" s="227"/>
      <c r="D135" s="228" t="s">
        <v>263</v>
      </c>
      <c r="E135" s="229" t="s">
        <v>19</v>
      </c>
      <c r="F135" s="230" t="s">
        <v>2020</v>
      </c>
      <c r="G135" s="227"/>
      <c r="H135" s="231">
        <v>0.154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263</v>
      </c>
      <c r="AU135" s="237" t="s">
        <v>71</v>
      </c>
      <c r="AV135" s="13" t="s">
        <v>80</v>
      </c>
      <c r="AW135" s="13" t="s">
        <v>32</v>
      </c>
      <c r="AX135" s="13" t="s">
        <v>78</v>
      </c>
      <c r="AY135" s="237" t="s">
        <v>253</v>
      </c>
    </row>
    <row r="136" s="2" customFormat="1" ht="49.05" customHeight="1">
      <c r="A136" s="39"/>
      <c r="B136" s="40"/>
      <c r="C136" s="213" t="s">
        <v>468</v>
      </c>
      <c r="D136" s="213" t="s">
        <v>256</v>
      </c>
      <c r="E136" s="214" t="s">
        <v>366</v>
      </c>
      <c r="F136" s="215" t="s">
        <v>367</v>
      </c>
      <c r="G136" s="216" t="s">
        <v>332</v>
      </c>
      <c r="H136" s="217">
        <v>0.154</v>
      </c>
      <c r="I136" s="218"/>
      <c r="J136" s="219">
        <f>ROUND(I136*H136,2)</f>
        <v>0</v>
      </c>
      <c r="K136" s="215" t="s">
        <v>260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261</v>
      </c>
      <c r="AT136" s="224" t="s">
        <v>256</v>
      </c>
      <c r="AU136" s="224" t="s">
        <v>71</v>
      </c>
      <c r="AY136" s="18" t="s">
        <v>253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261</v>
      </c>
      <c r="BM136" s="224" t="s">
        <v>2021</v>
      </c>
    </row>
    <row r="137" s="2" customFormat="1" ht="78" customHeight="1">
      <c r="A137" s="39"/>
      <c r="B137" s="40"/>
      <c r="C137" s="213" t="s">
        <v>472</v>
      </c>
      <c r="D137" s="213" t="s">
        <v>256</v>
      </c>
      <c r="E137" s="214" t="s">
        <v>2022</v>
      </c>
      <c r="F137" s="215" t="s">
        <v>2023</v>
      </c>
      <c r="G137" s="216" t="s">
        <v>332</v>
      </c>
      <c r="H137" s="217">
        <v>1.962</v>
      </c>
      <c r="I137" s="218"/>
      <c r="J137" s="219">
        <f>ROUND(I137*H137,2)</f>
        <v>0</v>
      </c>
      <c r="K137" s="215" t="s">
        <v>260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261</v>
      </c>
      <c r="AT137" s="224" t="s">
        <v>256</v>
      </c>
      <c r="AU137" s="224" t="s">
        <v>71</v>
      </c>
      <c r="AY137" s="18" t="s">
        <v>253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261</v>
      </c>
      <c r="BM137" s="224" t="s">
        <v>2024</v>
      </c>
    </row>
    <row r="138" s="14" customFormat="1">
      <c r="A138" s="14"/>
      <c r="B138" s="249"/>
      <c r="C138" s="250"/>
      <c r="D138" s="228" t="s">
        <v>263</v>
      </c>
      <c r="E138" s="251" t="s">
        <v>19</v>
      </c>
      <c r="F138" s="252" t="s">
        <v>1563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263</v>
      </c>
      <c r="AU138" s="258" t="s">
        <v>71</v>
      </c>
      <c r="AV138" s="14" t="s">
        <v>78</v>
      </c>
      <c r="AW138" s="14" t="s">
        <v>32</v>
      </c>
      <c r="AX138" s="14" t="s">
        <v>71</v>
      </c>
      <c r="AY138" s="258" t="s">
        <v>253</v>
      </c>
    </row>
    <row r="139" s="13" customFormat="1">
      <c r="A139" s="13"/>
      <c r="B139" s="226"/>
      <c r="C139" s="227"/>
      <c r="D139" s="228" t="s">
        <v>263</v>
      </c>
      <c r="E139" s="229" t="s">
        <v>19</v>
      </c>
      <c r="F139" s="230" t="s">
        <v>2025</v>
      </c>
      <c r="G139" s="227"/>
      <c r="H139" s="231">
        <v>1.962</v>
      </c>
      <c r="I139" s="232"/>
      <c r="J139" s="227"/>
      <c r="K139" s="227"/>
      <c r="L139" s="233"/>
      <c r="M139" s="270"/>
      <c r="N139" s="271"/>
      <c r="O139" s="271"/>
      <c r="P139" s="271"/>
      <c r="Q139" s="271"/>
      <c r="R139" s="271"/>
      <c r="S139" s="271"/>
      <c r="T139" s="27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263</v>
      </c>
      <c r="AU139" s="237" t="s">
        <v>71</v>
      </c>
      <c r="AV139" s="13" t="s">
        <v>80</v>
      </c>
      <c r="AW139" s="13" t="s">
        <v>32</v>
      </c>
      <c r="AX139" s="13" t="s">
        <v>78</v>
      </c>
      <c r="AY139" s="237" t="s">
        <v>253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kaGBL15Dgz5j3ic/l6SQ1Ebpkq6SwvKRtPCcw6IUtKGUYis/rkH9nmyMo6e0NUiEDBQk4gmpV/isVkjH1K+oqw==" hashValue="xjzvc9HRmNyk0OWQCAvxpRc0V+pI0rYr8CmJ5X+cLK22IJPfgzthX2xiEokexHnULNYz9KY5fNB53MKpYY7QGw==" algorithmName="SHA-512" password="CC35"/>
  <autoFilter ref="C84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1" customFormat="1" ht="12" customHeight="1">
      <c r="B8" s="21"/>
      <c r="D8" s="143" t="s">
        <v>228</v>
      </c>
      <c r="L8" s="21"/>
    </row>
    <row r="9" s="2" customFormat="1" ht="16.5" customHeight="1">
      <c r="A9" s="39"/>
      <c r="B9" s="45"/>
      <c r="C9" s="39"/>
      <c r="D9" s="39"/>
      <c r="E9" s="144" t="s">
        <v>2026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546</v>
      </c>
      <c r="G14" s="39"/>
      <c r="H14" s="39"/>
      <c r="I14" s="143" t="s">
        <v>23</v>
      </c>
      <c r="J14" s="147" t="str">
        <f>'Rekapitulace stavby'!AN8</f>
        <v>14. 12. 2022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ROUND((SUM(BE85:BE116)),  2)</f>
        <v>0</v>
      </c>
      <c r="G35" s="39"/>
      <c r="H35" s="39"/>
      <c r="I35" s="158">
        <v>0.20999999999999999</v>
      </c>
      <c r="J35" s="157">
        <f>ROUND(((SUM(BE85:BE116))*I35),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ROUND((SUM(BF85:BF116)),  2)</f>
        <v>0</v>
      </c>
      <c r="G36" s="39"/>
      <c r="H36" s="39"/>
      <c r="I36" s="158">
        <v>0.14999999999999999</v>
      </c>
      <c r="J36" s="157">
        <f>ROUND(((SUM(BF85:BF116))*I36),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ROUND((SUM(BG85:BG116)),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ROUND((SUM(BH85:BH116)),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ROUND((SUM(BI85:BI116)),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232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Souvislá výměna kolejnic v obvodu Správy tratí Ústí nad Labem pro rok 2023_OPRAVA Č. 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228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2026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08.1 - SO 08.1 - Mikulášovice d.n - Panský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 Ústí nad Labem</v>
      </c>
      <c r="G56" s="41"/>
      <c r="H56" s="41"/>
      <c r="I56" s="33" t="s">
        <v>23</v>
      </c>
      <c r="J56" s="73" t="str">
        <f>IF(J14="","",J14)</f>
        <v>14. 12. 2022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OŘ Ústí nad Labem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Tomáš Šrédl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233</v>
      </c>
      <c r="D61" s="172"/>
      <c r="E61" s="172"/>
      <c r="F61" s="172"/>
      <c r="G61" s="172"/>
      <c r="H61" s="172"/>
      <c r="I61" s="172"/>
      <c r="J61" s="173" t="s">
        <v>234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238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Souvislá výměna kolejnic v obvodu Správy tratí Ústí nad Labem pro rok 2023_OPRAVA Č. 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228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2026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08.1 - SO 08.1 - Mikulášovice d.n - Panský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ST Ústí nad Labem</v>
      </c>
      <c r="G79" s="41"/>
      <c r="H79" s="41"/>
      <c r="I79" s="33" t="s">
        <v>23</v>
      </c>
      <c r="J79" s="73" t="str">
        <f>IF(J14="","",J14)</f>
        <v>14. 12. 2022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OŘ Ústí nad Labem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Tomáš Šrédl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239</v>
      </c>
      <c r="D84" s="189" t="s">
        <v>56</v>
      </c>
      <c r="E84" s="189" t="s">
        <v>52</v>
      </c>
      <c r="F84" s="189" t="s">
        <v>53</v>
      </c>
      <c r="G84" s="189" t="s">
        <v>240</v>
      </c>
      <c r="H84" s="189" t="s">
        <v>241</v>
      </c>
      <c r="I84" s="189" t="s">
        <v>242</v>
      </c>
      <c r="J84" s="189" t="s">
        <v>234</v>
      </c>
      <c r="K84" s="190" t="s">
        <v>243</v>
      </c>
      <c r="L84" s="191"/>
      <c r="M84" s="93" t="s">
        <v>19</v>
      </c>
      <c r="N84" s="94" t="s">
        <v>41</v>
      </c>
      <c r="O84" s="94" t="s">
        <v>244</v>
      </c>
      <c r="P84" s="94" t="s">
        <v>245</v>
      </c>
      <c r="Q84" s="94" t="s">
        <v>246</v>
      </c>
      <c r="R84" s="94" t="s">
        <v>247</v>
      </c>
      <c r="S84" s="94" t="s">
        <v>248</v>
      </c>
      <c r="T84" s="95" t="s">
        <v>249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250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SUM(P86:P116)</f>
        <v>0</v>
      </c>
      <c r="Q85" s="97"/>
      <c r="R85" s="194">
        <f>SUM(R86:R116)</f>
        <v>168.30000000000001</v>
      </c>
      <c r="S85" s="97"/>
      <c r="T85" s="195">
        <f>SUM(T86:T116)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235</v>
      </c>
      <c r="BK85" s="196">
        <f>SUM(BK86:BK116)</f>
        <v>0</v>
      </c>
    </row>
    <row r="86" s="2" customFormat="1" ht="24.15" customHeight="1">
      <c r="A86" s="39"/>
      <c r="B86" s="40"/>
      <c r="C86" s="213" t="s">
        <v>78</v>
      </c>
      <c r="D86" s="213" t="s">
        <v>256</v>
      </c>
      <c r="E86" s="214" t="s">
        <v>1936</v>
      </c>
      <c r="F86" s="215" t="s">
        <v>1937</v>
      </c>
      <c r="G86" s="216" t="s">
        <v>271</v>
      </c>
      <c r="H86" s="217">
        <v>364</v>
      </c>
      <c r="I86" s="218"/>
      <c r="J86" s="219">
        <f>ROUND(I86*H86,2)</f>
        <v>0</v>
      </c>
      <c r="K86" s="215" t="s">
        <v>260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261</v>
      </c>
      <c r="AT86" s="224" t="s">
        <v>256</v>
      </c>
      <c r="AU86" s="224" t="s">
        <v>71</v>
      </c>
      <c r="AY86" s="18" t="s">
        <v>253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78</v>
      </c>
      <c r="BK86" s="225">
        <f>ROUND(I86*H86,2)</f>
        <v>0</v>
      </c>
      <c r="BL86" s="18" t="s">
        <v>261</v>
      </c>
      <c r="BM86" s="224" t="s">
        <v>2028</v>
      </c>
    </row>
    <row r="87" s="2" customFormat="1" ht="55.5" customHeight="1">
      <c r="A87" s="39"/>
      <c r="B87" s="40"/>
      <c r="C87" s="213" t="s">
        <v>80</v>
      </c>
      <c r="D87" s="213" t="s">
        <v>256</v>
      </c>
      <c r="E87" s="214" t="s">
        <v>1432</v>
      </c>
      <c r="F87" s="215" t="s">
        <v>1433</v>
      </c>
      <c r="G87" s="216" t="s">
        <v>259</v>
      </c>
      <c r="H87" s="217">
        <v>1624</v>
      </c>
      <c r="I87" s="218"/>
      <c r="J87" s="219">
        <f>ROUND(I87*H87,2)</f>
        <v>0</v>
      </c>
      <c r="K87" s="215" t="s">
        <v>260</v>
      </c>
      <c r="L87" s="45"/>
      <c r="M87" s="220" t="s">
        <v>19</v>
      </c>
      <c r="N87" s="221" t="s">
        <v>42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261</v>
      </c>
      <c r="AT87" s="224" t="s">
        <v>256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2029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2030</v>
      </c>
      <c r="G88" s="227"/>
      <c r="H88" s="231">
        <v>1624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78</v>
      </c>
      <c r="AY88" s="237" t="s">
        <v>253</v>
      </c>
    </row>
    <row r="89" s="2" customFormat="1" ht="37.8" customHeight="1">
      <c r="A89" s="39"/>
      <c r="B89" s="40"/>
      <c r="C89" s="213" t="s">
        <v>268</v>
      </c>
      <c r="D89" s="213" t="s">
        <v>256</v>
      </c>
      <c r="E89" s="214" t="s">
        <v>2031</v>
      </c>
      <c r="F89" s="215" t="s">
        <v>2032</v>
      </c>
      <c r="G89" s="216" t="s">
        <v>271</v>
      </c>
      <c r="H89" s="217">
        <v>783</v>
      </c>
      <c r="I89" s="218"/>
      <c r="J89" s="219">
        <f>ROUND(I89*H89,2)</f>
        <v>0</v>
      </c>
      <c r="K89" s="215" t="s">
        <v>260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261</v>
      </c>
      <c r="AT89" s="224" t="s">
        <v>256</v>
      </c>
      <c r="AU89" s="224" t="s">
        <v>71</v>
      </c>
      <c r="AY89" s="18" t="s">
        <v>253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261</v>
      </c>
      <c r="BM89" s="224" t="s">
        <v>2033</v>
      </c>
    </row>
    <row r="90" s="13" customFormat="1">
      <c r="A90" s="13"/>
      <c r="B90" s="226"/>
      <c r="C90" s="227"/>
      <c r="D90" s="228" t="s">
        <v>263</v>
      </c>
      <c r="E90" s="229" t="s">
        <v>19</v>
      </c>
      <c r="F90" s="230" t="s">
        <v>2034</v>
      </c>
      <c r="G90" s="227"/>
      <c r="H90" s="231">
        <v>380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263</v>
      </c>
      <c r="AU90" s="237" t="s">
        <v>71</v>
      </c>
      <c r="AV90" s="13" t="s">
        <v>80</v>
      </c>
      <c r="AW90" s="13" t="s">
        <v>32</v>
      </c>
      <c r="AX90" s="13" t="s">
        <v>71</v>
      </c>
      <c r="AY90" s="237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2035</v>
      </c>
      <c r="G91" s="227"/>
      <c r="H91" s="231">
        <v>403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71</v>
      </c>
      <c r="AY91" s="237" t="s">
        <v>253</v>
      </c>
    </row>
    <row r="92" s="15" customFormat="1">
      <c r="A92" s="15"/>
      <c r="B92" s="259"/>
      <c r="C92" s="260"/>
      <c r="D92" s="228" t="s">
        <v>263</v>
      </c>
      <c r="E92" s="261" t="s">
        <v>19</v>
      </c>
      <c r="F92" s="262" t="s">
        <v>344</v>
      </c>
      <c r="G92" s="260"/>
      <c r="H92" s="263">
        <v>783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9" t="s">
        <v>263</v>
      </c>
      <c r="AU92" s="269" t="s">
        <v>71</v>
      </c>
      <c r="AV92" s="15" t="s">
        <v>261</v>
      </c>
      <c r="AW92" s="15" t="s">
        <v>32</v>
      </c>
      <c r="AX92" s="15" t="s">
        <v>78</v>
      </c>
      <c r="AY92" s="269" t="s">
        <v>253</v>
      </c>
    </row>
    <row r="93" s="2" customFormat="1" ht="55.5" customHeight="1">
      <c r="A93" s="39"/>
      <c r="B93" s="40"/>
      <c r="C93" s="213" t="s">
        <v>261</v>
      </c>
      <c r="D93" s="213" t="s">
        <v>256</v>
      </c>
      <c r="E93" s="214" t="s">
        <v>1473</v>
      </c>
      <c r="F93" s="215" t="s">
        <v>1474</v>
      </c>
      <c r="G93" s="216" t="s">
        <v>288</v>
      </c>
      <c r="H93" s="217">
        <v>106</v>
      </c>
      <c r="I93" s="218"/>
      <c r="J93" s="219">
        <f>ROUND(I93*H93,2)</f>
        <v>0</v>
      </c>
      <c r="K93" s="215" t="s">
        <v>260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261</v>
      </c>
      <c r="AT93" s="224" t="s">
        <v>256</v>
      </c>
      <c r="AU93" s="224" t="s">
        <v>71</v>
      </c>
      <c r="AY93" s="18" t="s">
        <v>253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261</v>
      </c>
      <c r="BM93" s="224" t="s">
        <v>2036</v>
      </c>
    </row>
    <row r="94" s="2" customFormat="1" ht="37.8" customHeight="1">
      <c r="A94" s="39"/>
      <c r="B94" s="40"/>
      <c r="C94" s="213" t="s">
        <v>254</v>
      </c>
      <c r="D94" s="213" t="s">
        <v>256</v>
      </c>
      <c r="E94" s="214" t="s">
        <v>297</v>
      </c>
      <c r="F94" s="215" t="s">
        <v>298</v>
      </c>
      <c r="G94" s="216" t="s">
        <v>259</v>
      </c>
      <c r="H94" s="217">
        <v>1824</v>
      </c>
      <c r="I94" s="218"/>
      <c r="J94" s="219">
        <f>ROUND(I94*H94,2)</f>
        <v>0</v>
      </c>
      <c r="K94" s="215" t="s">
        <v>299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261</v>
      </c>
      <c r="AT94" s="224" t="s">
        <v>256</v>
      </c>
      <c r="AU94" s="224" t="s">
        <v>71</v>
      </c>
      <c r="AY94" s="18" t="s">
        <v>253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261</v>
      </c>
      <c r="BM94" s="224" t="s">
        <v>2037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2038</v>
      </c>
      <c r="G95" s="227"/>
      <c r="H95" s="231">
        <v>1824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78</v>
      </c>
      <c r="AY95" s="237" t="s">
        <v>253</v>
      </c>
    </row>
    <row r="96" s="2" customFormat="1" ht="49.05" customHeight="1">
      <c r="A96" s="39"/>
      <c r="B96" s="40"/>
      <c r="C96" s="213" t="s">
        <v>281</v>
      </c>
      <c r="D96" s="213" t="s">
        <v>256</v>
      </c>
      <c r="E96" s="214" t="s">
        <v>1484</v>
      </c>
      <c r="F96" s="215" t="s">
        <v>1485</v>
      </c>
      <c r="G96" s="216" t="s">
        <v>288</v>
      </c>
      <c r="H96" s="217">
        <v>6</v>
      </c>
      <c r="I96" s="218"/>
      <c r="J96" s="219">
        <f>ROUND(I96*H96,2)</f>
        <v>0</v>
      </c>
      <c r="K96" s="215" t="s">
        <v>260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261</v>
      </c>
      <c r="AT96" s="224" t="s">
        <v>256</v>
      </c>
      <c r="AU96" s="224" t="s">
        <v>71</v>
      </c>
      <c r="AY96" s="18" t="s">
        <v>253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261</v>
      </c>
      <c r="BM96" s="224" t="s">
        <v>2039</v>
      </c>
    </row>
    <row r="97" s="2" customFormat="1" ht="62.7" customHeight="1">
      <c r="A97" s="39"/>
      <c r="B97" s="40"/>
      <c r="C97" s="213" t="s">
        <v>285</v>
      </c>
      <c r="D97" s="213" t="s">
        <v>256</v>
      </c>
      <c r="E97" s="214" t="s">
        <v>1769</v>
      </c>
      <c r="F97" s="215" t="s">
        <v>1770</v>
      </c>
      <c r="G97" s="216" t="s">
        <v>326</v>
      </c>
      <c r="H97" s="217">
        <v>2.0499999999999998</v>
      </c>
      <c r="I97" s="218"/>
      <c r="J97" s="219">
        <f>ROUND(I97*H97,2)</f>
        <v>0</v>
      </c>
      <c r="K97" s="215" t="s">
        <v>260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261</v>
      </c>
      <c r="AT97" s="224" t="s">
        <v>256</v>
      </c>
      <c r="AU97" s="224" t="s">
        <v>71</v>
      </c>
      <c r="AY97" s="18" t="s">
        <v>253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261</v>
      </c>
      <c r="BM97" s="224" t="s">
        <v>2040</v>
      </c>
    </row>
    <row r="98" s="2" customFormat="1" ht="66.75" customHeight="1">
      <c r="A98" s="39"/>
      <c r="B98" s="40"/>
      <c r="C98" s="213" t="s">
        <v>276</v>
      </c>
      <c r="D98" s="213" t="s">
        <v>256</v>
      </c>
      <c r="E98" s="214" t="s">
        <v>1956</v>
      </c>
      <c r="F98" s="215" t="s">
        <v>1957</v>
      </c>
      <c r="G98" s="216" t="s">
        <v>259</v>
      </c>
      <c r="H98" s="217">
        <v>50</v>
      </c>
      <c r="I98" s="218"/>
      <c r="J98" s="219">
        <f>ROUND(I98*H98,2)</f>
        <v>0</v>
      </c>
      <c r="K98" s="215" t="s">
        <v>260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261</v>
      </c>
      <c r="AT98" s="224" t="s">
        <v>256</v>
      </c>
      <c r="AU98" s="224" t="s">
        <v>71</v>
      </c>
      <c r="AY98" s="18" t="s">
        <v>253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261</v>
      </c>
      <c r="BM98" s="224" t="s">
        <v>2041</v>
      </c>
    </row>
    <row r="99" s="2" customFormat="1" ht="24.15" customHeight="1">
      <c r="A99" s="39"/>
      <c r="B99" s="40"/>
      <c r="C99" s="213" t="s">
        <v>293</v>
      </c>
      <c r="D99" s="213" t="s">
        <v>256</v>
      </c>
      <c r="E99" s="214" t="s">
        <v>1702</v>
      </c>
      <c r="F99" s="215" t="s">
        <v>1703</v>
      </c>
      <c r="G99" s="216" t="s">
        <v>271</v>
      </c>
      <c r="H99" s="217">
        <v>86</v>
      </c>
      <c r="I99" s="218"/>
      <c r="J99" s="219">
        <f>ROUND(I99*H99,2)</f>
        <v>0</v>
      </c>
      <c r="K99" s="215" t="s">
        <v>260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261</v>
      </c>
      <c r="AT99" s="224" t="s">
        <v>256</v>
      </c>
      <c r="AU99" s="224" t="s">
        <v>71</v>
      </c>
      <c r="AY99" s="18" t="s">
        <v>253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261</v>
      </c>
      <c r="BM99" s="224" t="s">
        <v>2042</v>
      </c>
    </row>
    <row r="100" s="2" customFormat="1" ht="37.8" customHeight="1">
      <c r="A100" s="39"/>
      <c r="B100" s="40"/>
      <c r="C100" s="213" t="s">
        <v>224</v>
      </c>
      <c r="D100" s="213" t="s">
        <v>256</v>
      </c>
      <c r="E100" s="214" t="s">
        <v>1615</v>
      </c>
      <c r="F100" s="215" t="s">
        <v>1616</v>
      </c>
      <c r="G100" s="216" t="s">
        <v>486</v>
      </c>
      <c r="H100" s="217">
        <v>99</v>
      </c>
      <c r="I100" s="218"/>
      <c r="J100" s="219">
        <f>ROUND(I100*H100,2)</f>
        <v>0</v>
      </c>
      <c r="K100" s="215" t="s">
        <v>260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261</v>
      </c>
      <c r="AT100" s="224" t="s">
        <v>256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2043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2044</v>
      </c>
      <c r="G101" s="227"/>
      <c r="H101" s="231">
        <v>99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38" t="s">
        <v>302</v>
      </c>
      <c r="D102" s="238" t="s">
        <v>273</v>
      </c>
      <c r="E102" s="239" t="s">
        <v>491</v>
      </c>
      <c r="F102" s="240" t="s">
        <v>492</v>
      </c>
      <c r="G102" s="241" t="s">
        <v>332</v>
      </c>
      <c r="H102" s="242">
        <v>168.30000000000001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1</v>
      </c>
      <c r="R102" s="222">
        <f>Q102*H102</f>
        <v>168.30000000000001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2045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2046</v>
      </c>
      <c r="G103" s="227"/>
      <c r="H103" s="231">
        <v>168.30000000000001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78</v>
      </c>
      <c r="AY103" s="237" t="s">
        <v>253</v>
      </c>
    </row>
    <row r="104" s="2" customFormat="1" ht="44.25" customHeight="1">
      <c r="A104" s="39"/>
      <c r="B104" s="40"/>
      <c r="C104" s="213" t="s">
        <v>306</v>
      </c>
      <c r="D104" s="248" t="s">
        <v>256</v>
      </c>
      <c r="E104" s="214" t="s">
        <v>337</v>
      </c>
      <c r="F104" s="215" t="s">
        <v>338</v>
      </c>
      <c r="G104" s="216" t="s">
        <v>332</v>
      </c>
      <c r="H104" s="217">
        <v>170.988</v>
      </c>
      <c r="I104" s="218"/>
      <c r="J104" s="219">
        <f>ROUND(I104*H104,2)</f>
        <v>0</v>
      </c>
      <c r="K104" s="215" t="s">
        <v>260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261</v>
      </c>
      <c r="AT104" s="224" t="s">
        <v>256</v>
      </c>
      <c r="AU104" s="224" t="s">
        <v>71</v>
      </c>
      <c r="AY104" s="18" t="s">
        <v>253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261</v>
      </c>
      <c r="BM104" s="224" t="s">
        <v>2047</v>
      </c>
    </row>
    <row r="105" s="14" customFormat="1">
      <c r="A105" s="14"/>
      <c r="B105" s="249"/>
      <c r="C105" s="250"/>
      <c r="D105" s="228" t="s">
        <v>263</v>
      </c>
      <c r="E105" s="251" t="s">
        <v>19</v>
      </c>
      <c r="F105" s="252" t="s">
        <v>334</v>
      </c>
      <c r="G105" s="250"/>
      <c r="H105" s="251" t="s">
        <v>19</v>
      </c>
      <c r="I105" s="253"/>
      <c r="J105" s="250"/>
      <c r="K105" s="250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263</v>
      </c>
      <c r="AU105" s="258" t="s">
        <v>71</v>
      </c>
      <c r="AV105" s="14" t="s">
        <v>78</v>
      </c>
      <c r="AW105" s="14" t="s">
        <v>32</v>
      </c>
      <c r="AX105" s="14" t="s">
        <v>71</v>
      </c>
      <c r="AY105" s="258" t="s">
        <v>253</v>
      </c>
    </row>
    <row r="106" s="13" customFormat="1">
      <c r="A106" s="13"/>
      <c r="B106" s="226"/>
      <c r="C106" s="227"/>
      <c r="D106" s="228" t="s">
        <v>263</v>
      </c>
      <c r="E106" s="229" t="s">
        <v>19</v>
      </c>
      <c r="F106" s="230" t="s">
        <v>2048</v>
      </c>
      <c r="G106" s="227"/>
      <c r="H106" s="231">
        <v>80.209000000000003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263</v>
      </c>
      <c r="AU106" s="237" t="s">
        <v>71</v>
      </c>
      <c r="AV106" s="13" t="s">
        <v>80</v>
      </c>
      <c r="AW106" s="13" t="s">
        <v>32</v>
      </c>
      <c r="AX106" s="13" t="s">
        <v>71</v>
      </c>
      <c r="AY106" s="237" t="s">
        <v>253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2049</v>
      </c>
      <c r="G107" s="227"/>
      <c r="H107" s="231">
        <v>84.950999999999993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71</v>
      </c>
      <c r="AY107" s="237" t="s">
        <v>253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2050</v>
      </c>
      <c r="G108" s="227"/>
      <c r="H108" s="231">
        <v>5.8280000000000003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71</v>
      </c>
      <c r="AY108" s="237" t="s">
        <v>253</v>
      </c>
    </row>
    <row r="109" s="15" customFormat="1">
      <c r="A109" s="15"/>
      <c r="B109" s="259"/>
      <c r="C109" s="260"/>
      <c r="D109" s="228" t="s">
        <v>263</v>
      </c>
      <c r="E109" s="261" t="s">
        <v>19</v>
      </c>
      <c r="F109" s="262" t="s">
        <v>344</v>
      </c>
      <c r="G109" s="260"/>
      <c r="H109" s="263">
        <v>170.988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263</v>
      </c>
      <c r="AU109" s="269" t="s">
        <v>71</v>
      </c>
      <c r="AV109" s="15" t="s">
        <v>261</v>
      </c>
      <c r="AW109" s="15" t="s">
        <v>32</v>
      </c>
      <c r="AX109" s="15" t="s">
        <v>78</v>
      </c>
      <c r="AY109" s="269" t="s">
        <v>253</v>
      </c>
    </row>
    <row r="110" s="2" customFormat="1" ht="62.7" customHeight="1">
      <c r="A110" s="39"/>
      <c r="B110" s="40"/>
      <c r="C110" s="213" t="s">
        <v>310</v>
      </c>
      <c r="D110" s="213" t="s">
        <v>256</v>
      </c>
      <c r="E110" s="214" t="s">
        <v>2051</v>
      </c>
      <c r="F110" s="215" t="s">
        <v>2052</v>
      </c>
      <c r="G110" s="216" t="s">
        <v>332</v>
      </c>
      <c r="H110" s="217">
        <v>175.72999999999999</v>
      </c>
      <c r="I110" s="218"/>
      <c r="J110" s="219">
        <f>ROUND(I110*H110,2)</f>
        <v>0</v>
      </c>
      <c r="K110" s="215" t="s">
        <v>260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261</v>
      </c>
      <c r="AT110" s="224" t="s">
        <v>256</v>
      </c>
      <c r="AU110" s="224" t="s">
        <v>71</v>
      </c>
      <c r="AY110" s="18" t="s">
        <v>253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261</v>
      </c>
      <c r="BM110" s="224" t="s">
        <v>2053</v>
      </c>
    </row>
    <row r="111" s="13" customFormat="1">
      <c r="A111" s="13"/>
      <c r="B111" s="226"/>
      <c r="C111" s="227"/>
      <c r="D111" s="228" t="s">
        <v>263</v>
      </c>
      <c r="E111" s="229" t="s">
        <v>19</v>
      </c>
      <c r="F111" s="230" t="s">
        <v>2049</v>
      </c>
      <c r="G111" s="227"/>
      <c r="H111" s="231">
        <v>84.950999999999993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263</v>
      </c>
      <c r="AU111" s="237" t="s">
        <v>71</v>
      </c>
      <c r="AV111" s="13" t="s">
        <v>80</v>
      </c>
      <c r="AW111" s="13" t="s">
        <v>32</v>
      </c>
      <c r="AX111" s="13" t="s">
        <v>71</v>
      </c>
      <c r="AY111" s="237" t="s">
        <v>253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2054</v>
      </c>
      <c r="G112" s="227"/>
      <c r="H112" s="231">
        <v>84.950999999999993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2050</v>
      </c>
      <c r="G113" s="227"/>
      <c r="H113" s="231">
        <v>5.8280000000000003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71</v>
      </c>
      <c r="AY113" s="237" t="s">
        <v>253</v>
      </c>
    </row>
    <row r="114" s="15" customFormat="1">
      <c r="A114" s="15"/>
      <c r="B114" s="259"/>
      <c r="C114" s="260"/>
      <c r="D114" s="228" t="s">
        <v>263</v>
      </c>
      <c r="E114" s="261" t="s">
        <v>19</v>
      </c>
      <c r="F114" s="262" t="s">
        <v>344</v>
      </c>
      <c r="G114" s="260"/>
      <c r="H114" s="263">
        <v>175.72999999999999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263</v>
      </c>
      <c r="AU114" s="269" t="s">
        <v>71</v>
      </c>
      <c r="AV114" s="15" t="s">
        <v>261</v>
      </c>
      <c r="AW114" s="15" t="s">
        <v>32</v>
      </c>
      <c r="AX114" s="15" t="s">
        <v>78</v>
      </c>
      <c r="AY114" s="269" t="s">
        <v>253</v>
      </c>
    </row>
    <row r="115" s="2" customFormat="1" ht="55.5" customHeight="1">
      <c r="A115" s="39"/>
      <c r="B115" s="40"/>
      <c r="C115" s="213" t="s">
        <v>315</v>
      </c>
      <c r="D115" s="213" t="s">
        <v>256</v>
      </c>
      <c r="E115" s="214" t="s">
        <v>1621</v>
      </c>
      <c r="F115" s="215" t="s">
        <v>1622</v>
      </c>
      <c r="G115" s="216" t="s">
        <v>332</v>
      </c>
      <c r="H115" s="217">
        <v>168.30000000000001</v>
      </c>
      <c r="I115" s="218"/>
      <c r="J115" s="219">
        <f>ROUND(I115*H115,2)</f>
        <v>0</v>
      </c>
      <c r="K115" s="215" t="s">
        <v>260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261</v>
      </c>
      <c r="AT115" s="224" t="s">
        <v>256</v>
      </c>
      <c r="AU115" s="224" t="s">
        <v>71</v>
      </c>
      <c r="AY115" s="18" t="s">
        <v>253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261</v>
      </c>
      <c r="BM115" s="224" t="s">
        <v>2055</v>
      </c>
    </row>
    <row r="116" s="13" customFormat="1">
      <c r="A116" s="13"/>
      <c r="B116" s="226"/>
      <c r="C116" s="227"/>
      <c r="D116" s="228" t="s">
        <v>263</v>
      </c>
      <c r="E116" s="229" t="s">
        <v>19</v>
      </c>
      <c r="F116" s="230" t="s">
        <v>2056</v>
      </c>
      <c r="G116" s="227"/>
      <c r="H116" s="231">
        <v>168.30000000000001</v>
      </c>
      <c r="I116" s="232"/>
      <c r="J116" s="227"/>
      <c r="K116" s="227"/>
      <c r="L116" s="233"/>
      <c r="M116" s="270"/>
      <c r="N116" s="271"/>
      <c r="O116" s="271"/>
      <c r="P116" s="271"/>
      <c r="Q116" s="271"/>
      <c r="R116" s="271"/>
      <c r="S116" s="271"/>
      <c r="T116" s="27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263</v>
      </c>
      <c r="AU116" s="237" t="s">
        <v>71</v>
      </c>
      <c r="AV116" s="13" t="s">
        <v>80</v>
      </c>
      <c r="AW116" s="13" t="s">
        <v>32</v>
      </c>
      <c r="AX116" s="13" t="s">
        <v>78</v>
      </c>
      <c r="AY116" s="237" t="s">
        <v>253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YLD9t+90pHy0u+XzT6xLsyj4tkgW+ifWpdilPXFUT6SlVCxPwjc5jhr3tVv3D/X+GCCrON7iq/qvBlR9yOQzxQ==" hashValue="d8x8FQ4viV5A+KeQJ5dkKQxvEQ6gJVY/b7VoTdzVSrXSHQ5qAA8A009bpuGR6eSYJxKgQA8ctnJmLMlWAcVT3g==" algorithmName="SHA-512" password="CC35"/>
  <autoFilter ref="C84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228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2057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546</v>
      </c>
      <c r="G12" s="39"/>
      <c r="H12" s="39"/>
      <c r="I12" s="143" t="s">
        <v>23</v>
      </c>
      <c r="J12" s="147" t="str">
        <f>'Rekapitulace stavby'!AN8</f>
        <v>14. 12. 2022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22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ROUND(J79,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ROUND((SUM(BE79:BE123)),  2)</f>
        <v>0</v>
      </c>
      <c r="G33" s="39"/>
      <c r="H33" s="39"/>
      <c r="I33" s="158">
        <v>0.20999999999999999</v>
      </c>
      <c r="J33" s="157">
        <f>ROUND(((SUM(BE79:BE123))*I33),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ROUND((SUM(BF79:BF123)),  2)</f>
        <v>0</v>
      </c>
      <c r="G34" s="39"/>
      <c r="H34" s="39"/>
      <c r="I34" s="158">
        <v>0.14999999999999999</v>
      </c>
      <c r="J34" s="157">
        <f>ROUND(((SUM(BF79:BF123))*I34),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ROUND((SUM(BG79:BG123)),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ROUND((SUM(BH79:BH123)),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ROUND((SUM(BI79:BI123)),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232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Souvislá výměna kolejnic v obvodu Správy tratí Ústí nad Labem pro rok 2023_OPRAVA Č. 1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228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Materiál dodávaný objednatelem - NEOCEŇOVAT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 Ústí nad Labem</v>
      </c>
      <c r="G52" s="41"/>
      <c r="H52" s="41"/>
      <c r="I52" s="33" t="s">
        <v>23</v>
      </c>
      <c r="J52" s="73" t="str">
        <f>IF(J12="","",J12)</f>
        <v>14. 12. 2022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OŘ Ústí nad Labem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Tomáš Šrédl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233</v>
      </c>
      <c r="D57" s="172"/>
      <c r="E57" s="172"/>
      <c r="F57" s="172"/>
      <c r="G57" s="172"/>
      <c r="H57" s="172"/>
      <c r="I57" s="172"/>
      <c r="J57" s="173" t="s">
        <v>234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235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238</v>
      </c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70" t="str">
        <f>E7</f>
        <v>Souvislá výměna kolejnic v obvodu Správy tratí Ústí nad Labem pro rok 2023_OPRAVA Č. 1</v>
      </c>
      <c r="F69" s="33"/>
      <c r="G69" s="33"/>
      <c r="H69" s="33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228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09 - Materiál dodávaný objednatelem - NEOCEŇOVAT</v>
      </c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>ST Ústí nad Labem</v>
      </c>
      <c r="G73" s="41"/>
      <c r="H73" s="41"/>
      <c r="I73" s="33" t="s">
        <v>23</v>
      </c>
      <c r="J73" s="73" t="str">
        <f>IF(J12="","",J12)</f>
        <v>14. 12. 2022</v>
      </c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OŘ Ústí nad Labem</v>
      </c>
      <c r="G75" s="41"/>
      <c r="H75" s="41"/>
      <c r="I75" s="33" t="s">
        <v>31</v>
      </c>
      <c r="J75" s="37" t="str">
        <f>E21</f>
        <v xml:space="preserve"> 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33</v>
      </c>
      <c r="J76" s="37" t="str">
        <f>E24</f>
        <v>Tomáš Šrédl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86"/>
      <c r="B78" s="187"/>
      <c r="C78" s="188" t="s">
        <v>239</v>
      </c>
      <c r="D78" s="189" t="s">
        <v>56</v>
      </c>
      <c r="E78" s="189" t="s">
        <v>52</v>
      </c>
      <c r="F78" s="189" t="s">
        <v>53</v>
      </c>
      <c r="G78" s="189" t="s">
        <v>240</v>
      </c>
      <c r="H78" s="189" t="s">
        <v>241</v>
      </c>
      <c r="I78" s="189" t="s">
        <v>242</v>
      </c>
      <c r="J78" s="189" t="s">
        <v>234</v>
      </c>
      <c r="K78" s="190" t="s">
        <v>243</v>
      </c>
      <c r="L78" s="191"/>
      <c r="M78" s="93" t="s">
        <v>19</v>
      </c>
      <c r="N78" s="94" t="s">
        <v>41</v>
      </c>
      <c r="O78" s="94" t="s">
        <v>244</v>
      </c>
      <c r="P78" s="94" t="s">
        <v>245</v>
      </c>
      <c r="Q78" s="94" t="s">
        <v>246</v>
      </c>
      <c r="R78" s="94" t="s">
        <v>247</v>
      </c>
      <c r="S78" s="94" t="s">
        <v>248</v>
      </c>
      <c r="T78" s="95" t="s">
        <v>249</v>
      </c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</row>
    <row r="79" s="2" customFormat="1" ht="22.8" customHeight="1">
      <c r="A79" s="39"/>
      <c r="B79" s="40"/>
      <c r="C79" s="100" t="s">
        <v>250</v>
      </c>
      <c r="D79" s="41"/>
      <c r="E79" s="41"/>
      <c r="F79" s="41"/>
      <c r="G79" s="41"/>
      <c r="H79" s="41"/>
      <c r="I79" s="41"/>
      <c r="J79" s="192">
        <f>BK79</f>
        <v>0</v>
      </c>
      <c r="K79" s="41"/>
      <c r="L79" s="45"/>
      <c r="M79" s="96"/>
      <c r="N79" s="193"/>
      <c r="O79" s="97"/>
      <c r="P79" s="194">
        <f>SUM(P80:P123)</f>
        <v>0</v>
      </c>
      <c r="Q79" s="97"/>
      <c r="R79" s="194">
        <f>SUM(R80:R123)</f>
        <v>57.669090000000004</v>
      </c>
      <c r="S79" s="97"/>
      <c r="T79" s="195">
        <f>SUM(T80:T123)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70</v>
      </c>
      <c r="AU79" s="18" t="s">
        <v>235</v>
      </c>
      <c r="BK79" s="196">
        <f>SUM(BK80:BK123)</f>
        <v>0</v>
      </c>
    </row>
    <row r="80" s="2" customFormat="1" ht="16.5" customHeight="1">
      <c r="A80" s="39"/>
      <c r="B80" s="40"/>
      <c r="C80" s="238" t="s">
        <v>78</v>
      </c>
      <c r="D80" s="238" t="s">
        <v>273</v>
      </c>
      <c r="E80" s="239" t="s">
        <v>2058</v>
      </c>
      <c r="F80" s="240" t="s">
        <v>2059</v>
      </c>
      <c r="G80" s="241" t="s">
        <v>271</v>
      </c>
      <c r="H80" s="242">
        <v>65</v>
      </c>
      <c r="I80" s="243"/>
      <c r="J80" s="244">
        <f>ROUND(I80*H80,2)</f>
        <v>0</v>
      </c>
      <c r="K80" s="240" t="s">
        <v>260</v>
      </c>
      <c r="L80" s="245"/>
      <c r="M80" s="246" t="s">
        <v>19</v>
      </c>
      <c r="N80" s="247" t="s">
        <v>42</v>
      </c>
      <c r="O80" s="85"/>
      <c r="P80" s="222">
        <f>O80*H80</f>
        <v>0</v>
      </c>
      <c r="Q80" s="222">
        <v>7.2035999999999998</v>
      </c>
      <c r="R80" s="222">
        <f>Q80*H80</f>
        <v>468.23399999999998</v>
      </c>
      <c r="S80" s="222">
        <v>0</v>
      </c>
      <c r="T80" s="223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24" t="s">
        <v>276</v>
      </c>
      <c r="AT80" s="224" t="s">
        <v>273</v>
      </c>
      <c r="AU80" s="224" t="s">
        <v>71</v>
      </c>
      <c r="AY80" s="18" t="s">
        <v>253</v>
      </c>
      <c r="BE80" s="225">
        <f>IF(N80="základní",J80,0)</f>
        <v>0</v>
      </c>
      <c r="BF80" s="225">
        <f>IF(N80="snížená",J80,0)</f>
        <v>0</v>
      </c>
      <c r="BG80" s="225">
        <f>IF(N80="zákl. přenesená",J80,0)</f>
        <v>0</v>
      </c>
      <c r="BH80" s="225">
        <f>IF(N80="sníž. přenesená",J80,0)</f>
        <v>0</v>
      </c>
      <c r="BI80" s="225">
        <f>IF(N80="nulová",J80,0)</f>
        <v>0</v>
      </c>
      <c r="BJ80" s="18" t="s">
        <v>78</v>
      </c>
      <c r="BK80" s="225">
        <f>ROUND(I80*H80,2)</f>
        <v>0</v>
      </c>
      <c r="BL80" s="18" t="s">
        <v>261</v>
      </c>
      <c r="BM80" s="224" t="s">
        <v>2060</v>
      </c>
    </row>
    <row r="81" s="13" customFormat="1">
      <c r="A81" s="13"/>
      <c r="B81" s="226"/>
      <c r="C81" s="227"/>
      <c r="D81" s="228" t="s">
        <v>263</v>
      </c>
      <c r="E81" s="229" t="s">
        <v>19</v>
      </c>
      <c r="F81" s="230" t="s">
        <v>2061</v>
      </c>
      <c r="G81" s="227"/>
      <c r="H81" s="231">
        <v>1</v>
      </c>
      <c r="I81" s="232"/>
      <c r="J81" s="227"/>
      <c r="K81" s="227"/>
      <c r="L81" s="233"/>
      <c r="M81" s="234"/>
      <c r="N81" s="235"/>
      <c r="O81" s="235"/>
      <c r="P81" s="235"/>
      <c r="Q81" s="235"/>
      <c r="R81" s="235"/>
      <c r="S81" s="235"/>
      <c r="T81" s="23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37" t="s">
        <v>263</v>
      </c>
      <c r="AU81" s="237" t="s">
        <v>71</v>
      </c>
      <c r="AV81" s="13" t="s">
        <v>80</v>
      </c>
      <c r="AW81" s="13" t="s">
        <v>32</v>
      </c>
      <c r="AX81" s="13" t="s">
        <v>71</v>
      </c>
      <c r="AY81" s="237" t="s">
        <v>253</v>
      </c>
    </row>
    <row r="82" s="13" customFormat="1">
      <c r="A82" s="13"/>
      <c r="B82" s="226"/>
      <c r="C82" s="227"/>
      <c r="D82" s="228" t="s">
        <v>263</v>
      </c>
      <c r="E82" s="229" t="s">
        <v>19</v>
      </c>
      <c r="F82" s="230" t="s">
        <v>2062</v>
      </c>
      <c r="G82" s="227"/>
      <c r="H82" s="231">
        <v>2</v>
      </c>
      <c r="I82" s="232"/>
      <c r="J82" s="227"/>
      <c r="K82" s="227"/>
      <c r="L82" s="233"/>
      <c r="M82" s="234"/>
      <c r="N82" s="235"/>
      <c r="O82" s="235"/>
      <c r="P82" s="235"/>
      <c r="Q82" s="235"/>
      <c r="R82" s="235"/>
      <c r="S82" s="235"/>
      <c r="T82" s="23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37" t="s">
        <v>263</v>
      </c>
      <c r="AU82" s="237" t="s">
        <v>71</v>
      </c>
      <c r="AV82" s="13" t="s">
        <v>80</v>
      </c>
      <c r="AW82" s="13" t="s">
        <v>32</v>
      </c>
      <c r="AX82" s="13" t="s">
        <v>71</v>
      </c>
      <c r="AY82" s="237" t="s">
        <v>253</v>
      </c>
    </row>
    <row r="83" s="13" customFormat="1">
      <c r="A83" s="13"/>
      <c r="B83" s="226"/>
      <c r="C83" s="227"/>
      <c r="D83" s="228" t="s">
        <v>263</v>
      </c>
      <c r="E83" s="229" t="s">
        <v>19</v>
      </c>
      <c r="F83" s="230" t="s">
        <v>2063</v>
      </c>
      <c r="G83" s="227"/>
      <c r="H83" s="231">
        <v>2</v>
      </c>
      <c r="I83" s="232"/>
      <c r="J83" s="227"/>
      <c r="K83" s="227"/>
      <c r="L83" s="233"/>
      <c r="M83" s="234"/>
      <c r="N83" s="235"/>
      <c r="O83" s="235"/>
      <c r="P83" s="235"/>
      <c r="Q83" s="235"/>
      <c r="R83" s="235"/>
      <c r="S83" s="235"/>
      <c r="T83" s="236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37" t="s">
        <v>263</v>
      </c>
      <c r="AU83" s="237" t="s">
        <v>71</v>
      </c>
      <c r="AV83" s="13" t="s">
        <v>80</v>
      </c>
      <c r="AW83" s="13" t="s">
        <v>32</v>
      </c>
      <c r="AX83" s="13" t="s">
        <v>71</v>
      </c>
      <c r="AY83" s="237" t="s">
        <v>253</v>
      </c>
    </row>
    <row r="84" s="13" customFormat="1">
      <c r="A84" s="13"/>
      <c r="B84" s="226"/>
      <c r="C84" s="227"/>
      <c r="D84" s="228" t="s">
        <v>263</v>
      </c>
      <c r="E84" s="229" t="s">
        <v>19</v>
      </c>
      <c r="F84" s="230" t="s">
        <v>2064</v>
      </c>
      <c r="G84" s="227"/>
      <c r="H84" s="231">
        <v>4</v>
      </c>
      <c r="I84" s="232"/>
      <c r="J84" s="227"/>
      <c r="K84" s="227"/>
      <c r="L84" s="233"/>
      <c r="M84" s="234"/>
      <c r="N84" s="235"/>
      <c r="O84" s="235"/>
      <c r="P84" s="235"/>
      <c r="Q84" s="235"/>
      <c r="R84" s="235"/>
      <c r="S84" s="235"/>
      <c r="T84" s="236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7" t="s">
        <v>263</v>
      </c>
      <c r="AU84" s="237" t="s">
        <v>71</v>
      </c>
      <c r="AV84" s="13" t="s">
        <v>80</v>
      </c>
      <c r="AW84" s="13" t="s">
        <v>32</v>
      </c>
      <c r="AX84" s="13" t="s">
        <v>71</v>
      </c>
      <c r="AY84" s="237" t="s">
        <v>253</v>
      </c>
    </row>
    <row r="85" s="13" customFormat="1">
      <c r="A85" s="13"/>
      <c r="B85" s="226"/>
      <c r="C85" s="227"/>
      <c r="D85" s="228" t="s">
        <v>263</v>
      </c>
      <c r="E85" s="229" t="s">
        <v>19</v>
      </c>
      <c r="F85" s="230" t="s">
        <v>2065</v>
      </c>
      <c r="G85" s="227"/>
      <c r="H85" s="231">
        <v>3</v>
      </c>
      <c r="I85" s="232"/>
      <c r="J85" s="227"/>
      <c r="K85" s="227"/>
      <c r="L85" s="233"/>
      <c r="M85" s="234"/>
      <c r="N85" s="235"/>
      <c r="O85" s="235"/>
      <c r="P85" s="235"/>
      <c r="Q85" s="235"/>
      <c r="R85" s="235"/>
      <c r="S85" s="235"/>
      <c r="T85" s="23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7" t="s">
        <v>263</v>
      </c>
      <c r="AU85" s="237" t="s">
        <v>71</v>
      </c>
      <c r="AV85" s="13" t="s">
        <v>80</v>
      </c>
      <c r="AW85" s="13" t="s">
        <v>32</v>
      </c>
      <c r="AX85" s="13" t="s">
        <v>71</v>
      </c>
      <c r="AY85" s="237" t="s">
        <v>253</v>
      </c>
    </row>
    <row r="86" s="13" customFormat="1">
      <c r="A86" s="13"/>
      <c r="B86" s="226"/>
      <c r="C86" s="227"/>
      <c r="D86" s="228" t="s">
        <v>263</v>
      </c>
      <c r="E86" s="229" t="s">
        <v>19</v>
      </c>
      <c r="F86" s="230" t="s">
        <v>2066</v>
      </c>
      <c r="G86" s="227"/>
      <c r="H86" s="231">
        <v>2</v>
      </c>
      <c r="I86" s="232"/>
      <c r="J86" s="227"/>
      <c r="K86" s="227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263</v>
      </c>
      <c r="AU86" s="237" t="s">
        <v>71</v>
      </c>
      <c r="AV86" s="13" t="s">
        <v>80</v>
      </c>
      <c r="AW86" s="13" t="s">
        <v>32</v>
      </c>
      <c r="AX86" s="13" t="s">
        <v>71</v>
      </c>
      <c r="AY86" s="237" t="s">
        <v>253</v>
      </c>
    </row>
    <row r="87" s="13" customFormat="1">
      <c r="A87" s="13"/>
      <c r="B87" s="226"/>
      <c r="C87" s="227"/>
      <c r="D87" s="228" t="s">
        <v>263</v>
      </c>
      <c r="E87" s="229" t="s">
        <v>19</v>
      </c>
      <c r="F87" s="230" t="s">
        <v>2067</v>
      </c>
      <c r="G87" s="227"/>
      <c r="H87" s="231">
        <v>2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263</v>
      </c>
      <c r="AU87" s="237" t="s">
        <v>71</v>
      </c>
      <c r="AV87" s="13" t="s">
        <v>80</v>
      </c>
      <c r="AW87" s="13" t="s">
        <v>32</v>
      </c>
      <c r="AX87" s="13" t="s">
        <v>71</v>
      </c>
      <c r="AY87" s="237" t="s">
        <v>253</v>
      </c>
    </row>
    <row r="88" s="13" customFormat="1">
      <c r="A88" s="13"/>
      <c r="B88" s="226"/>
      <c r="C88" s="227"/>
      <c r="D88" s="228" t="s">
        <v>263</v>
      </c>
      <c r="E88" s="229" t="s">
        <v>19</v>
      </c>
      <c r="F88" s="230" t="s">
        <v>2068</v>
      </c>
      <c r="G88" s="227"/>
      <c r="H88" s="231">
        <v>2</v>
      </c>
      <c r="I88" s="232"/>
      <c r="J88" s="227"/>
      <c r="K88" s="227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263</v>
      </c>
      <c r="AU88" s="237" t="s">
        <v>71</v>
      </c>
      <c r="AV88" s="13" t="s">
        <v>80</v>
      </c>
      <c r="AW88" s="13" t="s">
        <v>32</v>
      </c>
      <c r="AX88" s="13" t="s">
        <v>71</v>
      </c>
      <c r="AY88" s="237" t="s">
        <v>253</v>
      </c>
    </row>
    <row r="89" s="13" customFormat="1">
      <c r="A89" s="13"/>
      <c r="B89" s="226"/>
      <c r="C89" s="227"/>
      <c r="D89" s="228" t="s">
        <v>263</v>
      </c>
      <c r="E89" s="229" t="s">
        <v>19</v>
      </c>
      <c r="F89" s="230" t="s">
        <v>2069</v>
      </c>
      <c r="G89" s="227"/>
      <c r="H89" s="231">
        <v>1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263</v>
      </c>
      <c r="AU89" s="237" t="s">
        <v>71</v>
      </c>
      <c r="AV89" s="13" t="s">
        <v>80</v>
      </c>
      <c r="AW89" s="13" t="s">
        <v>32</v>
      </c>
      <c r="AX89" s="13" t="s">
        <v>71</v>
      </c>
      <c r="AY89" s="237" t="s">
        <v>253</v>
      </c>
    </row>
    <row r="90" s="13" customFormat="1">
      <c r="A90" s="13"/>
      <c r="B90" s="226"/>
      <c r="C90" s="227"/>
      <c r="D90" s="228" t="s">
        <v>263</v>
      </c>
      <c r="E90" s="229" t="s">
        <v>19</v>
      </c>
      <c r="F90" s="230" t="s">
        <v>2070</v>
      </c>
      <c r="G90" s="227"/>
      <c r="H90" s="231">
        <v>8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263</v>
      </c>
      <c r="AU90" s="237" t="s">
        <v>71</v>
      </c>
      <c r="AV90" s="13" t="s">
        <v>80</v>
      </c>
      <c r="AW90" s="13" t="s">
        <v>32</v>
      </c>
      <c r="AX90" s="13" t="s">
        <v>71</v>
      </c>
      <c r="AY90" s="237" t="s">
        <v>253</v>
      </c>
    </row>
    <row r="91" s="13" customFormat="1">
      <c r="A91" s="13"/>
      <c r="B91" s="226"/>
      <c r="C91" s="227"/>
      <c r="D91" s="228" t="s">
        <v>263</v>
      </c>
      <c r="E91" s="229" t="s">
        <v>19</v>
      </c>
      <c r="F91" s="230" t="s">
        <v>2071</v>
      </c>
      <c r="G91" s="227"/>
      <c r="H91" s="231">
        <v>2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263</v>
      </c>
      <c r="AU91" s="237" t="s">
        <v>71</v>
      </c>
      <c r="AV91" s="13" t="s">
        <v>80</v>
      </c>
      <c r="AW91" s="13" t="s">
        <v>32</v>
      </c>
      <c r="AX91" s="13" t="s">
        <v>71</v>
      </c>
      <c r="AY91" s="237" t="s">
        <v>253</v>
      </c>
    </row>
    <row r="92" s="13" customFormat="1">
      <c r="A92" s="13"/>
      <c r="B92" s="226"/>
      <c r="C92" s="227"/>
      <c r="D92" s="228" t="s">
        <v>263</v>
      </c>
      <c r="E92" s="229" t="s">
        <v>19</v>
      </c>
      <c r="F92" s="230" t="s">
        <v>2072</v>
      </c>
      <c r="G92" s="227"/>
      <c r="H92" s="231">
        <v>3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263</v>
      </c>
      <c r="AU92" s="237" t="s">
        <v>71</v>
      </c>
      <c r="AV92" s="13" t="s">
        <v>80</v>
      </c>
      <c r="AW92" s="13" t="s">
        <v>32</v>
      </c>
      <c r="AX92" s="13" t="s">
        <v>71</v>
      </c>
      <c r="AY92" s="237" t="s">
        <v>253</v>
      </c>
    </row>
    <row r="93" s="13" customFormat="1">
      <c r="A93" s="13"/>
      <c r="B93" s="226"/>
      <c r="C93" s="227"/>
      <c r="D93" s="228" t="s">
        <v>263</v>
      </c>
      <c r="E93" s="229" t="s">
        <v>19</v>
      </c>
      <c r="F93" s="230" t="s">
        <v>2073</v>
      </c>
      <c r="G93" s="227"/>
      <c r="H93" s="231">
        <v>1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263</v>
      </c>
      <c r="AU93" s="237" t="s">
        <v>71</v>
      </c>
      <c r="AV93" s="13" t="s">
        <v>80</v>
      </c>
      <c r="AW93" s="13" t="s">
        <v>32</v>
      </c>
      <c r="AX93" s="13" t="s">
        <v>71</v>
      </c>
      <c r="AY93" s="237" t="s">
        <v>253</v>
      </c>
    </row>
    <row r="94" s="13" customFormat="1">
      <c r="A94" s="13"/>
      <c r="B94" s="226"/>
      <c r="C94" s="227"/>
      <c r="D94" s="228" t="s">
        <v>263</v>
      </c>
      <c r="E94" s="229" t="s">
        <v>19</v>
      </c>
      <c r="F94" s="230" t="s">
        <v>2074</v>
      </c>
      <c r="G94" s="227"/>
      <c r="H94" s="231">
        <v>3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263</v>
      </c>
      <c r="AU94" s="237" t="s">
        <v>71</v>
      </c>
      <c r="AV94" s="13" t="s">
        <v>80</v>
      </c>
      <c r="AW94" s="13" t="s">
        <v>32</v>
      </c>
      <c r="AX94" s="13" t="s">
        <v>71</v>
      </c>
      <c r="AY94" s="237" t="s">
        <v>253</v>
      </c>
    </row>
    <row r="95" s="13" customFormat="1">
      <c r="A95" s="13"/>
      <c r="B95" s="226"/>
      <c r="C95" s="227"/>
      <c r="D95" s="228" t="s">
        <v>263</v>
      </c>
      <c r="E95" s="229" t="s">
        <v>19</v>
      </c>
      <c r="F95" s="230" t="s">
        <v>2075</v>
      </c>
      <c r="G95" s="227"/>
      <c r="H95" s="231">
        <v>3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263</v>
      </c>
      <c r="AU95" s="237" t="s">
        <v>71</v>
      </c>
      <c r="AV95" s="13" t="s">
        <v>80</v>
      </c>
      <c r="AW95" s="13" t="s">
        <v>32</v>
      </c>
      <c r="AX95" s="13" t="s">
        <v>71</v>
      </c>
      <c r="AY95" s="237" t="s">
        <v>253</v>
      </c>
    </row>
    <row r="96" s="13" customFormat="1">
      <c r="A96" s="13"/>
      <c r="B96" s="226"/>
      <c r="C96" s="227"/>
      <c r="D96" s="228" t="s">
        <v>263</v>
      </c>
      <c r="E96" s="229" t="s">
        <v>19</v>
      </c>
      <c r="F96" s="230" t="s">
        <v>2076</v>
      </c>
      <c r="G96" s="227"/>
      <c r="H96" s="231">
        <v>4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263</v>
      </c>
      <c r="AU96" s="237" t="s">
        <v>71</v>
      </c>
      <c r="AV96" s="13" t="s">
        <v>80</v>
      </c>
      <c r="AW96" s="13" t="s">
        <v>32</v>
      </c>
      <c r="AX96" s="13" t="s">
        <v>71</v>
      </c>
      <c r="AY96" s="237" t="s">
        <v>253</v>
      </c>
    </row>
    <row r="97" s="13" customFormat="1">
      <c r="A97" s="13"/>
      <c r="B97" s="226"/>
      <c r="C97" s="227"/>
      <c r="D97" s="228" t="s">
        <v>263</v>
      </c>
      <c r="E97" s="229" t="s">
        <v>19</v>
      </c>
      <c r="F97" s="230" t="s">
        <v>2077</v>
      </c>
      <c r="G97" s="227"/>
      <c r="H97" s="231">
        <v>9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263</v>
      </c>
      <c r="AU97" s="237" t="s">
        <v>71</v>
      </c>
      <c r="AV97" s="13" t="s">
        <v>80</v>
      </c>
      <c r="AW97" s="13" t="s">
        <v>32</v>
      </c>
      <c r="AX97" s="13" t="s">
        <v>71</v>
      </c>
      <c r="AY97" s="237" t="s">
        <v>253</v>
      </c>
    </row>
    <row r="98" s="13" customFormat="1">
      <c r="A98" s="13"/>
      <c r="B98" s="226"/>
      <c r="C98" s="227"/>
      <c r="D98" s="228" t="s">
        <v>263</v>
      </c>
      <c r="E98" s="229" t="s">
        <v>19</v>
      </c>
      <c r="F98" s="230" t="s">
        <v>2078</v>
      </c>
      <c r="G98" s="227"/>
      <c r="H98" s="231">
        <v>13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263</v>
      </c>
      <c r="AU98" s="237" t="s">
        <v>71</v>
      </c>
      <c r="AV98" s="13" t="s">
        <v>80</v>
      </c>
      <c r="AW98" s="13" t="s">
        <v>32</v>
      </c>
      <c r="AX98" s="13" t="s">
        <v>71</v>
      </c>
      <c r="AY98" s="237" t="s">
        <v>253</v>
      </c>
    </row>
    <row r="99" s="15" customFormat="1">
      <c r="A99" s="15"/>
      <c r="B99" s="259"/>
      <c r="C99" s="260"/>
      <c r="D99" s="228" t="s">
        <v>263</v>
      </c>
      <c r="E99" s="261" t="s">
        <v>19</v>
      </c>
      <c r="F99" s="262" t="s">
        <v>344</v>
      </c>
      <c r="G99" s="260"/>
      <c r="H99" s="263">
        <v>65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9" t="s">
        <v>263</v>
      </c>
      <c r="AU99" s="269" t="s">
        <v>71</v>
      </c>
      <c r="AV99" s="15" t="s">
        <v>261</v>
      </c>
      <c r="AW99" s="15" t="s">
        <v>32</v>
      </c>
      <c r="AX99" s="15" t="s">
        <v>78</v>
      </c>
      <c r="AY99" s="269" t="s">
        <v>253</v>
      </c>
    </row>
    <row r="100" s="2" customFormat="1" ht="16.5" customHeight="1">
      <c r="A100" s="39"/>
      <c r="B100" s="40"/>
      <c r="C100" s="238" t="s">
        <v>80</v>
      </c>
      <c r="D100" s="238" t="s">
        <v>273</v>
      </c>
      <c r="E100" s="239" t="s">
        <v>2079</v>
      </c>
      <c r="F100" s="240" t="s">
        <v>2080</v>
      </c>
      <c r="G100" s="241" t="s">
        <v>271</v>
      </c>
      <c r="H100" s="242">
        <v>4</v>
      </c>
      <c r="I100" s="243"/>
      <c r="J100" s="244">
        <f>ROUND(I100*H100,2)</f>
        <v>0</v>
      </c>
      <c r="K100" s="240" t="s">
        <v>260</v>
      </c>
      <c r="L100" s="245"/>
      <c r="M100" s="246" t="s">
        <v>19</v>
      </c>
      <c r="N100" s="247" t="s">
        <v>42</v>
      </c>
      <c r="O100" s="85"/>
      <c r="P100" s="222">
        <f>O100*H100</f>
        <v>0</v>
      </c>
      <c r="Q100" s="222">
        <v>5.9268000000000001</v>
      </c>
      <c r="R100" s="222">
        <f>Q100*H100</f>
        <v>23.7072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276</v>
      </c>
      <c r="AT100" s="224" t="s">
        <v>273</v>
      </c>
      <c r="AU100" s="224" t="s">
        <v>71</v>
      </c>
      <c r="AY100" s="18" t="s">
        <v>253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261</v>
      </c>
      <c r="BM100" s="224" t="s">
        <v>2081</v>
      </c>
    </row>
    <row r="101" s="13" customFormat="1">
      <c r="A101" s="13"/>
      <c r="B101" s="226"/>
      <c r="C101" s="227"/>
      <c r="D101" s="228" t="s">
        <v>263</v>
      </c>
      <c r="E101" s="229" t="s">
        <v>19</v>
      </c>
      <c r="F101" s="230" t="s">
        <v>2082</v>
      </c>
      <c r="G101" s="227"/>
      <c r="H101" s="231">
        <v>4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263</v>
      </c>
      <c r="AU101" s="237" t="s">
        <v>71</v>
      </c>
      <c r="AV101" s="13" t="s">
        <v>80</v>
      </c>
      <c r="AW101" s="13" t="s">
        <v>32</v>
      </c>
      <c r="AX101" s="13" t="s">
        <v>78</v>
      </c>
      <c r="AY101" s="237" t="s">
        <v>253</v>
      </c>
    </row>
    <row r="102" s="2" customFormat="1" ht="16.5" customHeight="1">
      <c r="A102" s="39"/>
      <c r="B102" s="40"/>
      <c r="C102" s="238" t="s">
        <v>268</v>
      </c>
      <c r="D102" s="238" t="s">
        <v>273</v>
      </c>
      <c r="E102" s="239" t="s">
        <v>2083</v>
      </c>
      <c r="F102" s="240" t="s">
        <v>2084</v>
      </c>
      <c r="G102" s="241" t="s">
        <v>259</v>
      </c>
      <c r="H102" s="242">
        <v>40</v>
      </c>
      <c r="I102" s="243"/>
      <c r="J102" s="244">
        <f>ROUND(I102*H102,2)</f>
        <v>0</v>
      </c>
      <c r="K102" s="240" t="s">
        <v>260</v>
      </c>
      <c r="L102" s="245"/>
      <c r="M102" s="246" t="s">
        <v>19</v>
      </c>
      <c r="N102" s="247" t="s">
        <v>42</v>
      </c>
      <c r="O102" s="85"/>
      <c r="P102" s="222">
        <f>O102*H102</f>
        <v>0</v>
      </c>
      <c r="Q102" s="222">
        <v>0.06003</v>
      </c>
      <c r="R102" s="222">
        <f>Q102*H102</f>
        <v>2.4012000000000002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276</v>
      </c>
      <c r="AT102" s="224" t="s">
        <v>273</v>
      </c>
      <c r="AU102" s="224" t="s">
        <v>71</v>
      </c>
      <c r="AY102" s="18" t="s">
        <v>253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261</v>
      </c>
      <c r="BM102" s="224" t="s">
        <v>2085</v>
      </c>
    </row>
    <row r="103" s="13" customFormat="1">
      <c r="A103" s="13"/>
      <c r="B103" s="226"/>
      <c r="C103" s="227"/>
      <c r="D103" s="228" t="s">
        <v>263</v>
      </c>
      <c r="E103" s="229" t="s">
        <v>19</v>
      </c>
      <c r="F103" s="230" t="s">
        <v>2086</v>
      </c>
      <c r="G103" s="227"/>
      <c r="H103" s="231">
        <v>10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263</v>
      </c>
      <c r="AU103" s="237" t="s">
        <v>71</v>
      </c>
      <c r="AV103" s="13" t="s">
        <v>80</v>
      </c>
      <c r="AW103" s="13" t="s">
        <v>32</v>
      </c>
      <c r="AX103" s="13" t="s">
        <v>71</v>
      </c>
      <c r="AY103" s="237" t="s">
        <v>253</v>
      </c>
    </row>
    <row r="104" s="13" customFormat="1">
      <c r="A104" s="13"/>
      <c r="B104" s="226"/>
      <c r="C104" s="227"/>
      <c r="D104" s="228" t="s">
        <v>263</v>
      </c>
      <c r="E104" s="229" t="s">
        <v>19</v>
      </c>
      <c r="F104" s="230" t="s">
        <v>2087</v>
      </c>
      <c r="G104" s="227"/>
      <c r="H104" s="231">
        <v>30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263</v>
      </c>
      <c r="AU104" s="237" t="s">
        <v>71</v>
      </c>
      <c r="AV104" s="13" t="s">
        <v>80</v>
      </c>
      <c r="AW104" s="13" t="s">
        <v>32</v>
      </c>
      <c r="AX104" s="13" t="s">
        <v>71</v>
      </c>
      <c r="AY104" s="237" t="s">
        <v>253</v>
      </c>
    </row>
    <row r="105" s="15" customFormat="1">
      <c r="A105" s="15"/>
      <c r="B105" s="259"/>
      <c r="C105" s="260"/>
      <c r="D105" s="228" t="s">
        <v>263</v>
      </c>
      <c r="E105" s="261" t="s">
        <v>19</v>
      </c>
      <c r="F105" s="262" t="s">
        <v>344</v>
      </c>
      <c r="G105" s="260"/>
      <c r="H105" s="263">
        <v>40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263</v>
      </c>
      <c r="AU105" s="269" t="s">
        <v>71</v>
      </c>
      <c r="AV105" s="15" t="s">
        <v>261</v>
      </c>
      <c r="AW105" s="15" t="s">
        <v>32</v>
      </c>
      <c r="AX105" s="15" t="s">
        <v>78</v>
      </c>
      <c r="AY105" s="269" t="s">
        <v>253</v>
      </c>
    </row>
    <row r="106" s="2" customFormat="1" ht="16.5" customHeight="1">
      <c r="A106" s="39"/>
      <c r="B106" s="40"/>
      <c r="C106" s="238" t="s">
        <v>261</v>
      </c>
      <c r="D106" s="238" t="s">
        <v>273</v>
      </c>
      <c r="E106" s="239" t="s">
        <v>2088</v>
      </c>
      <c r="F106" s="240" t="s">
        <v>2089</v>
      </c>
      <c r="G106" s="241" t="s">
        <v>259</v>
      </c>
      <c r="H106" s="242">
        <v>20</v>
      </c>
      <c r="I106" s="243"/>
      <c r="J106" s="244">
        <f>ROUND(I106*H106,2)</f>
        <v>0</v>
      </c>
      <c r="K106" s="240" t="s">
        <v>260</v>
      </c>
      <c r="L106" s="245"/>
      <c r="M106" s="246" t="s">
        <v>19</v>
      </c>
      <c r="N106" s="247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276</v>
      </c>
      <c r="AT106" s="224" t="s">
        <v>273</v>
      </c>
      <c r="AU106" s="224" t="s">
        <v>71</v>
      </c>
      <c r="AY106" s="18" t="s">
        <v>253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261</v>
      </c>
      <c r="BM106" s="224" t="s">
        <v>2090</v>
      </c>
    </row>
    <row r="107" s="13" customFormat="1">
      <c r="A107" s="13"/>
      <c r="B107" s="226"/>
      <c r="C107" s="227"/>
      <c r="D107" s="228" t="s">
        <v>263</v>
      </c>
      <c r="E107" s="229" t="s">
        <v>19</v>
      </c>
      <c r="F107" s="230" t="s">
        <v>2091</v>
      </c>
      <c r="G107" s="227"/>
      <c r="H107" s="231">
        <v>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263</v>
      </c>
      <c r="AU107" s="237" t="s">
        <v>71</v>
      </c>
      <c r="AV107" s="13" t="s">
        <v>80</v>
      </c>
      <c r="AW107" s="13" t="s">
        <v>32</v>
      </c>
      <c r="AX107" s="13" t="s">
        <v>71</v>
      </c>
      <c r="AY107" s="237" t="s">
        <v>253</v>
      </c>
    </row>
    <row r="108" s="13" customFormat="1">
      <c r="A108" s="13"/>
      <c r="B108" s="226"/>
      <c r="C108" s="227"/>
      <c r="D108" s="228" t="s">
        <v>263</v>
      </c>
      <c r="E108" s="229" t="s">
        <v>19</v>
      </c>
      <c r="F108" s="230" t="s">
        <v>2092</v>
      </c>
      <c r="G108" s="227"/>
      <c r="H108" s="231">
        <v>10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263</v>
      </c>
      <c r="AU108" s="237" t="s">
        <v>71</v>
      </c>
      <c r="AV108" s="13" t="s">
        <v>80</v>
      </c>
      <c r="AW108" s="13" t="s">
        <v>32</v>
      </c>
      <c r="AX108" s="13" t="s">
        <v>71</v>
      </c>
      <c r="AY108" s="237" t="s">
        <v>253</v>
      </c>
    </row>
    <row r="109" s="13" customFormat="1">
      <c r="A109" s="13"/>
      <c r="B109" s="226"/>
      <c r="C109" s="227"/>
      <c r="D109" s="228" t="s">
        <v>263</v>
      </c>
      <c r="E109" s="229" t="s">
        <v>19</v>
      </c>
      <c r="F109" s="230" t="s">
        <v>2093</v>
      </c>
      <c r="G109" s="227"/>
      <c r="H109" s="231">
        <v>5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263</v>
      </c>
      <c r="AU109" s="237" t="s">
        <v>71</v>
      </c>
      <c r="AV109" s="13" t="s">
        <v>80</v>
      </c>
      <c r="AW109" s="13" t="s">
        <v>32</v>
      </c>
      <c r="AX109" s="13" t="s">
        <v>71</v>
      </c>
      <c r="AY109" s="237" t="s">
        <v>253</v>
      </c>
    </row>
    <row r="110" s="15" customFormat="1">
      <c r="A110" s="15"/>
      <c r="B110" s="259"/>
      <c r="C110" s="260"/>
      <c r="D110" s="228" t="s">
        <v>263</v>
      </c>
      <c r="E110" s="261" t="s">
        <v>19</v>
      </c>
      <c r="F110" s="262" t="s">
        <v>344</v>
      </c>
      <c r="G110" s="260"/>
      <c r="H110" s="263">
        <v>20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263</v>
      </c>
      <c r="AU110" s="269" t="s">
        <v>71</v>
      </c>
      <c r="AV110" s="15" t="s">
        <v>261</v>
      </c>
      <c r="AW110" s="15" t="s">
        <v>32</v>
      </c>
      <c r="AX110" s="15" t="s">
        <v>78</v>
      </c>
      <c r="AY110" s="269" t="s">
        <v>253</v>
      </c>
    </row>
    <row r="111" s="2" customFormat="1" ht="16.5" customHeight="1">
      <c r="A111" s="39"/>
      <c r="B111" s="40"/>
      <c r="C111" s="238" t="s">
        <v>254</v>
      </c>
      <c r="D111" s="238" t="s">
        <v>273</v>
      </c>
      <c r="E111" s="239" t="s">
        <v>2094</v>
      </c>
      <c r="F111" s="240" t="s">
        <v>2095</v>
      </c>
      <c r="G111" s="241" t="s">
        <v>259</v>
      </c>
      <c r="H111" s="242">
        <v>113</v>
      </c>
      <c r="I111" s="243"/>
      <c r="J111" s="244">
        <f>ROUND(I111*H111,2)</f>
        <v>0</v>
      </c>
      <c r="K111" s="240" t="s">
        <v>260</v>
      </c>
      <c r="L111" s="245"/>
      <c r="M111" s="246" t="s">
        <v>19</v>
      </c>
      <c r="N111" s="247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276</v>
      </c>
      <c r="AT111" s="224" t="s">
        <v>273</v>
      </c>
      <c r="AU111" s="224" t="s">
        <v>71</v>
      </c>
      <c r="AY111" s="18" t="s">
        <v>253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261</v>
      </c>
      <c r="BM111" s="224" t="s">
        <v>2096</v>
      </c>
    </row>
    <row r="112" s="13" customFormat="1">
      <c r="A112" s="13"/>
      <c r="B112" s="226"/>
      <c r="C112" s="227"/>
      <c r="D112" s="228" t="s">
        <v>263</v>
      </c>
      <c r="E112" s="229" t="s">
        <v>19</v>
      </c>
      <c r="F112" s="230" t="s">
        <v>2097</v>
      </c>
      <c r="G112" s="227"/>
      <c r="H112" s="231">
        <v>5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263</v>
      </c>
      <c r="AU112" s="237" t="s">
        <v>71</v>
      </c>
      <c r="AV112" s="13" t="s">
        <v>80</v>
      </c>
      <c r="AW112" s="13" t="s">
        <v>32</v>
      </c>
      <c r="AX112" s="13" t="s">
        <v>71</v>
      </c>
      <c r="AY112" s="237" t="s">
        <v>253</v>
      </c>
    </row>
    <row r="113" s="13" customFormat="1">
      <c r="A113" s="13"/>
      <c r="B113" s="226"/>
      <c r="C113" s="227"/>
      <c r="D113" s="228" t="s">
        <v>263</v>
      </c>
      <c r="E113" s="229" t="s">
        <v>19</v>
      </c>
      <c r="F113" s="230" t="s">
        <v>2098</v>
      </c>
      <c r="G113" s="227"/>
      <c r="H113" s="231">
        <v>8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263</v>
      </c>
      <c r="AU113" s="237" t="s">
        <v>71</v>
      </c>
      <c r="AV113" s="13" t="s">
        <v>80</v>
      </c>
      <c r="AW113" s="13" t="s">
        <v>32</v>
      </c>
      <c r="AX113" s="13" t="s">
        <v>71</v>
      </c>
      <c r="AY113" s="237" t="s">
        <v>253</v>
      </c>
    </row>
    <row r="114" s="13" customFormat="1">
      <c r="A114" s="13"/>
      <c r="B114" s="226"/>
      <c r="C114" s="227"/>
      <c r="D114" s="228" t="s">
        <v>263</v>
      </c>
      <c r="E114" s="229" t="s">
        <v>19</v>
      </c>
      <c r="F114" s="230" t="s">
        <v>2099</v>
      </c>
      <c r="G114" s="227"/>
      <c r="H114" s="231">
        <v>100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263</v>
      </c>
      <c r="AU114" s="237" t="s">
        <v>71</v>
      </c>
      <c r="AV114" s="13" t="s">
        <v>80</v>
      </c>
      <c r="AW114" s="13" t="s">
        <v>32</v>
      </c>
      <c r="AX114" s="13" t="s">
        <v>71</v>
      </c>
      <c r="AY114" s="237" t="s">
        <v>253</v>
      </c>
    </row>
    <row r="115" s="15" customFormat="1">
      <c r="A115" s="15"/>
      <c r="B115" s="259"/>
      <c r="C115" s="260"/>
      <c r="D115" s="228" t="s">
        <v>263</v>
      </c>
      <c r="E115" s="261" t="s">
        <v>19</v>
      </c>
      <c r="F115" s="262" t="s">
        <v>344</v>
      </c>
      <c r="G115" s="260"/>
      <c r="H115" s="263">
        <v>113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9" t="s">
        <v>263</v>
      </c>
      <c r="AU115" s="269" t="s">
        <v>71</v>
      </c>
      <c r="AV115" s="15" t="s">
        <v>261</v>
      </c>
      <c r="AW115" s="15" t="s">
        <v>32</v>
      </c>
      <c r="AX115" s="15" t="s">
        <v>78</v>
      </c>
      <c r="AY115" s="269" t="s">
        <v>253</v>
      </c>
    </row>
    <row r="116" s="2" customFormat="1" ht="16.5" customHeight="1">
      <c r="A116" s="39"/>
      <c r="B116" s="40"/>
      <c r="C116" s="238" t="s">
        <v>281</v>
      </c>
      <c r="D116" s="238" t="s">
        <v>273</v>
      </c>
      <c r="E116" s="239" t="s">
        <v>2100</v>
      </c>
      <c r="F116" s="240" t="s">
        <v>2101</v>
      </c>
      <c r="G116" s="241" t="s">
        <v>259</v>
      </c>
      <c r="H116" s="242">
        <v>1840</v>
      </c>
      <c r="I116" s="243"/>
      <c r="J116" s="244">
        <f>ROUND(I116*H116,2)</f>
        <v>0</v>
      </c>
      <c r="K116" s="240" t="s">
        <v>260</v>
      </c>
      <c r="L116" s="245"/>
      <c r="M116" s="246" t="s">
        <v>19</v>
      </c>
      <c r="N116" s="247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276</v>
      </c>
      <c r="AT116" s="224" t="s">
        <v>273</v>
      </c>
      <c r="AU116" s="224" t="s">
        <v>71</v>
      </c>
      <c r="AY116" s="18" t="s">
        <v>253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261</v>
      </c>
      <c r="BM116" s="224" t="s">
        <v>2102</v>
      </c>
    </row>
    <row r="117" s="13" customFormat="1">
      <c r="A117" s="13"/>
      <c r="B117" s="226"/>
      <c r="C117" s="227"/>
      <c r="D117" s="228" t="s">
        <v>263</v>
      </c>
      <c r="E117" s="229" t="s">
        <v>19</v>
      </c>
      <c r="F117" s="230" t="s">
        <v>2103</v>
      </c>
      <c r="G117" s="227"/>
      <c r="H117" s="231">
        <v>200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263</v>
      </c>
      <c r="AU117" s="237" t="s">
        <v>71</v>
      </c>
      <c r="AV117" s="13" t="s">
        <v>80</v>
      </c>
      <c r="AW117" s="13" t="s">
        <v>32</v>
      </c>
      <c r="AX117" s="13" t="s">
        <v>71</v>
      </c>
      <c r="AY117" s="237" t="s">
        <v>253</v>
      </c>
    </row>
    <row r="118" s="13" customFormat="1">
      <c r="A118" s="13"/>
      <c r="B118" s="226"/>
      <c r="C118" s="227"/>
      <c r="D118" s="228" t="s">
        <v>263</v>
      </c>
      <c r="E118" s="229" t="s">
        <v>19</v>
      </c>
      <c r="F118" s="230" t="s">
        <v>2104</v>
      </c>
      <c r="G118" s="227"/>
      <c r="H118" s="231">
        <v>1640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263</v>
      </c>
      <c r="AU118" s="237" t="s">
        <v>71</v>
      </c>
      <c r="AV118" s="13" t="s">
        <v>80</v>
      </c>
      <c r="AW118" s="13" t="s">
        <v>32</v>
      </c>
      <c r="AX118" s="13" t="s">
        <v>71</v>
      </c>
      <c r="AY118" s="237" t="s">
        <v>253</v>
      </c>
    </row>
    <row r="119" s="15" customFormat="1">
      <c r="A119" s="15"/>
      <c r="B119" s="259"/>
      <c r="C119" s="260"/>
      <c r="D119" s="228" t="s">
        <v>263</v>
      </c>
      <c r="E119" s="261" t="s">
        <v>19</v>
      </c>
      <c r="F119" s="262" t="s">
        <v>344</v>
      </c>
      <c r="G119" s="260"/>
      <c r="H119" s="263">
        <v>1840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263</v>
      </c>
      <c r="AU119" s="269" t="s">
        <v>71</v>
      </c>
      <c r="AV119" s="15" t="s">
        <v>261</v>
      </c>
      <c r="AW119" s="15" t="s">
        <v>32</v>
      </c>
      <c r="AX119" s="15" t="s">
        <v>78</v>
      </c>
      <c r="AY119" s="269" t="s">
        <v>253</v>
      </c>
    </row>
    <row r="120" s="2" customFormat="1" ht="16.5" customHeight="1">
      <c r="A120" s="39"/>
      <c r="B120" s="40"/>
      <c r="C120" s="238" t="s">
        <v>285</v>
      </c>
      <c r="D120" s="238" t="s">
        <v>273</v>
      </c>
      <c r="E120" s="239" t="s">
        <v>2105</v>
      </c>
      <c r="F120" s="240" t="s">
        <v>2106</v>
      </c>
      <c r="G120" s="241" t="s">
        <v>271</v>
      </c>
      <c r="H120" s="242">
        <v>783</v>
      </c>
      <c r="I120" s="243"/>
      <c r="J120" s="244">
        <f>ROUND(I120*H120,2)</f>
        <v>0</v>
      </c>
      <c r="K120" s="240" t="s">
        <v>260</v>
      </c>
      <c r="L120" s="245"/>
      <c r="M120" s="246" t="s">
        <v>19</v>
      </c>
      <c r="N120" s="247" t="s">
        <v>42</v>
      </c>
      <c r="O120" s="85"/>
      <c r="P120" s="222">
        <f>O120*H120</f>
        <v>0</v>
      </c>
      <c r="Q120" s="222">
        <v>0.010030000000000001</v>
      </c>
      <c r="R120" s="222">
        <f>Q120*H120</f>
        <v>7.8534900000000007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276</v>
      </c>
      <c r="AT120" s="224" t="s">
        <v>273</v>
      </c>
      <c r="AU120" s="224" t="s">
        <v>71</v>
      </c>
      <c r="AY120" s="18" t="s">
        <v>253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261</v>
      </c>
      <c r="BM120" s="224" t="s">
        <v>2107</v>
      </c>
    </row>
    <row r="121" s="13" customFormat="1">
      <c r="A121" s="13"/>
      <c r="B121" s="226"/>
      <c r="C121" s="227"/>
      <c r="D121" s="228" t="s">
        <v>263</v>
      </c>
      <c r="E121" s="229" t="s">
        <v>19</v>
      </c>
      <c r="F121" s="230" t="s">
        <v>2108</v>
      </c>
      <c r="G121" s="227"/>
      <c r="H121" s="231">
        <v>783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263</v>
      </c>
      <c r="AU121" s="237" t="s">
        <v>71</v>
      </c>
      <c r="AV121" s="13" t="s">
        <v>80</v>
      </c>
      <c r="AW121" s="13" t="s">
        <v>32</v>
      </c>
      <c r="AX121" s="13" t="s">
        <v>78</v>
      </c>
      <c r="AY121" s="237" t="s">
        <v>253</v>
      </c>
    </row>
    <row r="122" s="2" customFormat="1" ht="16.5" customHeight="1">
      <c r="A122" s="39"/>
      <c r="B122" s="40"/>
      <c r="C122" s="238" t="s">
        <v>276</v>
      </c>
      <c r="D122" s="238" t="s">
        <v>273</v>
      </c>
      <c r="E122" s="239" t="s">
        <v>2109</v>
      </c>
      <c r="F122" s="240" t="s">
        <v>2110</v>
      </c>
      <c r="G122" s="241" t="s">
        <v>271</v>
      </c>
      <c r="H122" s="242">
        <v>5</v>
      </c>
      <c r="I122" s="243"/>
      <c r="J122" s="244">
        <f>ROUND(I122*H122,2)</f>
        <v>0</v>
      </c>
      <c r="K122" s="240" t="s">
        <v>260</v>
      </c>
      <c r="L122" s="245"/>
      <c r="M122" s="246" t="s">
        <v>19</v>
      </c>
      <c r="N122" s="247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276</v>
      </c>
      <c r="AT122" s="224" t="s">
        <v>273</v>
      </c>
      <c r="AU122" s="224" t="s">
        <v>71</v>
      </c>
      <c r="AY122" s="18" t="s">
        <v>253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261</v>
      </c>
      <c r="BM122" s="224" t="s">
        <v>2111</v>
      </c>
    </row>
    <row r="123" s="13" customFormat="1">
      <c r="A123" s="13"/>
      <c r="B123" s="226"/>
      <c r="C123" s="227"/>
      <c r="D123" s="228" t="s">
        <v>263</v>
      </c>
      <c r="E123" s="229" t="s">
        <v>19</v>
      </c>
      <c r="F123" s="230" t="s">
        <v>2112</v>
      </c>
      <c r="G123" s="227"/>
      <c r="H123" s="231">
        <v>5</v>
      </c>
      <c r="I123" s="232"/>
      <c r="J123" s="227"/>
      <c r="K123" s="227"/>
      <c r="L123" s="233"/>
      <c r="M123" s="270"/>
      <c r="N123" s="271"/>
      <c r="O123" s="271"/>
      <c r="P123" s="271"/>
      <c r="Q123" s="271"/>
      <c r="R123" s="271"/>
      <c r="S123" s="271"/>
      <c r="T123" s="27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263</v>
      </c>
      <c r="AU123" s="237" t="s">
        <v>71</v>
      </c>
      <c r="AV123" s="13" t="s">
        <v>80</v>
      </c>
      <c r="AW123" s="13" t="s">
        <v>32</v>
      </c>
      <c r="AX123" s="13" t="s">
        <v>78</v>
      </c>
      <c r="AY123" s="237" t="s">
        <v>253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98yG3Rgp1rF/oO0SkT7COz7NncORxtO7Pn05UQwWS5j6fntpRqGvgxWQk4X6N24v1I1bsKWEf4A7nn4bDCYRYg==" hashValue="YO6TNmzMLpIPb70vdb6Q2OMNkj0AYcQE2abhf0k1ooG8HMsyapPetRYDUILSnpXfYxL+Q1YKRX51MQCBhB59GA==" algorithmName="SHA-512" password="CC35"/>
  <autoFilter ref="C78:K12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227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Souvislá výměna kolejnic v obvodu Správy tratí Ústí nad Labem pro rok 2023_OPRAVA Č. 1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228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2113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546</v>
      </c>
      <c r="G12" s="39"/>
      <c r="H12" s="39"/>
      <c r="I12" s="143" t="s">
        <v>23</v>
      </c>
      <c r="J12" s="147" t="str">
        <f>'Rekapitulace stavby'!AN8</f>
        <v>14. 12. 2022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22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ROUND(J79,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ROUND((SUM(BE79:BE89)),  2)</f>
        <v>0</v>
      </c>
      <c r="G33" s="39"/>
      <c r="H33" s="39"/>
      <c r="I33" s="158">
        <v>0.20999999999999999</v>
      </c>
      <c r="J33" s="157">
        <f>ROUND(((SUM(BE79:BE89))*I33),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ROUND((SUM(BF79:BF89)),  2)</f>
        <v>0</v>
      </c>
      <c r="G34" s="39"/>
      <c r="H34" s="39"/>
      <c r="I34" s="158">
        <v>0.14999999999999999</v>
      </c>
      <c r="J34" s="157">
        <f>ROUND(((SUM(BF79:BF89))*I34),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ROUND((SUM(BG79:BG89)),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ROUND((SUM(BH79:BH89)),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ROUND((SUM(BI79:BI89)),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232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Souvislá výměna kolejnic v obvodu Správy tratí Ústí nad Labem pro rok 2023_OPRAVA Č. 1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228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 Ústí nad Labem</v>
      </c>
      <c r="G52" s="41"/>
      <c r="H52" s="41"/>
      <c r="I52" s="33" t="s">
        <v>23</v>
      </c>
      <c r="J52" s="73" t="str">
        <f>IF(J12="","",J12)</f>
        <v>14. 12. 2022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OŘ Ústí nad Labem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Tomáš Šrédl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233</v>
      </c>
      <c r="D57" s="172"/>
      <c r="E57" s="172"/>
      <c r="F57" s="172"/>
      <c r="G57" s="172"/>
      <c r="H57" s="172"/>
      <c r="I57" s="172"/>
      <c r="J57" s="173" t="s">
        <v>234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235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238</v>
      </c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70" t="str">
        <f>E7</f>
        <v>Souvislá výměna kolejnic v obvodu Správy tratí Ústí nad Labem pro rok 2023_OPRAVA Č. 1</v>
      </c>
      <c r="F69" s="33"/>
      <c r="G69" s="33"/>
      <c r="H69" s="33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228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10 - VRN</v>
      </c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>ST Ústí nad Labem</v>
      </c>
      <c r="G73" s="41"/>
      <c r="H73" s="41"/>
      <c r="I73" s="33" t="s">
        <v>23</v>
      </c>
      <c r="J73" s="73" t="str">
        <f>IF(J12="","",J12)</f>
        <v>14. 12. 2022</v>
      </c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OŘ Ústí nad Labem</v>
      </c>
      <c r="G75" s="41"/>
      <c r="H75" s="41"/>
      <c r="I75" s="33" t="s">
        <v>31</v>
      </c>
      <c r="J75" s="37" t="str">
        <f>E21</f>
        <v xml:space="preserve"> 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33</v>
      </c>
      <c r="J76" s="37" t="str">
        <f>E24</f>
        <v>Tomáš Šrédl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86"/>
      <c r="B78" s="187"/>
      <c r="C78" s="188" t="s">
        <v>239</v>
      </c>
      <c r="D78" s="189" t="s">
        <v>56</v>
      </c>
      <c r="E78" s="189" t="s">
        <v>52</v>
      </c>
      <c r="F78" s="189" t="s">
        <v>53</v>
      </c>
      <c r="G78" s="189" t="s">
        <v>240</v>
      </c>
      <c r="H78" s="189" t="s">
        <v>241</v>
      </c>
      <c r="I78" s="189" t="s">
        <v>242</v>
      </c>
      <c r="J78" s="189" t="s">
        <v>234</v>
      </c>
      <c r="K78" s="190" t="s">
        <v>243</v>
      </c>
      <c r="L78" s="191"/>
      <c r="M78" s="93" t="s">
        <v>19</v>
      </c>
      <c r="N78" s="94" t="s">
        <v>41</v>
      </c>
      <c r="O78" s="94" t="s">
        <v>244</v>
      </c>
      <c r="P78" s="94" t="s">
        <v>245</v>
      </c>
      <c r="Q78" s="94" t="s">
        <v>246</v>
      </c>
      <c r="R78" s="94" t="s">
        <v>247</v>
      </c>
      <c r="S78" s="94" t="s">
        <v>248</v>
      </c>
      <c r="T78" s="95" t="s">
        <v>249</v>
      </c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</row>
    <row r="79" s="2" customFormat="1" ht="22.8" customHeight="1">
      <c r="A79" s="39"/>
      <c r="B79" s="40"/>
      <c r="C79" s="100" t="s">
        <v>250</v>
      </c>
      <c r="D79" s="41"/>
      <c r="E79" s="41"/>
      <c r="F79" s="41"/>
      <c r="G79" s="41"/>
      <c r="H79" s="41"/>
      <c r="I79" s="41"/>
      <c r="J79" s="192">
        <f>BK79</f>
        <v>0</v>
      </c>
      <c r="K79" s="41"/>
      <c r="L79" s="45"/>
      <c r="M79" s="96"/>
      <c r="N79" s="193"/>
      <c r="O79" s="97"/>
      <c r="P79" s="194">
        <f>SUM(P80:P89)</f>
        <v>0</v>
      </c>
      <c r="Q79" s="97"/>
      <c r="R79" s="194">
        <f>SUM(R80:R89)</f>
        <v>0</v>
      </c>
      <c r="S79" s="97"/>
      <c r="T79" s="195">
        <f>SUM(T80:T89)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70</v>
      </c>
      <c r="AU79" s="18" t="s">
        <v>235</v>
      </c>
      <c r="BK79" s="196">
        <f>SUM(BK80:BK89)</f>
        <v>0</v>
      </c>
    </row>
    <row r="80" s="2" customFormat="1" ht="16.5" customHeight="1">
      <c r="A80" s="39"/>
      <c r="B80" s="40"/>
      <c r="C80" s="213" t="s">
        <v>78</v>
      </c>
      <c r="D80" s="213" t="s">
        <v>256</v>
      </c>
      <c r="E80" s="214" t="s">
        <v>2114</v>
      </c>
      <c r="F80" s="215" t="s">
        <v>2115</v>
      </c>
      <c r="G80" s="216" t="s">
        <v>2116</v>
      </c>
      <c r="H80" s="217">
        <v>1</v>
      </c>
      <c r="I80" s="218"/>
      <c r="J80" s="219">
        <f>ROUND(I80*H80,2)</f>
        <v>0</v>
      </c>
      <c r="K80" s="215" t="s">
        <v>260</v>
      </c>
      <c r="L80" s="45"/>
      <c r="M80" s="220" t="s">
        <v>19</v>
      </c>
      <c r="N80" s="221" t="s">
        <v>42</v>
      </c>
      <c r="O80" s="85"/>
      <c r="P80" s="222">
        <f>O80*H80</f>
        <v>0</v>
      </c>
      <c r="Q80" s="222">
        <v>0</v>
      </c>
      <c r="R80" s="222">
        <f>Q80*H80</f>
        <v>0</v>
      </c>
      <c r="S80" s="222">
        <v>0</v>
      </c>
      <c r="T80" s="223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24" t="s">
        <v>261</v>
      </c>
      <c r="AT80" s="224" t="s">
        <v>256</v>
      </c>
      <c r="AU80" s="224" t="s">
        <v>71</v>
      </c>
      <c r="AY80" s="18" t="s">
        <v>253</v>
      </c>
      <c r="BE80" s="225">
        <f>IF(N80="základní",J80,0)</f>
        <v>0</v>
      </c>
      <c r="BF80" s="225">
        <f>IF(N80="snížená",J80,0)</f>
        <v>0</v>
      </c>
      <c r="BG80" s="225">
        <f>IF(N80="zákl. přenesená",J80,0)</f>
        <v>0</v>
      </c>
      <c r="BH80" s="225">
        <f>IF(N80="sníž. přenesená",J80,0)</f>
        <v>0</v>
      </c>
      <c r="BI80" s="225">
        <f>IF(N80="nulová",J80,0)</f>
        <v>0</v>
      </c>
      <c r="BJ80" s="18" t="s">
        <v>78</v>
      </c>
      <c r="BK80" s="225">
        <f>ROUND(I80*H80,2)</f>
        <v>0</v>
      </c>
      <c r="BL80" s="18" t="s">
        <v>261</v>
      </c>
      <c r="BM80" s="224" t="s">
        <v>2117</v>
      </c>
    </row>
    <row r="81" s="2" customFormat="1" ht="62.7" customHeight="1">
      <c r="A81" s="39"/>
      <c r="B81" s="40"/>
      <c r="C81" s="213" t="s">
        <v>80</v>
      </c>
      <c r="D81" s="213" t="s">
        <v>256</v>
      </c>
      <c r="E81" s="214" t="s">
        <v>2118</v>
      </c>
      <c r="F81" s="215" t="s">
        <v>2119</v>
      </c>
      <c r="G81" s="216" t="s">
        <v>326</v>
      </c>
      <c r="H81" s="217">
        <v>1.625</v>
      </c>
      <c r="I81" s="218"/>
      <c r="J81" s="219">
        <f>ROUND(I81*H81,2)</f>
        <v>0</v>
      </c>
      <c r="K81" s="215" t="s">
        <v>260</v>
      </c>
      <c r="L81" s="45"/>
      <c r="M81" s="220" t="s">
        <v>19</v>
      </c>
      <c r="N81" s="221" t="s">
        <v>42</v>
      </c>
      <c r="O81" s="85"/>
      <c r="P81" s="222">
        <f>O81*H81</f>
        <v>0</v>
      </c>
      <c r="Q81" s="222">
        <v>0</v>
      </c>
      <c r="R81" s="222">
        <f>Q81*H81</f>
        <v>0</v>
      </c>
      <c r="S81" s="222">
        <v>0</v>
      </c>
      <c r="T81" s="223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24" t="s">
        <v>261</v>
      </c>
      <c r="AT81" s="224" t="s">
        <v>256</v>
      </c>
      <c r="AU81" s="224" t="s">
        <v>71</v>
      </c>
      <c r="AY81" s="18" t="s">
        <v>253</v>
      </c>
      <c r="BE81" s="225">
        <f>IF(N81="základní",J81,0)</f>
        <v>0</v>
      </c>
      <c r="BF81" s="225">
        <f>IF(N81="snížená",J81,0)</f>
        <v>0</v>
      </c>
      <c r="BG81" s="225">
        <f>IF(N81="zákl. přenesená",J81,0)</f>
        <v>0</v>
      </c>
      <c r="BH81" s="225">
        <f>IF(N81="sníž. přenesená",J81,0)</f>
        <v>0</v>
      </c>
      <c r="BI81" s="225">
        <f>IF(N81="nulová",J81,0)</f>
        <v>0</v>
      </c>
      <c r="BJ81" s="18" t="s">
        <v>78</v>
      </c>
      <c r="BK81" s="225">
        <f>ROUND(I81*H81,2)</f>
        <v>0</v>
      </c>
      <c r="BL81" s="18" t="s">
        <v>261</v>
      </c>
      <c r="BM81" s="224" t="s">
        <v>2120</v>
      </c>
    </row>
    <row r="82" s="13" customFormat="1">
      <c r="A82" s="13"/>
      <c r="B82" s="226"/>
      <c r="C82" s="227"/>
      <c r="D82" s="228" t="s">
        <v>263</v>
      </c>
      <c r="E82" s="229" t="s">
        <v>19</v>
      </c>
      <c r="F82" s="230" t="s">
        <v>2121</v>
      </c>
      <c r="G82" s="227"/>
      <c r="H82" s="231">
        <v>1.625</v>
      </c>
      <c r="I82" s="232"/>
      <c r="J82" s="227"/>
      <c r="K82" s="227"/>
      <c r="L82" s="233"/>
      <c r="M82" s="234"/>
      <c r="N82" s="235"/>
      <c r="O82" s="235"/>
      <c r="P82" s="235"/>
      <c r="Q82" s="235"/>
      <c r="R82" s="235"/>
      <c r="S82" s="235"/>
      <c r="T82" s="23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37" t="s">
        <v>263</v>
      </c>
      <c r="AU82" s="237" t="s">
        <v>71</v>
      </c>
      <c r="AV82" s="13" t="s">
        <v>80</v>
      </c>
      <c r="AW82" s="13" t="s">
        <v>32</v>
      </c>
      <c r="AX82" s="13" t="s">
        <v>78</v>
      </c>
      <c r="AY82" s="237" t="s">
        <v>253</v>
      </c>
    </row>
    <row r="83" s="2" customFormat="1" ht="62.7" customHeight="1">
      <c r="A83" s="39"/>
      <c r="B83" s="40"/>
      <c r="C83" s="213" t="s">
        <v>268</v>
      </c>
      <c r="D83" s="213" t="s">
        <v>256</v>
      </c>
      <c r="E83" s="214" t="s">
        <v>2122</v>
      </c>
      <c r="F83" s="215" t="s">
        <v>2123</v>
      </c>
      <c r="G83" s="216" t="s">
        <v>326</v>
      </c>
      <c r="H83" s="217">
        <v>2.71</v>
      </c>
      <c r="I83" s="218"/>
      <c r="J83" s="219">
        <f>ROUND(I83*H83,2)</f>
        <v>0</v>
      </c>
      <c r="K83" s="215" t="s">
        <v>260</v>
      </c>
      <c r="L83" s="45"/>
      <c r="M83" s="220" t="s">
        <v>19</v>
      </c>
      <c r="N83" s="221" t="s">
        <v>42</v>
      </c>
      <c r="O83" s="85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4" t="s">
        <v>261</v>
      </c>
      <c r="AT83" s="224" t="s">
        <v>256</v>
      </c>
      <c r="AU83" s="224" t="s">
        <v>71</v>
      </c>
      <c r="AY83" s="18" t="s">
        <v>253</v>
      </c>
      <c r="BE83" s="225">
        <f>IF(N83="základní",J83,0)</f>
        <v>0</v>
      </c>
      <c r="BF83" s="225">
        <f>IF(N83="snížená",J83,0)</f>
        <v>0</v>
      </c>
      <c r="BG83" s="225">
        <f>IF(N83="zákl. přenesená",J83,0)</f>
        <v>0</v>
      </c>
      <c r="BH83" s="225">
        <f>IF(N83="sníž. přenesená",J83,0)</f>
        <v>0</v>
      </c>
      <c r="BI83" s="225">
        <f>IF(N83="nulová",J83,0)</f>
        <v>0</v>
      </c>
      <c r="BJ83" s="18" t="s">
        <v>78</v>
      </c>
      <c r="BK83" s="225">
        <f>ROUND(I83*H83,2)</f>
        <v>0</v>
      </c>
      <c r="BL83" s="18" t="s">
        <v>261</v>
      </c>
      <c r="BM83" s="224" t="s">
        <v>2124</v>
      </c>
    </row>
    <row r="84" s="13" customFormat="1">
      <c r="A84" s="13"/>
      <c r="B84" s="226"/>
      <c r="C84" s="227"/>
      <c r="D84" s="228" t="s">
        <v>263</v>
      </c>
      <c r="E84" s="229" t="s">
        <v>19</v>
      </c>
      <c r="F84" s="230" t="s">
        <v>2125</v>
      </c>
      <c r="G84" s="227"/>
      <c r="H84" s="231">
        <v>2.2000000000000002</v>
      </c>
      <c r="I84" s="232"/>
      <c r="J84" s="227"/>
      <c r="K84" s="227"/>
      <c r="L84" s="233"/>
      <c r="M84" s="234"/>
      <c r="N84" s="235"/>
      <c r="O84" s="235"/>
      <c r="P84" s="235"/>
      <c r="Q84" s="235"/>
      <c r="R84" s="235"/>
      <c r="S84" s="235"/>
      <c r="T84" s="236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7" t="s">
        <v>263</v>
      </c>
      <c r="AU84" s="237" t="s">
        <v>71</v>
      </c>
      <c r="AV84" s="13" t="s">
        <v>80</v>
      </c>
      <c r="AW84" s="13" t="s">
        <v>32</v>
      </c>
      <c r="AX84" s="13" t="s">
        <v>71</v>
      </c>
      <c r="AY84" s="237" t="s">
        <v>253</v>
      </c>
    </row>
    <row r="85" s="13" customFormat="1">
      <c r="A85" s="13"/>
      <c r="B85" s="226"/>
      <c r="C85" s="227"/>
      <c r="D85" s="228" t="s">
        <v>263</v>
      </c>
      <c r="E85" s="229" t="s">
        <v>19</v>
      </c>
      <c r="F85" s="230" t="s">
        <v>2126</v>
      </c>
      <c r="G85" s="227"/>
      <c r="H85" s="231">
        <v>0.51000000000000001</v>
      </c>
      <c r="I85" s="232"/>
      <c r="J85" s="227"/>
      <c r="K85" s="227"/>
      <c r="L85" s="233"/>
      <c r="M85" s="234"/>
      <c r="N85" s="235"/>
      <c r="O85" s="235"/>
      <c r="P85" s="235"/>
      <c r="Q85" s="235"/>
      <c r="R85" s="235"/>
      <c r="S85" s="235"/>
      <c r="T85" s="23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7" t="s">
        <v>263</v>
      </c>
      <c r="AU85" s="237" t="s">
        <v>71</v>
      </c>
      <c r="AV85" s="13" t="s">
        <v>80</v>
      </c>
      <c r="AW85" s="13" t="s">
        <v>32</v>
      </c>
      <c r="AX85" s="13" t="s">
        <v>71</v>
      </c>
      <c r="AY85" s="237" t="s">
        <v>253</v>
      </c>
    </row>
    <row r="86" s="15" customFormat="1">
      <c r="A86" s="15"/>
      <c r="B86" s="259"/>
      <c r="C86" s="260"/>
      <c r="D86" s="228" t="s">
        <v>263</v>
      </c>
      <c r="E86" s="261" t="s">
        <v>19</v>
      </c>
      <c r="F86" s="262" t="s">
        <v>344</v>
      </c>
      <c r="G86" s="260"/>
      <c r="H86" s="263">
        <v>2.71</v>
      </c>
      <c r="I86" s="264"/>
      <c r="J86" s="260"/>
      <c r="K86" s="260"/>
      <c r="L86" s="265"/>
      <c r="M86" s="266"/>
      <c r="N86" s="267"/>
      <c r="O86" s="267"/>
      <c r="P86" s="267"/>
      <c r="Q86" s="267"/>
      <c r="R86" s="267"/>
      <c r="S86" s="267"/>
      <c r="T86" s="268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69" t="s">
        <v>263</v>
      </c>
      <c r="AU86" s="269" t="s">
        <v>71</v>
      </c>
      <c r="AV86" s="15" t="s">
        <v>261</v>
      </c>
      <c r="AW86" s="15" t="s">
        <v>32</v>
      </c>
      <c r="AX86" s="15" t="s">
        <v>78</v>
      </c>
      <c r="AY86" s="269" t="s">
        <v>253</v>
      </c>
    </row>
    <row r="87" s="2" customFormat="1" ht="49.05" customHeight="1">
      <c r="A87" s="39"/>
      <c r="B87" s="40"/>
      <c r="C87" s="213" t="s">
        <v>261</v>
      </c>
      <c r="D87" s="213" t="s">
        <v>256</v>
      </c>
      <c r="E87" s="214" t="s">
        <v>2127</v>
      </c>
      <c r="F87" s="215" t="s">
        <v>2128</v>
      </c>
      <c r="G87" s="216" t="s">
        <v>2116</v>
      </c>
      <c r="H87" s="217">
        <v>1</v>
      </c>
      <c r="I87" s="218"/>
      <c r="J87" s="219">
        <f>ROUND(I87*H87,2)</f>
        <v>0</v>
      </c>
      <c r="K87" s="215" t="s">
        <v>260</v>
      </c>
      <c r="L87" s="45"/>
      <c r="M87" s="220" t="s">
        <v>19</v>
      </c>
      <c r="N87" s="221" t="s">
        <v>42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261</v>
      </c>
      <c r="AT87" s="224" t="s">
        <v>256</v>
      </c>
      <c r="AU87" s="224" t="s">
        <v>71</v>
      </c>
      <c r="AY87" s="18" t="s">
        <v>253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78</v>
      </c>
      <c r="BK87" s="225">
        <f>ROUND(I87*H87,2)</f>
        <v>0</v>
      </c>
      <c r="BL87" s="18" t="s">
        <v>261</v>
      </c>
      <c r="BM87" s="224" t="s">
        <v>2129</v>
      </c>
    </row>
    <row r="88" s="2" customFormat="1" ht="37.8" customHeight="1">
      <c r="A88" s="39"/>
      <c r="B88" s="40"/>
      <c r="C88" s="213" t="s">
        <v>254</v>
      </c>
      <c r="D88" s="213" t="s">
        <v>256</v>
      </c>
      <c r="E88" s="214" t="s">
        <v>2130</v>
      </c>
      <c r="F88" s="215" t="s">
        <v>2131</v>
      </c>
      <c r="G88" s="216" t="s">
        <v>2116</v>
      </c>
      <c r="H88" s="217">
        <v>1</v>
      </c>
      <c r="I88" s="218"/>
      <c r="J88" s="219">
        <f>ROUND(I88*H88,2)</f>
        <v>0</v>
      </c>
      <c r="K88" s="215" t="s">
        <v>260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261</v>
      </c>
      <c r="AT88" s="224" t="s">
        <v>256</v>
      </c>
      <c r="AU88" s="224" t="s">
        <v>71</v>
      </c>
      <c r="AY88" s="18" t="s">
        <v>253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261</v>
      </c>
      <c r="BM88" s="224" t="s">
        <v>2132</v>
      </c>
    </row>
    <row r="89" s="2" customFormat="1">
      <c r="A89" s="39"/>
      <c r="B89" s="40"/>
      <c r="C89" s="41"/>
      <c r="D89" s="228" t="s">
        <v>2133</v>
      </c>
      <c r="E89" s="41"/>
      <c r="F89" s="280" t="s">
        <v>2134</v>
      </c>
      <c r="G89" s="41"/>
      <c r="H89" s="41"/>
      <c r="I89" s="281"/>
      <c r="J89" s="41"/>
      <c r="K89" s="41"/>
      <c r="L89" s="45"/>
      <c r="M89" s="282"/>
      <c r="N89" s="283"/>
      <c r="O89" s="277"/>
      <c r="P89" s="277"/>
      <c r="Q89" s="277"/>
      <c r="R89" s="277"/>
      <c r="S89" s="277"/>
      <c r="T89" s="28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2133</v>
      </c>
      <c r="AU89" s="18" t="s">
        <v>71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UhzSVmneek+vV4iqv12q6Exn+QU6yQ/r7NPGwWebnQEC69bGKZ9XgEXCwiLzZktafDKly08UVtI/WUsH46oSvw==" hashValue="X49F6pcUEWt+VgYsPQioCpEhaw8t8rhj4p5BvPqjZ/Vv2mtEWwo1ntJLUTG8QkL97b9XhucPR3dtcCr5hxkfPw==" algorithmName="SHA-512" password="CC35"/>
  <autoFilter ref="C78:K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2135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2136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2137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2138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2139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2140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2141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2142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2143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2144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2145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77</v>
      </c>
      <c r="F18" s="296" t="s">
        <v>2146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2147</v>
      </c>
      <c r="F19" s="296" t="s">
        <v>2148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2149</v>
      </c>
      <c r="F20" s="296" t="s">
        <v>2150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2151</v>
      </c>
      <c r="F21" s="296" t="s">
        <v>2152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2153</v>
      </c>
      <c r="F22" s="296" t="s">
        <v>2154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84</v>
      </c>
      <c r="F23" s="296" t="s">
        <v>2155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2156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2157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2158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2159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2160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2161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2162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2163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2164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239</v>
      </c>
      <c r="F36" s="296"/>
      <c r="G36" s="296" t="s">
        <v>2165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2166</v>
      </c>
      <c r="F37" s="296"/>
      <c r="G37" s="296" t="s">
        <v>2167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52</v>
      </c>
      <c r="F38" s="296"/>
      <c r="G38" s="296" t="s">
        <v>2168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53</v>
      </c>
      <c r="F39" s="296"/>
      <c r="G39" s="296" t="s">
        <v>2169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240</v>
      </c>
      <c r="F40" s="296"/>
      <c r="G40" s="296" t="s">
        <v>2170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241</v>
      </c>
      <c r="F41" s="296"/>
      <c r="G41" s="296" t="s">
        <v>2171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2172</v>
      </c>
      <c r="F42" s="296"/>
      <c r="G42" s="296" t="s">
        <v>2173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2174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2175</v>
      </c>
      <c r="F44" s="296"/>
      <c r="G44" s="296" t="s">
        <v>2176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243</v>
      </c>
      <c r="F45" s="296"/>
      <c r="G45" s="296" t="s">
        <v>2177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2178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2179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2180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2181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2182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2183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2184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2185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2186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2187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2188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2189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2190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2191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2192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2193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2194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2195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2196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2197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2198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2199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2200</v>
      </c>
      <c r="D76" s="314"/>
      <c r="E76" s="314"/>
      <c r="F76" s="314" t="s">
        <v>2201</v>
      </c>
      <c r="G76" s="315"/>
      <c r="H76" s="314" t="s">
        <v>53</v>
      </c>
      <c r="I76" s="314" t="s">
        <v>56</v>
      </c>
      <c r="J76" s="314" t="s">
        <v>2202</v>
      </c>
      <c r="K76" s="313"/>
    </row>
    <row r="77" s="1" customFormat="1" ht="17.25" customHeight="1">
      <c r="B77" s="311"/>
      <c r="C77" s="316" t="s">
        <v>2203</v>
      </c>
      <c r="D77" s="316"/>
      <c r="E77" s="316"/>
      <c r="F77" s="317" t="s">
        <v>2204</v>
      </c>
      <c r="G77" s="318"/>
      <c r="H77" s="316"/>
      <c r="I77" s="316"/>
      <c r="J77" s="316" t="s">
        <v>2205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52</v>
      </c>
      <c r="D79" s="321"/>
      <c r="E79" s="321"/>
      <c r="F79" s="322" t="s">
        <v>2206</v>
      </c>
      <c r="G79" s="323"/>
      <c r="H79" s="299" t="s">
        <v>2207</v>
      </c>
      <c r="I79" s="299" t="s">
        <v>2208</v>
      </c>
      <c r="J79" s="299">
        <v>20</v>
      </c>
      <c r="K79" s="313"/>
    </row>
    <row r="80" s="1" customFormat="1" ht="15" customHeight="1">
      <c r="B80" s="311"/>
      <c r="C80" s="299" t="s">
        <v>2209</v>
      </c>
      <c r="D80" s="299"/>
      <c r="E80" s="299"/>
      <c r="F80" s="322" t="s">
        <v>2206</v>
      </c>
      <c r="G80" s="323"/>
      <c r="H80" s="299" t="s">
        <v>2210</v>
      </c>
      <c r="I80" s="299" t="s">
        <v>2208</v>
      </c>
      <c r="J80" s="299">
        <v>120</v>
      </c>
      <c r="K80" s="313"/>
    </row>
    <row r="81" s="1" customFormat="1" ht="15" customHeight="1">
      <c r="B81" s="324"/>
      <c r="C81" s="299" t="s">
        <v>2211</v>
      </c>
      <c r="D81" s="299"/>
      <c r="E81" s="299"/>
      <c r="F81" s="322" t="s">
        <v>2212</v>
      </c>
      <c r="G81" s="323"/>
      <c r="H81" s="299" t="s">
        <v>2213</v>
      </c>
      <c r="I81" s="299" t="s">
        <v>2208</v>
      </c>
      <c r="J81" s="299">
        <v>50</v>
      </c>
      <c r="K81" s="313"/>
    </row>
    <row r="82" s="1" customFormat="1" ht="15" customHeight="1">
      <c r="B82" s="324"/>
      <c r="C82" s="299" t="s">
        <v>2214</v>
      </c>
      <c r="D82" s="299"/>
      <c r="E82" s="299"/>
      <c r="F82" s="322" t="s">
        <v>2206</v>
      </c>
      <c r="G82" s="323"/>
      <c r="H82" s="299" t="s">
        <v>2215</v>
      </c>
      <c r="I82" s="299" t="s">
        <v>2216</v>
      </c>
      <c r="J82" s="299"/>
      <c r="K82" s="313"/>
    </row>
    <row r="83" s="1" customFormat="1" ht="15" customHeight="1">
      <c r="B83" s="324"/>
      <c r="C83" s="325" t="s">
        <v>2217</v>
      </c>
      <c r="D83" s="325"/>
      <c r="E83" s="325"/>
      <c r="F83" s="326" t="s">
        <v>2212</v>
      </c>
      <c r="G83" s="325"/>
      <c r="H83" s="325" t="s">
        <v>2218</v>
      </c>
      <c r="I83" s="325" t="s">
        <v>2208</v>
      </c>
      <c r="J83" s="325">
        <v>15</v>
      </c>
      <c r="K83" s="313"/>
    </row>
    <row r="84" s="1" customFormat="1" ht="15" customHeight="1">
      <c r="B84" s="324"/>
      <c r="C84" s="325" t="s">
        <v>2219</v>
      </c>
      <c r="D84" s="325"/>
      <c r="E84" s="325"/>
      <c r="F84" s="326" t="s">
        <v>2212</v>
      </c>
      <c r="G84" s="325"/>
      <c r="H84" s="325" t="s">
        <v>2220</v>
      </c>
      <c r="I84" s="325" t="s">
        <v>2208</v>
      </c>
      <c r="J84" s="325">
        <v>15</v>
      </c>
      <c r="K84" s="313"/>
    </row>
    <row r="85" s="1" customFormat="1" ht="15" customHeight="1">
      <c r="B85" s="324"/>
      <c r="C85" s="325" t="s">
        <v>2221</v>
      </c>
      <c r="D85" s="325"/>
      <c r="E85" s="325"/>
      <c r="F85" s="326" t="s">
        <v>2212</v>
      </c>
      <c r="G85" s="325"/>
      <c r="H85" s="325" t="s">
        <v>2222</v>
      </c>
      <c r="I85" s="325" t="s">
        <v>2208</v>
      </c>
      <c r="J85" s="325">
        <v>20</v>
      </c>
      <c r="K85" s="313"/>
    </row>
    <row r="86" s="1" customFormat="1" ht="15" customHeight="1">
      <c r="B86" s="324"/>
      <c r="C86" s="325" t="s">
        <v>2223</v>
      </c>
      <c r="D86" s="325"/>
      <c r="E86" s="325"/>
      <c r="F86" s="326" t="s">
        <v>2212</v>
      </c>
      <c r="G86" s="325"/>
      <c r="H86" s="325" t="s">
        <v>2224</v>
      </c>
      <c r="I86" s="325" t="s">
        <v>2208</v>
      </c>
      <c r="J86" s="325">
        <v>20</v>
      </c>
      <c r="K86" s="313"/>
    </row>
    <row r="87" s="1" customFormat="1" ht="15" customHeight="1">
      <c r="B87" s="324"/>
      <c r="C87" s="299" t="s">
        <v>2225</v>
      </c>
      <c r="D87" s="299"/>
      <c r="E87" s="299"/>
      <c r="F87" s="322" t="s">
        <v>2212</v>
      </c>
      <c r="G87" s="323"/>
      <c r="H87" s="299" t="s">
        <v>2226</v>
      </c>
      <c r="I87" s="299" t="s">
        <v>2208</v>
      </c>
      <c r="J87" s="299">
        <v>50</v>
      </c>
      <c r="K87" s="313"/>
    </row>
    <row r="88" s="1" customFormat="1" ht="15" customHeight="1">
      <c r="B88" s="324"/>
      <c r="C88" s="299" t="s">
        <v>2227</v>
      </c>
      <c r="D88" s="299"/>
      <c r="E88" s="299"/>
      <c r="F88" s="322" t="s">
        <v>2212</v>
      </c>
      <c r="G88" s="323"/>
      <c r="H88" s="299" t="s">
        <v>2228</v>
      </c>
      <c r="I88" s="299" t="s">
        <v>2208</v>
      </c>
      <c r="J88" s="299">
        <v>20</v>
      </c>
      <c r="K88" s="313"/>
    </row>
    <row r="89" s="1" customFormat="1" ht="15" customHeight="1">
      <c r="B89" s="324"/>
      <c r="C89" s="299" t="s">
        <v>2229</v>
      </c>
      <c r="D89" s="299"/>
      <c r="E89" s="299"/>
      <c r="F89" s="322" t="s">
        <v>2212</v>
      </c>
      <c r="G89" s="323"/>
      <c r="H89" s="299" t="s">
        <v>2230</v>
      </c>
      <c r="I89" s="299" t="s">
        <v>2208</v>
      </c>
      <c r="J89" s="299">
        <v>20</v>
      </c>
      <c r="K89" s="313"/>
    </row>
    <row r="90" s="1" customFormat="1" ht="15" customHeight="1">
      <c r="B90" s="324"/>
      <c r="C90" s="299" t="s">
        <v>2231</v>
      </c>
      <c r="D90" s="299"/>
      <c r="E90" s="299"/>
      <c r="F90" s="322" t="s">
        <v>2212</v>
      </c>
      <c r="G90" s="323"/>
      <c r="H90" s="299" t="s">
        <v>2232</v>
      </c>
      <c r="I90" s="299" t="s">
        <v>2208</v>
      </c>
      <c r="J90" s="299">
        <v>50</v>
      </c>
      <c r="K90" s="313"/>
    </row>
    <row r="91" s="1" customFormat="1" ht="15" customHeight="1">
      <c r="B91" s="324"/>
      <c r="C91" s="299" t="s">
        <v>2233</v>
      </c>
      <c r="D91" s="299"/>
      <c r="E91" s="299"/>
      <c r="F91" s="322" t="s">
        <v>2212</v>
      </c>
      <c r="G91" s="323"/>
      <c r="H91" s="299" t="s">
        <v>2233</v>
      </c>
      <c r="I91" s="299" t="s">
        <v>2208</v>
      </c>
      <c r="J91" s="299">
        <v>50</v>
      </c>
      <c r="K91" s="313"/>
    </row>
    <row r="92" s="1" customFormat="1" ht="15" customHeight="1">
      <c r="B92" s="324"/>
      <c r="C92" s="299" t="s">
        <v>2234</v>
      </c>
      <c r="D92" s="299"/>
      <c r="E92" s="299"/>
      <c r="F92" s="322" t="s">
        <v>2212</v>
      </c>
      <c r="G92" s="323"/>
      <c r="H92" s="299" t="s">
        <v>2235</v>
      </c>
      <c r="I92" s="299" t="s">
        <v>2208</v>
      </c>
      <c r="J92" s="299">
        <v>255</v>
      </c>
      <c r="K92" s="313"/>
    </row>
    <row r="93" s="1" customFormat="1" ht="15" customHeight="1">
      <c r="B93" s="324"/>
      <c r="C93" s="299" t="s">
        <v>2236</v>
      </c>
      <c r="D93" s="299"/>
      <c r="E93" s="299"/>
      <c r="F93" s="322" t="s">
        <v>2206</v>
      </c>
      <c r="G93" s="323"/>
      <c r="H93" s="299" t="s">
        <v>2237</v>
      </c>
      <c r="I93" s="299" t="s">
        <v>2238</v>
      </c>
      <c r="J93" s="299"/>
      <c r="K93" s="313"/>
    </row>
    <row r="94" s="1" customFormat="1" ht="15" customHeight="1">
      <c r="B94" s="324"/>
      <c r="C94" s="299" t="s">
        <v>2239</v>
      </c>
      <c r="D94" s="299"/>
      <c r="E94" s="299"/>
      <c r="F94" s="322" t="s">
        <v>2206</v>
      </c>
      <c r="G94" s="323"/>
      <c r="H94" s="299" t="s">
        <v>2240</v>
      </c>
      <c r="I94" s="299" t="s">
        <v>2241</v>
      </c>
      <c r="J94" s="299"/>
      <c r="K94" s="313"/>
    </row>
    <row r="95" s="1" customFormat="1" ht="15" customHeight="1">
      <c r="B95" s="324"/>
      <c r="C95" s="299" t="s">
        <v>2242</v>
      </c>
      <c r="D95" s="299"/>
      <c r="E95" s="299"/>
      <c r="F95" s="322" t="s">
        <v>2206</v>
      </c>
      <c r="G95" s="323"/>
      <c r="H95" s="299" t="s">
        <v>2242</v>
      </c>
      <c r="I95" s="299" t="s">
        <v>2241</v>
      </c>
      <c r="J95" s="299"/>
      <c r="K95" s="313"/>
    </row>
    <row r="96" s="1" customFormat="1" ht="15" customHeight="1">
      <c r="B96" s="324"/>
      <c r="C96" s="299" t="s">
        <v>37</v>
      </c>
      <c r="D96" s="299"/>
      <c r="E96" s="299"/>
      <c r="F96" s="322" t="s">
        <v>2206</v>
      </c>
      <c r="G96" s="323"/>
      <c r="H96" s="299" t="s">
        <v>2243</v>
      </c>
      <c r="I96" s="299" t="s">
        <v>2241</v>
      </c>
      <c r="J96" s="299"/>
      <c r="K96" s="313"/>
    </row>
    <row r="97" s="1" customFormat="1" ht="15" customHeight="1">
      <c r="B97" s="324"/>
      <c r="C97" s="299" t="s">
        <v>47</v>
      </c>
      <c r="D97" s="299"/>
      <c r="E97" s="299"/>
      <c r="F97" s="322" t="s">
        <v>2206</v>
      </c>
      <c r="G97" s="323"/>
      <c r="H97" s="299" t="s">
        <v>2244</v>
      </c>
      <c r="I97" s="299" t="s">
        <v>2241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2245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2200</v>
      </c>
      <c r="D103" s="314"/>
      <c r="E103" s="314"/>
      <c r="F103" s="314" t="s">
        <v>2201</v>
      </c>
      <c r="G103" s="315"/>
      <c r="H103" s="314" t="s">
        <v>53</v>
      </c>
      <c r="I103" s="314" t="s">
        <v>56</v>
      </c>
      <c r="J103" s="314" t="s">
        <v>2202</v>
      </c>
      <c r="K103" s="313"/>
    </row>
    <row r="104" s="1" customFormat="1" ht="17.25" customHeight="1">
      <c r="B104" s="311"/>
      <c r="C104" s="316" t="s">
        <v>2203</v>
      </c>
      <c r="D104" s="316"/>
      <c r="E104" s="316"/>
      <c r="F104" s="317" t="s">
        <v>2204</v>
      </c>
      <c r="G104" s="318"/>
      <c r="H104" s="316"/>
      <c r="I104" s="316"/>
      <c r="J104" s="316" t="s">
        <v>2205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52</v>
      </c>
      <c r="D106" s="321"/>
      <c r="E106" s="321"/>
      <c r="F106" s="322" t="s">
        <v>2206</v>
      </c>
      <c r="G106" s="299"/>
      <c r="H106" s="299" t="s">
        <v>2246</v>
      </c>
      <c r="I106" s="299" t="s">
        <v>2208</v>
      </c>
      <c r="J106" s="299">
        <v>20</v>
      </c>
      <c r="K106" s="313"/>
    </row>
    <row r="107" s="1" customFormat="1" ht="15" customHeight="1">
      <c r="B107" s="311"/>
      <c r="C107" s="299" t="s">
        <v>2209</v>
      </c>
      <c r="D107" s="299"/>
      <c r="E107" s="299"/>
      <c r="F107" s="322" t="s">
        <v>2206</v>
      </c>
      <c r="G107" s="299"/>
      <c r="H107" s="299" t="s">
        <v>2246</v>
      </c>
      <c r="I107" s="299" t="s">
        <v>2208</v>
      </c>
      <c r="J107" s="299">
        <v>120</v>
      </c>
      <c r="K107" s="313"/>
    </row>
    <row r="108" s="1" customFormat="1" ht="15" customHeight="1">
      <c r="B108" s="324"/>
      <c r="C108" s="299" t="s">
        <v>2211</v>
      </c>
      <c r="D108" s="299"/>
      <c r="E108" s="299"/>
      <c r="F108" s="322" t="s">
        <v>2212</v>
      </c>
      <c r="G108" s="299"/>
      <c r="H108" s="299" t="s">
        <v>2246</v>
      </c>
      <c r="I108" s="299" t="s">
        <v>2208</v>
      </c>
      <c r="J108" s="299">
        <v>50</v>
      </c>
      <c r="K108" s="313"/>
    </row>
    <row r="109" s="1" customFormat="1" ht="15" customHeight="1">
      <c r="B109" s="324"/>
      <c r="C109" s="299" t="s">
        <v>2214</v>
      </c>
      <c r="D109" s="299"/>
      <c r="E109" s="299"/>
      <c r="F109" s="322" t="s">
        <v>2206</v>
      </c>
      <c r="G109" s="299"/>
      <c r="H109" s="299" t="s">
        <v>2246</v>
      </c>
      <c r="I109" s="299" t="s">
        <v>2216</v>
      </c>
      <c r="J109" s="299"/>
      <c r="K109" s="313"/>
    </row>
    <row r="110" s="1" customFormat="1" ht="15" customHeight="1">
      <c r="B110" s="324"/>
      <c r="C110" s="299" t="s">
        <v>2225</v>
      </c>
      <c r="D110" s="299"/>
      <c r="E110" s="299"/>
      <c r="F110" s="322" t="s">
        <v>2212</v>
      </c>
      <c r="G110" s="299"/>
      <c r="H110" s="299" t="s">
        <v>2246</v>
      </c>
      <c r="I110" s="299" t="s">
        <v>2208</v>
      </c>
      <c r="J110" s="299">
        <v>50</v>
      </c>
      <c r="K110" s="313"/>
    </row>
    <row r="111" s="1" customFormat="1" ht="15" customHeight="1">
      <c r="B111" s="324"/>
      <c r="C111" s="299" t="s">
        <v>2233</v>
      </c>
      <c r="D111" s="299"/>
      <c r="E111" s="299"/>
      <c r="F111" s="322" t="s">
        <v>2212</v>
      </c>
      <c r="G111" s="299"/>
      <c r="H111" s="299" t="s">
        <v>2246</v>
      </c>
      <c r="I111" s="299" t="s">
        <v>2208</v>
      </c>
      <c r="J111" s="299">
        <v>50</v>
      </c>
      <c r="K111" s="313"/>
    </row>
    <row r="112" s="1" customFormat="1" ht="15" customHeight="1">
      <c r="B112" s="324"/>
      <c r="C112" s="299" t="s">
        <v>2231</v>
      </c>
      <c r="D112" s="299"/>
      <c r="E112" s="299"/>
      <c r="F112" s="322" t="s">
        <v>2212</v>
      </c>
      <c r="G112" s="299"/>
      <c r="H112" s="299" t="s">
        <v>2246</v>
      </c>
      <c r="I112" s="299" t="s">
        <v>2208</v>
      </c>
      <c r="J112" s="299">
        <v>50</v>
      </c>
      <c r="K112" s="313"/>
    </row>
    <row r="113" s="1" customFormat="1" ht="15" customHeight="1">
      <c r="B113" s="324"/>
      <c r="C113" s="299" t="s">
        <v>52</v>
      </c>
      <c r="D113" s="299"/>
      <c r="E113" s="299"/>
      <c r="F113" s="322" t="s">
        <v>2206</v>
      </c>
      <c r="G113" s="299"/>
      <c r="H113" s="299" t="s">
        <v>2247</v>
      </c>
      <c r="I113" s="299" t="s">
        <v>2208</v>
      </c>
      <c r="J113" s="299">
        <v>20</v>
      </c>
      <c r="K113" s="313"/>
    </row>
    <row r="114" s="1" customFormat="1" ht="15" customHeight="1">
      <c r="B114" s="324"/>
      <c r="C114" s="299" t="s">
        <v>2248</v>
      </c>
      <c r="D114" s="299"/>
      <c r="E114" s="299"/>
      <c r="F114" s="322" t="s">
        <v>2206</v>
      </c>
      <c r="G114" s="299"/>
      <c r="H114" s="299" t="s">
        <v>2249</v>
      </c>
      <c r="I114" s="299" t="s">
        <v>2208</v>
      </c>
      <c r="J114" s="299">
        <v>120</v>
      </c>
      <c r="K114" s="313"/>
    </row>
    <row r="115" s="1" customFormat="1" ht="15" customHeight="1">
      <c r="B115" s="324"/>
      <c r="C115" s="299" t="s">
        <v>37</v>
      </c>
      <c r="D115" s="299"/>
      <c r="E115" s="299"/>
      <c r="F115" s="322" t="s">
        <v>2206</v>
      </c>
      <c r="G115" s="299"/>
      <c r="H115" s="299" t="s">
        <v>2250</v>
      </c>
      <c r="I115" s="299" t="s">
        <v>2241</v>
      </c>
      <c r="J115" s="299"/>
      <c r="K115" s="313"/>
    </row>
    <row r="116" s="1" customFormat="1" ht="15" customHeight="1">
      <c r="B116" s="324"/>
      <c r="C116" s="299" t="s">
        <v>47</v>
      </c>
      <c r="D116" s="299"/>
      <c r="E116" s="299"/>
      <c r="F116" s="322" t="s">
        <v>2206</v>
      </c>
      <c r="G116" s="299"/>
      <c r="H116" s="299" t="s">
        <v>2251</v>
      </c>
      <c r="I116" s="299" t="s">
        <v>2241</v>
      </c>
      <c r="J116" s="299"/>
      <c r="K116" s="313"/>
    </row>
    <row r="117" s="1" customFormat="1" ht="15" customHeight="1">
      <c r="B117" s="324"/>
      <c r="C117" s="299" t="s">
        <v>56</v>
      </c>
      <c r="D117" s="299"/>
      <c r="E117" s="299"/>
      <c r="F117" s="322" t="s">
        <v>2206</v>
      </c>
      <c r="G117" s="299"/>
      <c r="H117" s="299" t="s">
        <v>2252</v>
      </c>
      <c r="I117" s="299" t="s">
        <v>2253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2254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2200</v>
      </c>
      <c r="D123" s="314"/>
      <c r="E123" s="314"/>
      <c r="F123" s="314" t="s">
        <v>2201</v>
      </c>
      <c r="G123" s="315"/>
      <c r="H123" s="314" t="s">
        <v>53</v>
      </c>
      <c r="I123" s="314" t="s">
        <v>56</v>
      </c>
      <c r="J123" s="314" t="s">
        <v>2202</v>
      </c>
      <c r="K123" s="343"/>
    </row>
    <row r="124" s="1" customFormat="1" ht="17.25" customHeight="1">
      <c r="B124" s="342"/>
      <c r="C124" s="316" t="s">
        <v>2203</v>
      </c>
      <c r="D124" s="316"/>
      <c r="E124" s="316"/>
      <c r="F124" s="317" t="s">
        <v>2204</v>
      </c>
      <c r="G124" s="318"/>
      <c r="H124" s="316"/>
      <c r="I124" s="316"/>
      <c r="J124" s="316" t="s">
        <v>2205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2209</v>
      </c>
      <c r="D126" s="321"/>
      <c r="E126" s="321"/>
      <c r="F126" s="322" t="s">
        <v>2206</v>
      </c>
      <c r="G126" s="299"/>
      <c r="H126" s="299" t="s">
        <v>2246</v>
      </c>
      <c r="I126" s="299" t="s">
        <v>2208</v>
      </c>
      <c r="J126" s="299">
        <v>120</v>
      </c>
      <c r="K126" s="347"/>
    </row>
    <row r="127" s="1" customFormat="1" ht="15" customHeight="1">
      <c r="B127" s="344"/>
      <c r="C127" s="299" t="s">
        <v>2255</v>
      </c>
      <c r="D127" s="299"/>
      <c r="E127" s="299"/>
      <c r="F127" s="322" t="s">
        <v>2206</v>
      </c>
      <c r="G127" s="299"/>
      <c r="H127" s="299" t="s">
        <v>2256</v>
      </c>
      <c r="I127" s="299" t="s">
        <v>2208</v>
      </c>
      <c r="J127" s="299" t="s">
        <v>2257</v>
      </c>
      <c r="K127" s="347"/>
    </row>
    <row r="128" s="1" customFormat="1" ht="15" customHeight="1">
      <c r="B128" s="344"/>
      <c r="C128" s="299" t="s">
        <v>84</v>
      </c>
      <c r="D128" s="299"/>
      <c r="E128" s="299"/>
      <c r="F128" s="322" t="s">
        <v>2206</v>
      </c>
      <c r="G128" s="299"/>
      <c r="H128" s="299" t="s">
        <v>2258</v>
      </c>
      <c r="I128" s="299" t="s">
        <v>2208</v>
      </c>
      <c r="J128" s="299" t="s">
        <v>2257</v>
      </c>
      <c r="K128" s="347"/>
    </row>
    <row r="129" s="1" customFormat="1" ht="15" customHeight="1">
      <c r="B129" s="344"/>
      <c r="C129" s="299" t="s">
        <v>2217</v>
      </c>
      <c r="D129" s="299"/>
      <c r="E129" s="299"/>
      <c r="F129" s="322" t="s">
        <v>2212</v>
      </c>
      <c r="G129" s="299"/>
      <c r="H129" s="299" t="s">
        <v>2218</v>
      </c>
      <c r="I129" s="299" t="s">
        <v>2208</v>
      </c>
      <c r="J129" s="299">
        <v>15</v>
      </c>
      <c r="K129" s="347"/>
    </row>
    <row r="130" s="1" customFormat="1" ht="15" customHeight="1">
      <c r="B130" s="344"/>
      <c r="C130" s="325" t="s">
        <v>2219</v>
      </c>
      <c r="D130" s="325"/>
      <c r="E130" s="325"/>
      <c r="F130" s="326" t="s">
        <v>2212</v>
      </c>
      <c r="G130" s="325"/>
      <c r="H130" s="325" t="s">
        <v>2220</v>
      </c>
      <c r="I130" s="325" t="s">
        <v>2208</v>
      </c>
      <c r="J130" s="325">
        <v>15</v>
      </c>
      <c r="K130" s="347"/>
    </row>
    <row r="131" s="1" customFormat="1" ht="15" customHeight="1">
      <c r="B131" s="344"/>
      <c r="C131" s="325" t="s">
        <v>2221</v>
      </c>
      <c r="D131" s="325"/>
      <c r="E131" s="325"/>
      <c r="F131" s="326" t="s">
        <v>2212</v>
      </c>
      <c r="G131" s="325"/>
      <c r="H131" s="325" t="s">
        <v>2222</v>
      </c>
      <c r="I131" s="325" t="s">
        <v>2208</v>
      </c>
      <c r="J131" s="325">
        <v>20</v>
      </c>
      <c r="K131" s="347"/>
    </row>
    <row r="132" s="1" customFormat="1" ht="15" customHeight="1">
      <c r="B132" s="344"/>
      <c r="C132" s="325" t="s">
        <v>2223</v>
      </c>
      <c r="D132" s="325"/>
      <c r="E132" s="325"/>
      <c r="F132" s="326" t="s">
        <v>2212</v>
      </c>
      <c r="G132" s="325"/>
      <c r="H132" s="325" t="s">
        <v>2224</v>
      </c>
      <c r="I132" s="325" t="s">
        <v>2208</v>
      </c>
      <c r="J132" s="325">
        <v>20</v>
      </c>
      <c r="K132" s="347"/>
    </row>
    <row r="133" s="1" customFormat="1" ht="15" customHeight="1">
      <c r="B133" s="344"/>
      <c r="C133" s="299" t="s">
        <v>2211</v>
      </c>
      <c r="D133" s="299"/>
      <c r="E133" s="299"/>
      <c r="F133" s="322" t="s">
        <v>2212</v>
      </c>
      <c r="G133" s="299"/>
      <c r="H133" s="299" t="s">
        <v>2246</v>
      </c>
      <c r="I133" s="299" t="s">
        <v>2208</v>
      </c>
      <c r="J133" s="299">
        <v>50</v>
      </c>
      <c r="K133" s="347"/>
    </row>
    <row r="134" s="1" customFormat="1" ht="15" customHeight="1">
      <c r="B134" s="344"/>
      <c r="C134" s="299" t="s">
        <v>2225</v>
      </c>
      <c r="D134" s="299"/>
      <c r="E134" s="299"/>
      <c r="F134" s="322" t="s">
        <v>2212</v>
      </c>
      <c r="G134" s="299"/>
      <c r="H134" s="299" t="s">
        <v>2246</v>
      </c>
      <c r="I134" s="299" t="s">
        <v>2208</v>
      </c>
      <c r="J134" s="299">
        <v>50</v>
      </c>
      <c r="K134" s="347"/>
    </row>
    <row r="135" s="1" customFormat="1" ht="15" customHeight="1">
      <c r="B135" s="344"/>
      <c r="C135" s="299" t="s">
        <v>2231</v>
      </c>
      <c r="D135" s="299"/>
      <c r="E135" s="299"/>
      <c r="F135" s="322" t="s">
        <v>2212</v>
      </c>
      <c r="G135" s="299"/>
      <c r="H135" s="299" t="s">
        <v>2246</v>
      </c>
      <c r="I135" s="299" t="s">
        <v>2208</v>
      </c>
      <c r="J135" s="299">
        <v>50</v>
      </c>
      <c r="K135" s="347"/>
    </row>
    <row r="136" s="1" customFormat="1" ht="15" customHeight="1">
      <c r="B136" s="344"/>
      <c r="C136" s="299" t="s">
        <v>2233</v>
      </c>
      <c r="D136" s="299"/>
      <c r="E136" s="299"/>
      <c r="F136" s="322" t="s">
        <v>2212</v>
      </c>
      <c r="G136" s="299"/>
      <c r="H136" s="299" t="s">
        <v>2246</v>
      </c>
      <c r="I136" s="299" t="s">
        <v>2208</v>
      </c>
      <c r="J136" s="299">
        <v>50</v>
      </c>
      <c r="K136" s="347"/>
    </row>
    <row r="137" s="1" customFormat="1" ht="15" customHeight="1">
      <c r="B137" s="344"/>
      <c r="C137" s="299" t="s">
        <v>2234</v>
      </c>
      <c r="D137" s="299"/>
      <c r="E137" s="299"/>
      <c r="F137" s="322" t="s">
        <v>2212</v>
      </c>
      <c r="G137" s="299"/>
      <c r="H137" s="299" t="s">
        <v>2259</v>
      </c>
      <c r="I137" s="299" t="s">
        <v>2208</v>
      </c>
      <c r="J137" s="299">
        <v>255</v>
      </c>
      <c r="K137" s="347"/>
    </row>
    <row r="138" s="1" customFormat="1" ht="15" customHeight="1">
      <c r="B138" s="344"/>
      <c r="C138" s="299" t="s">
        <v>2236</v>
      </c>
      <c r="D138" s="299"/>
      <c r="E138" s="299"/>
      <c r="F138" s="322" t="s">
        <v>2206</v>
      </c>
      <c r="G138" s="299"/>
      <c r="H138" s="299" t="s">
        <v>2260</v>
      </c>
      <c r="I138" s="299" t="s">
        <v>2238</v>
      </c>
      <c r="J138" s="299"/>
      <c r="K138" s="347"/>
    </row>
    <row r="139" s="1" customFormat="1" ht="15" customHeight="1">
      <c r="B139" s="344"/>
      <c r="C139" s="299" t="s">
        <v>2239</v>
      </c>
      <c r="D139" s="299"/>
      <c r="E139" s="299"/>
      <c r="F139" s="322" t="s">
        <v>2206</v>
      </c>
      <c r="G139" s="299"/>
      <c r="H139" s="299" t="s">
        <v>2261</v>
      </c>
      <c r="I139" s="299" t="s">
        <v>2241</v>
      </c>
      <c r="J139" s="299"/>
      <c r="K139" s="347"/>
    </row>
    <row r="140" s="1" customFormat="1" ht="15" customHeight="1">
      <c r="B140" s="344"/>
      <c r="C140" s="299" t="s">
        <v>2242</v>
      </c>
      <c r="D140" s="299"/>
      <c r="E140" s="299"/>
      <c r="F140" s="322" t="s">
        <v>2206</v>
      </c>
      <c r="G140" s="299"/>
      <c r="H140" s="299" t="s">
        <v>2242</v>
      </c>
      <c r="I140" s="299" t="s">
        <v>2241</v>
      </c>
      <c r="J140" s="299"/>
      <c r="K140" s="347"/>
    </row>
    <row r="141" s="1" customFormat="1" ht="15" customHeight="1">
      <c r="B141" s="344"/>
      <c r="C141" s="299" t="s">
        <v>37</v>
      </c>
      <c r="D141" s="299"/>
      <c r="E141" s="299"/>
      <c r="F141" s="322" t="s">
        <v>2206</v>
      </c>
      <c r="G141" s="299"/>
      <c r="H141" s="299" t="s">
        <v>2262</v>
      </c>
      <c r="I141" s="299" t="s">
        <v>2241</v>
      </c>
      <c r="J141" s="299"/>
      <c r="K141" s="347"/>
    </row>
    <row r="142" s="1" customFormat="1" ht="15" customHeight="1">
      <c r="B142" s="344"/>
      <c r="C142" s="299" t="s">
        <v>2263</v>
      </c>
      <c r="D142" s="299"/>
      <c r="E142" s="299"/>
      <c r="F142" s="322" t="s">
        <v>2206</v>
      </c>
      <c r="G142" s="299"/>
      <c r="H142" s="299" t="s">
        <v>2264</v>
      </c>
      <c r="I142" s="299" t="s">
        <v>2241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2265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2200</v>
      </c>
      <c r="D148" s="314"/>
      <c r="E148" s="314"/>
      <c r="F148" s="314" t="s">
        <v>2201</v>
      </c>
      <c r="G148" s="315"/>
      <c r="H148" s="314" t="s">
        <v>53</v>
      </c>
      <c r="I148" s="314" t="s">
        <v>56</v>
      </c>
      <c r="J148" s="314" t="s">
        <v>2202</v>
      </c>
      <c r="K148" s="313"/>
    </row>
    <row r="149" s="1" customFormat="1" ht="17.25" customHeight="1">
      <c r="B149" s="311"/>
      <c r="C149" s="316" t="s">
        <v>2203</v>
      </c>
      <c r="D149" s="316"/>
      <c r="E149" s="316"/>
      <c r="F149" s="317" t="s">
        <v>2204</v>
      </c>
      <c r="G149" s="318"/>
      <c r="H149" s="316"/>
      <c r="I149" s="316"/>
      <c r="J149" s="316" t="s">
        <v>2205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2209</v>
      </c>
      <c r="D151" s="299"/>
      <c r="E151" s="299"/>
      <c r="F151" s="352" t="s">
        <v>2206</v>
      </c>
      <c r="G151" s="299"/>
      <c r="H151" s="351" t="s">
        <v>2246</v>
      </c>
      <c r="I151" s="351" t="s">
        <v>2208</v>
      </c>
      <c r="J151" s="351">
        <v>120</v>
      </c>
      <c r="K151" s="347"/>
    </row>
    <row r="152" s="1" customFormat="1" ht="15" customHeight="1">
      <c r="B152" s="324"/>
      <c r="C152" s="351" t="s">
        <v>2255</v>
      </c>
      <c r="D152" s="299"/>
      <c r="E152" s="299"/>
      <c r="F152" s="352" t="s">
        <v>2206</v>
      </c>
      <c r="G152" s="299"/>
      <c r="H152" s="351" t="s">
        <v>2266</v>
      </c>
      <c r="I152" s="351" t="s">
        <v>2208</v>
      </c>
      <c r="J152" s="351" t="s">
        <v>2257</v>
      </c>
      <c r="K152" s="347"/>
    </row>
    <row r="153" s="1" customFormat="1" ht="15" customHeight="1">
      <c r="B153" s="324"/>
      <c r="C153" s="351" t="s">
        <v>84</v>
      </c>
      <c r="D153" s="299"/>
      <c r="E153" s="299"/>
      <c r="F153" s="352" t="s">
        <v>2206</v>
      </c>
      <c r="G153" s="299"/>
      <c r="H153" s="351" t="s">
        <v>2267</v>
      </c>
      <c r="I153" s="351" t="s">
        <v>2208</v>
      </c>
      <c r="J153" s="351" t="s">
        <v>2257</v>
      </c>
      <c r="K153" s="347"/>
    </row>
    <row r="154" s="1" customFormat="1" ht="15" customHeight="1">
      <c r="B154" s="324"/>
      <c r="C154" s="351" t="s">
        <v>2211</v>
      </c>
      <c r="D154" s="299"/>
      <c r="E154" s="299"/>
      <c r="F154" s="352" t="s">
        <v>2212</v>
      </c>
      <c r="G154" s="299"/>
      <c r="H154" s="351" t="s">
        <v>2246</v>
      </c>
      <c r="I154" s="351" t="s">
        <v>2208</v>
      </c>
      <c r="J154" s="351">
        <v>50</v>
      </c>
      <c r="K154" s="347"/>
    </row>
    <row r="155" s="1" customFormat="1" ht="15" customHeight="1">
      <c r="B155" s="324"/>
      <c r="C155" s="351" t="s">
        <v>2214</v>
      </c>
      <c r="D155" s="299"/>
      <c r="E155" s="299"/>
      <c r="F155" s="352" t="s">
        <v>2206</v>
      </c>
      <c r="G155" s="299"/>
      <c r="H155" s="351" t="s">
        <v>2246</v>
      </c>
      <c r="I155" s="351" t="s">
        <v>2216</v>
      </c>
      <c r="J155" s="351"/>
      <c r="K155" s="347"/>
    </row>
    <row r="156" s="1" customFormat="1" ht="15" customHeight="1">
      <c r="B156" s="324"/>
      <c r="C156" s="351" t="s">
        <v>2225</v>
      </c>
      <c r="D156" s="299"/>
      <c r="E156" s="299"/>
      <c r="F156" s="352" t="s">
        <v>2212</v>
      </c>
      <c r="G156" s="299"/>
      <c r="H156" s="351" t="s">
        <v>2246</v>
      </c>
      <c r="I156" s="351" t="s">
        <v>2208</v>
      </c>
      <c r="J156" s="351">
        <v>50</v>
      </c>
      <c r="K156" s="347"/>
    </row>
    <row r="157" s="1" customFormat="1" ht="15" customHeight="1">
      <c r="B157" s="324"/>
      <c r="C157" s="351" t="s">
        <v>2233</v>
      </c>
      <c r="D157" s="299"/>
      <c r="E157" s="299"/>
      <c r="F157" s="352" t="s">
        <v>2212</v>
      </c>
      <c r="G157" s="299"/>
      <c r="H157" s="351" t="s">
        <v>2246</v>
      </c>
      <c r="I157" s="351" t="s">
        <v>2208</v>
      </c>
      <c r="J157" s="351">
        <v>50</v>
      </c>
      <c r="K157" s="347"/>
    </row>
    <row r="158" s="1" customFormat="1" ht="15" customHeight="1">
      <c r="B158" s="324"/>
      <c r="C158" s="351" t="s">
        <v>2231</v>
      </c>
      <c r="D158" s="299"/>
      <c r="E158" s="299"/>
      <c r="F158" s="352" t="s">
        <v>2212</v>
      </c>
      <c r="G158" s="299"/>
      <c r="H158" s="351" t="s">
        <v>2246</v>
      </c>
      <c r="I158" s="351" t="s">
        <v>2208</v>
      </c>
      <c r="J158" s="351">
        <v>50</v>
      </c>
      <c r="K158" s="347"/>
    </row>
    <row r="159" s="1" customFormat="1" ht="15" customHeight="1">
      <c r="B159" s="324"/>
      <c r="C159" s="351" t="s">
        <v>233</v>
      </c>
      <c r="D159" s="299"/>
      <c r="E159" s="299"/>
      <c r="F159" s="352" t="s">
        <v>2206</v>
      </c>
      <c r="G159" s="299"/>
      <c r="H159" s="351" t="s">
        <v>2268</v>
      </c>
      <c r="I159" s="351" t="s">
        <v>2208</v>
      </c>
      <c r="J159" s="351" t="s">
        <v>2269</v>
      </c>
      <c r="K159" s="347"/>
    </row>
    <row r="160" s="1" customFormat="1" ht="15" customHeight="1">
      <c r="B160" s="324"/>
      <c r="C160" s="351" t="s">
        <v>2270</v>
      </c>
      <c r="D160" s="299"/>
      <c r="E160" s="299"/>
      <c r="F160" s="352" t="s">
        <v>2206</v>
      </c>
      <c r="G160" s="299"/>
      <c r="H160" s="351" t="s">
        <v>2271</v>
      </c>
      <c r="I160" s="351" t="s">
        <v>2241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2272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2200</v>
      </c>
      <c r="D166" s="314"/>
      <c r="E166" s="314"/>
      <c r="F166" s="314" t="s">
        <v>2201</v>
      </c>
      <c r="G166" s="356"/>
      <c r="H166" s="357" t="s">
        <v>53</v>
      </c>
      <c r="I166" s="357" t="s">
        <v>56</v>
      </c>
      <c r="J166" s="314" t="s">
        <v>2202</v>
      </c>
      <c r="K166" s="291"/>
    </row>
    <row r="167" s="1" customFormat="1" ht="17.25" customHeight="1">
      <c r="B167" s="292"/>
      <c r="C167" s="316" t="s">
        <v>2203</v>
      </c>
      <c r="D167" s="316"/>
      <c r="E167" s="316"/>
      <c r="F167" s="317" t="s">
        <v>2204</v>
      </c>
      <c r="G167" s="358"/>
      <c r="H167" s="359"/>
      <c r="I167" s="359"/>
      <c r="J167" s="316" t="s">
        <v>2205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2209</v>
      </c>
      <c r="D169" s="299"/>
      <c r="E169" s="299"/>
      <c r="F169" s="322" t="s">
        <v>2206</v>
      </c>
      <c r="G169" s="299"/>
      <c r="H169" s="299" t="s">
        <v>2246</v>
      </c>
      <c r="I169" s="299" t="s">
        <v>2208</v>
      </c>
      <c r="J169" s="299">
        <v>120</v>
      </c>
      <c r="K169" s="347"/>
    </row>
    <row r="170" s="1" customFormat="1" ht="15" customHeight="1">
      <c r="B170" s="324"/>
      <c r="C170" s="299" t="s">
        <v>2255</v>
      </c>
      <c r="D170" s="299"/>
      <c r="E170" s="299"/>
      <c r="F170" s="322" t="s">
        <v>2206</v>
      </c>
      <c r="G170" s="299"/>
      <c r="H170" s="299" t="s">
        <v>2256</v>
      </c>
      <c r="I170" s="299" t="s">
        <v>2208</v>
      </c>
      <c r="J170" s="299" t="s">
        <v>2257</v>
      </c>
      <c r="K170" s="347"/>
    </row>
    <row r="171" s="1" customFormat="1" ht="15" customHeight="1">
      <c r="B171" s="324"/>
      <c r="C171" s="299" t="s">
        <v>84</v>
      </c>
      <c r="D171" s="299"/>
      <c r="E171" s="299"/>
      <c r="F171" s="322" t="s">
        <v>2206</v>
      </c>
      <c r="G171" s="299"/>
      <c r="H171" s="299" t="s">
        <v>2273</v>
      </c>
      <c r="I171" s="299" t="s">
        <v>2208</v>
      </c>
      <c r="J171" s="299" t="s">
        <v>2257</v>
      </c>
      <c r="K171" s="347"/>
    </row>
    <row r="172" s="1" customFormat="1" ht="15" customHeight="1">
      <c r="B172" s="324"/>
      <c r="C172" s="299" t="s">
        <v>2211</v>
      </c>
      <c r="D172" s="299"/>
      <c r="E172" s="299"/>
      <c r="F172" s="322" t="s">
        <v>2212</v>
      </c>
      <c r="G172" s="299"/>
      <c r="H172" s="299" t="s">
        <v>2273</v>
      </c>
      <c r="I172" s="299" t="s">
        <v>2208</v>
      </c>
      <c r="J172" s="299">
        <v>50</v>
      </c>
      <c r="K172" s="347"/>
    </row>
    <row r="173" s="1" customFormat="1" ht="15" customHeight="1">
      <c r="B173" s="324"/>
      <c r="C173" s="299" t="s">
        <v>2214</v>
      </c>
      <c r="D173" s="299"/>
      <c r="E173" s="299"/>
      <c r="F173" s="322" t="s">
        <v>2206</v>
      </c>
      <c r="G173" s="299"/>
      <c r="H173" s="299" t="s">
        <v>2273</v>
      </c>
      <c r="I173" s="299" t="s">
        <v>2216</v>
      </c>
      <c r="J173" s="299"/>
      <c r="K173" s="347"/>
    </row>
    <row r="174" s="1" customFormat="1" ht="15" customHeight="1">
      <c r="B174" s="324"/>
      <c r="C174" s="299" t="s">
        <v>2225</v>
      </c>
      <c r="D174" s="299"/>
      <c r="E174" s="299"/>
      <c r="F174" s="322" t="s">
        <v>2212</v>
      </c>
      <c r="G174" s="299"/>
      <c r="H174" s="299" t="s">
        <v>2273</v>
      </c>
      <c r="I174" s="299" t="s">
        <v>2208</v>
      </c>
      <c r="J174" s="299">
        <v>50</v>
      </c>
      <c r="K174" s="347"/>
    </row>
    <row r="175" s="1" customFormat="1" ht="15" customHeight="1">
      <c r="B175" s="324"/>
      <c r="C175" s="299" t="s">
        <v>2233</v>
      </c>
      <c r="D175" s="299"/>
      <c r="E175" s="299"/>
      <c r="F175" s="322" t="s">
        <v>2212</v>
      </c>
      <c r="G175" s="299"/>
      <c r="H175" s="299" t="s">
        <v>2273</v>
      </c>
      <c r="I175" s="299" t="s">
        <v>2208</v>
      </c>
      <c r="J175" s="299">
        <v>50</v>
      </c>
      <c r="K175" s="347"/>
    </row>
    <row r="176" s="1" customFormat="1" ht="15" customHeight="1">
      <c r="B176" s="324"/>
      <c r="C176" s="299" t="s">
        <v>2231</v>
      </c>
      <c r="D176" s="299"/>
      <c r="E176" s="299"/>
      <c r="F176" s="322" t="s">
        <v>2212</v>
      </c>
      <c r="G176" s="299"/>
      <c r="H176" s="299" t="s">
        <v>2273</v>
      </c>
      <c r="I176" s="299" t="s">
        <v>2208</v>
      </c>
      <c r="J176" s="299">
        <v>50</v>
      </c>
      <c r="K176" s="347"/>
    </row>
    <row r="177" s="1" customFormat="1" ht="15" customHeight="1">
      <c r="B177" s="324"/>
      <c r="C177" s="299" t="s">
        <v>239</v>
      </c>
      <c r="D177" s="299"/>
      <c r="E177" s="299"/>
      <c r="F177" s="322" t="s">
        <v>2206</v>
      </c>
      <c r="G177" s="299"/>
      <c r="H177" s="299" t="s">
        <v>2274</v>
      </c>
      <c r="I177" s="299" t="s">
        <v>2275</v>
      </c>
      <c r="J177" s="299"/>
      <c r="K177" s="347"/>
    </row>
    <row r="178" s="1" customFormat="1" ht="15" customHeight="1">
      <c r="B178" s="324"/>
      <c r="C178" s="299" t="s">
        <v>56</v>
      </c>
      <c r="D178" s="299"/>
      <c r="E178" s="299"/>
      <c r="F178" s="322" t="s">
        <v>2206</v>
      </c>
      <c r="G178" s="299"/>
      <c r="H178" s="299" t="s">
        <v>2276</v>
      </c>
      <c r="I178" s="299" t="s">
        <v>2277</v>
      </c>
      <c r="J178" s="299">
        <v>1</v>
      </c>
      <c r="K178" s="347"/>
    </row>
    <row r="179" s="1" customFormat="1" ht="15" customHeight="1">
      <c r="B179" s="324"/>
      <c r="C179" s="299" t="s">
        <v>52</v>
      </c>
      <c r="D179" s="299"/>
      <c r="E179" s="299"/>
      <c r="F179" s="322" t="s">
        <v>2206</v>
      </c>
      <c r="G179" s="299"/>
      <c r="H179" s="299" t="s">
        <v>2278</v>
      </c>
      <c r="I179" s="299" t="s">
        <v>2208</v>
      </c>
      <c r="J179" s="299">
        <v>20</v>
      </c>
      <c r="K179" s="347"/>
    </row>
    <row r="180" s="1" customFormat="1" ht="15" customHeight="1">
      <c r="B180" s="324"/>
      <c r="C180" s="299" t="s">
        <v>53</v>
      </c>
      <c r="D180" s="299"/>
      <c r="E180" s="299"/>
      <c r="F180" s="322" t="s">
        <v>2206</v>
      </c>
      <c r="G180" s="299"/>
      <c r="H180" s="299" t="s">
        <v>2279</v>
      </c>
      <c r="I180" s="299" t="s">
        <v>2208</v>
      </c>
      <c r="J180" s="299">
        <v>255</v>
      </c>
      <c r="K180" s="347"/>
    </row>
    <row r="181" s="1" customFormat="1" ht="15" customHeight="1">
      <c r="B181" s="324"/>
      <c r="C181" s="299" t="s">
        <v>240</v>
      </c>
      <c r="D181" s="299"/>
      <c r="E181" s="299"/>
      <c r="F181" s="322" t="s">
        <v>2206</v>
      </c>
      <c r="G181" s="299"/>
      <c r="H181" s="299" t="s">
        <v>2170</v>
      </c>
      <c r="I181" s="299" t="s">
        <v>2208</v>
      </c>
      <c r="J181" s="299">
        <v>10</v>
      </c>
      <c r="K181" s="347"/>
    </row>
    <row r="182" s="1" customFormat="1" ht="15" customHeight="1">
      <c r="B182" s="324"/>
      <c r="C182" s="299" t="s">
        <v>241</v>
      </c>
      <c r="D182" s="299"/>
      <c r="E182" s="299"/>
      <c r="F182" s="322" t="s">
        <v>2206</v>
      </c>
      <c r="G182" s="299"/>
      <c r="H182" s="299" t="s">
        <v>2280</v>
      </c>
      <c r="I182" s="299" t="s">
        <v>2241</v>
      </c>
      <c r="J182" s="299"/>
      <c r="K182" s="347"/>
    </row>
    <row r="183" s="1" customFormat="1" ht="15" customHeight="1">
      <c r="B183" s="324"/>
      <c r="C183" s="299" t="s">
        <v>2281</v>
      </c>
      <c r="D183" s="299"/>
      <c r="E183" s="299"/>
      <c r="F183" s="322" t="s">
        <v>2206</v>
      </c>
      <c r="G183" s="299"/>
      <c r="H183" s="299" t="s">
        <v>2282</v>
      </c>
      <c r="I183" s="299" t="s">
        <v>2241</v>
      </c>
      <c r="J183" s="299"/>
      <c r="K183" s="347"/>
    </row>
    <row r="184" s="1" customFormat="1" ht="15" customHeight="1">
      <c r="B184" s="324"/>
      <c r="C184" s="299" t="s">
        <v>2270</v>
      </c>
      <c r="D184" s="299"/>
      <c r="E184" s="299"/>
      <c r="F184" s="322" t="s">
        <v>2206</v>
      </c>
      <c r="G184" s="299"/>
      <c r="H184" s="299" t="s">
        <v>2283</v>
      </c>
      <c r="I184" s="299" t="s">
        <v>2241</v>
      </c>
      <c r="J184" s="299"/>
      <c r="K184" s="347"/>
    </row>
    <row r="185" s="1" customFormat="1" ht="15" customHeight="1">
      <c r="B185" s="324"/>
      <c r="C185" s="299" t="s">
        <v>243</v>
      </c>
      <c r="D185" s="299"/>
      <c r="E185" s="299"/>
      <c r="F185" s="322" t="s">
        <v>2212</v>
      </c>
      <c r="G185" s="299"/>
      <c r="H185" s="299" t="s">
        <v>2284</v>
      </c>
      <c r="I185" s="299" t="s">
        <v>2208</v>
      </c>
      <c r="J185" s="299">
        <v>50</v>
      </c>
      <c r="K185" s="347"/>
    </row>
    <row r="186" s="1" customFormat="1" ht="15" customHeight="1">
      <c r="B186" s="324"/>
      <c r="C186" s="299" t="s">
        <v>2285</v>
      </c>
      <c r="D186" s="299"/>
      <c r="E186" s="299"/>
      <c r="F186" s="322" t="s">
        <v>2212</v>
      </c>
      <c r="G186" s="299"/>
      <c r="H186" s="299" t="s">
        <v>2286</v>
      </c>
      <c r="I186" s="299" t="s">
        <v>2287</v>
      </c>
      <c r="J186" s="299"/>
      <c r="K186" s="347"/>
    </row>
    <row r="187" s="1" customFormat="1" ht="15" customHeight="1">
      <c r="B187" s="324"/>
      <c r="C187" s="299" t="s">
        <v>2288</v>
      </c>
      <c r="D187" s="299"/>
      <c r="E187" s="299"/>
      <c r="F187" s="322" t="s">
        <v>2212</v>
      </c>
      <c r="G187" s="299"/>
      <c r="H187" s="299" t="s">
        <v>2289</v>
      </c>
      <c r="I187" s="299" t="s">
        <v>2287</v>
      </c>
      <c r="J187" s="299"/>
      <c r="K187" s="347"/>
    </row>
    <row r="188" s="1" customFormat="1" ht="15" customHeight="1">
      <c r="B188" s="324"/>
      <c r="C188" s="299" t="s">
        <v>2290</v>
      </c>
      <c r="D188" s="299"/>
      <c r="E188" s="299"/>
      <c r="F188" s="322" t="s">
        <v>2212</v>
      </c>
      <c r="G188" s="299"/>
      <c r="H188" s="299" t="s">
        <v>2291</v>
      </c>
      <c r="I188" s="299" t="s">
        <v>2287</v>
      </c>
      <c r="J188" s="299"/>
      <c r="K188" s="347"/>
    </row>
    <row r="189" s="1" customFormat="1" ht="15" customHeight="1">
      <c r="B189" s="324"/>
      <c r="C189" s="360" t="s">
        <v>2292</v>
      </c>
      <c r="D189" s="299"/>
      <c r="E189" s="299"/>
      <c r="F189" s="322" t="s">
        <v>2212</v>
      </c>
      <c r="G189" s="299"/>
      <c r="H189" s="299" t="s">
        <v>2293</v>
      </c>
      <c r="I189" s="299" t="s">
        <v>2294</v>
      </c>
      <c r="J189" s="361" t="s">
        <v>2295</v>
      </c>
      <c r="K189" s="347"/>
    </row>
    <row r="190" s="1" customFormat="1" ht="15" customHeight="1">
      <c r="B190" s="324"/>
      <c r="C190" s="360" t="s">
        <v>41</v>
      </c>
      <c r="D190" s="299"/>
      <c r="E190" s="299"/>
      <c r="F190" s="322" t="s">
        <v>2206</v>
      </c>
      <c r="G190" s="299"/>
      <c r="H190" s="296" t="s">
        <v>2296</v>
      </c>
      <c r="I190" s="299" t="s">
        <v>2297</v>
      </c>
      <c r="J190" s="299"/>
      <c r="K190" s="347"/>
    </row>
    <row r="191" s="1" customFormat="1" ht="15" customHeight="1">
      <c r="B191" s="324"/>
      <c r="C191" s="360" t="s">
        <v>2298</v>
      </c>
      <c r="D191" s="299"/>
      <c r="E191" s="299"/>
      <c r="F191" s="322" t="s">
        <v>2206</v>
      </c>
      <c r="G191" s="299"/>
      <c r="H191" s="299" t="s">
        <v>2299</v>
      </c>
      <c r="I191" s="299" t="s">
        <v>2241</v>
      </c>
      <c r="J191" s="299"/>
      <c r="K191" s="347"/>
    </row>
    <row r="192" s="1" customFormat="1" ht="15" customHeight="1">
      <c r="B192" s="324"/>
      <c r="C192" s="360" t="s">
        <v>2300</v>
      </c>
      <c r="D192" s="299"/>
      <c r="E192" s="299"/>
      <c r="F192" s="322" t="s">
        <v>2206</v>
      </c>
      <c r="G192" s="299"/>
      <c r="H192" s="299" t="s">
        <v>2301</v>
      </c>
      <c r="I192" s="299" t="s">
        <v>2241</v>
      </c>
      <c r="J192" s="299"/>
      <c r="K192" s="347"/>
    </row>
    <row r="193" s="1" customFormat="1" ht="15" customHeight="1">
      <c r="B193" s="324"/>
      <c r="C193" s="360" t="s">
        <v>2302</v>
      </c>
      <c r="D193" s="299"/>
      <c r="E193" s="299"/>
      <c r="F193" s="322" t="s">
        <v>2212</v>
      </c>
      <c r="G193" s="299"/>
      <c r="H193" s="299" t="s">
        <v>2303</v>
      </c>
      <c r="I193" s="299" t="s">
        <v>2241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2304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2305</v>
      </c>
      <c r="D200" s="363"/>
      <c r="E200" s="363"/>
      <c r="F200" s="363" t="s">
        <v>2306</v>
      </c>
      <c r="G200" s="364"/>
      <c r="H200" s="363" t="s">
        <v>2307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2297</v>
      </c>
      <c r="D202" s="299"/>
      <c r="E202" s="299"/>
      <c r="F202" s="322" t="s">
        <v>42</v>
      </c>
      <c r="G202" s="299"/>
      <c r="H202" s="299" t="s">
        <v>2308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43</v>
      </c>
      <c r="G203" s="299"/>
      <c r="H203" s="299" t="s">
        <v>2309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46</v>
      </c>
      <c r="G204" s="299"/>
      <c r="H204" s="299" t="s">
        <v>2310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44</v>
      </c>
      <c r="G205" s="299"/>
      <c r="H205" s="299" t="s">
        <v>2311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2312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2253</v>
      </c>
      <c r="D208" s="299"/>
      <c r="E208" s="299"/>
      <c r="F208" s="322" t="s">
        <v>77</v>
      </c>
      <c r="G208" s="299"/>
      <c r="H208" s="299" t="s">
        <v>2313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2149</v>
      </c>
      <c r="G209" s="299"/>
      <c r="H209" s="299" t="s">
        <v>2150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2147</v>
      </c>
      <c r="G210" s="299"/>
      <c r="H210" s="299" t="s">
        <v>2314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2151</v>
      </c>
      <c r="G211" s="360"/>
      <c r="H211" s="351" t="s">
        <v>2152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2153</v>
      </c>
      <c r="G212" s="360"/>
      <c r="H212" s="351" t="s">
        <v>2315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2277</v>
      </c>
      <c r="D214" s="299"/>
      <c r="E214" s="299"/>
      <c r="F214" s="322">
        <v>1</v>
      </c>
      <c r="G214" s="360"/>
      <c r="H214" s="351" t="s">
        <v>2316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2317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2318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2319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Seemann Jan, DiS.</dc:creator>
  <cp:lastModifiedBy>Seemann Jan, DiS.</cp:lastModifiedBy>
  <dcterms:created xsi:type="dcterms:W3CDTF">2023-02-01T16:39:32Z</dcterms:created>
  <dcterms:modified xsi:type="dcterms:W3CDTF">2023-02-01T16:40:32Z</dcterms:modified>
</cp:coreProperties>
</file>