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11 - Opravy LIS a A-LIS" sheetId="2" r:id="rId2"/>
    <sheet name="Č12 - Svařování odtavovac..." sheetId="3" r:id="rId3"/>
    <sheet name="Č13 - Svařování aluminote..." sheetId="4" r:id="rId4"/>
    <sheet name="Č14 - Ojedinělé broušení,..." sheetId="5" r:id="rId5"/>
    <sheet name="Č15 - Opravné souvislé br..." sheetId="6" r:id="rId6"/>
    <sheet name="Č16-zm_1 - Navařování" sheetId="7" r:id="rId7"/>
    <sheet name="Č17 - Dodávka LIS a přech..." sheetId="8" r:id="rId8"/>
    <sheet name="Č21 - VRN" sheetId="9" r:id="rId9"/>
    <sheet name="Č22 - Mimostaveništní dop..." sheetId="10" r:id="rId10"/>
  </sheets>
  <definedNames>
    <definedName name="_xlnm.Print_Area" localSheetId="0">'Rekapitulace zakázky'!$D$4:$AO$36,'Rekapitulace zakázky'!$C$42:$AQ$66</definedName>
    <definedName name="_xlnm._FilterDatabase" localSheetId="1" hidden="1">'Č11 - Opravy LIS a A-LIS'!$C$86:$K$107</definedName>
    <definedName name="_xlnm.Print_Area" localSheetId="1">'Č11 - Opravy LIS a A-LIS'!$C$4:$J$41,'Č11 - Opravy LIS a A-LIS'!$C$72:$K$107</definedName>
    <definedName name="_xlnm._FilterDatabase" localSheetId="2" hidden="1">'Č12 - Svařování odtavovac...'!$C$86:$K$243</definedName>
    <definedName name="_xlnm.Print_Area" localSheetId="2">'Č12 - Svařování odtavovac...'!$C$4:$J$41,'Č12 - Svařování odtavovac...'!$C$72:$K$243</definedName>
    <definedName name="_xlnm._FilterDatabase" localSheetId="3" hidden="1">'Č13 - Svařování aluminote...'!$C$86:$K$251</definedName>
    <definedName name="_xlnm.Print_Area" localSheetId="3">'Č13 - Svařování aluminote...'!$C$4:$J$41,'Č13 - Svařování aluminote...'!$C$72:$K$251</definedName>
    <definedName name="_xlnm._FilterDatabase" localSheetId="4" hidden="1">'Č14 - Ojedinělé broušení,...'!$C$86:$K$237</definedName>
    <definedName name="_xlnm.Print_Area" localSheetId="4">'Č14 - Ojedinělé broušení,...'!$C$4:$J$41,'Č14 - Ojedinělé broušení,...'!$C$72:$K$237</definedName>
    <definedName name="_xlnm._FilterDatabase" localSheetId="5" hidden="1">'Č15 - Opravné souvislé br...'!$C$86:$K$119</definedName>
    <definedName name="_xlnm.Print_Area" localSheetId="5">'Č15 - Opravné souvislé br...'!$C$4:$J$41,'Č15 - Opravné souvislé br...'!$C$72:$K$119</definedName>
    <definedName name="_xlnm._FilterDatabase" localSheetId="6" hidden="1">'Č16-zm_1 - Navařování'!$C$86:$K$251</definedName>
    <definedName name="_xlnm.Print_Area" localSheetId="6">'Č16-zm_1 - Navařování'!$C$4:$J$41,'Č16-zm_1 - Navařování'!$C$72:$K$251</definedName>
    <definedName name="_xlnm._FilterDatabase" localSheetId="7" hidden="1">'Č17 - Dodávka LIS a přech...'!$C$84:$K$333</definedName>
    <definedName name="_xlnm.Print_Area" localSheetId="7">'Č17 - Dodávka LIS a přech...'!$C$4:$J$41,'Č17 - Dodávka LIS a přech...'!$C$70:$K$333</definedName>
    <definedName name="_xlnm._FilterDatabase" localSheetId="8" hidden="1">'Č21 - VRN'!$C$85:$K$116</definedName>
    <definedName name="_xlnm.Print_Area" localSheetId="8">'Č21 - VRN'!$C$4:$J$41,'Č21 - VRN'!$C$71:$K$116</definedName>
    <definedName name="_xlnm._FilterDatabase" localSheetId="9" hidden="1">'Č22 - Mimostaveništní dop...'!$C$86:$K$230</definedName>
    <definedName name="_xlnm.Print_Area" localSheetId="9">'Č22 - Mimostaveništní dop...'!$C$4:$J$41,'Č22 - Mimostaveništní dop...'!$C$72:$K$230</definedName>
    <definedName name="_xlnm.Print_Titles" localSheetId="0">'Rekapitulace zakázky'!$52:$52</definedName>
    <definedName name="_xlnm.Print_Titles" localSheetId="1">'Č11 - Opravy LIS a A-LIS'!$86:$86</definedName>
    <definedName name="_xlnm.Print_Titles" localSheetId="2">'Č12 - Svařování odtavovac...'!$86:$86</definedName>
    <definedName name="_xlnm.Print_Titles" localSheetId="3">'Č13 - Svařování aluminote...'!$86:$86</definedName>
    <definedName name="_xlnm.Print_Titles" localSheetId="5">'Č15 - Opravné souvislé br...'!$86:$86</definedName>
    <definedName name="_xlnm.Print_Titles" localSheetId="6">'Č16-zm_1 - Navařování'!$86:$86</definedName>
    <definedName name="_xlnm.Print_Titles" localSheetId="7">'Č17 - Dodávka LIS a přech...'!$84:$84</definedName>
    <definedName name="_xlnm.Print_Titles" localSheetId="8">'Č21 - VRN'!$85:$85</definedName>
    <definedName name="_xlnm.Print_Titles" localSheetId="9">'Č22 - Mimostaveništní dop...'!$86:$86</definedName>
  </definedNames>
  <calcPr fullCalcOnLoad="1"/>
</workbook>
</file>

<file path=xl/sharedStrings.xml><?xml version="1.0" encoding="utf-8"?>
<sst xmlns="http://schemas.openxmlformats.org/spreadsheetml/2006/main" count="9712" uniqueCount="1725">
  <si>
    <t>Export Komplet</t>
  </si>
  <si>
    <t>VZ</t>
  </si>
  <si>
    <t>2.0</t>
  </si>
  <si>
    <t>ZAMOK</t>
  </si>
  <si>
    <t>False</t>
  </si>
  <si>
    <t>{4980b9e2-de6a-456f-a6d2-a44a0beeea21}</t>
  </si>
  <si>
    <t>0,01</t>
  </si>
  <si>
    <t>21</t>
  </si>
  <si>
    <t>15</t>
  </si>
  <si>
    <t>REKAPITULACE ZAKÁZKY</t>
  </si>
  <si>
    <t>v ---  níže se nacházejí doplnkové a pomocné údaje k sestavám  --- v</t>
  </si>
  <si>
    <t>Návod na vyplnění</t>
  </si>
  <si>
    <t>0,001</t>
  </si>
  <si>
    <t>Kód:</t>
  </si>
  <si>
    <t>650190176-zm_1</t>
  </si>
  <si>
    <t>Měnit lze pouze buňky se žlutým podbarvením!
1) v Rekapitulaci zakázky vyplňte údaje o Uchazeči (přenesou se do ostatních sestav i v jiných listech)
2) na vybraných listech vyplňte v sestavě Soupis prací ceny u položek</t>
  </si>
  <si>
    <t>Zakázka:</t>
  </si>
  <si>
    <t>Svařování, navařování, broušení, výměna ocelových součástí výhybek a kolejnic v obvodu Správy tratí Most - změna č,1</t>
  </si>
  <si>
    <t>KSO:</t>
  </si>
  <si>
    <t>824 8</t>
  </si>
  <si>
    <t>CC-CZ:</t>
  </si>
  <si>
    <t>21212</t>
  </si>
  <si>
    <t>Místo:</t>
  </si>
  <si>
    <t>obvod ST Most</t>
  </si>
  <si>
    <t>Datum:</t>
  </si>
  <si>
    <t>27. 1. 2023</t>
  </si>
  <si>
    <t>CZ-CPV:</t>
  </si>
  <si>
    <t>45234116-2</t>
  </si>
  <si>
    <t>CZ-CPA:</t>
  </si>
  <si>
    <t>42.12.10</t>
  </si>
  <si>
    <t>Zadavatel:</t>
  </si>
  <si>
    <t>IČ:</t>
  </si>
  <si>
    <t>70994234</t>
  </si>
  <si>
    <t>Správa železnic, státní organizac</t>
  </si>
  <si>
    <t>DIČ:</t>
  </si>
  <si>
    <t>CZ70994234</t>
  </si>
  <si>
    <t>Uchazeč:</t>
  </si>
  <si>
    <t>Vyplň údaj</t>
  </si>
  <si>
    <t>Projektant:</t>
  </si>
  <si>
    <t/>
  </si>
  <si>
    <t xml:space="preserve"> </t>
  </si>
  <si>
    <t>True</t>
  </si>
  <si>
    <t>Zpracovatel:</t>
  </si>
  <si>
    <t>Ing. Jiří Horák, horak@szdc.cz, +420 602 155 923</t>
  </si>
  <si>
    <t>Poznámka:</t>
  </si>
  <si>
    <t>Změna č.1 - bylo vyškrtnuto Navařování srdcovek z bainitické oceli (NA-E-B) - technologie DT Prostějov v provozním ověřování. Oprávnění má pouze DT Prostějov a proto se nesoutěží.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</si>
  <si>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</si>
  <si>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</si>
  <si>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</si>
  <si>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</si>
  <si>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</si>
  <si>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</si>
  <si>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</si>
  <si>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</si>
  <si>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</si>
  <si>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</si>
  <si>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</si>
  <si>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</si>
  <si>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</si>
  <si>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</si>
  <si>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</si>
  <si>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</si>
  <si>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</si>
  <si>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</si>
  <si>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</si>
  <si>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</si>
  <si>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</si>
  <si>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</si>
  <si>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</si>
  <si>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</si>
  <si>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</si>
  <si>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</si>
  <si>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</si>
  <si>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</si>
  <si>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</si>
  <si>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</si>
  <si>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</si>
  <si>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</si>
  <si>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</si>
  <si>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</si>
  <si>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</si>
  <si>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</si>
  <si>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</si>
  <si>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</si>
  <si>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t>
  </si>
  <si>
    <t>Svařování, navařování a broušení</t>
  </si>
  <si>
    <t>STA</t>
  </si>
  <si>
    <t>1</t>
  </si>
  <si>
    <t>{deb443ae-ecac-4eba-8b0b-21ecd90ebd58}</t>
  </si>
  <si>
    <t>2</t>
  </si>
  <si>
    <t>/</t>
  </si>
  <si>
    <t>Č11</t>
  </si>
  <si>
    <t>Opravy LIS a A-LIS</t>
  </si>
  <si>
    <t>Soupis</t>
  </si>
  <si>
    <t>{4e3013c6-6b7d-4560-810b-5dfb08f0aa1f}</t>
  </si>
  <si>
    <t>Č12</t>
  </si>
  <si>
    <t>Svařování odtavovací a výměna pasů</t>
  </si>
  <si>
    <t>{e4d9b7a8-9449-4a38-ba3b-6b5143af8905}</t>
  </si>
  <si>
    <t>Č13</t>
  </si>
  <si>
    <t>Svařování aluminotermické a obloukem</t>
  </si>
  <si>
    <t>{906198d5-03e2-4375-8ceb-7753ff210bd5}</t>
  </si>
  <si>
    <t>Č14</t>
  </si>
  <si>
    <t>Ojedinělé broušení, reprofilace</t>
  </si>
  <si>
    <t>{520c9fee-18cf-4c6f-86b9-e67ed2b9e2ca}</t>
  </si>
  <si>
    <t>Č15</t>
  </si>
  <si>
    <t>Opravné souvislé broušení</t>
  </si>
  <si>
    <t>{f1a3f1c3-beb3-4a06-9849-6093b9ebb6d6}</t>
  </si>
  <si>
    <t>Č16-zm_1</t>
  </si>
  <si>
    <t>Navařování</t>
  </si>
  <si>
    <t>{bc4c1ccc-26f8-4c24-8c2c-658c669cd0df}</t>
  </si>
  <si>
    <t>Č17</t>
  </si>
  <si>
    <t>Dodávka LIS a přechodových kolejnic</t>
  </si>
  <si>
    <t>{0fd21737-9e42-4fe5-a55b-5e42eb361ef3}</t>
  </si>
  <si>
    <t>O2</t>
  </si>
  <si>
    <t>Vedlejší rozpočtové náklady</t>
  </si>
  <si>
    <t>{891e220f-5890-4c5f-b666-9c6d4fa4a571}</t>
  </si>
  <si>
    <t>Č21</t>
  </si>
  <si>
    <t>VRN</t>
  </si>
  <si>
    <t>{9f4c01e2-cf1e-4c44-81af-1d8b80c4b5e1}</t>
  </si>
  <si>
    <t>Č22</t>
  </si>
  <si>
    <t>Mimostaveništní doprava materiálu zadavatele</t>
  </si>
  <si>
    <t>{7ce57899-f294-4b80-8180-1b53ee4711b9}</t>
  </si>
  <si>
    <t>KRYCÍ LIST SOUPISU PRACÍ</t>
  </si>
  <si>
    <t>Objekt:</t>
  </si>
  <si>
    <t>O1 - Svařování, navařování a broušení</t>
  </si>
  <si>
    <t>Soupis:</t>
  </si>
  <si>
    <t>Č11 - Opravy LIS a A-LIS</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</si>
  <si>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</si>
  <si>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</si>
  <si>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</si>
  <si>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</si>
  <si>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</si>
  <si>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</si>
  <si>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</si>
  <si>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</si>
  <si>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</si>
  <si>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</si>
  <si>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</si>
  <si>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</si>
  <si>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</si>
  <si>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</si>
  <si>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</si>
  <si>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</si>
  <si>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</si>
  <si>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</si>
  <si>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</si>
  <si>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</si>
  <si>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</si>
  <si>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</si>
  <si>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</si>
  <si>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</si>
  <si>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</si>
  <si>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</si>
  <si>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5908030010</t>
  </si>
  <si>
    <t>Zřízení A-LISU soupravou in-sittu tv. UIC60</t>
  </si>
  <si>
    <t>styk</t>
  </si>
  <si>
    <t>Sborník UOŽI 01 2022</t>
  </si>
  <si>
    <t>4</t>
  </si>
  <si>
    <t>687189433</t>
  </si>
  <si>
    <t>PP</t>
  </si>
  <si>
    <t>Zřízení A-LISU soupravou in-sittu tv. UIC60.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</si>
  <si>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PSC</t>
  </si>
  <si>
    <t>Poznámka k souboru cen: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</si>
  <si>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5908030020</t>
  </si>
  <si>
    <t>Zřízení A-LISU soupravou in-sittu tv. R65</t>
  </si>
  <si>
    <t>934623560</t>
  </si>
  <si>
    <t>Zřízení A-LISU soupravou in-sittu tv. R65.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</si>
  <si>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3</t>
  </si>
  <si>
    <t>5908030030</t>
  </si>
  <si>
    <t>Zřízení A-LISU soupravou in-sittu tv. S49</t>
  </si>
  <si>
    <t>880885191</t>
  </si>
  <si>
    <t>Zřízení A-LISU soupravou in-sittu tv. S49.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</si>
  <si>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5908035010</t>
  </si>
  <si>
    <t>Oprava LISU soupravou in-sittu tv. UIC60</t>
  </si>
  <si>
    <t>79307824</t>
  </si>
  <si>
    <t>Oprava LISU soupravou in-sittu tv. UIC60. Poznámka: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</si>
  <si>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Poznámka k souboru cen: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</si>
  <si>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5908035020</t>
  </si>
  <si>
    <t>Oprava LISU soupravou in-sittu tv. R65</t>
  </si>
  <si>
    <t>-555670811</t>
  </si>
  <si>
    <t>Oprava LISU soupravou in-sittu tv. R65. Poznámka: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</si>
  <si>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6</t>
  </si>
  <si>
    <t>5908035030</t>
  </si>
  <si>
    <t>Oprava LISU soupravou in-sittu tv. S49</t>
  </si>
  <si>
    <t>1022797397</t>
  </si>
  <si>
    <t>Oprava LISU soupravou in-sittu tv. S49. Poznámka: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</si>
  <si>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Č12 - Svařování odtavovací a výměna pasů</t>
  </si>
  <si>
    <t>5901020010</t>
  </si>
  <si>
    <t>Nedestruktivní zkoušení ultrazvukem kolejnic základní</t>
  </si>
  <si>
    <t>km</t>
  </si>
  <si>
    <t>-1788022660</t>
  </si>
  <si>
    <t>Nedestruktivní zkoušení ultrazvukem kolejnic základní. Poznámka: 1. V cenách jsou započteny náklady na nedestruktivní zkoušení včetně vizuální prohlídky vad, svarů a návarů a předání tištěných nebo elektronických výstupů.</t>
  </si>
  <si>
    <t>Poznámka k souboru cen:
1. V cenách jsou započteny náklady na nedestruktivní zkoušení včetně vizuální prohlídky vad, svarů a návarů a předání tištěných nebo elektronických výstupů.</t>
  </si>
  <si>
    <t>P</t>
  </si>
  <si>
    <t>Poznámka k položce:
S3/4 Kilometr koleje=km</t>
  </si>
  <si>
    <t>VV</t>
  </si>
  <si>
    <t>" Defektoskopická kontrola kolejnic před svařením "  3,9*1,1 "km "</t>
  </si>
  <si>
    <t>Součet</t>
  </si>
  <si>
    <t>5907025006</t>
  </si>
  <si>
    <t>Výměna kolejnicových pásů stávající upevnění tvar UIC60, 60E2</t>
  </si>
  <si>
    <t>m</t>
  </si>
  <si>
    <t>512028000</t>
  </si>
  <si>
    <t>Výměna kolejnicových pásů stávající upevnění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</si>
  <si>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</si>
  <si>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5907025011</t>
  </si>
  <si>
    <t>Výměna kolejnicových pásů stávající upevnění tvar R65</t>
  </si>
  <si>
    <t>146189898</t>
  </si>
  <si>
    <t>Výměna kolejnicových pásů stávající upevnění tvar R65.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</si>
  <si>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5907025016</t>
  </si>
  <si>
    <t>Výměna kolejnicových pásů stávající upevnění tvar S49, T, 49E1</t>
  </si>
  <si>
    <t>232715395</t>
  </si>
  <si>
    <t>Výměna kolejnicových pásů stávající upevnění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</si>
  <si>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5907025081</t>
  </si>
  <si>
    <t>Výměna kolejnicových pásů současně s výměnou pražců tvar UIC60, 60E2</t>
  </si>
  <si>
    <t>2125583669</t>
  </si>
  <si>
    <t>Výměna kolejnicových pásů současně s výměnou pražců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</si>
  <si>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5907025086</t>
  </si>
  <si>
    <t>Výměna kolejnicových pásů současně s výměnou pražců tvar R65</t>
  </si>
  <si>
    <t>-1802354125</t>
  </si>
  <si>
    <t>Výměna kolejnicových pásů současně s výměnou pražců tvar R65.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</si>
  <si>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7</t>
  </si>
  <si>
    <t>5907025091</t>
  </si>
  <si>
    <t>Výměna kolejnicových pásů současně s výměnou pražců tvar S49, T, 49E1</t>
  </si>
  <si>
    <t>1270234055</t>
  </si>
  <si>
    <t>Výměna kolejnicových pásů současně s výměnou pražců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</si>
  <si>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8</t>
  </si>
  <si>
    <t>5907025156</t>
  </si>
  <si>
    <t>Výměna kolejnicových pásů současně s výměnou kompletů tvar UIC60, 60E2</t>
  </si>
  <si>
    <t>-2050063098</t>
  </si>
  <si>
    <t>Výměna kolejnicových pásů současně s výměnou kompletů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</si>
  <si>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9</t>
  </si>
  <si>
    <t>5907025161</t>
  </si>
  <si>
    <t>Výměna kolejnicových pásů současně s výměnou kompletů tvar R65</t>
  </si>
  <si>
    <t>1923651887</t>
  </si>
  <si>
    <t>Výměna kolejnicových pásů současně s výměnou kompletů tvar R65.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</si>
  <si>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10</t>
  </si>
  <si>
    <t>5907025166</t>
  </si>
  <si>
    <t>Výměna kolejnicových pásů současně s výměnou kompletů tvar S49, T, 49E1</t>
  </si>
  <si>
    <t>-1006126205</t>
  </si>
  <si>
    <t>Výměna kolejnicových pásů současně s výměnou kompletů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</si>
  <si>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11</t>
  </si>
  <si>
    <t>5907025381</t>
  </si>
  <si>
    <t>Výměna kolejnicových pásů současně s výměnou kompletů a pryžové podložky tvar UIC60, 60E2</t>
  </si>
  <si>
    <t>-2128524107</t>
  </si>
  <si>
    <t>Výměna kolejnicových pásů současně s výměnou kompletů a pryžové podložky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</si>
  <si>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12</t>
  </si>
  <si>
    <t>5907025386</t>
  </si>
  <si>
    <t>Výměna kolejnicových pásů současně s výměnou kompletů a pryžové podložky tvar R65</t>
  </si>
  <si>
    <t>-2121418251</t>
  </si>
  <si>
    <t>Výměna kolejnicových pásů současně s výměnou kompletů a pryžové podložky tvar R65.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</si>
  <si>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13</t>
  </si>
  <si>
    <t>5907025391</t>
  </si>
  <si>
    <t>Výměna kolejnicových pásů současně s výměnou kompletů a pryžové podložky tvar S49, T, 49E1</t>
  </si>
  <si>
    <t>-755717788</t>
  </si>
  <si>
    <t>Výměna kolejnicových pásů současně s výměnou kompletů a pryžové podložky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</si>
  <si>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14</t>
  </si>
  <si>
    <t>5907025456</t>
  </si>
  <si>
    <t>Výměna kolejnicových pásů současně s výměnou pryžové podložky tvar UIC60, 60E2</t>
  </si>
  <si>
    <t>-55527811</t>
  </si>
  <si>
    <t>Výměna kolejnicových pásů současně s výměnou pryžové podložky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</si>
  <si>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5907025461</t>
  </si>
  <si>
    <t>Výměna kolejnicových pásů současně s výměnou pryžové podložky tvar R65</t>
  </si>
  <si>
    <t>-379294444</t>
  </si>
  <si>
    <t>Výměna kolejnicových pásů současně s výměnou pryžové podložky tvar R65.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</si>
  <si>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16</t>
  </si>
  <si>
    <t>5907025466</t>
  </si>
  <si>
    <t>Výměna kolejnicových pásů současně s výměnou pryžové podložky tvar S49, T, 49E1</t>
  </si>
  <si>
    <t>-2068908744</t>
  </si>
  <si>
    <t>Výměna kolejnicových pásů současně s výměnou pryžové podložky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</si>
  <si>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17</t>
  </si>
  <si>
    <t>5907025531</t>
  </si>
  <si>
    <t>Výměna kolejnicových pásů současně s výměnou vodicích vložek tvar UIC60, 60E2</t>
  </si>
  <si>
    <t>1752999561</t>
  </si>
  <si>
    <t>Výměna kolejnicových pásů současně s výměnou vodicích vložek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</si>
  <si>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18</t>
  </si>
  <si>
    <t>5907025536</t>
  </si>
  <si>
    <t>Výměna kolejnicových pásů současně s výměnou vodicích vložek tvar S49, 49E1</t>
  </si>
  <si>
    <t>-1129292301</t>
  </si>
  <si>
    <t>Výměna kolejnicových pásů současně s výměnou vodicích vložek tvar S49,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</si>
  <si>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19</t>
  </si>
  <si>
    <t>5907025566</t>
  </si>
  <si>
    <t>Výměna kolejnicových pásů současně s výměnou kompletů a vodicích vložek tvar UIC60, 60E2</t>
  </si>
  <si>
    <t>-308214948</t>
  </si>
  <si>
    <t>Výměna kolejnicových pásů současně s výměnou kompletů a vodicích vložek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</si>
  <si>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20</t>
  </si>
  <si>
    <t>5907025571</t>
  </si>
  <si>
    <t>Výměna kolejnicových pásů současně s výměnou kompletů a vodicích vložek tvar S49, 49E1</t>
  </si>
  <si>
    <t>-1214148142</t>
  </si>
  <si>
    <t>Výměna kolejnicových pásů současně s výměnou kompletů a vodicích vložek tvar S49,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</si>
  <si>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5907025601</t>
  </si>
  <si>
    <t>Výměna kolejnicových pásů současně s výměnou kompletů, vodicích vložek a pryžové podložky tvar UIC60, 60E2</t>
  </si>
  <si>
    <t>528904103</t>
  </si>
  <si>
    <t>Výměna kolejnicových pásů současně s výměnou kompletů, vodicích vložek a pryžové podložky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</si>
  <si>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22</t>
  </si>
  <si>
    <t>5907025606</t>
  </si>
  <si>
    <t>Výměna kolejnicových pásů současně s výměnou kompletů, vodicích vložek a pryžové podložky tvar S49, 49E1</t>
  </si>
  <si>
    <t>1401142267</t>
  </si>
  <si>
    <t>Výměna kolejnicových pásů současně s výměnou kompletů, vodicích vložek a pryžové podložky tvar S49,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</si>
  <si>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23</t>
  </si>
  <si>
    <t>5907030011</t>
  </si>
  <si>
    <t>Záměna kolejnic stávající upevnění tvar R65</t>
  </si>
  <si>
    <t>-1334044520</t>
  </si>
  <si>
    <t>Záměna kolejnic stávající upevnění tvar R65.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</si>
  <si>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</si>
  <si>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24</t>
  </si>
  <si>
    <t>5907030016</t>
  </si>
  <si>
    <t>Záměna kolejnic stávající upevnění tvar S49, T, 49E1</t>
  </si>
  <si>
    <t>882248425</t>
  </si>
  <si>
    <t>Záměna kolejnic stávající upevnění tvar S49, T, 49E1.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</si>
  <si>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25</t>
  </si>
  <si>
    <t>5907030081</t>
  </si>
  <si>
    <t>Záměna kolejnic současně s výměnou pražců tvar UIC60</t>
  </si>
  <si>
    <t>-1054159394</t>
  </si>
  <si>
    <t>Záměna kolejnic současně s výměnou pražců tvar UIC60.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</si>
  <si>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26</t>
  </si>
  <si>
    <t>5907030086</t>
  </si>
  <si>
    <t>Záměna kolejnic současně s výměnou pražců tvar R65</t>
  </si>
  <si>
    <t>1495600197</t>
  </si>
  <si>
    <t>Záměna kolejnic současně s výměnou pražců tvar R65.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</si>
  <si>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27</t>
  </si>
  <si>
    <t>5907030091</t>
  </si>
  <si>
    <t>Záměna kolejnic současně s výměnou pražců tvar S49, T, 49E1</t>
  </si>
  <si>
    <t>-2110014948</t>
  </si>
  <si>
    <t>Záměna kolejnic současně s výměnou pražců tvar S49, T, 49E1.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</si>
  <si>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28</t>
  </si>
  <si>
    <t>5907030381</t>
  </si>
  <si>
    <t>Záměna kolejnic současně s výměnou kompletů a pryžové podložky tvar UIC60, 60E2</t>
  </si>
  <si>
    <t>1062063962</t>
  </si>
  <si>
    <t>Záměna kolejnic současně s výměnou kompletů a pryžové podložky tvar UIC60, 60E2.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</si>
  <si>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29</t>
  </si>
  <si>
    <t>5907030386</t>
  </si>
  <si>
    <t>Záměna kolejnic současně s výměnou kompletů a pryžové podložky tvar R65</t>
  </si>
  <si>
    <t>1820916421</t>
  </si>
  <si>
    <t>Záměna kolejnic současně s výměnou kompletů a pryžové podložky tvar R65.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</si>
  <si>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30</t>
  </si>
  <si>
    <t>5907030391</t>
  </si>
  <si>
    <t>Záměna kolejnic současně s výměnou kompletů a pryžové podložky tvar S49, T, 49E1</t>
  </si>
  <si>
    <t>1329333231</t>
  </si>
  <si>
    <t>Záměna kolejnic současně s výměnou kompletů a pryžové podložky tvar S49, T, 49E1.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</si>
  <si>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31</t>
  </si>
  <si>
    <t>5907030601</t>
  </si>
  <si>
    <t>Záměna kolejnic současně s výměnou kompletů, vodicích vložek a pryžové podložky tvar UIC60, 60E2</t>
  </si>
  <si>
    <t>299798131</t>
  </si>
  <si>
    <t>Záměna kolejnic současně s výměnou kompletů, vodicích vložek a pryžové podložky tvar UIC60, 60E2.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</si>
  <si>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32</t>
  </si>
  <si>
    <t>5907030606</t>
  </si>
  <si>
    <t>Záměna kolejnic současně s výměnou kompletů, vodicích vložek a pryžové podložky tvar S49, 49E1</t>
  </si>
  <si>
    <t>-115821030</t>
  </si>
  <si>
    <t>Záměna kolejnic současně s výměnou kompletů, vodicích vložek a pryžové podložky tvar S49, 49E1. Poznámka: 1. V cenách jsou započteny náklady na demontáž upevňovadel, záměnu vnějšího a vnitřního pásu,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</si>
  <si>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33</t>
  </si>
  <si>
    <t>5907045110</t>
  </si>
  <si>
    <t>Příplatek za obtížnost při výměně kolejnic na rozponových podkladnicích tv. R65</t>
  </si>
  <si>
    <t>1604135582</t>
  </si>
  <si>
    <t>Příplatek za obtížnost při výměně kolejnic na rozponových podkladnicích tv. R65. Poznámka: 1. V cenách jsou započteny náklady za obtížné podmínky výměny kolejnic.</t>
  </si>
  <si>
    <t>Poznámka k souboru cen:
1. V cenách jsou započteny náklady za obtížné podmínky výměny kolejnic.</t>
  </si>
  <si>
    <t>Poznámka k položce:
Metr kolejnice=m</t>
  </si>
  <si>
    <t>34</t>
  </si>
  <si>
    <t>5907045120</t>
  </si>
  <si>
    <t>Příplatek za obtížnost při výměně kolejnic na rozponových podkladnicích tv. S49</t>
  </si>
  <si>
    <t>-644626926</t>
  </si>
  <si>
    <t>Příplatek za obtížnost při výměně kolejnic na rozponových podkladnicích tv. S49. Poznámka: 1. V cenách jsou započteny náklady za obtížné podmínky výměny kolejnic.</t>
  </si>
  <si>
    <t>35</t>
  </si>
  <si>
    <t>5910005110</t>
  </si>
  <si>
    <t>Odtavovací stykové svařování kolejnic nových ve stabilní svařovně vstupní délky přes 25 m tv. UIC60</t>
  </si>
  <si>
    <t>-307738212</t>
  </si>
  <si>
    <t>Odtavovací stykové svařování kolejnic nových ve stabilní svařovně vstupní délky přes 25 m tv. UIC60. Poznámka: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</si>
  <si>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Poznámka k souboru cen: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</si>
  <si>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36</t>
  </si>
  <si>
    <t>5910005120</t>
  </si>
  <si>
    <t>Odtavovací stykové svařování kolejnic nových ve stabilní svařovně vstupní délky přes 25 m tv. S49</t>
  </si>
  <si>
    <t>-1363414594</t>
  </si>
  <si>
    <t>Odtavovací stykové svařování kolejnic nových ve stabilní svařovně vstupní délky přes 25 m tv. S49. Poznámka: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</si>
  <si>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37</t>
  </si>
  <si>
    <t>5910010010</t>
  </si>
  <si>
    <t>Odtavovací stykové svařování kolejnic užitých ve stabilní svařovně vstupní délky do 10 m tv. UIC60</t>
  </si>
  <si>
    <t>2025754148</t>
  </si>
  <si>
    <t>Odtavovací stykové svařování kolejnic užitých ve stabilní svařovně vstupní délky do 10 m tv. UIC60.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</si>
  <si>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Poznámka k souboru cen: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</si>
  <si>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38</t>
  </si>
  <si>
    <t>5910010020</t>
  </si>
  <si>
    <t>Odtavovací stykové svařování kolejnic užitých ve stabilní svařovně vstupní délky do 10 m tv. R65</t>
  </si>
  <si>
    <t>-355653984</t>
  </si>
  <si>
    <t>Odtavovací stykové svařování kolejnic užitých ve stabilní svařovně vstupní délky do 10 m tv. R65.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</si>
  <si>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39</t>
  </si>
  <si>
    <t>5910010030</t>
  </si>
  <si>
    <t>Odtavovací stykové svařování kolejnic užitých ve stabilní svařovně vstupní délky do 10 m tv. S49</t>
  </si>
  <si>
    <t>1493592456</t>
  </si>
  <si>
    <t>Odtavovací stykové svařování kolejnic užitých ve stabilní svařovně vstupní délky do 10 m tv. S49.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</si>
  <si>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40</t>
  </si>
  <si>
    <t>5910010110</t>
  </si>
  <si>
    <t>Odtavovací stykové svařování kolejnic užitých ve stabilní svařovně vstupní délky přes 10 m tv. UIC60</t>
  </si>
  <si>
    <t>705627110</t>
  </si>
  <si>
    <t>Odtavovací stykové svařování kolejnic užitých ve stabilní svařovně vstupní délky přes 10 m tv. UIC60.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</si>
  <si>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41</t>
  </si>
  <si>
    <t>5910010120</t>
  </si>
  <si>
    <t>Odtavovací stykové svařování kolejnic užitých ve stabilní svařovně vstupní délky přes 10 m tv. R65</t>
  </si>
  <si>
    <t>1302399899</t>
  </si>
  <si>
    <t>Odtavovací stykové svařování kolejnic užitých ve stabilní svařovně vstupní délky přes 10 m tv. R65.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</si>
  <si>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Poznámka k položce:
Metr kolejnice=m
Použijí se užité kolejnice ze zásob zadavatele</t>
  </si>
  <si>
    <t>42</t>
  </si>
  <si>
    <t>5910010130</t>
  </si>
  <si>
    <t>Odtavovací stykové svařování kolejnic užitých ve stabilní svařovně vstupní délky přes 10 m tv. S49</t>
  </si>
  <si>
    <t>-1751661292</t>
  </si>
  <si>
    <t>Odtavovací stykové svařování kolejnic užitých ve stabilní svařovně vstupní délky přes 10 m tv. S49.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</si>
  <si>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43</t>
  </si>
  <si>
    <t>5910012110</t>
  </si>
  <si>
    <t>Odtavovací stykové svařování kolejnic přechodových ve stabilní svařovně užitých tv. R65/UIC60</t>
  </si>
  <si>
    <t>svar</t>
  </si>
  <si>
    <t>-877213324</t>
  </si>
  <si>
    <t>Odtavovací stykové svařování kolejnic přechodových ve stabilní svařovně užitých tv. R65/UIC60.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</si>
  <si>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Poznámka k souboru cen: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</si>
  <si>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44</t>
  </si>
  <si>
    <t>5910012120</t>
  </si>
  <si>
    <t>Odtavovací stykové svařování kolejnic přechodových ve stabilní svařovně užitých tv. R65/S49</t>
  </si>
  <si>
    <t>-2112226215</t>
  </si>
  <si>
    <t>Odtavovací stykové svařování kolejnic přechodových ve stabilní svařovně užitých tv. R65/S49.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</si>
  <si>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Poznámka k položce:
Použijí se užité kolejnice ze zásob zadavatele</t>
  </si>
  <si>
    <t>45</t>
  </si>
  <si>
    <t>5910012130</t>
  </si>
  <si>
    <t>Odtavovací stykové svařování kolejnic přechodových ve stabilní svařovně užitých tv. UIC60/S49</t>
  </si>
  <si>
    <t>1061544992</t>
  </si>
  <si>
    <t>Odtavovací stykové svařování kolejnic přechodových ve stabilní svařovně užitých tv. UIC60/S49.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</si>
  <si>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46</t>
  </si>
  <si>
    <t>5910012140</t>
  </si>
  <si>
    <t>Odtavovací stykové svařování kolejnic přechodových ve stabilní svařovně užitých tv. S 49/A</t>
  </si>
  <si>
    <t>-1369532807</t>
  </si>
  <si>
    <t>Odtavovací stykové svařování kolejnic přechodových ve stabilní svařovně užitých tv. S 49/A.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</si>
  <si>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47</t>
  </si>
  <si>
    <t>5910012150</t>
  </si>
  <si>
    <t>Odtavovací stykové svařování kolejnic přechodových ve stabilní svařovně užitých tv. T/A</t>
  </si>
  <si>
    <t>-15486411</t>
  </si>
  <si>
    <t>Odtavovací stykové svařování kolejnic přechodových ve stabilní svařovně užitých tv. T/A.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</si>
  <si>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Č13 - Svařování aluminotermické a obloukem</t>
  </si>
  <si>
    <t>5910020010</t>
  </si>
  <si>
    <t>Svařování kolejnic termitem plný předehřev standardní spára svar sériový tv. UIC60</t>
  </si>
  <si>
    <t>1964288832</t>
  </si>
  <si>
    <t>Svařování kolejnic termitem plný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</si>
  <si>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</si>
  <si>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5910020020</t>
  </si>
  <si>
    <t>Svařování kolejnic termitem plný předehřev standardní spára svar sériový tv. R65</t>
  </si>
  <si>
    <t>534626292</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</si>
  <si>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</si>
  <si>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5910020030</t>
  </si>
  <si>
    <t>Svařování kolejnic termitem plný předehřev standardní spára svar sériový tv. S49</t>
  </si>
  <si>
    <t>-1724798125</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</si>
  <si>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</si>
  <si>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5910020040</t>
  </si>
  <si>
    <t>Svařování kolejnic termitem plný předehřev standardní spára svar sériový tv. A</t>
  </si>
  <si>
    <t>1797718044</t>
  </si>
  <si>
    <t>Svařování kolejnic termitem plný předehřev standardní spára svar sériový tv. 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</si>
  <si>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5910020110</t>
  </si>
  <si>
    <t>Svařování kolejnic termitem plný předehřev standardní spára svar jednotlivý tv. UIC60</t>
  </si>
  <si>
    <t>759705755</t>
  </si>
  <si>
    <t>Svařování kolejnic termitem plný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</si>
  <si>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5910020120</t>
  </si>
  <si>
    <t>Svařování kolejnic termitem plný předehřev standardní spára svar jednotlivý tv. R65</t>
  </si>
  <si>
    <t>-1766896643</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</si>
  <si>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</si>
  <si>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5910020130</t>
  </si>
  <si>
    <t>Svařování kolejnic termitem plný předehřev standardní spára svar jednotlivý tv. S49</t>
  </si>
  <si>
    <t>-2128833824</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</si>
  <si>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</si>
  <si>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5910020140</t>
  </si>
  <si>
    <t>Svařování kolejnic termitem plný předehřev standardní spára svar jednotlivý tv. A</t>
  </si>
  <si>
    <t>-896720788</t>
  </si>
  <si>
    <t>Svařování kolejnic termitem plný předehřev standardní spára svar jednotlivý tv. 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</si>
  <si>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5910020210</t>
  </si>
  <si>
    <t>Svařování kolejnic termitem plný předehřev standardní spára svar na roštu tv. UIC60</t>
  </si>
  <si>
    <t>-438207946</t>
  </si>
  <si>
    <t>Svařování kolejnic termitem plný předehřev standardní spára svar na roštu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</si>
  <si>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5910020220</t>
  </si>
  <si>
    <t>Svařování kolejnic termitem plný předehřev standardní spára svar na roštu tv. R65</t>
  </si>
  <si>
    <t>-1833649104</t>
  </si>
  <si>
    <t>Svařování kolejnic termitem plný předehřev standardní spára svar na roštu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</si>
  <si>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5910020230</t>
  </si>
  <si>
    <t>Svařování kolejnic termitem plný předehřev standardní spára svar na roštu tv. S49</t>
  </si>
  <si>
    <t>-682157407</t>
  </si>
  <si>
    <t>Svařování kolejnic termitem plný předehřev standardní spára svar na roštu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</si>
  <si>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5910020240</t>
  </si>
  <si>
    <t>Svařování kolejnic termitem plný předehřev standardní spára svar na roštu tv. A</t>
  </si>
  <si>
    <t>1006442013</t>
  </si>
  <si>
    <t>Svařování kolejnic termitem plný předehřev standardní spára svar na roštu tv. 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</si>
  <si>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5910020310</t>
  </si>
  <si>
    <t>Svařování kolejnic termitem plný předehřev standardní spára svar přechodový tv. R65/UIC60</t>
  </si>
  <si>
    <t>1230893419</t>
  </si>
  <si>
    <t>Svařování kolejnic termitem plný předehřev standardní spára svar přechodový tv. R65/UIC60.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</si>
  <si>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5910020320</t>
  </si>
  <si>
    <t>Svařování kolejnic termitem plný předehřev standardní spára svar přechodový tv. R65/S49</t>
  </si>
  <si>
    <t>1567932530</t>
  </si>
  <si>
    <t>Svařování kolejnic termitem plný předehřev standardní spára svar přechodový tv. R65/S49.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</si>
  <si>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5910020330</t>
  </si>
  <si>
    <t>Svařování kolejnic termitem plný předehřev standardní spára svar přechodový tv. UIC60/S49</t>
  </si>
  <si>
    <t>1272780495</t>
  </si>
  <si>
    <t>Svařování kolejnic termitem plný předehřev standardní spára svar přechodový tv. UIC60/S49.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</si>
  <si>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5910020340</t>
  </si>
  <si>
    <t>Svařování kolejnic termitem plný předehřev standardní spára svar přechodový tv. S49/A</t>
  </si>
  <si>
    <t>326666065</t>
  </si>
  <si>
    <t>Svařování kolejnic termitem plný předehřev standardní spára svar přechodový tv. S49/A.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</si>
  <si>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5910021010</t>
  </si>
  <si>
    <t>Svařování kolejnic termitem zkrácený předehřev standardní spára svar sériový tv. UIC60</t>
  </si>
  <si>
    <t>1888913688</t>
  </si>
  <si>
    <t>Svařování kolejnic termitem zkrácený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</si>
  <si>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5910021020</t>
  </si>
  <si>
    <t>Svařování kolejnic termitem zkrácený předehřev standardní spára svar sériový tv. S49</t>
  </si>
  <si>
    <t>-1794460586</t>
  </si>
  <si>
    <t>Svařování kolejnic termitem zkrácený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</si>
  <si>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5910021110</t>
  </si>
  <si>
    <t>Svařování kolejnic termitem zkrácený předehřev standardní spára svar jednotlivý tv. UIC60</t>
  </si>
  <si>
    <t>-995343046</t>
  </si>
  <si>
    <t>Svařování kolejnic termitem zkrácený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</si>
  <si>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5910021120</t>
  </si>
  <si>
    <t>Svařování kolejnic termitem zkrácený předehřev standardní spára svar jednotlivý tv. S49</t>
  </si>
  <si>
    <t>2041561441</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</si>
  <si>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</si>
  <si>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5910021210</t>
  </si>
  <si>
    <t>Svařování kolejnic termitem zkrácený předehřev standardní spára svar na roštu tv. UIC60</t>
  </si>
  <si>
    <t>1345375499</t>
  </si>
  <si>
    <t>Svařování kolejnic termitem zkrácený předehřev standardní spára svar na roštu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</si>
  <si>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5910021220</t>
  </si>
  <si>
    <t>Svařování kolejnic termitem zkrácený předehřev standardní spára svar na roštu tv. S49</t>
  </si>
  <si>
    <t>1209254108</t>
  </si>
  <si>
    <t>Svařování kolejnic termitem zkrácený předehřev standardní spára svar na roštu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</si>
  <si>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5910022010</t>
  </si>
  <si>
    <t>Svařování kolejnic termitem krátký předehřev široká spára, krátký předehřev svar jednotlivý tv. UIC60</t>
  </si>
  <si>
    <t>1345401005</t>
  </si>
  <si>
    <t>Svařování kolejnic termitem krátký předehřev široká spára, krátký předehřev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</si>
  <si>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5910022020</t>
  </si>
  <si>
    <t>Svařování kolejnic termitem krátký předehřev široká spára, krátký předehřev svar jednotlivý tv. R65</t>
  </si>
  <si>
    <t>-876940509</t>
  </si>
  <si>
    <t>Svařování kolejnic termitem krátký předehřev široká spára, krátký předehřev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</si>
  <si>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5910022030</t>
  </si>
  <si>
    <t>Svařování kolejnic termitem krátký předehřev široká spára, krátký předehřev svar jednotlivý tv. S49</t>
  </si>
  <si>
    <t>-711806375</t>
  </si>
  <si>
    <t>Svařování kolejnic termitem krátký předehřev široká spára, krátký předehřev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</si>
  <si>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5910025110</t>
  </si>
  <si>
    <t>Svařování kolejnic elektrickým obloukem svar jednotlivý tv. UIC60</t>
  </si>
  <si>
    <t>-1810918321</t>
  </si>
  <si>
    <t>Svařování kolejnic elektrickým obloukem svar jednotlivý tv. UIC60.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</si>
  <si>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</si>
  <si>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5910025120</t>
  </si>
  <si>
    <t>Svařování kolejnic elektrickým obloukem svar jednotlivý tv. R65</t>
  </si>
  <si>
    <t>-1732487484</t>
  </si>
  <si>
    <t>Svařování kolejnic elektrickým obloukem svar jednotlivý tv. R65.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</si>
  <si>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5910025130</t>
  </si>
  <si>
    <t>Svařování kolejnic elektrickým obloukem svar jednotlivý tv. S49</t>
  </si>
  <si>
    <t>2018629454</t>
  </si>
  <si>
    <t>Svařování kolejnic elektrickým obloukem svar jednotlivý tv. S49.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</si>
  <si>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5910025140</t>
  </si>
  <si>
    <t>Svařování kolejnic elektrickým obloukem svar jednotlivý tv. A</t>
  </si>
  <si>
    <t>1768959330</t>
  </si>
  <si>
    <t>Svařování kolejnic elektrickým obloukem svar jednotlivý tv. A.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</si>
  <si>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5910030310</t>
  </si>
  <si>
    <t>Příplatek za směrové vyrovnání kolejnic v obloucích o poloměru 300 m a menším</t>
  </si>
  <si>
    <t>-200940983</t>
  </si>
  <si>
    <t>Příplatek za směrové vyrovnání kolejnic v obloucích o poloměru 300 m a menším. Poznámka: 1. V cenách jsou započteny náklady na použití přípravku pro směrové vyrovnání kolejnic.</t>
  </si>
  <si>
    <t>Poznámka k souboru cen:
1. V cenách jsou započteny náklady na použití přípravku pro směrové vyrovnání kolejnic.</t>
  </si>
  <si>
    <t>5910035010</t>
  </si>
  <si>
    <t>Dosažení dovolené upínací teploty v BK prodloužením kolejnicového pásu v koleji tv. UIC60</t>
  </si>
  <si>
    <t>73684396</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</si>
  <si>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</si>
  <si>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</si>
  <si>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5910035020</t>
  </si>
  <si>
    <t>Dosažení dovolené upínací teploty v BK prodloužením kolejnicového pásu v koleji tv. R65</t>
  </si>
  <si>
    <t>1714900716</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</si>
  <si>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</si>
  <si>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5910035030</t>
  </si>
  <si>
    <t>Dosažení dovolené upínací teploty v BK prodloužením kolejnicového pásu v koleji tv. S49</t>
  </si>
  <si>
    <t>-1297364808</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</si>
  <si>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</si>
  <si>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5910035040</t>
  </si>
  <si>
    <t>Dosažení dovolené upínací teploty v BK prodloužením kolejnicového pásu v koleji tv. A</t>
  </si>
  <si>
    <t>1273552184</t>
  </si>
  <si>
    <t>Dosažení dovolené upínací teploty v BK prodloužením kolejnicového pásu v koleji tv. A.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</si>
  <si>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5910035110</t>
  </si>
  <si>
    <t>Dosažení dovolené upínací teploty v BK prodloužením kolejnicového pásu ve výhybce tv. UIC60</t>
  </si>
  <si>
    <t>2016297233</t>
  </si>
  <si>
    <t>Dosažení dovolené upínací teploty v BK prodloužením kolejnicového pásu ve výhybce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</si>
  <si>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5910035120</t>
  </si>
  <si>
    <t>Dosažení dovolené upínací teploty v BK prodloužením kolejnicového pásu ve výhybce tv. R65</t>
  </si>
  <si>
    <t>-1258623455</t>
  </si>
  <si>
    <t>Dosažení dovolené upínací teploty v BK prodloužením kolejnicového pásu ve výhybce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</si>
  <si>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5910035130</t>
  </si>
  <si>
    <t>Dosažení dovolené upínací teploty v BK prodloužením kolejnicového pásu ve výhybce tv. S49</t>
  </si>
  <si>
    <t>-1846904736</t>
  </si>
  <si>
    <t>Dosažení dovolené upínací teploty v BK prodloužením kolejnicového pásu ve výhybce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</si>
  <si>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5910035140</t>
  </si>
  <si>
    <t>Dosažení dovolené upínací teploty v BK prodloužením kolejnicového pásu ve výhybce tv. A</t>
  </si>
  <si>
    <t>1045561295</t>
  </si>
  <si>
    <t>Dosažení dovolené upínací teploty v BK prodloužením kolejnicového pásu ve výhybce tv. A.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</si>
  <si>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5910040210</t>
  </si>
  <si>
    <t>Umožnění volné dilatace kolejnice bez demontáže nebo montáže upevňovadel s osazením a odstraněním kluzných podložek rozdělení pražců "c"</t>
  </si>
  <si>
    <t>-1777098329</t>
  </si>
  <si>
    <t>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</si>
  <si>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Poznámka k souboru cen:
1. V cenách jsou započteny náklady na uvolnění, demontáž a rovnoměrné prodloužení nebo zkrácení kolejnice, vyznačení značek a vedení dokumentace.
2. V cenách nejsou obsaženy náklady na demontáž kolejnicových spojek.</t>
  </si>
  <si>
    <t>5910040220</t>
  </si>
  <si>
    <t>Umožnění volné dilatace kolejnice bez demontáže nebo montáže upevňovadel s osazením a odstraněním kluzných podložek rozdělení pražců "d"</t>
  </si>
  <si>
    <t>-690320446</t>
  </si>
  <si>
    <t>Umožnění volné dilatace kolejnice bez demontáže nebo montáže upevňovadel s osazením a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</si>
  <si>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5910040230</t>
  </si>
  <si>
    <t>Umožnění volné dilatace kolejnice bez demontáže nebo montáže upevňovadel s osazením a odstraněním kluzných podložek rozdělení pražců "u"</t>
  </si>
  <si>
    <t>-1761129145</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</si>
  <si>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</si>
  <si>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5910040240</t>
  </si>
  <si>
    <t>Umožnění volné dilatace kolejnice bez demontáže nebo montáže upevňovadel s osazením a odstraněním kluzných podložek rozdělení pražců "e"</t>
  </si>
  <si>
    <t>318956183</t>
  </si>
  <si>
    <t>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</si>
  <si>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5910045010</t>
  </si>
  <si>
    <t>Zajištění polohy kolejnice bočními válečkovými opěrkami rozdělení pražců "c"</t>
  </si>
  <si>
    <t>-1313417325</t>
  </si>
  <si>
    <t>Zajištění polohy kolejnice bočními válečkovými opěrkami rozdělení pražců "c". Poznámka: 1. V cenách jsou započteny náklady na montáž a demontáž bočních opěrek v oblouku o malém poloměru.</t>
  </si>
  <si>
    <t>Poznámka k souboru cen:
1. V cenách jsou započteny náklady na montáž a demontáž bočních opěrek v oblouku o malém poloměru.</t>
  </si>
  <si>
    <t>5910045020</t>
  </si>
  <si>
    <t>Zajištění polohy kolejnice bočními válečkovými opěrkami rozdělení pražců "d"</t>
  </si>
  <si>
    <t>1659115328</t>
  </si>
  <si>
    <t>Zajištění polohy kolejnice bočními válečkovými opěrkami rozdělení pražců "d". Poznámka: 1. V cenách jsou započteny náklady na montáž a demontáž bočních opěrek v oblouku o malém poloměru.</t>
  </si>
  <si>
    <t>5910045030</t>
  </si>
  <si>
    <t>Zajištění polohy kolejnice bočními válečkovými opěrkami rozdělení pražců "u"</t>
  </si>
  <si>
    <t>-10441581</t>
  </si>
  <si>
    <t>Zajištění polohy kolejnice bočními válečkovými opěrkami rozdělení pražců "u". Poznámka: 1. V cenách jsou započteny náklady na montáž a demontáž bočních opěrek v oblouku o malém poloměru.</t>
  </si>
  <si>
    <t>5910045040</t>
  </si>
  <si>
    <t>Zajištění polohy kolejnice bočními válečkovými opěrkami rozdělení pražců "e"</t>
  </si>
  <si>
    <t>994033655</t>
  </si>
  <si>
    <t>Zajištění polohy kolejnice bočními válečkovými opěrkami rozdělení pražců "e". Poznámka: 1. V cenách jsou započteny náklady na montáž a demontáž bočních opěrek v oblouku o malém poloměru.</t>
  </si>
  <si>
    <t>5910050010</t>
  </si>
  <si>
    <t>Umožnění volné dilatace dílů výhybek demontáž upevňovadel výhybka I. generace</t>
  </si>
  <si>
    <t>-989570990</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</si>
  <si>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</si>
  <si>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Poznámka k souboru cen:
1. V cenách jsou započteny náklady na uvolnění dílů výhybky a jejich rovnoměrné prodloužení nebo zkrácení.
2. V cenách nejsou obsaženy náklady na demontáž spojek.</t>
  </si>
  <si>
    <t>Poznámka k položce:
Rozvinutá délka výhybky=m</t>
  </si>
  <si>
    <t>48</t>
  </si>
  <si>
    <t>5910050020</t>
  </si>
  <si>
    <t>Umožnění volné dilatace dílů výhybek demontáž upevňovadel výhybka II. generace</t>
  </si>
  <si>
    <t>1316468852</t>
  </si>
  <si>
    <t>Umožnění volné dilatace dílů výhybek demontáž upevňovadel výhybka II. generace. Poznámka: 1. V cenách jsou započteny náklady na uvolnění dílů výhybky a jejich rovnoměrné prodloužení nebo zkrácení. 2. V cenách nejsou obsaženy náklady na demontáž spojek.</t>
  </si>
  <si>
    <t>49</t>
  </si>
  <si>
    <t>5910050110</t>
  </si>
  <si>
    <t>Umožnění volné dilatace dílů výhybek montáž upevňovadel výhybka I. generace</t>
  </si>
  <si>
    <t>1799537060</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</si>
  <si>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</si>
  <si>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50</t>
  </si>
  <si>
    <t>5910050120</t>
  </si>
  <si>
    <t>Umožnění volné dilatace dílů výhybek montáž upevňovadel výhybka II. generace</t>
  </si>
  <si>
    <t>-159354335</t>
  </si>
  <si>
    <t>Umožnění volné dilatace dílů výhybek montáž upevňovadel výhybka II. generace. Poznámka: 1. V cenách jsou započteny náklady na uvolnění dílů výhybky a jejich rovnoměrné prodloužení nebo zkrácení. 2. V cenách nejsou obsaženy náklady na demontáž spojek.</t>
  </si>
  <si>
    <t>Č14 - Ojedinělé broušení, reprofilace</t>
  </si>
  <si>
    <t>5902005010</t>
  </si>
  <si>
    <t>Operativní odstranění závad na železničním spodku nebo svršku</t>
  </si>
  <si>
    <t>hod</t>
  </si>
  <si>
    <t>1520140334</t>
  </si>
  <si>
    <t>Operativní odstranění závad na železničním spodku nebo svršku. Poznámka: 1. V cenách jsou započteny náklady na odstranění závad nebo překážek v dohodnutém časovém limitu. 2. V cenách nejsou obsaženy náklady na odstranění překážky způsobené sněhem nebo ledem.</t>
  </si>
  <si>
    <t>Poznámka k souboru cen:
1. V cenách jsou započteny náklady na odstranění závad nebo překážek v dohodnutém časovém limitu.
2. V cenách nejsou obsaženy náklady na odstranění překážky způsobené sněhem nebo ledem.</t>
  </si>
  <si>
    <t>5910060010</t>
  </si>
  <si>
    <t>Ojedinělé broušení kolejnic R260 do hloubky do 2 mm</t>
  </si>
  <si>
    <t>-463318280</t>
  </si>
  <si>
    <t>Ojedinělé broušení kolejnic R260 do hloubky do 2 mm. Poznámka: 1. V cenách jsou započteny náklady na ruční odstranění povrchových vad, převalků ruční nebo pojezdovou bruskou s optimalizací příčného profilu a geometrie hlavy kolejnice.</t>
  </si>
  <si>
    <t>Poznámka k souboru cen:
1. V cenách jsou započteny náklady na ruční odstranění povrchových vad, převalků ruční nebo pojezdovou bruskou s optimalizací příčného profilu a geometrie hlavy kolejnice.</t>
  </si>
  <si>
    <t>5910060020</t>
  </si>
  <si>
    <t>Ojedinělé broušení kolejnic R260 do hloubky přes 2 mm</t>
  </si>
  <si>
    <t>-673140042</t>
  </si>
  <si>
    <t>Ojedinělé broušení kolejnic R260 do hloubky přes 2 mm. Poznámka: 1. V cenách jsou započteny náklady na ruční odstranění povrchových vad, převalků ruční nebo pojezdovou bruskou s optimalizací příčného profilu a geometrie hlavy kolejnice.</t>
  </si>
  <si>
    <t>5910060110</t>
  </si>
  <si>
    <t>Ojedinělé broušení kolejnic R350HT do hloubky do 2 mm</t>
  </si>
  <si>
    <t>-1130421194</t>
  </si>
  <si>
    <t>Ojedinělé broušení kolejnic R350HT do hloubky do 2 mm. Poznámka: 1. V cenách jsou započteny náklady na ruční odstranění povrchových vad, převalků ruční nebo pojezdovou bruskou s optimalizací příčného profilu a geometrie hlavy kolejnice.</t>
  </si>
  <si>
    <t>5910060120</t>
  </si>
  <si>
    <t>Ojedinělé broušení kolejnic R350HT do hloubky přes 2 mm</t>
  </si>
  <si>
    <t>-2085918000</t>
  </si>
  <si>
    <t>Ojedinělé broušení kolejnic R350HT do hloubky přes 2 mm. Poznámka: 1. V cenách jsou započteny náklady na ruční odstranění povrchových vad, převalků ruční nebo pojezdovou bruskou s optimalizací příčného profilu a geometrie hlavy kolejnice.</t>
  </si>
  <si>
    <t>5910065010</t>
  </si>
  <si>
    <t>Odstranění převalků izolovaného styku lepeného</t>
  </si>
  <si>
    <t>kus</t>
  </si>
  <si>
    <t>1066324897</t>
  </si>
  <si>
    <t>Odstranění převalků izolovaného styku lepeného. Poznámka: 1. V cenách jsou započteny náklady na odstranění převalků hlavy kolejnice IS odbroušením po demontáži spojky a profilové vložky, u LISŮ podle schváleného technologického postupu.</t>
  </si>
  <si>
    <t>Poznámka k souboru cen:
1. V cenách jsou započteny náklady na odstranění převalků hlavy kolejnice IS odbroušením po demontáži spojky a profilové vložky, u LISŮ podle schváleného technologického postupu.</t>
  </si>
  <si>
    <t>Poznámka k položce:
Styk=kus</t>
  </si>
  <si>
    <t>5910065020</t>
  </si>
  <si>
    <t>Odstranění převalků izolovaného styku montovaného</t>
  </si>
  <si>
    <t>-670312004</t>
  </si>
  <si>
    <t>Odstranění převalků izolovaného styku montovaného. Poznámka: 1. V cenách jsou započteny náklady na odstranění převalků hlavy kolejnice IS odbroušením po demontáži spojky a profilové vložky, u LISŮ podle schváleného technologického postupu.</t>
  </si>
  <si>
    <t>5910070010</t>
  </si>
  <si>
    <t>Základní reprofilace kolejnicových profilů výhybky - broušení, frézování a hoblování</t>
  </si>
  <si>
    <t>103002431</t>
  </si>
  <si>
    <t>Základní reprofilace kolejnicových profilů výhybky - broušení, frézování a hoblování. Poznámka: 1. V ceně jsou započteny náklady na úpravu příčného profilu kolejnic výhybky včetně jazyků a srdcovky. Cena platí pro reprofilaci celé šíři pojížděné plochy a hloubku úběru materiálu 0,25 až 1 mm. Reprofilace mimo tyto kritéria se oceňují cenami opravné reprofilace. 2. U strojní reprofilace cena obsahuje náklady na záznam příčných profilů reprofilovaných kolejnic a záznam podélného profilu v celé délce výhybky. 3. U ruční reprofilace cena obsahuje náklady na záznam tvaru příčného profilu před a po reprofilaci včetně fotodokumentace. 4. Počet záznamů příčných profilů kolejnicových součástí výhybek při jejich reprofilacije stanoven smluvním vztahem a vychází z předpisů správce infrastruktury. 5. U ruční reprofilace cena neobsahuje náklady na pořízení diagnostiky skenováním, které se oceňují položkou z VON.</t>
  </si>
  <si>
    <t>Poznámka k souboru cen:
1. V ceně jsou započteny náklady na úpravu příčného profilu kolejnic výhybky včetně jazyků a srdcovky. Cena platí pro reprofilaci celé šíři pojížděné plochy a hloubku úběru materiálu 0,25 až 1 mm. Reprofilace mimo tyto kritéria se oceňují cenami opravné reprofilace.
2. U strojní reprofilace cena obsahuje náklady na záznam příčných profilů reprofilovaných kolejnic a záznam podélného profilu v celé délce výhybky.
3. U ruční reprofilace cena obsahuje náklady na záznam tvaru příčného profilu před a po reprofilaci včetně fotodokumentace.
4. Počet záznamů příčných profilů kolejnicových součástí výhybek při jejich reprofilacije stanoven smluvním vztahem a vychází z předpisů správce infrastruktury.
5. U ruční reprofilace cena neobsahuje náklady na pořízení diagnostiky skenováním, které se oceňují položkou z VON.</t>
  </si>
  <si>
    <t>5910075010</t>
  </si>
  <si>
    <t>Opravná reprofilace jazyka šíře plochy do 30 mm hloubky do 2 mm</t>
  </si>
  <si>
    <t>1382763024</t>
  </si>
  <si>
    <t>Opravná reprofilace jazyka šíře plochy do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</si>
  <si>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souboru cen: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</si>
  <si>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položce:
Metr jazyka=m</t>
  </si>
  <si>
    <t>5910075020</t>
  </si>
  <si>
    <t>Opravná reprofilace jazyka šíře plochy do 30 mm hloubky přes 2 mm</t>
  </si>
  <si>
    <t>-914047787</t>
  </si>
  <si>
    <t>Opravná reprofilace jazyka šíře plochy do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</si>
  <si>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5910075050</t>
  </si>
  <si>
    <t>Opravná reprofilace jazyka šíře plochy přes 30 mm hloubky do 2 mm</t>
  </si>
  <si>
    <t>1006738292</t>
  </si>
  <si>
    <t>Opravná reprofilace jazyka šíře plochy přes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</si>
  <si>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5910075110</t>
  </si>
  <si>
    <t>Opravná reprofilace opornice šíře plochy do 30 mm hloubky do 2 mm</t>
  </si>
  <si>
    <t>1170787702</t>
  </si>
  <si>
    <t>Opravná reprofilace opornice šíře plochy do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</si>
  <si>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položce:
Metr opornice=m</t>
  </si>
  <si>
    <t>5910075060</t>
  </si>
  <si>
    <t>Opravná reprofilace jazyka šíře plochy přes 30 mm hloubky přes 2 mm</t>
  </si>
  <si>
    <t>-995021579</t>
  </si>
  <si>
    <t>Opravná reprofilace jazyka šíře plochy přes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</si>
  <si>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5910075120</t>
  </si>
  <si>
    <t>Opravná reprofilace opornice šíře plochy do 30 mm hloubky přes 2 mm</t>
  </si>
  <si>
    <t>-18228333</t>
  </si>
  <si>
    <t>Opravná reprofilace opornice šíře plochy do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</si>
  <si>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5910075150</t>
  </si>
  <si>
    <t>Opravná reprofilace opornice šíře plochy přes 30 mm hloubky do 2 mm</t>
  </si>
  <si>
    <t>2126078479</t>
  </si>
  <si>
    <t>Opravná reprofilace opornice šíře plochy přes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</si>
  <si>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5910075160</t>
  </si>
  <si>
    <t>Opravná reprofilace opornice šíře plochy přes 30 mm hloubky přes 2 mm</t>
  </si>
  <si>
    <t>2081024338</t>
  </si>
  <si>
    <t>Opravná reprofilace opornice šíře plochy přes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</si>
  <si>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5910075210</t>
  </si>
  <si>
    <t>Opravná reprofilace výhybkové kolejnice šíře plochy do 30 mm hloubky do 2 mm</t>
  </si>
  <si>
    <t>-1555173299</t>
  </si>
  <si>
    <t>Opravná reprofilace výhybkové kolejnice šíře plochy do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</si>
  <si>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položce:
Metr výhybkové kolejnice =m</t>
  </si>
  <si>
    <t>5910075220</t>
  </si>
  <si>
    <t>Opravná reprofilace výhybkové kolejnice šíře plochy do 30 mm hloubky přes 2 mm</t>
  </si>
  <si>
    <t>802998366</t>
  </si>
  <si>
    <t>Opravná reprofilace výhybkové kolejnice šíře plochy do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</si>
  <si>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5910075250</t>
  </si>
  <si>
    <t>Opravná reprofilace výhybkové kolejnice šíře plochy přes 30 mm hloubky do 2 mm</t>
  </si>
  <si>
    <t>-749918112</t>
  </si>
  <si>
    <t>Opravná reprofilace výhybkové kolejnice šíře plochy přes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</si>
  <si>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5910075260</t>
  </si>
  <si>
    <t>Opravná reprofilace výhybkové kolejnice šíře plochy přes 30 mm hloubky přes 2 mm</t>
  </si>
  <si>
    <t>-1033721111</t>
  </si>
  <si>
    <t>Opravná reprofilace výhybkové kolejnice šíře plochy přes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</si>
  <si>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5910075310</t>
  </si>
  <si>
    <t>Opravná reprofilace hrotnice PHS šíře plochy do 30 mm hloubky do 2 mm</t>
  </si>
  <si>
    <t>1142404418</t>
  </si>
  <si>
    <t>Opravná reprofilace hrotnice PHS šíře plochy do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</si>
  <si>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 xml:space="preserve">Poznámka k položce:
Metr výhybkové kolejnice =m
Jedná se pouze o hrotnice PHS.
</t>
  </si>
  <si>
    <t>5910075320</t>
  </si>
  <si>
    <t>Opravná reprofilace hrotnice PHS šíře plochy do 30 mm hloubky přes 2 mm</t>
  </si>
  <si>
    <t>-902499758</t>
  </si>
  <si>
    <t>Opravná reprofilace hrotnice PHS šíře plochy do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</si>
  <si>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položce:
Metr výhybkové kolejnice =m
Jedná se pouze o hrotnice PHS.</t>
  </si>
  <si>
    <t>5910075350</t>
  </si>
  <si>
    <t>Opravná reprofilace hrotnice PHS šíře plochy přes 30 mm hloubky do 2 mm</t>
  </si>
  <si>
    <t>-1608512902</t>
  </si>
  <si>
    <t>Opravná reprofilace hrotnice PHS šíře plochy přes 30 mm hloubky do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</si>
  <si>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5910075360</t>
  </si>
  <si>
    <t>Opravná reprofilace hrotnice PHS šíře plochy přes 30 mm hloubky přes 2 mm</t>
  </si>
  <si>
    <t>-1607699212</t>
  </si>
  <si>
    <t>Opravná reprofilace hrotnice PHS šíře plochy přes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</si>
  <si>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5910080010</t>
  </si>
  <si>
    <t>Opravná reprofilace srdcovky jednoduché 1:4,5 a 1:6 hloubky do 2 mm</t>
  </si>
  <si>
    <t>942200080</t>
  </si>
  <si>
    <t>Opravná reprofilace srdcovky jednoduché 1:4,5 a 1:6 hloubky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</si>
  <si>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souboru cen: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</si>
  <si>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Poznámka k položce:
Srdcovka=kus</t>
  </si>
  <si>
    <t>5910080020</t>
  </si>
  <si>
    <t>Opravná reprofilace srdcovky jednoduché 1:4,5 a 1:6 hloubky přes 2 mm</t>
  </si>
  <si>
    <t>-802392197</t>
  </si>
  <si>
    <t>Opravná reprofilace srdcovky jednoduché 1:4,5 a 1:6 hloubky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</si>
  <si>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5910080110</t>
  </si>
  <si>
    <t>Opravná reprofilace srdcovky jednoduché 1:7,5 a 1:9 hloubky do 2 mm</t>
  </si>
  <si>
    <t>482751668</t>
  </si>
  <si>
    <t>Opravná reprofilace srdcovky jednoduché 1:7,5 a 1:9 hloubky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</si>
  <si>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5910080120</t>
  </si>
  <si>
    <t>Opravná reprofilace srdcovky jednoduché 1:7,5 a 1:9 hloubky přes 2 mm</t>
  </si>
  <si>
    <t>199151376</t>
  </si>
  <si>
    <t>Opravná reprofilace srdcovky jednoduché 1:7,5 a 1:9 hloubky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</si>
  <si>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5910080210</t>
  </si>
  <si>
    <t>Opravná reprofilace srdcovky jednoduché 1:11 a 1:12 hloubky do 2 mm</t>
  </si>
  <si>
    <t>-1746169377</t>
  </si>
  <si>
    <t>Opravná reprofilace srdcovky jednoduché 1:11 a 1:12 hloubky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</si>
  <si>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5910080220</t>
  </si>
  <si>
    <t>Opravná reprofilace srdcovky jednoduché 1:11 a 1:12 hloubky přes 2 mm</t>
  </si>
  <si>
    <t>1252608708</t>
  </si>
  <si>
    <t>Opravná reprofilace srdcovky jednoduché 1:11 a 1:12 hloubky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</si>
  <si>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5910080310</t>
  </si>
  <si>
    <t>Opravná reprofilace srdcovky jednoduché 1:14 a 1:18,5 hloubky do 2 mm</t>
  </si>
  <si>
    <t>-1640393861</t>
  </si>
  <si>
    <t>Opravná reprofilace srdcovky jednoduché 1:14 a 1:18,5 hloubky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</si>
  <si>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5910080320</t>
  </si>
  <si>
    <t>Opravná reprofilace srdcovky jednoduché 1:14 a 1:18,5 hloubky přes 2 mm</t>
  </si>
  <si>
    <t>2006545943</t>
  </si>
  <si>
    <t>Opravná reprofilace srdcovky jednoduché 1:14 a 1:18,5 hloubky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</si>
  <si>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5910080510</t>
  </si>
  <si>
    <t>Opravná reprofilace srdcovky jednoduché s PHS 1:11 a 1:12 hloubky do 2 mm</t>
  </si>
  <si>
    <t>1235191710</t>
  </si>
  <si>
    <t>Opravná reprofilace srdcovky jednoduché s PHS 1:11 a 1:12 hloubky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</si>
  <si>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5910080520</t>
  </si>
  <si>
    <t>Opravná reprofilace srdcovky jednoduché s PHS 1:11 a 1:12 hloubky přes 2 mm</t>
  </si>
  <si>
    <t>1627469124</t>
  </si>
  <si>
    <t>Opravná reprofilace srdcovky jednoduché s PHS 1:11 a 1:12 hloubky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</si>
  <si>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5910080810</t>
  </si>
  <si>
    <t>Opravná reprofilace srdcovky dvojité do 2 mm</t>
  </si>
  <si>
    <t>-25766254</t>
  </si>
  <si>
    <t>Opravná reprofilace srdcovky dvojité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</si>
  <si>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5910080820</t>
  </si>
  <si>
    <t>Opravná reprofilace srdcovky dvojité přes 2 mm</t>
  </si>
  <si>
    <t>-1207130186</t>
  </si>
  <si>
    <t>Opravná reprofilace srdcovky dvojité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</si>
  <si>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5910080910</t>
  </si>
  <si>
    <t>Opravná reprofilace srdcovky dvojité s PHS do 2 mm</t>
  </si>
  <si>
    <t>-1467091930</t>
  </si>
  <si>
    <t>Opravná reprofilace srdcovky dvojité s PHS do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</si>
  <si>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5910080920</t>
  </si>
  <si>
    <t>Opravná reprofilace srdcovky dvojité s PHS přes 2 mm</t>
  </si>
  <si>
    <t>-1152054351</t>
  </si>
  <si>
    <t>Opravná reprofilace srdcovky dvojité s PHS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</si>
  <si>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Č15 - Opravné souvislé broušení</t>
  </si>
  <si>
    <t>5910063010</t>
  </si>
  <si>
    <t>Opravné souvislé broušení kolejnic R260 head checking, povrchové vady, příčný a podélný profil hloubky do 2 mm</t>
  </si>
  <si>
    <t>-1656394818</t>
  </si>
  <si>
    <t>Opravné souvislé broušení kolejnic R260 head checking, povrchové vady, příčný a podélný profil hloubky do 2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</si>
  <si>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Poznámka k souboru cen: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</si>
  <si>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5910063020</t>
  </si>
  <si>
    <t>Opravné souvislé broušení kolejnic R260 head checking, povrchové vady, příčný a podélný profil hloubky přes 2 mm do 4 mm</t>
  </si>
  <si>
    <t>1487312057</t>
  </si>
  <si>
    <t>Opravné souvislé broušení kolejnic R260 head checking, povrchové vady, příčný a podélný profil hloubky přes 2 mm do 4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</si>
  <si>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5910063030</t>
  </si>
  <si>
    <t>Opravné souvislé broušení kolejnic R260 head checking, povrchové vady, příčný a podélný profil hloubky přes 4 mm</t>
  </si>
  <si>
    <t>-688509344</t>
  </si>
  <si>
    <t>Opravné souvislé broušení kolejnic R260 head checking, povrchové vady, příčný a podélný profil hloubky přes 4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</si>
  <si>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5910063050</t>
  </si>
  <si>
    <t>Opravné souvislé broušení kolejnic R260 příčný a podélný profil oprava příčného a podélného profilu</t>
  </si>
  <si>
    <t>32402087</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</si>
  <si>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</si>
  <si>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5910063060</t>
  </si>
  <si>
    <t>Opravné souvislé broušení kolejnic R260 příčný a podélný profil vlnkovitost</t>
  </si>
  <si>
    <t>-1134378118</t>
  </si>
  <si>
    <t>Opravné souvislé broušení kolejnic R260 příčný a podélný profil vlnkovitost.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</si>
  <si>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5910063110</t>
  </si>
  <si>
    <t>Opravné souvislé broušení kolejnic R350HT head checking, povrchové vady, příčný a podélný profil hloubky do 2 mm</t>
  </si>
  <si>
    <t>1869724760</t>
  </si>
  <si>
    <t>Opravné souvislé broušení kolejnic R350HT head checking, povrchové vady, příčný a podélný profil hloubky do 2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</si>
  <si>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5910063120</t>
  </si>
  <si>
    <t>Opravné souvislé broušení kolejnic R350HT head checking, povrchové vady, příčný a podélný profil hloubky přes 2 mm do 4 mm</t>
  </si>
  <si>
    <t>1724458824</t>
  </si>
  <si>
    <t>Opravné souvislé broušení kolejnic R350HT head checking, povrchové vady, příčný a podélný profil hloubky přes 2 mm do 4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</si>
  <si>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5910063130</t>
  </si>
  <si>
    <t>Opravné souvislé broušení kolejnic R350HT head checking, povrchové vady, příčný a podélný profil hloubky přes 4 mm</t>
  </si>
  <si>
    <t>240417925</t>
  </si>
  <si>
    <t>Opravné souvislé broušení kolejnic R350HT head checking, povrchové vady, příčný a podélný profil hloubky přes 4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</si>
  <si>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5910063150</t>
  </si>
  <si>
    <t>Opravné souvislé broušení kolejnic R350HT příčný a podélný profil oprava příčného a podélného profilu</t>
  </si>
  <si>
    <t>1848239751</t>
  </si>
  <si>
    <t>Opravné souvislé broušení kolejnic R350HT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</si>
  <si>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5910063160</t>
  </si>
  <si>
    <t>Opravné souvislé broušení kolejnic R350HT příčný a podélný profil vlnkovitost</t>
  </si>
  <si>
    <t>-264470822</t>
  </si>
  <si>
    <t>Opravné souvislé broušení kolejnic R350HT příčný a podélný profil vlnkovitost.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</si>
  <si>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Č16-zm_1 - Navařování</t>
  </si>
  <si>
    <t>Změna č.1 - bylo vyškrtnuto Navařování srdcovek z bainitické oceli (NA-E-B) - technologie DT Prostějov v provozním ověřování. Oprávnění má pouze DT Prostějov a proto se nesoutěží.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</si>
  <si>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5910085010</t>
  </si>
  <si>
    <t>Navaření hlavy kolejnice tv. UIC60</t>
  </si>
  <si>
    <t>cm2</t>
  </si>
  <si>
    <t>102521790</t>
  </si>
  <si>
    <t>Navaření hlavy kolejnice tv. UIC60. Poznámka: 1. V cenách sou započteny náklady na navaření hlavy kolejnice podle schváleného technologického postupu. 2. V cenách nejsou obsaženy náklady na podbití, demontáž a montáž spojek a nedestruktivní kontrolu ultrazvukem.</t>
  </si>
  <si>
    <t>Poznámka k souboru cen:
1. V cenách sou započteny náklady na navaření hlavy kolejnice podle schváleného technologického postupu.
2. V cenách nejsou obsaženy náklady na podbití, demontáž a montáž spojek a nedestruktivní kontrolu ultrazvukem.</t>
  </si>
  <si>
    <t>5910085020</t>
  </si>
  <si>
    <t>Navaření hlavy kolejnice tv. R65</t>
  </si>
  <si>
    <t>1840284208</t>
  </si>
  <si>
    <t>Navaření hlavy kolejnice tv. R65. Poznámka: 1. V cenách sou započteny náklady na navaření hlavy kolejnice podle schváleného technologického postupu. 2. V cenách nejsou obsaženy náklady na podbití, demontáž a montáž spojek a nedestruktivní kontrolu ultrazvukem.</t>
  </si>
  <si>
    <t>5910085030</t>
  </si>
  <si>
    <t>Navaření hlavy kolejnice tv. S49</t>
  </si>
  <si>
    <t>-2027852449</t>
  </si>
  <si>
    <t>Navaření hlavy kolejnice tv. S49. Poznámka: 1. V cenách sou započteny náklady na navaření hlavy kolejnice podle schváleného technologického postupu. 2. V cenách nejsou obsaženy náklady na podbití, demontáž a montáž spojek a nedestruktivní kontrolu ultrazvukem.</t>
  </si>
  <si>
    <t>5910085040</t>
  </si>
  <si>
    <t>Navaření hlavy kolejnice tv. T</t>
  </si>
  <si>
    <t>-734583189</t>
  </si>
  <si>
    <t>Navaření hlavy kolejnice tv. T. Poznámka: 1. V cenách sou započteny náklady na navaření hlavy kolejnice podle schváleného technologického postupu. 2. V cenách nejsou obsaženy náklady na podbití, demontáž a montáž spojek a nedestruktivní kontrolu ultrazvukem.</t>
  </si>
  <si>
    <t>5910085050</t>
  </si>
  <si>
    <t>Navaření hlavy kolejnice tv. A</t>
  </si>
  <si>
    <t>164309600</t>
  </si>
  <si>
    <t>Navaření hlavy kolejnice tv. A. Poznámka: 1. V cenách sou započteny náklady na navaření hlavy kolejnice podle schváleného technologického postupu. 2. V cenách nejsou obsaženy náklady na podbití, demontáž a montáž spojek a nedestruktivní kontrolu ultrazvukem.</t>
  </si>
  <si>
    <t>5910090010</t>
  </si>
  <si>
    <t>Navaření srdcovky jednoduché montované z kolejnic úhel odbočení přes 8° (1:5,7) hloubky do 10 mm</t>
  </si>
  <si>
    <t>432969727</t>
  </si>
  <si>
    <t>Navaření srdcovky jednoduché montované z kolejnic úhel odbočení přes 8° (1:5,7) hloubky do 10 mm. Poznámka: 1. V cenách jsou obsaženy náklady na uvolnění upevňovadel, vyrovnání srdcovky, opravu navařením, dotažení upevňovadel a kontrola měřidlem. 2. V cenách nejsou obsaženy náklady na podbití srdcovky a nedestruktivní kontrolu ultrazvukem.</t>
  </si>
  <si>
    <t>Poznámka k souboru cen:
1. V cenách jsou obsaženy náklady na uvolnění upevňovadel, vyrovnání srdcovky, opravu navařením, dotažení upevňovadel a kontrola měřidlem.
2. V cenách nejsou obsaženy náklady na podbití srdcovky a nedestruktivní kontrolu ultrazvukem.</t>
  </si>
  <si>
    <t>5910090020</t>
  </si>
  <si>
    <t>Navaření srdcovky jednoduché montované z kolejnic úhel odbočení přes 8° (1:5,7) hloubky přes 10 do 20 mm</t>
  </si>
  <si>
    <t>-1607599042</t>
  </si>
  <si>
    <t>Navaření srdcovky jednoduché montované z kolejnic úhel odbočení přes 8° (1:5,7) hloubky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</si>
  <si>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5910090030</t>
  </si>
  <si>
    <t>Navaření srdcovky jednoduché montované z kolejnic úhel odbočení přes 8° (1:5,7) hloubky přes 20 do 35 mm</t>
  </si>
  <si>
    <t>-228435007</t>
  </si>
  <si>
    <t>Navaření srdcovky jednoduché montované z kolejnic úhel odbočení přes 8° (1:5,7) hloubky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</si>
  <si>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5910090050</t>
  </si>
  <si>
    <t>Navaření srdcovky jednoduché montované z kolejnic úhel odbočení 5°-7,9° (1:7,5 až 1:9) hloubky do 10 mm</t>
  </si>
  <si>
    <t>-928943592</t>
  </si>
  <si>
    <t>Navaření srdcovky jednoduché montované z kolejnic úhel odbočení 5°-7,9° (1:7,5 až 1:9) hloubky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</si>
  <si>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5910090060</t>
  </si>
  <si>
    <t>Navaření srdcovky jednoduché montované z kolejnic úhel odbočení 5°-7,9° (1:7,5 až 1:9) hloubky přes 10 do 20 mm</t>
  </si>
  <si>
    <t>-220360805</t>
  </si>
  <si>
    <t>Navaření srdcovky jednoduché montované z kolejnic úhel odbočení 5°-7,9° (1:7,5 až 1:9) hloubky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</si>
  <si>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5910090070</t>
  </si>
  <si>
    <t>Navaření srdcovky jednoduché montované z kolejnic úhel odbočení 5°-7,9° (1:7,5 až 1:9) hloubky přes 20 do 35 mm</t>
  </si>
  <si>
    <t>-697726281</t>
  </si>
  <si>
    <t>Navaření srdcovky jednoduché montované z kolejnic úhel odbočení 5°-7,9° (1:7,5 až 1:9) hloubky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</si>
  <si>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5910090110</t>
  </si>
  <si>
    <t>Navaření srdcovky jednoduché montované z kolejnic úhel odbočení 3,5°-4,9° (1:11 až 1:14) hloubky do 10 mm</t>
  </si>
  <si>
    <t>689898610</t>
  </si>
  <si>
    <t>Navaření srdcovky jednoduché montované z kolejnic úhel odbočení 3,5°-4,9° (1:11 až 1:14) hloubky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</si>
  <si>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5910090120</t>
  </si>
  <si>
    <t>Navaření srdcovky jednoduché montované z kolejnic úhel odbočení 3,5°-4,9° (1:11 až 1:14) hloubky přes 10 do 20 mm</t>
  </si>
  <si>
    <t>-1125809851</t>
  </si>
  <si>
    <t>Navaření srdcovky jednoduché montované z kolejnic úhel odbočení 3,5°-4,9° (1:11 až 1:14) hloubky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</si>
  <si>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5910090130</t>
  </si>
  <si>
    <t>Navaření srdcovky jednoduché montované z kolejnic úhel odbočení 3,5°-4,9° (1:11 až 1:14) hloubky přes 20 do 35 mm</t>
  </si>
  <si>
    <t>1993276015</t>
  </si>
  <si>
    <t>Navaření srdcovky jednoduché montované z kolejnic úhel odbočení 3,5°-4,9° (1:11 až 1:14) hloubky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</si>
  <si>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5910090150</t>
  </si>
  <si>
    <t>Navaření srdcovky jednoduché montované z kolejnic hloubky úhel odbočení 3,4° (1:18,5) do 10 mm</t>
  </si>
  <si>
    <t>-2145474767</t>
  </si>
  <si>
    <t>Navaření srdcovky jednoduché montované z kolejnic hloubky úhel odbočení 3,4° (1:18,5)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</si>
  <si>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5910090160</t>
  </si>
  <si>
    <t>Navaření srdcovky jednoduché montované z kolejnic hloubky úhel odbočení 3,4° (1:18,5) přes 10 do 20 mm</t>
  </si>
  <si>
    <t>-1633296267</t>
  </si>
  <si>
    <t>Navaření srdcovky jednoduché montované z kolejnic hloubky úhel odbočení 3,4° (1:18,5)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</si>
  <si>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5910090180</t>
  </si>
  <si>
    <t>Navaření srdcovky jednoduché montované z kolejnic hloubky úhel odbočení 3,4° (1:18,5) přes 20 do 35 mm</t>
  </si>
  <si>
    <t>1196325458</t>
  </si>
  <si>
    <t>Navaření srdcovky jednoduché montované z kolejnic hloubky úhel odbočení 3,4° (1:18,5)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</si>
  <si>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5910090210</t>
  </si>
  <si>
    <t>Navaření srdcovky jednoduché s kovaným klínem nebo s hrotem klínu z plnoprofilové kolejnice úhel odbočení 1:7,5 až 1:9 opotřebení do 10 mm</t>
  </si>
  <si>
    <t>1273484978</t>
  </si>
  <si>
    <t>Navaření srdcovky jednoduché s kovaným klínem nebo s hrotem klínu z plnoprofilové kolejnice úhel odbočení 1:7,5 až 1:9 opotřebení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</si>
  <si>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Poznámka k souboru cen: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</si>
  <si>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5910090220</t>
  </si>
  <si>
    <t>Navaření srdcovky jednoduché s kovaným klínem nebo s hrotem klínu z plnoprofilové kolejnice úhel odbočení 1:7,5 až 1:9 opotřebení přes 10 do 20 mm</t>
  </si>
  <si>
    <t>-1795983872</t>
  </si>
  <si>
    <t>Navaření srdcovky jednoduché s kovaným klínem nebo s hrotem klínu z plnoprofilové kolejnice úhel odbočení 1:7,5 až 1:9 opotřebení přes 10 do 20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</si>
  <si>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5910090250</t>
  </si>
  <si>
    <t>Navaření srdcovky jednoduché s kovaným klínem nebo s hrotem klínu z plnoprofilové kolejnice úhel odbočení 1:11 až 1:14 opotřebení do 10 mm</t>
  </si>
  <si>
    <t>-880312547</t>
  </si>
  <si>
    <t>Navaření srdcovky jednoduché s kovaným klínem nebo s hrotem klínu z plnoprofilové kolejnice úhel odbočení 1:11 až 1:14 opotřebení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</si>
  <si>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5910090230</t>
  </si>
  <si>
    <t>Navaření srdcovky jednoduché s kovaným klínem nebo s hrotem klínu z plnoprofilové kolejnice úhel odbočení 1:7,5 až 1:9 opotřebení přes 20 do 35 mm</t>
  </si>
  <si>
    <t>-364420432</t>
  </si>
  <si>
    <t>Navaření srdcovky jednoduché s kovaným klínem nebo s hrotem klínu z plnoprofilové kolejnice úhel odbočení 1:7,5 až 1:9 opotřebení přes 20 do 35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</si>
  <si>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5910090260</t>
  </si>
  <si>
    <t>Navaření srdcovky jednoduché s kovaným klínem nebo s hrotem klínu z plnoprofilové kolejnice úhel odbočení 1:11 až 1:14 opotřebení přes 10 do 20 mm</t>
  </si>
  <si>
    <t>840307202</t>
  </si>
  <si>
    <t>Navaření srdcovky jednoduché s kovaným klínem nebo s hrotem klínu z plnoprofilové kolejnice úhel odbočení 1:11 až 1:14 opotřebení přes 10 do 20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</si>
  <si>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5910090270</t>
  </si>
  <si>
    <t>Navaření srdcovky jednoduché s kovaným klínem nebo s hrotem klínu z plnoprofilové kolejnice úhel odbočení 1:11 až 1:14 opotřebení přes 20 do 35 mm</t>
  </si>
  <si>
    <t>1346212743</t>
  </si>
  <si>
    <t>Navaření srdcovky jednoduché s kovaným klínem nebo s hrotem klínu z plnoprofilové kolejnice úhel odbočení 1:11 až 1:14 opotřebení přes 20 do 35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</si>
  <si>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5910090510</t>
  </si>
  <si>
    <t>Navaření srdcovky jednoduché lité z oceli manganové úhel odbočení 1:7,5 až 1:9 opotřebení do 4 mm</t>
  </si>
  <si>
    <t>-230317464</t>
  </si>
  <si>
    <t>Navaření srdcovky jednoduché lité z oceli manganové úhel odbočení 1:7,5 až 1:9 opotřebení do 4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</si>
  <si>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5910090520</t>
  </si>
  <si>
    <t>Navaření srdcovky jednoduché lité z oceli manganové úhel odbočení 1:7,5 až 1:9 opotřebení přes 4 do 10 mm</t>
  </si>
  <si>
    <t>-1406673551</t>
  </si>
  <si>
    <t>Navaření srdcovky jednoduché lité z oceli manganové úhel odbočení 1:7,5 až 1:9 opotřebení přes 4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</si>
  <si>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5910090530</t>
  </si>
  <si>
    <t>Navaření srdcovky jednoduché lité z oceli manganové úhel odbočení 1:7,5 až 1:9 opotřebení přes 10 mm</t>
  </si>
  <si>
    <t>1890276678</t>
  </si>
  <si>
    <t>Navaření srdcovky jednoduché lité z oceli manganové úhel odbočení 1:7,5 až 1:9 opotřebení přes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</si>
  <si>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5910090550</t>
  </si>
  <si>
    <t>Navaření srdcovky jednoduché lité z oceli manganové úhel odbočení 1:11 až 1:14 opotřebení do 4 mm</t>
  </si>
  <si>
    <t>1651206212</t>
  </si>
  <si>
    <t>Navaření srdcovky jednoduché lité z oceli manganové úhel odbočení 1:11 až 1:14 opotřebení do 4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</si>
  <si>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5910090560</t>
  </si>
  <si>
    <t>Navaření srdcovky jednoduché lité z oceli manganové úhel odbočení 1:11 až 1:14 opotřebení přes 4 do 10 mm</t>
  </si>
  <si>
    <t>854040137</t>
  </si>
  <si>
    <t>Navaření srdcovky jednoduché lité z oceli manganové úhel odbočení 1:11 až 1:14 opotřebení přes 4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</si>
  <si>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5910090570</t>
  </si>
  <si>
    <t>Navaření srdcovky jednoduché lité z oceli manganové úhel odbočení 1:11 až 1:14 opotřebení přes 10 mm</t>
  </si>
  <si>
    <t>1688249734</t>
  </si>
  <si>
    <t>Navaření srdcovky jednoduché lité z oceli manganové úhel odbočení 1:11 až 1:14 opotřebení přes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</si>
  <si>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5910090610</t>
  </si>
  <si>
    <t>Navaření srdcovky jednoduché lité z oceli manganové úhel odbočení 1:18,5 opotřebení do 4 mm</t>
  </si>
  <si>
    <t>314017535</t>
  </si>
  <si>
    <t>Navaření srdcovky jednoduché lité z oceli manganové úhel odbočení 1:18,5 opotřebení do 4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</si>
  <si>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5910090620</t>
  </si>
  <si>
    <t>Navaření srdcovky jednoduché lité z oceli manganové úhel odbočení 1:18,5 opotřebení přes 4 do 10 mm</t>
  </si>
  <si>
    <t>-343179366</t>
  </si>
  <si>
    <t>Navaření srdcovky jednoduché lité z oceli manganové úhel odbočení 1:18,5 opotřebení přes 4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</si>
  <si>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5910090630</t>
  </si>
  <si>
    <t>Navaření srdcovky jednoduché lité z oceli manganové úhel odbočení 1:18,5 opotřebení přes 10 mm</t>
  </si>
  <si>
    <t>711699882</t>
  </si>
  <si>
    <t>Navaření srdcovky jednoduché lité z oceli manganové úhel odbočení 1:18,5 opotřebení přes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</si>
  <si>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5910095010</t>
  </si>
  <si>
    <t>Navaření srdcovky dvojité montované opotřebení do 10 mm</t>
  </si>
  <si>
    <t>1175959633</t>
  </si>
  <si>
    <t>Navaření srdcovky dvojité montované opotřebení do 10 mm. Poznámka: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</si>
  <si>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Poznámka k souboru cen: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</si>
  <si>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5910095020</t>
  </si>
  <si>
    <t>Navaření srdcovky dvojité montované opotřebení přes 10 do 20 mm</t>
  </si>
  <si>
    <t>696976210</t>
  </si>
  <si>
    <t>Navaření srdcovky dvojité montované opotřebení přes 10 do 20 mm. Poznámka: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</si>
  <si>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5910095030</t>
  </si>
  <si>
    <t>Navaření srdcovky dvojité montované opotřebení přes 20 do 35 mm</t>
  </si>
  <si>
    <t>-1256128553</t>
  </si>
  <si>
    <t>Navaření srdcovky dvojité montované opotřebení přes 20 do 35 mm. Poznámka: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</si>
  <si>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5910100010</t>
  </si>
  <si>
    <t>Oprava svaru u srdcovky lité Mn mezikus CrNi 18/8</t>
  </si>
  <si>
    <t>-2034407673</t>
  </si>
  <si>
    <t>Oprava svaru u srdcovky lité Mn mezikus CrNi 18/8. Poznámka: 1. V cenách jsou započteny náklady na opravu navařením a PT nebo MT po vybroušení a navaření. 2. V cenách nejsou obsaženy náklady na podbití pražců a kontrolu ultrazvukem.</t>
  </si>
  <si>
    <t>Poznámka k souboru cen:
1. V cenách jsou započteny náklady na opravu navařením a PT nebo MT po vybroušení a navaření.
2. V cenách nejsou obsaženy náklady na podbití pražců a kontrolu ultrazvukem.</t>
  </si>
  <si>
    <t>5910105010</t>
  </si>
  <si>
    <t>Navaření lokální vady jazyka</t>
  </si>
  <si>
    <t>-1026739034</t>
  </si>
  <si>
    <t>Navaření lokální vady jazyka. Poznámka: 1. V cenách jsou započteny náklady na navaření dle schváleného postupu, vizuální prohlídku, PT nebo MT po vybroušení a navaření a kontrolu doléhání jazyka na jazykové opěrky, kluzné stoličky a k opornici. 2. V cenách nejsou obsaženy náklady na podbití pražců, seřízení závěru výhybky a kontrolu ultrazvukem.</t>
  </si>
  <si>
    <t>Poznámka k souboru cen:
1. V cenách jsou započteny náklady na navaření dle schváleného postupu, vizuální prohlídku, PT nebo MT po vybroušení a navaření a kontrolu doléhání jazyka na jazykové opěrky, kluzné stoličky a k opornici.
2. V cenách nejsou obsaženy náklady na podbití pražců, seřízení závěru výhybky a kontrolu ultrazvukem.</t>
  </si>
  <si>
    <t>5910105020</t>
  </si>
  <si>
    <t>Navaření lokální vady opornice</t>
  </si>
  <si>
    <t>2023254708</t>
  </si>
  <si>
    <t>Navaření lokální vady opornice. Poznámka: 1. V cenách jsou započteny náklady na navaření dle schváleného postupu, vizuální prohlídku, PT nebo MT po vybroušení a navaření a kontrolu doléhání jazyka na jazykové opěrky, kluzné stoličky a k opornici. 2. V cenách nejsou obsaženy náklady na podbití pražců, seřízení závěru výhybky a kontrolu ultrazvukem.</t>
  </si>
  <si>
    <t>5910110010</t>
  </si>
  <si>
    <t>Navaření přídržnice Kn 60 opotřebení do 10 mm</t>
  </si>
  <si>
    <t>854711424</t>
  </si>
  <si>
    <t>Navaření přídržnice Kn 60 opotřebení do 10 mm. Poznámka: 1. V cenách jsou započteny náklady na navaření dle schváleného postupu, vizuální prohlídku, upnutí, navaření a kontrolu návaru. 2. V cenách nejsou obsaženy náklady na demontáž a montáž přídržnice.</t>
  </si>
  <si>
    <t>Poznámka k souboru cen:
1. V cenách jsou započteny náklady na navaření dle schváleného postupu, vizuální prohlídku, upnutí, navaření a kontrolu návaru.
2. V cenách nejsou obsaženy náklady na demontáž a montáž přídržnice.</t>
  </si>
  <si>
    <t>5910110020</t>
  </si>
  <si>
    <t>Navaření přídržnice Kn 60 opotřebení přes 10 do 15 mm</t>
  </si>
  <si>
    <t>-1352010780</t>
  </si>
  <si>
    <t>Navaření přídržnice Kn 60 opotřebení přes 10 do 15 mm. Poznámka: 1. V cenách jsou započteny náklady na navaření dle schváleného postupu, vizuální prohlídku, upnutí, navaření a kontrolu návaru. 2. V cenách nejsou obsaženy náklady na demontáž a montáž přídržnice.</t>
  </si>
  <si>
    <t>5910110030</t>
  </si>
  <si>
    <t>Navaření přídržnice Kn 60 opotřebení přes 15 mm</t>
  </si>
  <si>
    <t>-1093936660</t>
  </si>
  <si>
    <t>Navaření přídržnice Kn 60 opotřebení přes 15 mm. Poznámka: 1. V cenách jsou započteny náklady na navaření dle schváleného postupu, vizuální prohlídku, upnutí, navaření a kontrolu návaru. 2. V cenách nejsou obsaženy náklady na demontáž a montáž přídržnice.</t>
  </si>
  <si>
    <t>5910110110</t>
  </si>
  <si>
    <t>Navaření přídržnice tvar obrácené"T" (plech) opotřebení do 10 mm</t>
  </si>
  <si>
    <t>Sborník UOŽI 01 2020</t>
  </si>
  <si>
    <t>-299775727</t>
  </si>
  <si>
    <t>Navaření přídržnice tvar obrácené"T" (plech) opotřebení do 10 mm. Poznámka: 1. V cenách jsou započteny náklady na navaření dle schváleného postupu, vizuální prohlídku, upnutí, navaření a kontrolu návaru. 2. V cenách nejsou obsaženy náklady na demontáž a montáž přídržnice.</t>
  </si>
  <si>
    <t>5910110120</t>
  </si>
  <si>
    <t>Navaření přídržnice tvar obrácené"T" (plech) opotřebení přes 10 mm</t>
  </si>
  <si>
    <t>-281766939</t>
  </si>
  <si>
    <t>Navaření přídržnice tvar obrácené"T" (plech) opotřebení přes 10 mm. Poznámka: 1. V cenách jsou započteny náklady na navaření dle schváleného postupu, vizuální prohlídku, upnutí, navaření a kontrolu návaru. 2. V cenách nejsou obsaženy náklady na demontáž a montáž přídržnice.</t>
  </si>
  <si>
    <t>5910125010</t>
  </si>
  <si>
    <t>Úprava geometrie jazyka po výměně</t>
  </si>
  <si>
    <t>1333862653</t>
  </si>
  <si>
    <t>Úprava geometrie jazyka po výměně. Poznámka: 1. V cenách jsou započteny náklady na úpravu dle schváleného postupu, úpravu geometrie, kontrolu doléhání jazyka na opěrky a západkovou zkoušku. 2. V cenách nejsou obsaženy náklady na seřízení závěru výhybky.</t>
  </si>
  <si>
    <t>Poznámka k souboru cen:
1. V cenách jsou započteny náklady na úpravu dle schváleného postupu, úpravu geometrie, kontrolu doléhání jazyka na opěrky a západkovou zkoušku.
2. V cenách nejsou obsaženy náklady na seřízení závěru výhybky.</t>
  </si>
  <si>
    <t>5910125020</t>
  </si>
  <si>
    <t>Úprava geometrie jazyka po násilném rozřezu</t>
  </si>
  <si>
    <t>-895340680</t>
  </si>
  <si>
    <t>Úprava geometrie jazyka po násilném rozřezu. Poznámka: 1. V cenách jsou započteny náklady na úpravu dle schváleného postupu, úpravu geometrie, kontrolu doléhání jazyka na opěrky a západkovou zkoušku. 2. V cenách nejsou obsaženy náklady na seřízení závěru výhybky.</t>
  </si>
  <si>
    <t>5910125030</t>
  </si>
  <si>
    <t>Úprava geometrie jazyka vzniklé provozem</t>
  </si>
  <si>
    <t>-1734942370</t>
  </si>
  <si>
    <t>Úprava geometrie jazyka vzniklé provozem. Poznámka: 1. V cenách jsou započteny náklady na úpravu dle schváleného postupu, úpravu geometrie, kontrolu doléhání jazyka na opěrky a západkovou zkoušku. 2. V cenách nejsou obsaženy náklady na seřízení závěru výhybky.</t>
  </si>
  <si>
    <t>Č17 - Dodávka LIS a přechodových kolejnic</t>
  </si>
  <si>
    <t>M</t>
  </si>
  <si>
    <t>5957140000</t>
  </si>
  <si>
    <t>Souprava pro opravu LISU tv. UIC 60 - FT</t>
  </si>
  <si>
    <t>752979417</t>
  </si>
  <si>
    <t>5957140005</t>
  </si>
  <si>
    <t>Souprava pro opravu LISU tv. R 65 - FT</t>
  </si>
  <si>
    <t>1894877244</t>
  </si>
  <si>
    <t>5957140010</t>
  </si>
  <si>
    <t>Souprava pro opravu LISU tv. S 49 - FT</t>
  </si>
  <si>
    <t>-1608973586</t>
  </si>
  <si>
    <t>5957140015</t>
  </si>
  <si>
    <t>Souprava pro opravu LISU tv. UIC 60 - ESD 6 otvorů</t>
  </si>
  <si>
    <t>-587958846</t>
  </si>
  <si>
    <t>5957140020</t>
  </si>
  <si>
    <t>Souprava pro opravu LISU tv. R 65 - ESD 6 otvorů</t>
  </si>
  <si>
    <t>542469526</t>
  </si>
  <si>
    <t>5957140025</t>
  </si>
  <si>
    <t>Souprava pro opravu LISU tv. S 49 - ESD 6 otvorů</t>
  </si>
  <si>
    <t>1763850721</t>
  </si>
  <si>
    <t>5957140030</t>
  </si>
  <si>
    <t>Souprava pro opravu LISU tv. R65 - ESD 4 otvory</t>
  </si>
  <si>
    <t>1897838542</t>
  </si>
  <si>
    <t>5957140035</t>
  </si>
  <si>
    <t>Souprava pro opravu LISU tv. S 49 -ESD 4 otvory</t>
  </si>
  <si>
    <t>259495873</t>
  </si>
  <si>
    <t>5957113005</t>
  </si>
  <si>
    <t>Kolejnice přechodové tv. R65/49E1 levá</t>
  </si>
  <si>
    <t>1832824105</t>
  </si>
  <si>
    <t>5957113010</t>
  </si>
  <si>
    <t>Kolejnice přechodové tv. R65/49E1 pravá</t>
  </si>
  <si>
    <t>954436202</t>
  </si>
  <si>
    <t>5957113015</t>
  </si>
  <si>
    <t>Kolejnice přechodové tv. R65/60E2 levá</t>
  </si>
  <si>
    <t>-26519507</t>
  </si>
  <si>
    <t>5957113020</t>
  </si>
  <si>
    <t>Kolejnice přechodové tv. R65/60E2 pravá</t>
  </si>
  <si>
    <t>829954640</t>
  </si>
  <si>
    <t>5957113025</t>
  </si>
  <si>
    <t>Kolejnice přechodové tv. 60E2/49E1 levá</t>
  </si>
  <si>
    <t>1191594952</t>
  </si>
  <si>
    <t>5957113030</t>
  </si>
  <si>
    <t>Kolejnice přechodové tv. 60E2/49E1 pravá</t>
  </si>
  <si>
    <t>1773142330</t>
  </si>
  <si>
    <t>5957113035</t>
  </si>
  <si>
    <t>Kolejnice přechodové tv. 49E1/A levá</t>
  </si>
  <si>
    <t>1082958166</t>
  </si>
  <si>
    <t>5957113040</t>
  </si>
  <si>
    <t>Kolejnice přechodové tv. 49E1/A pravá</t>
  </si>
  <si>
    <t>2041673330</t>
  </si>
  <si>
    <t>5957116000</t>
  </si>
  <si>
    <t>Lepený izolovaný styk tv. UIC60 délky 3,40 m</t>
  </si>
  <si>
    <t>803192154</t>
  </si>
  <si>
    <t>5957116005</t>
  </si>
  <si>
    <t>Lepený izolovaný styk tv. UIC60 délky 3,50 m</t>
  </si>
  <si>
    <t>-1399045985</t>
  </si>
  <si>
    <t>5957116010</t>
  </si>
  <si>
    <t>Lepený izolovaný styk tv. UIC60 délky 3,60 m</t>
  </si>
  <si>
    <t>2126652560</t>
  </si>
  <si>
    <t>5957116020</t>
  </si>
  <si>
    <t>Lepený izolovaný styk tv. UIC60 délky 3,80 m</t>
  </si>
  <si>
    <t>-1938155518</t>
  </si>
  <si>
    <t>5957116030</t>
  </si>
  <si>
    <t>Lepený izolovaný styk tv. UIC60 délky 4,00 m</t>
  </si>
  <si>
    <t>-1632552772</t>
  </si>
  <si>
    <t>5957116040</t>
  </si>
  <si>
    <t>Lepený izolovaný styk tv. UIC60 délky 4,20 m</t>
  </si>
  <si>
    <t>-1255918857</t>
  </si>
  <si>
    <t>5957116050</t>
  </si>
  <si>
    <t>Lepený izolovaný styk tv. UIC60 délky 4,40 m</t>
  </si>
  <si>
    <t>-222013184</t>
  </si>
  <si>
    <t>5957116060</t>
  </si>
  <si>
    <t>Lepený izolovaný styk tv. UIC60 délky 4,60 m</t>
  </si>
  <si>
    <t>1546852856</t>
  </si>
  <si>
    <t>5957116070</t>
  </si>
  <si>
    <t>Lepený izolovaný styk tv. UIC60 délky 4,80 m</t>
  </si>
  <si>
    <t>-233953109</t>
  </si>
  <si>
    <t>5957116080</t>
  </si>
  <si>
    <t>Lepený izolovaný styk tv. UIC60 délky 5,00 m</t>
  </si>
  <si>
    <t>810576015</t>
  </si>
  <si>
    <t>5957116085</t>
  </si>
  <si>
    <t>Lepený izolovaný styk tv. UIC60 délky asymetrický pravý</t>
  </si>
  <si>
    <t>-1552895457</t>
  </si>
  <si>
    <t>Poznámka k položce:
Předpoklad 1 ks LIS lpravý nebo levý výdélky 7 m ( delší podle m)</t>
  </si>
  <si>
    <t>5957119000</t>
  </si>
  <si>
    <t>Lepený izolovaný styk tv. UIC60 s tepelně zpracovanou hlavou délky 3,40 m</t>
  </si>
  <si>
    <t>459544027</t>
  </si>
  <si>
    <t>5957119005</t>
  </si>
  <si>
    <t>Lepený izolovaný styk tv. UIC60 s tepelně zpracovanou hlavou délky 3,50 m</t>
  </si>
  <si>
    <t>-1935784553</t>
  </si>
  <si>
    <t>5957119010</t>
  </si>
  <si>
    <t>Lepený izolovaný styk tv. UIC60 s tepelně zpracovanou hlavou délky 3,60 m</t>
  </si>
  <si>
    <t>1268619054</t>
  </si>
  <si>
    <t>5957119020</t>
  </si>
  <si>
    <t>Lepený izolovaný styk tv. UIC60 s tepelně zpracovanou hlavou délky 3,80 m</t>
  </si>
  <si>
    <t>-778158313</t>
  </si>
  <si>
    <t>5957119030</t>
  </si>
  <si>
    <t>Lepený izolovaný styk tv. UIC60 s tepelně zpracovanou hlavou délky 4,00 m</t>
  </si>
  <si>
    <t>1423305860</t>
  </si>
  <si>
    <t>5957119040</t>
  </si>
  <si>
    <t>Lepený izolovaný styk tv. UIC60 s tepelně zpracovanou hlavou délky 4,20 m</t>
  </si>
  <si>
    <t>-128683646</t>
  </si>
  <si>
    <t>5957119060</t>
  </si>
  <si>
    <t>Lepený izolovaný styk tv. UIC60 s tepelně zpracovanou hlavou délky 4,60 m</t>
  </si>
  <si>
    <t>578346610</t>
  </si>
  <si>
    <t>5957119050</t>
  </si>
  <si>
    <t>Lepený izolovaný styk tv. UIC60 s tepelně zpracovanou hlavou délky 4,40 m</t>
  </si>
  <si>
    <t>-1787648973</t>
  </si>
  <si>
    <t>5957119055</t>
  </si>
  <si>
    <t>Lepený izolovaný styk tv. UIC60 s tepelně zpracovanou hlavou délky 4,50 m</t>
  </si>
  <si>
    <t>-1418292114</t>
  </si>
  <si>
    <t>5957119070</t>
  </si>
  <si>
    <t>Lepený izolovaný styk tv. UIC60 s tepelně zpracovanou hlavou délky 4,80 m</t>
  </si>
  <si>
    <t>1996173463</t>
  </si>
  <si>
    <t>5957119080</t>
  </si>
  <si>
    <t>Lepený izolovaný styk tv. UIC60 s tepelně zpracovanou hlavou délky 5,00 m</t>
  </si>
  <si>
    <t>-1789790004</t>
  </si>
  <si>
    <t>5957119085</t>
  </si>
  <si>
    <t>Lepený izolovaný styk tv. UIC60 s tepelně zpracovanou hlavou délky asymetrický pravý</t>
  </si>
  <si>
    <t>1838841226</t>
  </si>
  <si>
    <t>5957122005</t>
  </si>
  <si>
    <t>Lepený izolovaný styk tv. UIC60 z kolejnic vyšší jakosti délky 3,50 m</t>
  </si>
  <si>
    <t>-1482632471</t>
  </si>
  <si>
    <t>5957122020</t>
  </si>
  <si>
    <t>Lepený izolovaný styk tv. UIC60 z kolejnic vyšší jakosti délky 3,80 m</t>
  </si>
  <si>
    <t>-1579416218</t>
  </si>
  <si>
    <t>5957122030</t>
  </si>
  <si>
    <t>Lepený izolovaný styk tv. UIC60 z kolejnic vyšší jakosti délky 4,00 m</t>
  </si>
  <si>
    <t>1154312233</t>
  </si>
  <si>
    <t>5957122040</t>
  </si>
  <si>
    <t>Lepený izolovaný styk tv. UIC60 z kolejnic vyšší jakosti délky 4,20 m</t>
  </si>
  <si>
    <t>-2118593967</t>
  </si>
  <si>
    <t>5957122050</t>
  </si>
  <si>
    <t>Lepený izolovaný styk tv. UIC60 z kolejnic vyšší jakosti délky 4,40 m</t>
  </si>
  <si>
    <t>-1234050785</t>
  </si>
  <si>
    <t>5957122055</t>
  </si>
  <si>
    <t>Lepený izolovaný styk tv. UIC60 z kolejnic vyšší jakosti délky 4,50 m</t>
  </si>
  <si>
    <t>1347786571</t>
  </si>
  <si>
    <t>5957122060</t>
  </si>
  <si>
    <t>Lepený izolovaný styk tv. UIC60 z kolejnic vyšší jakosti délky 4,60 m</t>
  </si>
  <si>
    <t>-841525876</t>
  </si>
  <si>
    <t>5957122070</t>
  </si>
  <si>
    <t>Lepený izolovaný styk tv. UIC60 z kolejnic vyšší jakosti délky 4,80 m</t>
  </si>
  <si>
    <t>-893236159</t>
  </si>
  <si>
    <t>5957122080</t>
  </si>
  <si>
    <t>Lepený izolovaný styk tv. UIC60 z kolejnic vyšší jakosti délky 5,00 m</t>
  </si>
  <si>
    <t>675561965</t>
  </si>
  <si>
    <t>5957122085</t>
  </si>
  <si>
    <t>Lepený izolovaný styk tv. UIC60 z kolejnic vyšší jakosti délky asymetrický pravý</t>
  </si>
  <si>
    <t>-1809267270</t>
  </si>
  <si>
    <t>5957125000</t>
  </si>
  <si>
    <t>Lepený izolovaný styk tv. R65 délky 3,40 m</t>
  </si>
  <si>
    <t>1601901661</t>
  </si>
  <si>
    <t>51</t>
  </si>
  <si>
    <t>5957125003</t>
  </si>
  <si>
    <t>Lepený izolovaný styk tv. R65 délky 3,56 m</t>
  </si>
  <si>
    <t>-1616441980</t>
  </si>
  <si>
    <t>52</t>
  </si>
  <si>
    <t>5957125005</t>
  </si>
  <si>
    <t>Lepený izolovaný styk tv. R65 délky 3,50 m</t>
  </si>
  <si>
    <t>-1263062206</t>
  </si>
  <si>
    <t>53</t>
  </si>
  <si>
    <t>5957125010</t>
  </si>
  <si>
    <t>Lepený izolovaný styk tv. R65 délky 3,60 m</t>
  </si>
  <si>
    <t>-1258985443</t>
  </si>
  <si>
    <t>54</t>
  </si>
  <si>
    <t>5957125020</t>
  </si>
  <si>
    <t>Lepený izolovaný styk tv. R65 délky 3,80 m</t>
  </si>
  <si>
    <t>1247843969</t>
  </si>
  <si>
    <t>55</t>
  </si>
  <si>
    <t>5957125030</t>
  </si>
  <si>
    <t>Lepený izolovaný styk tv. R65 délky 4,00 m</t>
  </si>
  <si>
    <t>-561673742</t>
  </si>
  <si>
    <t>56</t>
  </si>
  <si>
    <t>5957125040</t>
  </si>
  <si>
    <t>Lepený izolovaný styk tv. R65 délky 4,20 m</t>
  </si>
  <si>
    <t>-116511079</t>
  </si>
  <si>
    <t>57</t>
  </si>
  <si>
    <t>5957125050</t>
  </si>
  <si>
    <t>Lepený izolovaný styk tv. R65 délky 4,40 m</t>
  </si>
  <si>
    <t>-364326755</t>
  </si>
  <si>
    <t>58</t>
  </si>
  <si>
    <t>5957125055</t>
  </si>
  <si>
    <t>Lepený izolovaný styk tv. R65 délky 4,50 m</t>
  </si>
  <si>
    <t>-1363024957</t>
  </si>
  <si>
    <t>59</t>
  </si>
  <si>
    <t>5957125060</t>
  </si>
  <si>
    <t>Lepený izolovaný styk tv. R65 délky 4,60 m</t>
  </si>
  <si>
    <t>1465275013</t>
  </si>
  <si>
    <t>60</t>
  </si>
  <si>
    <t>5957125070</t>
  </si>
  <si>
    <t>Lepený izolovaný styk tv. R65 délky 4,80 m</t>
  </si>
  <si>
    <t>-695293542</t>
  </si>
  <si>
    <t>61</t>
  </si>
  <si>
    <t>5957125080</t>
  </si>
  <si>
    <t>Lepený izolovaný styk tv. R65 délky 5,00 m</t>
  </si>
  <si>
    <t>-72927982</t>
  </si>
  <si>
    <t>62</t>
  </si>
  <si>
    <t>5957125085</t>
  </si>
  <si>
    <t>Lepený izolovaný styk tv. R65 délky asymetrický pravý</t>
  </si>
  <si>
    <t>414882489</t>
  </si>
  <si>
    <t>63</t>
  </si>
  <si>
    <t>5957128000</t>
  </si>
  <si>
    <t>Lepený izolovaný styk tv. R65 s tepelně zpracovanou hlavou délky 3,40 m</t>
  </si>
  <si>
    <t>-1511150520</t>
  </si>
  <si>
    <t>64</t>
  </si>
  <si>
    <t>5957128005</t>
  </si>
  <si>
    <t>Lepený izolovaný styk tv. R65 s tepelně zpracovanou hlavou délky 3,50 m</t>
  </si>
  <si>
    <t>1544827778</t>
  </si>
  <si>
    <t>65</t>
  </si>
  <si>
    <t>5957128007</t>
  </si>
  <si>
    <t>Lepený izolovaný styk tv. R65 s tepelně zpracovanou hlavou délky 3,56 m</t>
  </si>
  <si>
    <t>435063092</t>
  </si>
  <si>
    <t>66</t>
  </si>
  <si>
    <t>5957128010</t>
  </si>
  <si>
    <t>Lepený izolovaný styk tv. R65 s tepelně zpracovanou hlavou délky 3,60 m</t>
  </si>
  <si>
    <t>-907195323</t>
  </si>
  <si>
    <t>67</t>
  </si>
  <si>
    <t>5957128020</t>
  </si>
  <si>
    <t>Lepený izolovaný styk tv. R65 s tepelně zpracovanou hlavou délky 3,80 m</t>
  </si>
  <si>
    <t>1028887853</t>
  </si>
  <si>
    <t>68</t>
  </si>
  <si>
    <t>5957128030</t>
  </si>
  <si>
    <t>Lepený izolovaný styk tv. R65 s tepelně zpracovanou hlavou délky 4,00 m</t>
  </si>
  <si>
    <t>-646555603</t>
  </si>
  <si>
    <t>69</t>
  </si>
  <si>
    <t>5957128040</t>
  </si>
  <si>
    <t>Lepený izolovaný styk tv. R65 s tepelně zpracovanou hlavou délky 4,20 m</t>
  </si>
  <si>
    <t>607134787</t>
  </si>
  <si>
    <t>70</t>
  </si>
  <si>
    <t>5957128050</t>
  </si>
  <si>
    <t>Lepený izolovaný styk tv. R65 s tepelně zpracovanou hlavou délky 4,40 m</t>
  </si>
  <si>
    <t>189986988</t>
  </si>
  <si>
    <t>71</t>
  </si>
  <si>
    <t>5957128055</t>
  </si>
  <si>
    <t>Lepený izolovaný styk tv. R65 s tepelně zpracovanou hlavou délky 4,50 m</t>
  </si>
  <si>
    <t>-1617370819</t>
  </si>
  <si>
    <t>72</t>
  </si>
  <si>
    <t>5957128060</t>
  </si>
  <si>
    <t>Lepený izolovaný styk tv. R65 s tepelně zpracovanou hlavou délky 4,60 m</t>
  </si>
  <si>
    <t>-707342563</t>
  </si>
  <si>
    <t>73</t>
  </si>
  <si>
    <t>5957128070</t>
  </si>
  <si>
    <t>Lepený izolovaný styk tv. R65 s tepelně zpracovanou hlavou délky 4,80 m</t>
  </si>
  <si>
    <t>-1752657597</t>
  </si>
  <si>
    <t>74</t>
  </si>
  <si>
    <t>5957128080</t>
  </si>
  <si>
    <t>Lepený izolovaný styk tv. R65 s tepelně zpracovanou hlavou délky 5,00 m</t>
  </si>
  <si>
    <t>316948649</t>
  </si>
  <si>
    <t>75</t>
  </si>
  <si>
    <t>5957128090</t>
  </si>
  <si>
    <t>Lepený izolovaný styk tv. R65 s tepelně zpracovanou hlavou délky asymetrické pravé</t>
  </si>
  <si>
    <t>1107351856</t>
  </si>
  <si>
    <t>76</t>
  </si>
  <si>
    <t>5957131000</t>
  </si>
  <si>
    <t>Lepený izolovaný styk tv. S49 délky 3,40 m</t>
  </si>
  <si>
    <t>668183346</t>
  </si>
  <si>
    <t>77</t>
  </si>
  <si>
    <t>5957131005</t>
  </si>
  <si>
    <t>Lepený izolovaný styk tv. S49 délky 3,50 m</t>
  </si>
  <si>
    <t>-1851904155</t>
  </si>
  <si>
    <t>78</t>
  </si>
  <si>
    <t>5957131007</t>
  </si>
  <si>
    <t>Lepený izolovaný styk tv. S49 délky 3,56 m</t>
  </si>
  <si>
    <t>-1818517107</t>
  </si>
  <si>
    <t>79</t>
  </si>
  <si>
    <t>5957131010</t>
  </si>
  <si>
    <t>Lepený izolovaný styk tv. S49 délky 3,60 m</t>
  </si>
  <si>
    <t>-588227230</t>
  </si>
  <si>
    <t>80</t>
  </si>
  <si>
    <t>5957131020</t>
  </si>
  <si>
    <t>Lepený izolovaný styk tv. S49 délky 3,80 m</t>
  </si>
  <si>
    <t>1408633994</t>
  </si>
  <si>
    <t>81</t>
  </si>
  <si>
    <t>5957131030</t>
  </si>
  <si>
    <t>Lepený izolovaný styk tv. S49 délky 4,00 m</t>
  </si>
  <si>
    <t>-1400828965</t>
  </si>
  <si>
    <t>82</t>
  </si>
  <si>
    <t>5957131040</t>
  </si>
  <si>
    <t>Lepený izolovaný styk tv. S49 délky 4,20 m</t>
  </si>
  <si>
    <t>736039868</t>
  </si>
  <si>
    <t>83</t>
  </si>
  <si>
    <t>5957131050</t>
  </si>
  <si>
    <t>Lepený izolovaný styk tv. S49 délky 4,40 m</t>
  </si>
  <si>
    <t>1045652898</t>
  </si>
  <si>
    <t>84</t>
  </si>
  <si>
    <t>5957131060</t>
  </si>
  <si>
    <t>Lepený izolovaný styk tv. S49 délky 4,60 m</t>
  </si>
  <si>
    <t>-980237154</t>
  </si>
  <si>
    <t>85</t>
  </si>
  <si>
    <t>5957131080</t>
  </si>
  <si>
    <t>Lepený izolovaný styk tv. S49 délky 5,00 m</t>
  </si>
  <si>
    <t>-557680701</t>
  </si>
  <si>
    <t>86</t>
  </si>
  <si>
    <t>5957131081</t>
  </si>
  <si>
    <t>Lepený izolovaný styk tv. S49 délky 5,30 m</t>
  </si>
  <si>
    <t>-1556292331</t>
  </si>
  <si>
    <t>87</t>
  </si>
  <si>
    <t>5957131082</t>
  </si>
  <si>
    <t>Lepený izolovaný styk tv. S49 délky 5,50 m</t>
  </si>
  <si>
    <t>-29359909</t>
  </si>
  <si>
    <t>88</t>
  </si>
  <si>
    <t>5957131083</t>
  </si>
  <si>
    <t>Lepený izolovaný styk tv. S49 délky 5,80 m</t>
  </si>
  <si>
    <t>-506091692</t>
  </si>
  <si>
    <t>89</t>
  </si>
  <si>
    <t>5957131084</t>
  </si>
  <si>
    <t>Lepený izolovaný styk tv. S49 délky 6,0 m</t>
  </si>
  <si>
    <t>-1138188857</t>
  </si>
  <si>
    <t>90</t>
  </si>
  <si>
    <t>5957131086</t>
  </si>
  <si>
    <t>Lepený izolovaný styk tv. S49 délky 6,30 m</t>
  </si>
  <si>
    <t>1364504830</t>
  </si>
  <si>
    <t>91</t>
  </si>
  <si>
    <t>5957131087</t>
  </si>
  <si>
    <t>Lepený izolovaný styk tv. S49 délky 6,50 m</t>
  </si>
  <si>
    <t>-2041595067</t>
  </si>
  <si>
    <t>92</t>
  </si>
  <si>
    <t>5957131090</t>
  </si>
  <si>
    <t>Lepený izolovaný styk tv. S49 délky asymetrické pravé</t>
  </si>
  <si>
    <t>595713013</t>
  </si>
  <si>
    <t>93</t>
  </si>
  <si>
    <t>5957134000</t>
  </si>
  <si>
    <t>Lepený izolovaný styk tv. S49 s tepelně zpracovanou hlavou délky 3,40 m</t>
  </si>
  <si>
    <t>79314625</t>
  </si>
  <si>
    <t>94</t>
  </si>
  <si>
    <t>5957134007</t>
  </si>
  <si>
    <t>Lepený izolovaný styk tv. S49 s tepelně zpracovanou hlavou délky 3,56 m</t>
  </si>
  <si>
    <t>-1354614416</t>
  </si>
  <si>
    <t>95</t>
  </si>
  <si>
    <t>5957134010</t>
  </si>
  <si>
    <t>Lepený izolovaný styk tv. S49 s tepelně zpracovanou hlavou délky 3,60 m</t>
  </si>
  <si>
    <t>-196121782</t>
  </si>
  <si>
    <t>96</t>
  </si>
  <si>
    <t>5957134020</t>
  </si>
  <si>
    <t>Lepený izolovaný styk tv. S49 s tepelně zpracovanou hlavou délky 3,80 m</t>
  </si>
  <si>
    <t>-849022718</t>
  </si>
  <si>
    <t>97</t>
  </si>
  <si>
    <t>5957134030</t>
  </si>
  <si>
    <t>Lepený izolovaný styk tv. S49 s tepelně zpracovanou hlavou délky 4,00 m</t>
  </si>
  <si>
    <t>2098046508</t>
  </si>
  <si>
    <t>98</t>
  </si>
  <si>
    <t>5957134040</t>
  </si>
  <si>
    <t>Lepený izolovaný styk tv. S49 s tepelně zpracovanou hlavou délky 4,20 m</t>
  </si>
  <si>
    <t>-220350640</t>
  </si>
  <si>
    <t>99</t>
  </si>
  <si>
    <t>5957134050</t>
  </si>
  <si>
    <t>Lepený izolovaný styk tv. S49 s tepelně zpracovanou hlavou délky 4,40 m</t>
  </si>
  <si>
    <t>1224880552</t>
  </si>
  <si>
    <t>100</t>
  </si>
  <si>
    <t>5957134060</t>
  </si>
  <si>
    <t>Lepený izolovaný styk tv. S49 s tepelně zpracovanou hlavou délky 4,60 m</t>
  </si>
  <si>
    <t>-2038719489</t>
  </si>
  <si>
    <t>101</t>
  </si>
  <si>
    <t>5957134070</t>
  </si>
  <si>
    <t>Lepený izolovaný styk tv. S49 s tepelně zpracovanou hlavou délky 4,80 m</t>
  </si>
  <si>
    <t>186181922</t>
  </si>
  <si>
    <t>102</t>
  </si>
  <si>
    <t>5957134080</t>
  </si>
  <si>
    <t>Lepený izolovaný styk tv. S49 s tepelně zpracovanou hlavou délky 5,00 m</t>
  </si>
  <si>
    <t>174388016</t>
  </si>
  <si>
    <t>103</t>
  </si>
  <si>
    <t>5957134081</t>
  </si>
  <si>
    <t>Lepený izolovaný styk tv. S49 s tepelně zpracovanou hlavou délky 5,30 m</t>
  </si>
  <si>
    <t>-2072150129</t>
  </si>
  <si>
    <t>104</t>
  </si>
  <si>
    <t>5957134082</t>
  </si>
  <si>
    <t>Lepený izolovaný styk tv. S49 s tepelně zpracovanou hlavou délky 5,50 m</t>
  </si>
  <si>
    <t>-1609517277</t>
  </si>
  <si>
    <t>105</t>
  </si>
  <si>
    <t>5957134083</t>
  </si>
  <si>
    <t>Lepený izolovaný styk tv. S49 s tepelně zpracovanou hlavou délky 5,80 m</t>
  </si>
  <si>
    <t>-214770023</t>
  </si>
  <si>
    <t>106</t>
  </si>
  <si>
    <t>5957134084</t>
  </si>
  <si>
    <t>Lepený izolovaný styk tv. S49 s tepelně zpracovanou hlavou délky 6,00 m</t>
  </si>
  <si>
    <t>-630925066</t>
  </si>
  <si>
    <t>107</t>
  </si>
  <si>
    <t>5957134086</t>
  </si>
  <si>
    <t>Lepený izolovaný styk tv. S49 s tepelně zpracovanou hlavou délky 6,30 m</t>
  </si>
  <si>
    <t>-2145247208</t>
  </si>
  <si>
    <t>108</t>
  </si>
  <si>
    <t>5957134087</t>
  </si>
  <si>
    <t>Lepený izolovaný styk tv. S49 s tepelně zpracovanou hlavou délky 6,50 m</t>
  </si>
  <si>
    <t>1596184300</t>
  </si>
  <si>
    <t>109</t>
  </si>
  <si>
    <t>5957134090</t>
  </si>
  <si>
    <t>Lepený izolovaný styk tv. S49 s tepelně zpracovanou hlavou délky asymetrický pravý</t>
  </si>
  <si>
    <t>662464787</t>
  </si>
  <si>
    <t>110</t>
  </si>
  <si>
    <t>5957137000</t>
  </si>
  <si>
    <t>Lepený izolovaný styk tv. S49 z kolejnic vyšší jakosti délky 3,40 m</t>
  </si>
  <si>
    <t>-1632577915</t>
  </si>
  <si>
    <t>111</t>
  </si>
  <si>
    <t>5957137005</t>
  </si>
  <si>
    <t>Lepený izolovaný styk tv. S49 z kolejnic vyšší jakosti délky 3,50 m</t>
  </si>
  <si>
    <t>1864613753</t>
  </si>
  <si>
    <t>112</t>
  </si>
  <si>
    <t>5957137010</t>
  </si>
  <si>
    <t>Lepený izolovaný styk tv. S49 z kolejnic vyšší jakosti délky 3,60 m</t>
  </si>
  <si>
    <t>-1028207504</t>
  </si>
  <si>
    <t>113</t>
  </si>
  <si>
    <t>5957137020</t>
  </si>
  <si>
    <t>Lepený izolovaný styk tv. S49 z kolejnic vyšší jakosti délky 3,80 m</t>
  </si>
  <si>
    <t>1086301290</t>
  </si>
  <si>
    <t>114</t>
  </si>
  <si>
    <t>5957137030</t>
  </si>
  <si>
    <t>Lepený izolovaný styk tv. S49 z kolejnic vyšší jakosti délky 4,00 m</t>
  </si>
  <si>
    <t>-1376390674</t>
  </si>
  <si>
    <t>115</t>
  </si>
  <si>
    <t>5957137040</t>
  </si>
  <si>
    <t>Lepený izolovaný styk tv. S49 z kolejnic vyšší jakosti délky 4,20 m</t>
  </si>
  <si>
    <t>1100274058</t>
  </si>
  <si>
    <t>116</t>
  </si>
  <si>
    <t>5957137050</t>
  </si>
  <si>
    <t>Lepený izolovaný styk tv. S49 z kolejnic vyšší jakosti délky 4,40 m</t>
  </si>
  <si>
    <t>-1420907974</t>
  </si>
  <si>
    <t>117</t>
  </si>
  <si>
    <t>5957137060</t>
  </si>
  <si>
    <t>Lepený izolovaný styk tv. S49 z kolejnic vyšší jakosti délky 4,60 m</t>
  </si>
  <si>
    <t>2115944325</t>
  </si>
  <si>
    <t>118</t>
  </si>
  <si>
    <t>5957137070</t>
  </si>
  <si>
    <t>Lepený izolovaný styk tv. S49 z kolejnic vyšší jakosti délky 4,80 m</t>
  </si>
  <si>
    <t>1284774404</t>
  </si>
  <si>
    <t>119</t>
  </si>
  <si>
    <t>5957137080</t>
  </si>
  <si>
    <t>Lepený izolovaný styk tv. S49 z kolejnic vyšší jakosti délky 5,00 m</t>
  </si>
  <si>
    <t>-567885311</t>
  </si>
  <si>
    <t>120</t>
  </si>
  <si>
    <t>5957137090</t>
  </si>
  <si>
    <t>Lepený izolovaný styk tv. S49 z kolejnic vyšší jakosti délky asymetrický pravý</t>
  </si>
  <si>
    <t>-1155399109</t>
  </si>
  <si>
    <t>O2 - Vedlejší rozpočtové náklady</t>
  </si>
  <si>
    <t>Č21 - VRN</t>
  </si>
  <si>
    <t>VRN - Vedlejší rozpočtové náklady</t>
  </si>
  <si>
    <t>011101001</t>
  </si>
  <si>
    <t>Finanční náklady pojistné</t>
  </si>
  <si>
    <t>%</t>
  </si>
  <si>
    <t>-760003657</t>
  </si>
  <si>
    <t>021311001</t>
  </si>
  <si>
    <t>Průzkumné práce pro opravy Měření kolejnicových profilů samostatná diagnostika příčných profilů kolejnic, součástí výhybek a speciálních zařízení</t>
  </si>
  <si>
    <t>15919707</t>
  </si>
  <si>
    <t>Průzkumné práce pro opravy Měření kolejnicových profilů samostatná diagnostika příčných profilů kolejnic, součástí výhybek a speciálních zařízení - V ceně jsou započteny náklady na sejmutí příčného řezu profiloměrem s digitálním záznamem, pořízení fotodokumentace, vložení dat do sběrné aplikace. V ceně nejsou započteny náklady na pořízení záznamu podélného profilu kolejnice. V cenách odvětví TH - Reprofilace výhybek 5910070010 - 5910080920 je již cena diagnostiky zahrnuta.</t>
  </si>
  <si>
    <t>Poznámka k souboru cen:
V ceně jsou započteny náklady na sejmutí příčného řezu profiloměrem s digitálním záznamem, pořízení fotodokumentace, vložení dat do sběrné aplikace. V ceně nejsou započteny náklady na pořízení záznamu podélného profilu kolejnice. V cenách odvětví TH - Reprofilace výhybek 5910070010 - 5910080920 je již cena diagnostiky zahrnuta.</t>
  </si>
  <si>
    <t>Poznámka k položce:
Dalšími doklady o rozsahu provedeného broušení u výhybek zařazených do
cyklu 1 a 2 (1× za rok a 1× za 2 roky) 
a u výhybek v ostatních cyklech s rychlostí pojíždění větší než 120 km/h 
jsou 
- fotografie broušené součásti ve formátu JPG v kvalitě min. 300 dpi a velikosti cca 2 MB
- zpracované grafické a datové výstupy sejmutých příčných řezů/profilů broušených součástí výhybky před a po
provedeném broušení digitálním profiloměrem.</t>
  </si>
  <si>
    <t>024101001</t>
  </si>
  <si>
    <t>Inženýrská činnost střežení pracovní skupiny zaměstnanců</t>
  </si>
  <si>
    <t>-1247338926</t>
  </si>
  <si>
    <t>Poznámka k položce:
Po předchozí dohodě se zadavatelem v případech požadovaných předpisem SŽ Bp1</t>
  </si>
  <si>
    <t>024101401</t>
  </si>
  <si>
    <t>Inženýrská činnost koordinační a kompletační činnost</t>
  </si>
  <si>
    <t>-1770633885</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</si>
  <si>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</si>
  <si>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</si>
  <si>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158401664</t>
  </si>
  <si>
    <t>Poznámka k položce:
Po předchozí dohodě se zadavatelem v případech, kdy je nutné vybudovat zařízení staveniště.
Zhotovitel doloží náklady prokazatelnými doklady pro fakturaci.</t>
  </si>
  <si>
    <t>031111041</t>
  </si>
  <si>
    <t>Zařízení a vybavení staveniště osvětlení pracoviště</t>
  </si>
  <si>
    <t>640899303</t>
  </si>
  <si>
    <t>032102001</t>
  </si>
  <si>
    <t>Územní vlivy mráz pod -10°C</t>
  </si>
  <si>
    <t>1466755821</t>
  </si>
  <si>
    <t>Poznámka k položce:
Po předchozí dohodě se zadavatelem s ohledem na technologická omezení.
Nutné doložit, že práce byly prováděny za teloty menší než 10°C</t>
  </si>
  <si>
    <t>033121001</t>
  </si>
  <si>
    <t>Provozní vlivy Rušení prací železničním provozem širá trať nebo dopravny s kolejovým rozvětvením s počtem vlaků za směnu 8,5 hod. do 25</t>
  </si>
  <si>
    <t>-574460681</t>
  </si>
  <si>
    <t>Poznámka k položce:
Po předchozí dohodě se zadavatelem při provádění prací v provozované koleji.</t>
  </si>
  <si>
    <t>034111001</t>
  </si>
  <si>
    <t>Další náklady na pracovníky Zákonné příplatky ke mzdě za práci o sobotách, nedělích a státem uznaných svátcích</t>
  </si>
  <si>
    <t>Kč/hod</t>
  </si>
  <si>
    <t>-1883587421</t>
  </si>
  <si>
    <t>Poznámka k položce:
Po předchozí dohodě se zadavatelem v případě, že práce z provozních důvodu nelze provádět v pracovní dny.</t>
  </si>
  <si>
    <t>034111011</t>
  </si>
  <si>
    <t>Další náklady na pracovníky Zákonné příplatky ke mzdě za práci v noci</t>
  </si>
  <si>
    <t>-519451079</t>
  </si>
  <si>
    <t>Poznámka k položce:
Po předchozí dohodě se zadavatelem v případě, že práce z provozních důvodu nelze provádět v denní době.</t>
  </si>
  <si>
    <t>Č22 - Mimostaveništní doprava materiálu zadavatele</t>
  </si>
  <si>
    <t>OST - Ostatní</t>
  </si>
  <si>
    <t>OST</t>
  </si>
  <si>
    <t>Ostatní</t>
  </si>
  <si>
    <t>9901000100</t>
  </si>
  <si>
    <t>Doprava obousměrná (např. dodávek z vlastních zásob zhotovitele nebo objednatele nebo výzisku) mechanizací o nosnosti do 3,5 t elektrosoučástek, montážního materiálu, kameniva, písku, dlažebních kostek, suti, atd. do 10 km</t>
  </si>
  <si>
    <t>512</t>
  </si>
  <si>
    <t>804039399</t>
  </si>
  <si>
    <t>Doprava obousměrná (např. dodávek z vlastních zásob zhotovitele nebo objednatele nebo výzisku) mechanizací o nosnosti do 3,5 t elektrosoučástek, montážního materiálu, kameniva, písku, dlažebních kostek, suti,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</si>
  <si>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</si>
  <si>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9901000200</t>
  </si>
  <si>
    <t>Doprava obousměrná (např. dodávek z vlastních zásob zhotovitele nebo objednatele nebo výzisku) mechanizací o nosnosti do 3,5 t elektrosoučástek, montážního materiálu, kameniva, písku, dlažebních kostek, suti, atd. do 20 km</t>
  </si>
  <si>
    <t>-242360354</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</si>
  <si>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</si>
  <si>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9901000300</t>
  </si>
  <si>
    <t>Doprava obousměrná (např. dodávek z vlastních zásob zhotovitele nebo objednatele nebo výzisku) mechanizací o nosnosti do 3,5 t elektrosoučástek, montážního materiálu, kameniva, písku, dlažebních kostek, suti, atd. do 30 km</t>
  </si>
  <si>
    <t>1932277013</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</si>
  <si>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</si>
  <si>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9901000400</t>
  </si>
  <si>
    <t>Doprava obousměrná (např. dodávek z vlastních zásob zhotovitele nebo objednatele nebo výzisku) mechanizací o nosnosti do 3,5 t elektrosoučástek, montážního materiálu, kameniva, písku, dlažebních kostek, suti, atd. do 40 km</t>
  </si>
  <si>
    <t>1294691578</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</si>
  <si>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</si>
  <si>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9901000500</t>
  </si>
  <si>
    <t>Doprava obousměrná (např. dodávek z vlastních zásob zhotovitele nebo objednatele nebo výzisku) mechanizací o nosnosti do 3,5 t elektrosoučástek, montážního materiálu, kameniva, písku, dlažebních kostek, suti, atd. do 60 km</t>
  </si>
  <si>
    <t>-241536458</t>
  </si>
  <si>
    <t>Doprava obousměrná (např. dodávek z vlastních zásob zhotovitele nebo objednatele nebo výzisku) mechanizací o nosnosti do 3,5 t elektrosoučástek, montážního materiálu, kameniva, písku, dlažebních kostek, suti,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</si>
  <si>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9901000600</t>
  </si>
  <si>
    <t>Doprava obousměrná (např. dodávek z vlastních zásob zhotovitele nebo objednatele nebo výzisku) mechanizací o nosnosti do 3,5 t elektrosoučástek, montážního materiálu, kameniva, písku, dlažebních kostek, suti, atd. do 80 km</t>
  </si>
  <si>
    <t>1149806700</t>
  </si>
  <si>
    <t>Doprava obousměrná (např. dodávek z vlastních zásob zhotovitele nebo objednatele nebo výzisku) mechanizací o nosnosti do 3,5 t elektrosoučástek, montážního materiálu, kameniva, písku, dlažebních kostek, suti,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</si>
  <si>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9901000700</t>
  </si>
  <si>
    <t>Doprava obousměrná (např. dodávek z vlastních zásob zhotovitele nebo objednatele nebo výzisku) mechanizací o nosnosti do 3,5 t elektrosoučástek, montážního materiálu, kameniva, písku, dlažebních kostek, suti, atd. do 100 km</t>
  </si>
  <si>
    <t>-2007941054</t>
  </si>
  <si>
    <t>Doprava obousměrná (např. dodávek z vlastních zásob zhotovitele nebo objednatele nebo výzisku) mechanizací o nosnosti do 3,5 t elektrosoučástek, montážního materiálu, kameniva, písku, dlažebních kostek, suti,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</si>
  <si>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9901000800</t>
  </si>
  <si>
    <t>Doprava obousměrná (např. dodávek z vlastních zásob zhotovitele nebo objednatele nebo výzisku) mechanizací o nosnosti do 3,5 t elektrosoučástek, montážního materiálu, kameniva, písku, dlažebních kostek, suti, atd. do 150 km</t>
  </si>
  <si>
    <t>-154009704</t>
  </si>
  <si>
    <t>Doprava obousměrná (např. dodávek z vlastních zásob zhotovitele nebo objednatele nebo výzisku) mechanizací o nosnosti do 3,5 t elektrosoučástek, montážního materiálu, kameniva, písku, dlažebních kostek, suti,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</si>
  <si>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9901000900</t>
  </si>
  <si>
    <t>Doprava obousměrná (např. dodávek z vlastních zásob zhotovitele nebo objednatele nebo výzisku) mechanizací o nosnosti do 3,5 t elektrosoučástek, montážního materiálu, kameniva, písku, dlažebních kostek, suti, atd. do 200 km</t>
  </si>
  <si>
    <t>1618076431</t>
  </si>
  <si>
    <t>Doprava obousměrná (např. dodávek z vlastních zásob zhotovitele nebo objednatele nebo výzisku) mechanizací o nosnosti do 3,5 t elektrosoučástek, montážního materiálu, kameniva, písku, dlažebních kostek, suti, atd. do 200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</si>
  <si>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9901001000</t>
  </si>
  <si>
    <t>Doprava obousměrná (např. dodávek z vlastních zásob zhotovitele nebo objednatele nebo výzisku) mechanizací o nosnosti do 3,5 t elektrosoučástek, montážního materiálu, kameniva, písku, dlažebních kostek, suti, atd. do 250 km</t>
  </si>
  <si>
    <t>-1281866026</t>
  </si>
  <si>
    <t>Doprava obousměrná (např. dodávek z vlastních zásob zhotovitele nebo objednatele nebo výzisku) mechanizací o nosnosti do 3,5 t elektrosoučástek, montážního materiálu, kameniva, písku, dlažebních kostek, suti, atd. do 250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</si>
  <si>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9901001100</t>
  </si>
  <si>
    <t>Doprava obousměrná (např. dodávek z vlastních zásob zhotovitele nebo objednatele nebo výzisku) mechanizací o nosnosti do 3,5 t elektrosoučástek, montážního materiálu, kameniva, písku, dlažebních kostek, suti, atd. do 300 km</t>
  </si>
  <si>
    <t>-1517352640</t>
  </si>
  <si>
    <t>Doprava obousměrná (např. dodávek z vlastních zásob zhotovitele nebo objednatele nebo výzisku) mechanizací o nosnosti do 3,5 t elektrosoučástek, montážního materiálu, kameniva, písku, dlažebních kostek, suti, atd. do 300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</si>
  <si>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9901001200</t>
  </si>
  <si>
    <t>Doprava obousměrná (např. dodávek z vlastních zásob zhotovitele nebo objednatele nebo výzisku) mechanizací o nosnosti do 3,5 t elektrosoučástek, montážního materiálu, kameniva, písku, dlažebních kostek, suti, atd. do 350 km</t>
  </si>
  <si>
    <t>-1710946745</t>
  </si>
  <si>
    <t>Doprava obousměrná (např. dodávek z vlastních zásob zhotovitele nebo objednatele nebo výzisku) mechanizací o nosnosti do 3,5 t elektrosoučástek, montážního materiálu, kameniva, písku, dlažebních kostek, suti,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</si>
  <si>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9901009100</t>
  </si>
  <si>
    <t>Doprava obousměrná (např. dodávek z vlastních zásob zhotovitele nebo objednatele nebo výzisku) mechanizací o nosnosti do 3,5 t elektrosoučástek, montážního materiálu, kameniva, písku, dlažebních kostek, suti, atd. příplatek za každý další 1 km</t>
  </si>
  <si>
    <t>-602759623</t>
  </si>
  <si>
    <t>Doprava obousměrná (např. dodávek z vlastních zásob zhotovitele nebo objednatele nebo výzisku) mechanizací o nosnosti do 3,5 t elektrosoučástek, montážního materiálu, kameniva, písku, dlažebních kostek, suti,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</si>
  <si>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9902100100</t>
  </si>
  <si>
    <t>Doprava obousměrná (např. dodávek z vlastních zásob zhotovitele nebo objednatele nebo výzisku) mechanizací o nosnosti přes 3,5 t sypanin (kameniva, písku, suti, dlažebních kostek, atd.) do 10 km</t>
  </si>
  <si>
    <t>t</t>
  </si>
  <si>
    <t>1605356862</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</si>
  <si>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</si>
  <si>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9902100200</t>
  </si>
  <si>
    <t>Doprava obousměrná (např. dodávek z vlastních zásob zhotovitele nebo objednatele nebo výzisku) mechanizací o nosnosti přes 3,5 t sypanin (kameniva, písku, suti, dlažebních kostek, atd.) do 20 km</t>
  </si>
  <si>
    <t>-374209132</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</si>
  <si>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</si>
  <si>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9902100300</t>
  </si>
  <si>
    <t>Doprava obousměrná (např. dodávek z vlastních zásob zhotovitele nebo objednatele nebo výzisku) mechanizací o nosnosti přes 3,5 t sypanin (kameniva, písku, suti, dlažebních kostek, atd.) do 30 km</t>
  </si>
  <si>
    <t>-1285396142</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</si>
  <si>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</si>
  <si>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9902100400</t>
  </si>
  <si>
    <t>Doprava obousměrná (např. dodávek z vlastních zásob zhotovitele nebo objednatele nebo výzisku) mechanizací o nosnosti přes 3,5 t sypanin (kameniva, písku, suti, dlažebních kostek, atd.) do 40 km</t>
  </si>
  <si>
    <t>-1255504417</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</si>
  <si>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</si>
  <si>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9902100500</t>
  </si>
  <si>
    <t>Doprava obousměrná (např. dodávek z vlastních zásob zhotovitele nebo objednatele nebo výzisku) mechanizací o nosnosti přes 3,5 t sypanin (kameniva, písku, suti, dlažebních kostek, atd.) do 60 km</t>
  </si>
  <si>
    <t>-339737436</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</si>
  <si>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</si>
  <si>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9902100600</t>
  </si>
  <si>
    <t>Doprava obousměrná (např. dodávek z vlastních zásob zhotovitele nebo objednatele nebo výzisku) mechanizací o nosnosti přes 3,5 t sypanin (kameniva, písku, suti, dlažebních kostek, atd.) do 80 km</t>
  </si>
  <si>
    <t>1589044526</t>
  </si>
  <si>
    <t>Doprava obousměrná (např. dodávek z vlastních zásob zhotovitele nebo objednatele nebo výzisku) mechanizací o nosnosti přes 3,5 t sypanin (kameniva, písku, suti, dlažebních kostek,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</si>
  <si>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9902100700</t>
  </si>
  <si>
    <t>Doprava obousměrná (např. dodávek z vlastních zásob zhotovitele nebo objednatele nebo výzisku) mechanizací o nosnosti přes 3,5 t sypanin (kameniva, písku, suti, dlažebních kostek, atd.) do 100 km</t>
  </si>
  <si>
    <t>43714593</t>
  </si>
  <si>
    <t>Doprava obousměrná (např. dodávek z vlastních zásob zhotovitele nebo objednatele nebo výzisku) mechanizací o nosnosti přes 3,5 t sypanin (kameniva, písku, suti, dlažebních kostek,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</si>
  <si>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</si>
  <si>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</si>
  <si>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-2014603108</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</si>
  <si>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</si>
  <si>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</si>
  <si>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</si>
  <si>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-731056700</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</si>
  <si>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</si>
  <si>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</si>
  <si>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</si>
  <si>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1952793602</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</si>
  <si>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</si>
  <si>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</si>
  <si>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</si>
  <si>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1116514189</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</si>
  <si>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</si>
  <si>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</si>
  <si>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</si>
  <si>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1176316944</t>
  </si>
  <si>
    <t>Doprava obousměrná (např. dodávek z vlastních zásob zhotovitele nebo objednatele nebo výzisku) mechanizací o nosnosti přes 3,5 t objemnějšího kusového materiálu (prefabrikátů, stožárů, výhybek, rozvaděčů, vybouraných hmot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</si>
  <si>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</si>
  <si>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</si>
  <si>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1624361318</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</si>
  <si>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</si>
  <si>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</si>
  <si>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</si>
  <si>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1419257565</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</si>
  <si>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</si>
  <si>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</si>
  <si>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</si>
  <si>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2018237619</t>
  </si>
  <si>
    <t>Doprava obousměrná (např. dodávek z vlastních zásob zhotovitele nebo objednatele nebo výzisku) mechanizací o nosnosti přes 3,5 t objemnějšího kusového materiálu (prefabrikátů, stožárů, výhybek, rozvaděčů, vybouraných hmot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</si>
  <si>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9902200900</t>
  </si>
  <si>
    <t>Doprava obousměrná (např. dodávek z vlastních zásob zhotovitele nebo objednatele nebo výzisku) mechanizací o nosnosti přes 3,5 t objemnějšího kusového materiálu (prefabrikátů, stožárů, výhybek, rozvaděčů, vybouraných hmot atd.) do 200 km</t>
  </si>
  <si>
    <t>1528325663</t>
  </si>
  <si>
    <t>Doprava obousměrná (např. dodávek z vlastních zásob zhotovitele nebo objednatele nebo výzisku) mechanizací o nosnosti přes 3,5 t objemnějšího kusového materiálu (prefabrikátů, stožárů, výhybek, rozvaděčů, vybouraných hmot atd.) do 200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</si>
  <si>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9902201000</t>
  </si>
  <si>
    <t>Doprava obousměrná (např. dodávek z vlastních zásob zhotovitele nebo objednatele nebo výzisku) mechanizací o nosnosti přes 3,5 t objemnějšího kusového materiálu (prefabrikátů, stožárů, výhybek, rozvaděčů, vybouraných hmot atd.) do 250 km</t>
  </si>
  <si>
    <t>1145893977</t>
  </si>
  <si>
    <t>Doprava obousměrná (např. dodávek z vlastních zásob zhotovitele nebo objednatele nebo výzisku) mechanizací o nosnosti přes 3,5 t objemnějšího kusového materiálu (prefabrikátů, stožárů, výhybek, rozvaděčů, vybouraných hmot atd.) do 250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</si>
  <si>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9902201100</t>
  </si>
  <si>
    <t>Doprava obousměrná (např. dodávek z vlastních zásob zhotovitele nebo objednatele nebo výzisku) mechanizací o nosnosti přes 3,5 t objemnějšího kusového materiálu (prefabrikátů, stožárů, výhybek, rozvaděčů, vybouraných hmot atd.) do 300 km</t>
  </si>
  <si>
    <t>2123995974</t>
  </si>
  <si>
    <t>Doprava obousměrná (např. dodávek z vlastních zásob zhotovitele nebo objednatele nebo výzisku) mechanizací o nosnosti přes 3,5 t objemnějšího kusového materiálu (prefabrikátů, stožárů, výhybek, rozvaděčů, vybouraných hmot atd.) do 300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</si>
  <si>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</si>
  <si>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</si>
  <si>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469687509</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</si>
  <si>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</si>
  <si>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</si>
  <si>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</si>
  <si>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-933690046</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</si>
  <si>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</si>
  <si>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9902900100</t>
  </si>
  <si>
    <t>Naložení sypanin, drobného kusového materiálu, suti</t>
  </si>
  <si>
    <t>-613354714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</si>
  <si>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</si>
  <si>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</si>
  <si>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9902900200</t>
  </si>
  <si>
    <t>Naložení objemnějšího kusového materiálu, vybouraných hmot</t>
  </si>
  <si>
    <t>912611133</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</si>
  <si>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</si>
  <si>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9902900300</t>
  </si>
  <si>
    <t>Složení sypanin, drobného kusového materiálu, suti</t>
  </si>
  <si>
    <t>37550697</t>
  </si>
  <si>
    <t>Složení sypanin, drobného kusového materiálu, suti Poznámka: 1. Ceny jsou určeny pro skládání materiálu z vlastních zásob objednatele.</t>
  </si>
  <si>
    <t>Poznámka k souboru cen:
1. Ceny jsou určeny pro skládání materiálu z vlastních zásob objednatele.</t>
  </si>
  <si>
    <t>9902900400</t>
  </si>
  <si>
    <t>Složení objemnějšího kusového materiálu, vybouraných hmot</t>
  </si>
  <si>
    <t>1074379461</t>
  </si>
  <si>
    <t>Složení objemnějšího kusového materiálu, vybouraných hmot Poznámka: 1. Ceny jsou určeny pro skládání materiálu z vlastních zásob objednatele.</t>
  </si>
  <si>
    <t>9903100100</t>
  </si>
  <si>
    <t>Přeprava mechanizace na místo prováděných prací o hmotnosti do 12 t přes 50 do 100 km</t>
  </si>
  <si>
    <t>883893678</t>
  </si>
  <si>
    <t>Přeprava mechanizace na místo prováděných prací o hmotnosti do 12 t přes 50 do 100 km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</si>
  <si>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</si>
  <si>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9903100200</t>
  </si>
  <si>
    <t>Přeprava mechanizace na místo prováděných prací o hmotnosti do 12 t do 200 km</t>
  </si>
  <si>
    <t>1294927365</t>
  </si>
  <si>
    <t>Přeprava mechanizace na místo prováděných prací o hmotnosti do 12 t do 200 km Poznámka: 1. Ceny jsou určeny pro dopravu mechanizmů na místo prováděných prací po silnici i po kolejích.2. V ceně jsou započteny i náklady na zpáteční cestu dopravního prostředku. Měrnou jednotkou je kus přepravovaného stroje.</t>
  </si>
  <si>
    <t>9903100300</t>
  </si>
  <si>
    <t>Přeprava mechanizace na místo prováděných prací o hmotnosti do 12 t do 300 km</t>
  </si>
  <si>
    <t>460376720</t>
  </si>
  <si>
    <t>Přeprava mechanizace na místo prováděných prací o hmotnosti do 12 t do 300 km Poznámka: 1. Ceny jsou určeny pro dopravu mechanizmů na místo prováděných prací po silnici i po kolejích.2. V ceně jsou započteny i náklady na zpáteční cestu dopravního prostředku. Měrnou jednotkou je kus přepravovaného stroje.</t>
  </si>
  <si>
    <t>9903100400</t>
  </si>
  <si>
    <t>Přeprava mechanizace na místo prováděných prací o hmotnosti do 12 t do 400 km</t>
  </si>
  <si>
    <t>1242769392</t>
  </si>
  <si>
    <t>Přeprava mechanizace na místo prováděných prací o hmotnosti do 12 t do 400 km Poznámka: 1. Ceny jsou určeny pro dopravu mechanizmů na místo prováděných prací po silnici i po kolejích.2. V ceně jsou započteny i náklady na zpáteční cestu dopravního prostředku. Měrnou jednotkou je kus přepravovaného stroje.</t>
  </si>
  <si>
    <t>9903109100</t>
  </si>
  <si>
    <t>Přeprava mechanizace na místo prováděných prací o hmotnosti do 12 t příplatek za každý další 1 km</t>
  </si>
  <si>
    <t>-1031525075</t>
  </si>
  <si>
    <t>Přeprava mechanizace na místo prováděných prací o hmotnosti do 12 t příplatek za každý další 1 km Poznámka: 1. Ceny jsou určeny pro dopravu mechanizmů na místo prováděných prací po silnici i po kolejích.2. V ceně jsou započteny i náklady na zpáteční cestu dopravního prostředku. Měrnou jednotkou je kus přepravovaného stroje.</t>
  </si>
  <si>
    <t>9903200100</t>
  </si>
  <si>
    <t>Přeprava mechanizace na místo prováděných prací o hmotnosti přes 12 t přes 50 do 100 km</t>
  </si>
  <si>
    <t>-1248554289</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</si>
  <si>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</si>
  <si>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9903200200</t>
  </si>
  <si>
    <t>Přeprava mechanizace na místo prováděných prací o hmotnosti přes 12 t do 200 km</t>
  </si>
  <si>
    <t>-462018129</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</si>
  <si>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</si>
  <si>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9903200300</t>
  </si>
  <si>
    <t>Přeprava mechanizace na místo prováděných prací o hmotnosti přes 12 t do 300 km</t>
  </si>
  <si>
    <t>291580426</t>
  </si>
  <si>
    <t>Přeprava mechanizace na místo prováděných prací o hmotnosti přes 12 t do 300 km Poznámka: 1. Ceny jsou určeny pro dopravu mechanizmů na místo prováděných prací po silnici i po kolejích.2. V ceně jsou započteny i náklady na zpáteční cestu dopravního prostředku. Měrnou jednotkou je kus přepravovaného stroje.</t>
  </si>
  <si>
    <t>9903200400</t>
  </si>
  <si>
    <t>Přeprava mechanizace na místo prováděných prací o hmotnosti přes 12 t do 400 km</t>
  </si>
  <si>
    <t>-1417235579</t>
  </si>
  <si>
    <t>Přeprava mechanizace na místo prováděných prací o hmotnosti přes 12 t do 400 km Poznámka: 1. Ceny jsou určeny pro dopravu mechanizmů na místo prováděných prací po silnici i po kolejích.2. V ceně jsou započteny i náklady na zpáteční cestu dopravního prostředku. Měrnou jednotkou je kus přepravovaného stroje.</t>
  </si>
  <si>
    <t>9903209100</t>
  </si>
  <si>
    <t>Přeprava mechanizace na místo prováděných prací o hmotnosti přes 12 t příplatek za každý další 1 km</t>
  </si>
  <si>
    <t>668879949</t>
  </si>
  <si>
    <t>Přeprava mechanizace na místo prováděných prací o hmotnosti přes 12 t příplatek za každý další 1 km Poznámka: 1. Ceny jsou určeny pro dopravu mechanizmů na místo prováděných prací po silnici i po kolejích.2. V ceně jsou započteny i náklady na zpáteční cestu dopravního prostředku. Měrnou jednotkou je kus přepravovaného stroje.</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</si>
</sst>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7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19"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1" fillId="2" borderId="22" xfId="0" applyNumberFormat="1" applyFont="1" applyFill="1" applyBorder="1" applyAlignment="1" applyProtection="1">
      <alignment vertical="center"/>
      <protection locked="0"/>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s="1" customFormat="1" ht="29.25" customHeight="1">
      <c r="B9" s="20"/>
      <c r="C9" s="21"/>
      <c r="D9" s="25" t="s">
        <v>26</v>
      </c>
      <c r="E9" s="21"/>
      <c r="F9" s="21"/>
      <c r="G9" s="21"/>
      <c r="H9" s="21"/>
      <c r="I9" s="21"/>
      <c r="J9" s="21"/>
      <c r="K9" s="33" t="s">
        <v>27</v>
      </c>
      <c r="L9" s="21"/>
      <c r="M9" s="21"/>
      <c r="N9" s="21"/>
      <c r="O9" s="21"/>
      <c r="P9" s="21"/>
      <c r="Q9" s="21"/>
      <c r="R9" s="21"/>
      <c r="S9" s="21"/>
      <c r="T9" s="21"/>
      <c r="U9" s="21"/>
      <c r="V9" s="21"/>
      <c r="W9" s="21"/>
      <c r="X9" s="21"/>
      <c r="Y9" s="21"/>
      <c r="Z9" s="21"/>
      <c r="AA9" s="21"/>
      <c r="AB9" s="21"/>
      <c r="AC9" s="21"/>
      <c r="AD9" s="21"/>
      <c r="AE9" s="21"/>
      <c r="AF9" s="21"/>
      <c r="AG9" s="21"/>
      <c r="AH9" s="21"/>
      <c r="AI9" s="21"/>
      <c r="AJ9" s="21"/>
      <c r="AK9" s="25" t="s">
        <v>28</v>
      </c>
      <c r="AL9" s="21"/>
      <c r="AM9" s="21"/>
      <c r="AN9" s="33" t="s">
        <v>29</v>
      </c>
      <c r="AO9" s="21"/>
      <c r="AP9" s="21"/>
      <c r="AQ9" s="21"/>
      <c r="AR9" s="19"/>
      <c r="BE9" s="30"/>
      <c r="BS9" s="16" t="s">
        <v>6</v>
      </c>
    </row>
    <row r="10" spans="2:71" s="1" customFormat="1" ht="12" customHeight="1">
      <c r="B10" s="20"/>
      <c r="C10" s="21"/>
      <c r="D10" s="31"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31</v>
      </c>
      <c r="AL10" s="21"/>
      <c r="AM10" s="21"/>
      <c r="AN10" s="26" t="s">
        <v>32</v>
      </c>
      <c r="AO10" s="21"/>
      <c r="AP10" s="21"/>
      <c r="AQ10" s="21"/>
      <c r="AR10" s="19"/>
      <c r="BE10" s="30"/>
      <c r="BS10" s="16" t="s">
        <v>6</v>
      </c>
    </row>
    <row r="11" spans="2:71" s="1" customFormat="1" ht="18.45" customHeight="1">
      <c r="B11" s="20"/>
      <c r="C11" s="21"/>
      <c r="D11" s="21"/>
      <c r="E11" s="26" t="s">
        <v>33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34</v>
      </c>
      <c r="AL11" s="21"/>
      <c r="AM11" s="21"/>
      <c r="AN11" s="26" t="s">
        <v>35</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36</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31</v>
      </c>
      <c r="AL13" s="21"/>
      <c r="AM13" s="21"/>
      <c r="AN13" s="34" t="s">
        <v>37</v>
      </c>
      <c r="AO13" s="21"/>
      <c r="AP13" s="21"/>
      <c r="AQ13" s="21"/>
      <c r="AR13" s="19"/>
      <c r="BE13" s="30"/>
      <c r="BS13" s="16" t="s">
        <v>6</v>
      </c>
    </row>
    <row r="14" spans="2:71" ht="12">
      <c r="B14" s="20"/>
      <c r="C14" s="21"/>
      <c r="D14" s="21"/>
      <c r="E14" s="34" t="s">
        <v>37</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1" t="s">
        <v>34</v>
      </c>
      <c r="AL14" s="21"/>
      <c r="AM14" s="21"/>
      <c r="AN14" s="34" t="s">
        <v>37</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38</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31</v>
      </c>
      <c r="AL16" s="21"/>
      <c r="AM16" s="21"/>
      <c r="AN16" s="26" t="s">
        <v>39</v>
      </c>
      <c r="AO16" s="21"/>
      <c r="AP16" s="21"/>
      <c r="AQ16" s="21"/>
      <c r="AR16" s="19"/>
      <c r="BE16" s="30"/>
      <c r="BS16" s="16" t="s">
        <v>4</v>
      </c>
    </row>
    <row r="17" spans="2:71" s="1" customFormat="1" ht="18.45" customHeight="1">
      <c r="B17" s="20"/>
      <c r="C17" s="21"/>
      <c r="D17" s="21"/>
      <c r="E17" s="26" t="s">
        <v>40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34</v>
      </c>
      <c r="AL17" s="21"/>
      <c r="AM17" s="21"/>
      <c r="AN17" s="26" t="s">
        <v>39</v>
      </c>
      <c r="AO17" s="21"/>
      <c r="AP17" s="21"/>
      <c r="AQ17" s="21"/>
      <c r="AR17" s="19"/>
      <c r="BE17" s="30"/>
      <c r="BS17" s="16" t="s">
        <v>41</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42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31</v>
      </c>
      <c r="AL19" s="21"/>
      <c r="AM19" s="21"/>
      <c r="AN19" s="26" t="s">
        <v>39</v>
      </c>
      <c r="AO19" s="21"/>
      <c r="AP19" s="21"/>
      <c r="AQ19" s="21"/>
      <c r="AR19" s="19"/>
      <c r="BE19" s="30"/>
      <c r="BS19" s="16" t="s">
        <v>6</v>
      </c>
    </row>
    <row r="20" spans="2:71" s="1" customFormat="1" ht="18.45" customHeight="1">
      <c r="B20" s="20"/>
      <c r="C20" s="21"/>
      <c r="D20" s="21"/>
      <c r="E20" s="26" t="s">
        <v>43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34</v>
      </c>
      <c r="AL20" s="21"/>
      <c r="AM20" s="21"/>
      <c r="AN20" s="26" t="s">
        <v>39</v>
      </c>
      <c r="AO20" s="21"/>
      <c r="AP20" s="21"/>
      <c r="AQ20" s="21"/>
      <c r="AR20" s="19"/>
      <c r="BE20" s="30"/>
      <c r="BS20" s="16" t="s">
        <v>41</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44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83.25" customHeight="1">
      <c r="B23" s="20"/>
      <c r="C23" s="21"/>
      <c r="D23" s="21"/>
      <c r="E23" s="36" t="s">
        <v>45</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1"/>
      <c r="AQ25" s="21"/>
      <c r="AR25" s="19"/>
      <c r="BE25" s="30"/>
    </row>
    <row r="26" spans="1:57" s="2" customFormat="1" ht="25.9" customHeight="1">
      <c r="A26" s="38"/>
      <c r="B26" s="39"/>
      <c r="C26" s="40"/>
      <c r="D26" s="41" t="s">
        <v>46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0"/>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0"/>
    </row>
    <row r="28" spans="1:57" s="2" customFormat="1" ht="12">
      <c r="A28" s="38"/>
      <c r="B28" s="39"/>
      <c r="C28" s="40"/>
      <c r="D28" s="40"/>
      <c r="E28" s="40"/>
      <c r="F28" s="40"/>
      <c r="G28" s="40"/>
      <c r="H28" s="40"/>
      <c r="I28" s="40"/>
      <c r="J28" s="40"/>
      <c r="K28" s="40"/>
      <c r="L28" s="45" t="s">
        <v>47</v>
      </c>
      <c r="M28" s="45"/>
      <c r="N28" s="45"/>
      <c r="O28" s="45"/>
      <c r="P28" s="45"/>
      <c r="Q28" s="40"/>
      <c r="R28" s="40"/>
      <c r="S28" s="40"/>
      <c r="T28" s="40"/>
      <c r="U28" s="40"/>
      <c r="V28" s="40"/>
      <c r="W28" s="45" t="s">
        <v>48</v>
      </c>
      <c r="X28" s="45"/>
      <c r="Y28" s="45"/>
      <c r="Z28" s="45"/>
      <c r="AA28" s="45"/>
      <c r="AB28" s="45"/>
      <c r="AC28" s="45"/>
      <c r="AD28" s="45"/>
      <c r="AE28" s="45"/>
      <c r="AF28" s="40"/>
      <c r="AG28" s="40"/>
      <c r="AH28" s="40"/>
      <c r="AI28" s="40"/>
      <c r="AJ28" s="40"/>
      <c r="AK28" s="45" t="s">
        <v>49</v>
      </c>
      <c r="AL28" s="45"/>
      <c r="AM28" s="45"/>
      <c r="AN28" s="45"/>
      <c r="AO28" s="45"/>
      <c r="AP28" s="40"/>
      <c r="AQ28" s="40"/>
      <c r="AR28" s="44"/>
      <c r="BE28" s="30"/>
    </row>
    <row r="29" spans="1:57" s="3" customFormat="1" ht="14.4" customHeight="1" hidden="1">
      <c r="A29" s="3"/>
      <c r="B29" s="46"/>
      <c r="C29" s="47"/>
      <c r="D29" s="31" t="s">
        <v>50</v>
      </c>
      <c r="E29" s="47"/>
      <c r="F29" s="31" t="s">
        <v>51</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hidden="1">
      <c r="A30" s="3"/>
      <c r="B30" s="46"/>
      <c r="C30" s="47"/>
      <c r="D30" s="47"/>
      <c r="E30" s="47"/>
      <c r="F30" s="31" t="s">
        <v>52</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c r="A31" s="3"/>
      <c r="B31" s="46"/>
      <c r="C31" s="47"/>
      <c r="D31" s="52" t="s">
        <v>50</v>
      </c>
      <c r="E31" s="47"/>
      <c r="F31" s="31" t="s">
        <v>53</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c r="A32" s="3"/>
      <c r="B32" s="46"/>
      <c r="C32" s="47"/>
      <c r="D32" s="47"/>
      <c r="E32" s="47"/>
      <c r="F32" s="31" t="s">
        <v>54</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1" t="s">
        <v>55</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3"/>
      <c r="D35" s="54" t="s">
        <v>56</v>
      </c>
      <c r="E35" s="55"/>
      <c r="F35" s="55"/>
      <c r="G35" s="55"/>
      <c r="H35" s="55"/>
      <c r="I35" s="55"/>
      <c r="J35" s="55"/>
      <c r="K35" s="55"/>
      <c r="L35" s="55"/>
      <c r="M35" s="55"/>
      <c r="N35" s="55"/>
      <c r="O35" s="55"/>
      <c r="P35" s="55"/>
      <c r="Q35" s="55"/>
      <c r="R35" s="55"/>
      <c r="S35" s="55"/>
      <c r="T35" s="56" t="s">
        <v>57</v>
      </c>
      <c r="U35" s="55"/>
      <c r="V35" s="55"/>
      <c r="W35" s="55"/>
      <c r="X35" s="57" t="s">
        <v>58</v>
      </c>
      <c r="Y35" s="55"/>
      <c r="Z35" s="55"/>
      <c r="AA35" s="55"/>
      <c r="AB35" s="55"/>
      <c r="AC35" s="55"/>
      <c r="AD35" s="55"/>
      <c r="AE35" s="55"/>
      <c r="AF35" s="55"/>
      <c r="AG35" s="55"/>
      <c r="AH35" s="55"/>
      <c r="AI35" s="55"/>
      <c r="AJ35" s="55"/>
      <c r="AK35" s="58">
        <f>SUM(AK26:AK33)</f>
        <v>0</v>
      </c>
      <c r="AL35" s="55"/>
      <c r="AM35" s="55"/>
      <c r="AN35" s="55"/>
      <c r="AO35" s="59"/>
      <c r="AP35" s="53"/>
      <c r="AQ35" s="53"/>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4"/>
      <c r="BE37" s="38"/>
    </row>
    <row r="41" spans="1:57" s="2" customFormat="1" ht="6.95" customHeight="1">
      <c r="A41" s="38"/>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4"/>
      <c r="BE41" s="38"/>
    </row>
    <row r="42" spans="1:57" s="2" customFormat="1" ht="24.95" customHeight="1">
      <c r="A42" s="38"/>
      <c r="B42" s="39"/>
      <c r="C42" s="22" t="s">
        <v>59</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4"/>
      <c r="C44" s="31" t="s">
        <v>13</v>
      </c>
      <c r="D44" s="65"/>
      <c r="E44" s="65"/>
      <c r="F44" s="65"/>
      <c r="G44" s="65"/>
      <c r="H44" s="65"/>
      <c r="I44" s="65"/>
      <c r="J44" s="65"/>
      <c r="K44" s="65"/>
      <c r="L44" s="65" t="str">
        <f>K5</f>
        <v>650190176-zm_1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Svařování, navařování, broušení, výměna ocelových součástí výhybek a kolejnic v obvodu Správy tratí Most - změna č,1</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1" t="s">
        <v>22</v>
      </c>
      <c r="D47" s="40"/>
      <c r="E47" s="40"/>
      <c r="F47" s="40"/>
      <c r="G47" s="40"/>
      <c r="H47" s="40"/>
      <c r="I47" s="40"/>
      <c r="J47" s="40"/>
      <c r="K47" s="40"/>
      <c r="L47" s="72" t="str">
        <f>IF(K8="","",K8)</f>
        <v>obvod ST Most</v>
      </c>
      <c r="M47" s="40"/>
      <c r="N47" s="40"/>
      <c r="O47" s="40"/>
      <c r="P47" s="40"/>
      <c r="Q47" s="40"/>
      <c r="R47" s="40"/>
      <c r="S47" s="40"/>
      <c r="T47" s="40"/>
      <c r="U47" s="40"/>
      <c r="V47" s="40"/>
      <c r="W47" s="40"/>
      <c r="X47" s="40"/>
      <c r="Y47" s="40"/>
      <c r="Z47" s="40"/>
      <c r="AA47" s="40"/>
      <c r="AB47" s="40"/>
      <c r="AC47" s="40"/>
      <c r="AD47" s="40"/>
      <c r="AE47" s="40"/>
      <c r="AF47" s="40"/>
      <c r="AG47" s="40"/>
      <c r="AH47" s="40"/>
      <c r="AI47" s="31" t="s">
        <v>24</v>
      </c>
      <c r="AJ47" s="40"/>
      <c r="AK47" s="40"/>
      <c r="AL47" s="40"/>
      <c r="AM47" s="73" t="str">
        <f>IF(AN8="","",AN8)</f>
        <v>27. 1. 2023</v>
      </c>
      <c r="AN47" s="73"/>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1" t="s">
        <v>30</v>
      </c>
      <c r="D49" s="40"/>
      <c r="E49" s="40"/>
      <c r="F49" s="40"/>
      <c r="G49" s="40"/>
      <c r="H49" s="40"/>
      <c r="I49" s="40"/>
      <c r="J49" s="40"/>
      <c r="K49" s="40"/>
      <c r="L49" s="65" t="str">
        <f>IF(E11="","",E11)</f>
        <v>Správa železnic, státní organizac</v>
      </c>
      <c r="M49" s="40"/>
      <c r="N49" s="40"/>
      <c r="O49" s="40"/>
      <c r="P49" s="40"/>
      <c r="Q49" s="40"/>
      <c r="R49" s="40"/>
      <c r="S49" s="40"/>
      <c r="T49" s="40"/>
      <c r="U49" s="40"/>
      <c r="V49" s="40"/>
      <c r="W49" s="40"/>
      <c r="X49" s="40"/>
      <c r="Y49" s="40"/>
      <c r="Z49" s="40"/>
      <c r="AA49" s="40"/>
      <c r="AB49" s="40"/>
      <c r="AC49" s="40"/>
      <c r="AD49" s="40"/>
      <c r="AE49" s="40"/>
      <c r="AF49" s="40"/>
      <c r="AG49" s="40"/>
      <c r="AH49" s="40"/>
      <c r="AI49" s="31" t="s">
        <v>38</v>
      </c>
      <c r="AJ49" s="40"/>
      <c r="AK49" s="40"/>
      <c r="AL49" s="40"/>
      <c r="AM49" s="74" t="str">
        <f>IF(E17="","",E17)</f>
        <v xml:space="preserve"> </v>
      </c>
      <c r="AN49" s="65"/>
      <c r="AO49" s="65"/>
      <c r="AP49" s="65"/>
      <c r="AQ49" s="40"/>
      <c r="AR49" s="44"/>
      <c r="AS49" s="75" t="s">
        <v>60</v>
      </c>
      <c r="AT49" s="76"/>
      <c r="AU49" s="77"/>
      <c r="AV49" s="77"/>
      <c r="AW49" s="77"/>
      <c r="AX49" s="77"/>
      <c r="AY49" s="77"/>
      <c r="AZ49" s="77"/>
      <c r="BA49" s="77"/>
      <c r="BB49" s="77"/>
      <c r="BC49" s="77"/>
      <c r="BD49" s="78"/>
      <c r="BE49" s="38"/>
    </row>
    <row r="50" spans="1:57" s="2" customFormat="1" ht="40.05" customHeight="1">
      <c r="A50" s="38"/>
      <c r="B50" s="39"/>
      <c r="C50" s="31" t="s">
        <v>36</v>
      </c>
      <c r="D50" s="40"/>
      <c r="E50" s="40"/>
      <c r="F50" s="40"/>
      <c r="G50" s="40"/>
      <c r="H50" s="40"/>
      <c r="I50" s="40"/>
      <c r="J50" s="40"/>
      <c r="K50" s="40"/>
      <c r="L50" s="65"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1" t="s">
        <v>42</v>
      </c>
      <c r="AJ50" s="40"/>
      <c r="AK50" s="40"/>
      <c r="AL50" s="40"/>
      <c r="AM50" s="74" t="str">
        <f>IF(E20="","",E20)</f>
        <v>Ing. Jiří Horák, horak@szdc.cz, +420 602 155 923</v>
      </c>
      <c r="AN50" s="65"/>
      <c r="AO50" s="65"/>
      <c r="AP50" s="65"/>
      <c r="AQ50" s="40"/>
      <c r="AR50" s="44"/>
      <c r="AS50" s="79"/>
      <c r="AT50" s="80"/>
      <c r="AU50" s="81"/>
      <c r="AV50" s="81"/>
      <c r="AW50" s="81"/>
      <c r="AX50" s="81"/>
      <c r="AY50" s="81"/>
      <c r="AZ50" s="81"/>
      <c r="BA50" s="81"/>
      <c r="BB50" s="81"/>
      <c r="BC50" s="81"/>
      <c r="BD50" s="82"/>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3"/>
      <c r="AT51" s="84"/>
      <c r="AU51" s="85"/>
      <c r="AV51" s="85"/>
      <c r="AW51" s="85"/>
      <c r="AX51" s="85"/>
      <c r="AY51" s="85"/>
      <c r="AZ51" s="85"/>
      <c r="BA51" s="85"/>
      <c r="BB51" s="85"/>
      <c r="BC51" s="85"/>
      <c r="BD51" s="86"/>
      <c r="BE51" s="38"/>
    </row>
    <row r="52" spans="1:57" s="2" customFormat="1" ht="29.25" customHeight="1">
      <c r="A52" s="38"/>
      <c r="B52" s="39"/>
      <c r="C52" s="87" t="s">
        <v>61</v>
      </c>
      <c r="D52" s="88"/>
      <c r="E52" s="88"/>
      <c r="F52" s="88"/>
      <c r="G52" s="88"/>
      <c r="H52" s="89"/>
      <c r="I52" s="90" t="s">
        <v>62</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63</v>
      </c>
      <c r="AH52" s="88"/>
      <c r="AI52" s="88"/>
      <c r="AJ52" s="88"/>
      <c r="AK52" s="88"/>
      <c r="AL52" s="88"/>
      <c r="AM52" s="88"/>
      <c r="AN52" s="90" t="s">
        <v>64</v>
      </c>
      <c r="AO52" s="88"/>
      <c r="AP52" s="88"/>
      <c r="AQ52" s="92" t="s">
        <v>65</v>
      </c>
      <c r="AR52" s="44"/>
      <c r="AS52" s="93" t="s">
        <v>66</v>
      </c>
      <c r="AT52" s="94" t="s">
        <v>67</v>
      </c>
      <c r="AU52" s="94" t="s">
        <v>68</v>
      </c>
      <c r="AV52" s="94" t="s">
        <v>69</v>
      </c>
      <c r="AW52" s="94" t="s">
        <v>70</v>
      </c>
      <c r="AX52" s="94" t="s">
        <v>71</v>
      </c>
      <c r="AY52" s="94" t="s">
        <v>72</v>
      </c>
      <c r="AZ52" s="94" t="s">
        <v>73</v>
      </c>
      <c r="BA52" s="94" t="s">
        <v>74</v>
      </c>
      <c r="BB52" s="94" t="s">
        <v>75</v>
      </c>
      <c r="BC52" s="94" t="s">
        <v>76</v>
      </c>
      <c r="BD52" s="95" t="s">
        <v>77</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6"/>
      <c r="AT53" s="97"/>
      <c r="AU53" s="97"/>
      <c r="AV53" s="97"/>
      <c r="AW53" s="97"/>
      <c r="AX53" s="97"/>
      <c r="AY53" s="97"/>
      <c r="AZ53" s="97"/>
      <c r="BA53" s="97"/>
      <c r="BB53" s="97"/>
      <c r="BC53" s="97"/>
      <c r="BD53" s="98"/>
      <c r="BE53" s="38"/>
    </row>
    <row r="54" spans="1:90" s="6" customFormat="1" ht="32.4" customHeight="1">
      <c r="A54" s="6"/>
      <c r="B54" s="99"/>
      <c r="C54" s="100" t="s">
        <v>78</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ROUND(AG55+AG63,2)</f>
        <v>0</v>
      </c>
      <c r="AH54" s="102"/>
      <c r="AI54" s="102"/>
      <c r="AJ54" s="102"/>
      <c r="AK54" s="102"/>
      <c r="AL54" s="102"/>
      <c r="AM54" s="102"/>
      <c r="AN54" s="103">
        <f>SUM(AG54,AT54)</f>
        <v>0</v>
      </c>
      <c r="AO54" s="103"/>
      <c r="AP54" s="103"/>
      <c r="AQ54" s="104" t="s">
        <v>39</v>
      </c>
      <c r="AR54" s="105"/>
      <c r="AS54" s="106">
        <f>ROUND(AS55+AS63,2)</f>
        <v>0</v>
      </c>
      <c r="AT54" s="107">
        <f>ROUND(SUM(AV54:AW54),2)</f>
        <v>0</v>
      </c>
      <c r="AU54" s="108">
        <f>ROUND(AU55+AU63,5)</f>
        <v>0</v>
      </c>
      <c r="AV54" s="107">
        <f>ROUND(AZ54*L29,2)</f>
        <v>0</v>
      </c>
      <c r="AW54" s="107">
        <f>ROUND(BA54*L30,2)</f>
        <v>0</v>
      </c>
      <c r="AX54" s="107">
        <f>ROUND(BB54*L29,2)</f>
        <v>0</v>
      </c>
      <c r="AY54" s="107">
        <f>ROUND(BC54*L30,2)</f>
        <v>0</v>
      </c>
      <c r="AZ54" s="107">
        <f>ROUND(AZ55+AZ63,2)</f>
        <v>0</v>
      </c>
      <c r="BA54" s="107">
        <f>ROUND(BA55+BA63,2)</f>
        <v>0</v>
      </c>
      <c r="BB54" s="107">
        <f>ROUND(BB55+BB63,2)</f>
        <v>0</v>
      </c>
      <c r="BC54" s="107">
        <f>ROUND(BC55+BC63,2)</f>
        <v>0</v>
      </c>
      <c r="BD54" s="109">
        <f>ROUND(BD55+BD63,2)</f>
        <v>0</v>
      </c>
      <c r="BE54" s="6"/>
      <c r="BS54" s="110" t="s">
        <v>79</v>
      </c>
      <c r="BT54" s="110" t="s">
        <v>80</v>
      </c>
      <c r="BU54" s="111" t="s">
        <v>81</v>
      </c>
      <c r="BV54" s="110" t="s">
        <v>82</v>
      </c>
      <c r="BW54" s="110" t="s">
        <v>5</v>
      </c>
      <c r="BX54" s="110" t="s">
        <v>83</v>
      </c>
      <c r="CL54" s="110" t="s">
        <v>19</v>
      </c>
    </row>
    <row r="55" spans="1:91" s="7" customFormat="1" ht="16.5" customHeight="1">
      <c r="A55" s="7"/>
      <c r="B55" s="112"/>
      <c r="C55" s="113"/>
      <c r="D55" s="114" t="s">
        <v>84</v>
      </c>
      <c r="E55" s="114"/>
      <c r="F55" s="114"/>
      <c r="G55" s="114"/>
      <c r="H55" s="114"/>
      <c r="I55" s="115"/>
      <c r="J55" s="114" t="s">
        <v>85</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ROUND(SUM(AG56:AG62),2)</f>
        <v>0</v>
      </c>
      <c r="AH55" s="115"/>
      <c r="AI55" s="115"/>
      <c r="AJ55" s="115"/>
      <c r="AK55" s="115"/>
      <c r="AL55" s="115"/>
      <c r="AM55" s="115"/>
      <c r="AN55" s="117">
        <f>SUM(AG55,AT55)</f>
        <v>0</v>
      </c>
      <c r="AO55" s="115"/>
      <c r="AP55" s="115"/>
      <c r="AQ55" s="118" t="s">
        <v>86</v>
      </c>
      <c r="AR55" s="119"/>
      <c r="AS55" s="120">
        <f>ROUND(SUM(AS56:AS62),2)</f>
        <v>0</v>
      </c>
      <c r="AT55" s="121">
        <f>ROUND(SUM(AV55:AW55),2)</f>
        <v>0</v>
      </c>
      <c r="AU55" s="122">
        <f>ROUND(SUM(AU56:AU62),5)</f>
        <v>0</v>
      </c>
      <c r="AV55" s="121">
        <f>ROUND(AZ55*L29,2)</f>
        <v>0</v>
      </c>
      <c r="AW55" s="121">
        <f>ROUND(BA55*L30,2)</f>
        <v>0</v>
      </c>
      <c r="AX55" s="121">
        <f>ROUND(BB55*L29,2)</f>
        <v>0</v>
      </c>
      <c r="AY55" s="121">
        <f>ROUND(BC55*L30,2)</f>
        <v>0</v>
      </c>
      <c r="AZ55" s="121">
        <f>ROUND(SUM(AZ56:AZ62),2)</f>
        <v>0</v>
      </c>
      <c r="BA55" s="121">
        <f>ROUND(SUM(BA56:BA62),2)</f>
        <v>0</v>
      </c>
      <c r="BB55" s="121">
        <f>ROUND(SUM(BB56:BB62),2)</f>
        <v>0</v>
      </c>
      <c r="BC55" s="121">
        <f>ROUND(SUM(BC56:BC62),2)</f>
        <v>0</v>
      </c>
      <c r="BD55" s="123">
        <f>ROUND(SUM(BD56:BD62),2)</f>
        <v>0</v>
      </c>
      <c r="BE55" s="7"/>
      <c r="BS55" s="124" t="s">
        <v>79</v>
      </c>
      <c r="BT55" s="124" t="s">
        <v>87</v>
      </c>
      <c r="BU55" s="124" t="s">
        <v>81</v>
      </c>
      <c r="BV55" s="124" t="s">
        <v>82</v>
      </c>
      <c r="BW55" s="124" t="s">
        <v>88</v>
      </c>
      <c r="BX55" s="124" t="s">
        <v>5</v>
      </c>
      <c r="CL55" s="124" t="s">
        <v>19</v>
      </c>
      <c r="CM55" s="124" t="s">
        <v>89</v>
      </c>
    </row>
    <row r="56" spans="1:90" s="4" customFormat="1" ht="16.5" customHeight="1">
      <c r="A56" s="125" t="s">
        <v>90</v>
      </c>
      <c r="B56" s="64"/>
      <c r="C56" s="126"/>
      <c r="D56" s="126"/>
      <c r="E56" s="127" t="s">
        <v>91</v>
      </c>
      <c r="F56" s="127"/>
      <c r="G56" s="127"/>
      <c r="H56" s="127"/>
      <c r="I56" s="127"/>
      <c r="J56" s="126"/>
      <c r="K56" s="127" t="s">
        <v>92</v>
      </c>
      <c r="L56" s="127"/>
      <c r="M56" s="127"/>
      <c r="N56" s="127"/>
      <c r="O56" s="127"/>
      <c r="P56" s="127"/>
      <c r="Q56" s="127"/>
      <c r="R56" s="127"/>
      <c r="S56" s="127"/>
      <c r="T56" s="127"/>
      <c r="U56" s="127"/>
      <c r="V56" s="127"/>
      <c r="W56" s="127"/>
      <c r="X56" s="127"/>
      <c r="Y56" s="127"/>
      <c r="Z56" s="127"/>
      <c r="AA56" s="127"/>
      <c r="AB56" s="127"/>
      <c r="AC56" s="127"/>
      <c r="AD56" s="127"/>
      <c r="AE56" s="127"/>
      <c r="AF56" s="127"/>
      <c r="AG56" s="128">
        <f>'Č11 - Opravy LIS a A-LIS'!J32</f>
        <v>0</v>
      </c>
      <c r="AH56" s="126"/>
      <c r="AI56" s="126"/>
      <c r="AJ56" s="126"/>
      <c r="AK56" s="126"/>
      <c r="AL56" s="126"/>
      <c r="AM56" s="126"/>
      <c r="AN56" s="128">
        <f>SUM(AG56,AT56)</f>
        <v>0</v>
      </c>
      <c r="AO56" s="126"/>
      <c r="AP56" s="126"/>
      <c r="AQ56" s="129" t="s">
        <v>93</v>
      </c>
      <c r="AR56" s="66"/>
      <c r="AS56" s="130">
        <v>0</v>
      </c>
      <c r="AT56" s="131">
        <f>ROUND(SUM(AV56:AW56),2)</f>
        <v>0</v>
      </c>
      <c r="AU56" s="132">
        <f>'Č11 - Opravy LIS a A-LIS'!P87</f>
        <v>0</v>
      </c>
      <c r="AV56" s="131">
        <f>'Č11 - Opravy LIS a A-LIS'!J35</f>
        <v>0</v>
      </c>
      <c r="AW56" s="131">
        <f>'Č11 - Opravy LIS a A-LIS'!J36</f>
        <v>0</v>
      </c>
      <c r="AX56" s="131">
        <f>'Č11 - Opravy LIS a A-LIS'!J37</f>
        <v>0</v>
      </c>
      <c r="AY56" s="131">
        <f>'Č11 - Opravy LIS a A-LIS'!J38</f>
        <v>0</v>
      </c>
      <c r="AZ56" s="131">
        <f>'Č11 - Opravy LIS a A-LIS'!F35</f>
        <v>0</v>
      </c>
      <c r="BA56" s="131">
        <f>'Č11 - Opravy LIS a A-LIS'!F36</f>
        <v>0</v>
      </c>
      <c r="BB56" s="131">
        <f>'Č11 - Opravy LIS a A-LIS'!F37</f>
        <v>0</v>
      </c>
      <c r="BC56" s="131">
        <f>'Č11 - Opravy LIS a A-LIS'!F38</f>
        <v>0</v>
      </c>
      <c r="BD56" s="133">
        <f>'Č11 - Opravy LIS a A-LIS'!F39</f>
        <v>0</v>
      </c>
      <c r="BE56" s="4"/>
      <c r="BT56" s="134" t="s">
        <v>89</v>
      </c>
      <c r="BV56" s="134" t="s">
        <v>82</v>
      </c>
      <c r="BW56" s="134" t="s">
        <v>94</v>
      </c>
      <c r="BX56" s="134" t="s">
        <v>88</v>
      </c>
      <c r="CL56" s="134" t="s">
        <v>19</v>
      </c>
    </row>
    <row r="57" spans="1:90" s="4" customFormat="1" ht="16.5" customHeight="1">
      <c r="A57" s="125" t="s">
        <v>90</v>
      </c>
      <c r="B57" s="64"/>
      <c r="C57" s="126"/>
      <c r="D57" s="126"/>
      <c r="E57" s="127" t="s">
        <v>95</v>
      </c>
      <c r="F57" s="127"/>
      <c r="G57" s="127"/>
      <c r="H57" s="127"/>
      <c r="I57" s="127"/>
      <c r="J57" s="126"/>
      <c r="K57" s="127" t="s">
        <v>96</v>
      </c>
      <c r="L57" s="127"/>
      <c r="M57" s="127"/>
      <c r="N57" s="127"/>
      <c r="O57" s="127"/>
      <c r="P57" s="127"/>
      <c r="Q57" s="127"/>
      <c r="R57" s="127"/>
      <c r="S57" s="127"/>
      <c r="T57" s="127"/>
      <c r="U57" s="127"/>
      <c r="V57" s="127"/>
      <c r="W57" s="127"/>
      <c r="X57" s="127"/>
      <c r="Y57" s="127"/>
      <c r="Z57" s="127"/>
      <c r="AA57" s="127"/>
      <c r="AB57" s="127"/>
      <c r="AC57" s="127"/>
      <c r="AD57" s="127"/>
      <c r="AE57" s="127"/>
      <c r="AF57" s="127"/>
      <c r="AG57" s="128">
        <f>'Č12 - Svařování odtavovac...'!J32</f>
        <v>0</v>
      </c>
      <c r="AH57" s="126"/>
      <c r="AI57" s="126"/>
      <c r="AJ57" s="126"/>
      <c r="AK57" s="126"/>
      <c r="AL57" s="126"/>
      <c r="AM57" s="126"/>
      <c r="AN57" s="128">
        <f>SUM(AG57,AT57)</f>
        <v>0</v>
      </c>
      <c r="AO57" s="126"/>
      <c r="AP57" s="126"/>
      <c r="AQ57" s="129" t="s">
        <v>93</v>
      </c>
      <c r="AR57" s="66"/>
      <c r="AS57" s="130">
        <v>0</v>
      </c>
      <c r="AT57" s="131">
        <f>ROUND(SUM(AV57:AW57),2)</f>
        <v>0</v>
      </c>
      <c r="AU57" s="132">
        <f>'Č12 - Svařování odtavovac...'!P87</f>
        <v>0</v>
      </c>
      <c r="AV57" s="131">
        <f>'Č12 - Svařování odtavovac...'!J35</f>
        <v>0</v>
      </c>
      <c r="AW57" s="131">
        <f>'Č12 - Svařování odtavovac...'!J36</f>
        <v>0</v>
      </c>
      <c r="AX57" s="131">
        <f>'Č12 - Svařování odtavovac...'!J37</f>
        <v>0</v>
      </c>
      <c r="AY57" s="131">
        <f>'Č12 - Svařování odtavovac...'!J38</f>
        <v>0</v>
      </c>
      <c r="AZ57" s="131">
        <f>'Č12 - Svařování odtavovac...'!F35</f>
        <v>0</v>
      </c>
      <c r="BA57" s="131">
        <f>'Č12 - Svařování odtavovac...'!F36</f>
        <v>0</v>
      </c>
      <c r="BB57" s="131">
        <f>'Č12 - Svařování odtavovac...'!F37</f>
        <v>0</v>
      </c>
      <c r="BC57" s="131">
        <f>'Č12 - Svařování odtavovac...'!F38</f>
        <v>0</v>
      </c>
      <c r="BD57" s="133">
        <f>'Č12 - Svařování odtavovac...'!F39</f>
        <v>0</v>
      </c>
      <c r="BE57" s="4"/>
      <c r="BT57" s="134" t="s">
        <v>89</v>
      </c>
      <c r="BV57" s="134" t="s">
        <v>82</v>
      </c>
      <c r="BW57" s="134" t="s">
        <v>97</v>
      </c>
      <c r="BX57" s="134" t="s">
        <v>88</v>
      </c>
      <c r="CL57" s="134" t="s">
        <v>19</v>
      </c>
    </row>
    <row r="58" spans="1:90" s="4" customFormat="1" ht="16.5" customHeight="1">
      <c r="A58" s="125" t="s">
        <v>90</v>
      </c>
      <c r="B58" s="64"/>
      <c r="C58" s="126"/>
      <c r="D58" s="126"/>
      <c r="E58" s="127" t="s">
        <v>98</v>
      </c>
      <c r="F58" s="127"/>
      <c r="G58" s="127"/>
      <c r="H58" s="127"/>
      <c r="I58" s="127"/>
      <c r="J58" s="126"/>
      <c r="K58" s="127" t="s">
        <v>99</v>
      </c>
      <c r="L58" s="127"/>
      <c r="M58" s="127"/>
      <c r="N58" s="127"/>
      <c r="O58" s="127"/>
      <c r="P58" s="127"/>
      <c r="Q58" s="127"/>
      <c r="R58" s="127"/>
      <c r="S58" s="127"/>
      <c r="T58" s="127"/>
      <c r="U58" s="127"/>
      <c r="V58" s="127"/>
      <c r="W58" s="127"/>
      <c r="X58" s="127"/>
      <c r="Y58" s="127"/>
      <c r="Z58" s="127"/>
      <c r="AA58" s="127"/>
      <c r="AB58" s="127"/>
      <c r="AC58" s="127"/>
      <c r="AD58" s="127"/>
      <c r="AE58" s="127"/>
      <c r="AF58" s="127"/>
      <c r="AG58" s="128">
        <f>'Č13 - Svařování aluminote...'!J32</f>
        <v>0</v>
      </c>
      <c r="AH58" s="126"/>
      <c r="AI58" s="126"/>
      <c r="AJ58" s="126"/>
      <c r="AK58" s="126"/>
      <c r="AL58" s="126"/>
      <c r="AM58" s="126"/>
      <c r="AN58" s="128">
        <f>SUM(AG58,AT58)</f>
        <v>0</v>
      </c>
      <c r="AO58" s="126"/>
      <c r="AP58" s="126"/>
      <c r="AQ58" s="129" t="s">
        <v>93</v>
      </c>
      <c r="AR58" s="66"/>
      <c r="AS58" s="130">
        <v>0</v>
      </c>
      <c r="AT58" s="131">
        <f>ROUND(SUM(AV58:AW58),2)</f>
        <v>0</v>
      </c>
      <c r="AU58" s="132">
        <f>'Č13 - Svařování aluminote...'!P87</f>
        <v>0</v>
      </c>
      <c r="AV58" s="131">
        <f>'Č13 - Svařování aluminote...'!J35</f>
        <v>0</v>
      </c>
      <c r="AW58" s="131">
        <f>'Č13 - Svařování aluminote...'!J36</f>
        <v>0</v>
      </c>
      <c r="AX58" s="131">
        <f>'Č13 - Svařování aluminote...'!J37</f>
        <v>0</v>
      </c>
      <c r="AY58" s="131">
        <f>'Č13 - Svařování aluminote...'!J38</f>
        <v>0</v>
      </c>
      <c r="AZ58" s="131">
        <f>'Č13 - Svařování aluminote...'!F35</f>
        <v>0</v>
      </c>
      <c r="BA58" s="131">
        <f>'Č13 - Svařování aluminote...'!F36</f>
        <v>0</v>
      </c>
      <c r="BB58" s="131">
        <f>'Č13 - Svařování aluminote...'!F37</f>
        <v>0</v>
      </c>
      <c r="BC58" s="131">
        <f>'Č13 - Svařování aluminote...'!F38</f>
        <v>0</v>
      </c>
      <c r="BD58" s="133">
        <f>'Č13 - Svařování aluminote...'!F39</f>
        <v>0</v>
      </c>
      <c r="BE58" s="4"/>
      <c r="BT58" s="134" t="s">
        <v>89</v>
      </c>
      <c r="BV58" s="134" t="s">
        <v>82</v>
      </c>
      <c r="BW58" s="134" t="s">
        <v>100</v>
      </c>
      <c r="BX58" s="134" t="s">
        <v>88</v>
      </c>
      <c r="CL58" s="134" t="s">
        <v>19</v>
      </c>
    </row>
    <row r="59" spans="1:90" s="4" customFormat="1" ht="16.5" customHeight="1">
      <c r="A59" s="125" t="s">
        <v>90</v>
      </c>
      <c r="B59" s="64"/>
      <c r="C59" s="126"/>
      <c r="D59" s="126"/>
      <c r="E59" s="127" t="s">
        <v>101</v>
      </c>
      <c r="F59" s="127"/>
      <c r="G59" s="127"/>
      <c r="H59" s="127"/>
      <c r="I59" s="127"/>
      <c r="J59" s="126"/>
      <c r="K59" s="127" t="s">
        <v>102</v>
      </c>
      <c r="L59" s="127"/>
      <c r="M59" s="127"/>
      <c r="N59" s="127"/>
      <c r="O59" s="127"/>
      <c r="P59" s="127"/>
      <c r="Q59" s="127"/>
      <c r="R59" s="127"/>
      <c r="S59" s="127"/>
      <c r="T59" s="127"/>
      <c r="U59" s="127"/>
      <c r="V59" s="127"/>
      <c r="W59" s="127"/>
      <c r="X59" s="127"/>
      <c r="Y59" s="127"/>
      <c r="Z59" s="127"/>
      <c r="AA59" s="127"/>
      <c r="AB59" s="127"/>
      <c r="AC59" s="127"/>
      <c r="AD59" s="127"/>
      <c r="AE59" s="127"/>
      <c r="AF59" s="127"/>
      <c r="AG59" s="128">
        <f>'Č14 - Ojedinělé broušení,...'!J32</f>
        <v>0</v>
      </c>
      <c r="AH59" s="126"/>
      <c r="AI59" s="126"/>
      <c r="AJ59" s="126"/>
      <c r="AK59" s="126"/>
      <c r="AL59" s="126"/>
      <c r="AM59" s="126"/>
      <c r="AN59" s="128">
        <f>SUM(AG59,AT59)</f>
        <v>0</v>
      </c>
      <c r="AO59" s="126"/>
      <c r="AP59" s="126"/>
      <c r="AQ59" s="129" t="s">
        <v>93</v>
      </c>
      <c r="AR59" s="66"/>
      <c r="AS59" s="130">
        <v>0</v>
      </c>
      <c r="AT59" s="131">
        <f>ROUND(SUM(AV59:AW59),2)</f>
        <v>0</v>
      </c>
      <c r="AU59" s="132">
        <f>'Č14 - Ojedinělé broušení,...'!P87</f>
        <v>0</v>
      </c>
      <c r="AV59" s="131">
        <f>'Č14 - Ojedinělé broušení,...'!J35</f>
        <v>0</v>
      </c>
      <c r="AW59" s="131">
        <f>'Č14 - Ojedinělé broušení,...'!J36</f>
        <v>0</v>
      </c>
      <c r="AX59" s="131">
        <f>'Č14 - Ojedinělé broušení,...'!J37</f>
        <v>0</v>
      </c>
      <c r="AY59" s="131">
        <f>'Č14 - Ojedinělé broušení,...'!J38</f>
        <v>0</v>
      </c>
      <c r="AZ59" s="131">
        <f>'Č14 - Ojedinělé broušení,...'!F35</f>
        <v>0</v>
      </c>
      <c r="BA59" s="131">
        <f>'Č14 - Ojedinělé broušení,...'!F36</f>
        <v>0</v>
      </c>
      <c r="BB59" s="131">
        <f>'Č14 - Ojedinělé broušení,...'!F37</f>
        <v>0</v>
      </c>
      <c r="BC59" s="131">
        <f>'Č14 - Ojedinělé broušení,...'!F38</f>
        <v>0</v>
      </c>
      <c r="BD59" s="133">
        <f>'Č14 - Ojedinělé broušení,...'!F39</f>
        <v>0</v>
      </c>
      <c r="BE59" s="4"/>
      <c r="BT59" s="134" t="s">
        <v>89</v>
      </c>
      <c r="BV59" s="134" t="s">
        <v>82</v>
      </c>
      <c r="BW59" s="134" t="s">
        <v>103</v>
      </c>
      <c r="BX59" s="134" t="s">
        <v>88</v>
      </c>
      <c r="CL59" s="134" t="s">
        <v>19</v>
      </c>
    </row>
    <row r="60" spans="1:90" s="4" customFormat="1" ht="16.5" customHeight="1">
      <c r="A60" s="125" t="s">
        <v>90</v>
      </c>
      <c r="B60" s="64"/>
      <c r="C60" s="126"/>
      <c r="D60" s="126"/>
      <c r="E60" s="127" t="s">
        <v>104</v>
      </c>
      <c r="F60" s="127"/>
      <c r="G60" s="127"/>
      <c r="H60" s="127"/>
      <c r="I60" s="127"/>
      <c r="J60" s="126"/>
      <c r="K60" s="127" t="s">
        <v>105</v>
      </c>
      <c r="L60" s="127"/>
      <c r="M60" s="127"/>
      <c r="N60" s="127"/>
      <c r="O60" s="127"/>
      <c r="P60" s="127"/>
      <c r="Q60" s="127"/>
      <c r="R60" s="127"/>
      <c r="S60" s="127"/>
      <c r="T60" s="127"/>
      <c r="U60" s="127"/>
      <c r="V60" s="127"/>
      <c r="W60" s="127"/>
      <c r="X60" s="127"/>
      <c r="Y60" s="127"/>
      <c r="Z60" s="127"/>
      <c r="AA60" s="127"/>
      <c r="AB60" s="127"/>
      <c r="AC60" s="127"/>
      <c r="AD60" s="127"/>
      <c r="AE60" s="127"/>
      <c r="AF60" s="127"/>
      <c r="AG60" s="128">
        <f>'Č15 - Opravné souvislé br...'!J32</f>
        <v>0</v>
      </c>
      <c r="AH60" s="126"/>
      <c r="AI60" s="126"/>
      <c r="AJ60" s="126"/>
      <c r="AK60" s="126"/>
      <c r="AL60" s="126"/>
      <c r="AM60" s="126"/>
      <c r="AN60" s="128">
        <f>SUM(AG60,AT60)</f>
        <v>0</v>
      </c>
      <c r="AO60" s="126"/>
      <c r="AP60" s="126"/>
      <c r="AQ60" s="129" t="s">
        <v>93</v>
      </c>
      <c r="AR60" s="66"/>
      <c r="AS60" s="130">
        <v>0</v>
      </c>
      <c r="AT60" s="131">
        <f>ROUND(SUM(AV60:AW60),2)</f>
        <v>0</v>
      </c>
      <c r="AU60" s="132">
        <f>'Č15 - Opravné souvislé br...'!P87</f>
        <v>0</v>
      </c>
      <c r="AV60" s="131">
        <f>'Č15 - Opravné souvislé br...'!J35</f>
        <v>0</v>
      </c>
      <c r="AW60" s="131">
        <f>'Č15 - Opravné souvislé br...'!J36</f>
        <v>0</v>
      </c>
      <c r="AX60" s="131">
        <f>'Č15 - Opravné souvislé br...'!J37</f>
        <v>0</v>
      </c>
      <c r="AY60" s="131">
        <f>'Č15 - Opravné souvislé br...'!J38</f>
        <v>0</v>
      </c>
      <c r="AZ60" s="131">
        <f>'Č15 - Opravné souvislé br...'!F35</f>
        <v>0</v>
      </c>
      <c r="BA60" s="131">
        <f>'Č15 - Opravné souvislé br...'!F36</f>
        <v>0</v>
      </c>
      <c r="BB60" s="131">
        <f>'Č15 - Opravné souvislé br...'!F37</f>
        <v>0</v>
      </c>
      <c r="BC60" s="131">
        <f>'Č15 - Opravné souvislé br...'!F38</f>
        <v>0</v>
      </c>
      <c r="BD60" s="133">
        <f>'Č15 - Opravné souvislé br...'!F39</f>
        <v>0</v>
      </c>
      <c r="BE60" s="4"/>
      <c r="BT60" s="134" t="s">
        <v>89</v>
      </c>
      <c r="BV60" s="134" t="s">
        <v>82</v>
      </c>
      <c r="BW60" s="134" t="s">
        <v>106</v>
      </c>
      <c r="BX60" s="134" t="s">
        <v>88</v>
      </c>
      <c r="CL60" s="134" t="s">
        <v>19</v>
      </c>
    </row>
    <row r="61" spans="1:90" s="4" customFormat="1" ht="23.25" customHeight="1">
      <c r="A61" s="125" t="s">
        <v>90</v>
      </c>
      <c r="B61" s="64"/>
      <c r="C61" s="126"/>
      <c r="D61" s="126"/>
      <c r="E61" s="127" t="s">
        <v>107</v>
      </c>
      <c r="F61" s="127"/>
      <c r="G61" s="127"/>
      <c r="H61" s="127"/>
      <c r="I61" s="127"/>
      <c r="J61" s="126"/>
      <c r="K61" s="127" t="s">
        <v>108</v>
      </c>
      <c r="L61" s="127"/>
      <c r="M61" s="127"/>
      <c r="N61" s="127"/>
      <c r="O61" s="127"/>
      <c r="P61" s="127"/>
      <c r="Q61" s="127"/>
      <c r="R61" s="127"/>
      <c r="S61" s="127"/>
      <c r="T61" s="127"/>
      <c r="U61" s="127"/>
      <c r="V61" s="127"/>
      <c r="W61" s="127"/>
      <c r="X61" s="127"/>
      <c r="Y61" s="127"/>
      <c r="Z61" s="127"/>
      <c r="AA61" s="127"/>
      <c r="AB61" s="127"/>
      <c r="AC61" s="127"/>
      <c r="AD61" s="127"/>
      <c r="AE61" s="127"/>
      <c r="AF61" s="127"/>
      <c r="AG61" s="128">
        <f>'Č16-zm_1 - Navařování'!J32</f>
        <v>0</v>
      </c>
      <c r="AH61" s="126"/>
      <c r="AI61" s="126"/>
      <c r="AJ61" s="126"/>
      <c r="AK61" s="126"/>
      <c r="AL61" s="126"/>
      <c r="AM61" s="126"/>
      <c r="AN61" s="128">
        <f>SUM(AG61,AT61)</f>
        <v>0</v>
      </c>
      <c r="AO61" s="126"/>
      <c r="AP61" s="126"/>
      <c r="AQ61" s="129" t="s">
        <v>93</v>
      </c>
      <c r="AR61" s="66"/>
      <c r="AS61" s="130">
        <v>0</v>
      </c>
      <c r="AT61" s="131">
        <f>ROUND(SUM(AV61:AW61),2)</f>
        <v>0</v>
      </c>
      <c r="AU61" s="132">
        <f>'Č16-zm_1 - Navařování'!P87</f>
        <v>0</v>
      </c>
      <c r="AV61" s="131">
        <f>'Č16-zm_1 - Navařování'!J35</f>
        <v>0</v>
      </c>
      <c r="AW61" s="131">
        <f>'Č16-zm_1 - Navařování'!J36</f>
        <v>0</v>
      </c>
      <c r="AX61" s="131">
        <f>'Č16-zm_1 - Navařování'!J37</f>
        <v>0</v>
      </c>
      <c r="AY61" s="131">
        <f>'Č16-zm_1 - Navařování'!J38</f>
        <v>0</v>
      </c>
      <c r="AZ61" s="131">
        <f>'Č16-zm_1 - Navařování'!F35</f>
        <v>0</v>
      </c>
      <c r="BA61" s="131">
        <f>'Č16-zm_1 - Navařování'!F36</f>
        <v>0</v>
      </c>
      <c r="BB61" s="131">
        <f>'Č16-zm_1 - Navařování'!F37</f>
        <v>0</v>
      </c>
      <c r="BC61" s="131">
        <f>'Č16-zm_1 - Navařování'!F38</f>
        <v>0</v>
      </c>
      <c r="BD61" s="133">
        <f>'Č16-zm_1 - Navařování'!F39</f>
        <v>0</v>
      </c>
      <c r="BE61" s="4"/>
      <c r="BT61" s="134" t="s">
        <v>89</v>
      </c>
      <c r="BV61" s="134" t="s">
        <v>82</v>
      </c>
      <c r="BW61" s="134" t="s">
        <v>109</v>
      </c>
      <c r="BX61" s="134" t="s">
        <v>88</v>
      </c>
      <c r="CL61" s="134" t="s">
        <v>19</v>
      </c>
    </row>
    <row r="62" spans="1:90" s="4" customFormat="1" ht="16.5" customHeight="1">
      <c r="A62" s="125" t="s">
        <v>90</v>
      </c>
      <c r="B62" s="64"/>
      <c r="C62" s="126"/>
      <c r="D62" s="126"/>
      <c r="E62" s="127" t="s">
        <v>110</v>
      </c>
      <c r="F62" s="127"/>
      <c r="G62" s="127"/>
      <c r="H62" s="127"/>
      <c r="I62" s="127"/>
      <c r="J62" s="126"/>
      <c r="K62" s="127" t="s">
        <v>111</v>
      </c>
      <c r="L62" s="127"/>
      <c r="M62" s="127"/>
      <c r="N62" s="127"/>
      <c r="O62" s="127"/>
      <c r="P62" s="127"/>
      <c r="Q62" s="127"/>
      <c r="R62" s="127"/>
      <c r="S62" s="127"/>
      <c r="T62" s="127"/>
      <c r="U62" s="127"/>
      <c r="V62" s="127"/>
      <c r="W62" s="127"/>
      <c r="X62" s="127"/>
      <c r="Y62" s="127"/>
      <c r="Z62" s="127"/>
      <c r="AA62" s="127"/>
      <c r="AB62" s="127"/>
      <c r="AC62" s="127"/>
      <c r="AD62" s="127"/>
      <c r="AE62" s="127"/>
      <c r="AF62" s="127"/>
      <c r="AG62" s="128">
        <f>'Č17 - Dodávka LIS a přech...'!J32</f>
        <v>0</v>
      </c>
      <c r="AH62" s="126"/>
      <c r="AI62" s="126"/>
      <c r="AJ62" s="126"/>
      <c r="AK62" s="126"/>
      <c r="AL62" s="126"/>
      <c r="AM62" s="126"/>
      <c r="AN62" s="128">
        <f>SUM(AG62,AT62)</f>
        <v>0</v>
      </c>
      <c r="AO62" s="126"/>
      <c r="AP62" s="126"/>
      <c r="AQ62" s="129" t="s">
        <v>93</v>
      </c>
      <c r="AR62" s="66"/>
      <c r="AS62" s="130">
        <v>0</v>
      </c>
      <c r="AT62" s="131">
        <f>ROUND(SUM(AV62:AW62),2)</f>
        <v>0</v>
      </c>
      <c r="AU62" s="132">
        <f>'Č17 - Dodávka LIS a přech...'!P85</f>
        <v>0</v>
      </c>
      <c r="AV62" s="131">
        <f>'Č17 - Dodávka LIS a přech...'!J35</f>
        <v>0</v>
      </c>
      <c r="AW62" s="131">
        <f>'Č17 - Dodávka LIS a přech...'!J36</f>
        <v>0</v>
      </c>
      <c r="AX62" s="131">
        <f>'Č17 - Dodávka LIS a přech...'!J37</f>
        <v>0</v>
      </c>
      <c r="AY62" s="131">
        <f>'Č17 - Dodávka LIS a přech...'!J38</f>
        <v>0</v>
      </c>
      <c r="AZ62" s="131">
        <f>'Č17 - Dodávka LIS a přech...'!F35</f>
        <v>0</v>
      </c>
      <c r="BA62" s="131">
        <f>'Č17 - Dodávka LIS a přech...'!F36</f>
        <v>0</v>
      </c>
      <c r="BB62" s="131">
        <f>'Č17 - Dodávka LIS a přech...'!F37</f>
        <v>0</v>
      </c>
      <c r="BC62" s="131">
        <f>'Č17 - Dodávka LIS a přech...'!F38</f>
        <v>0</v>
      </c>
      <c r="BD62" s="133">
        <f>'Č17 - Dodávka LIS a přech...'!F39</f>
        <v>0</v>
      </c>
      <c r="BE62" s="4"/>
      <c r="BT62" s="134" t="s">
        <v>89</v>
      </c>
      <c r="BV62" s="134" t="s">
        <v>82</v>
      </c>
      <c r="BW62" s="134" t="s">
        <v>112</v>
      </c>
      <c r="BX62" s="134" t="s">
        <v>88</v>
      </c>
      <c r="CL62" s="134" t="s">
        <v>19</v>
      </c>
    </row>
    <row r="63" spans="1:91" s="7" customFormat="1" ht="16.5" customHeight="1">
      <c r="A63" s="7"/>
      <c r="B63" s="112"/>
      <c r="C63" s="113"/>
      <c r="D63" s="114" t="s">
        <v>113</v>
      </c>
      <c r="E63" s="114"/>
      <c r="F63" s="114"/>
      <c r="G63" s="114"/>
      <c r="H63" s="114"/>
      <c r="I63" s="115"/>
      <c r="J63" s="114" t="s">
        <v>114</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ROUND(SUM(AG64:AG65),2)</f>
        <v>0</v>
      </c>
      <c r="AH63" s="115"/>
      <c r="AI63" s="115"/>
      <c r="AJ63" s="115"/>
      <c r="AK63" s="115"/>
      <c r="AL63" s="115"/>
      <c r="AM63" s="115"/>
      <c r="AN63" s="117">
        <f>SUM(AG63,AT63)</f>
        <v>0</v>
      </c>
      <c r="AO63" s="115"/>
      <c r="AP63" s="115"/>
      <c r="AQ63" s="118" t="s">
        <v>86</v>
      </c>
      <c r="AR63" s="119"/>
      <c r="AS63" s="120">
        <f>ROUND(SUM(AS64:AS65),2)</f>
        <v>0</v>
      </c>
      <c r="AT63" s="121">
        <f>ROUND(SUM(AV63:AW63),2)</f>
        <v>0</v>
      </c>
      <c r="AU63" s="122">
        <f>ROUND(SUM(AU64:AU65),5)</f>
        <v>0</v>
      </c>
      <c r="AV63" s="121">
        <f>ROUND(AZ63*L29,2)</f>
        <v>0</v>
      </c>
      <c r="AW63" s="121">
        <f>ROUND(BA63*L30,2)</f>
        <v>0</v>
      </c>
      <c r="AX63" s="121">
        <f>ROUND(BB63*L29,2)</f>
        <v>0</v>
      </c>
      <c r="AY63" s="121">
        <f>ROUND(BC63*L30,2)</f>
        <v>0</v>
      </c>
      <c r="AZ63" s="121">
        <f>ROUND(SUM(AZ64:AZ65),2)</f>
        <v>0</v>
      </c>
      <c r="BA63" s="121">
        <f>ROUND(SUM(BA64:BA65),2)</f>
        <v>0</v>
      </c>
      <c r="BB63" s="121">
        <f>ROUND(SUM(BB64:BB65),2)</f>
        <v>0</v>
      </c>
      <c r="BC63" s="121">
        <f>ROUND(SUM(BC64:BC65),2)</f>
        <v>0</v>
      </c>
      <c r="BD63" s="123">
        <f>ROUND(SUM(BD64:BD65),2)</f>
        <v>0</v>
      </c>
      <c r="BE63" s="7"/>
      <c r="BS63" s="124" t="s">
        <v>79</v>
      </c>
      <c r="BT63" s="124" t="s">
        <v>87</v>
      </c>
      <c r="BU63" s="124" t="s">
        <v>81</v>
      </c>
      <c r="BV63" s="124" t="s">
        <v>82</v>
      </c>
      <c r="BW63" s="124" t="s">
        <v>115</v>
      </c>
      <c r="BX63" s="124" t="s">
        <v>5</v>
      </c>
      <c r="CL63" s="124" t="s">
        <v>19</v>
      </c>
      <c r="CM63" s="124" t="s">
        <v>89</v>
      </c>
    </row>
    <row r="64" spans="1:90" s="4" customFormat="1" ht="16.5" customHeight="1">
      <c r="A64" s="125" t="s">
        <v>90</v>
      </c>
      <c r="B64" s="64"/>
      <c r="C64" s="126"/>
      <c r="D64" s="126"/>
      <c r="E64" s="127" t="s">
        <v>116</v>
      </c>
      <c r="F64" s="127"/>
      <c r="G64" s="127"/>
      <c r="H64" s="127"/>
      <c r="I64" s="127"/>
      <c r="J64" s="126"/>
      <c r="K64" s="127" t="s">
        <v>117</v>
      </c>
      <c r="L64" s="127"/>
      <c r="M64" s="127"/>
      <c r="N64" s="127"/>
      <c r="O64" s="127"/>
      <c r="P64" s="127"/>
      <c r="Q64" s="127"/>
      <c r="R64" s="127"/>
      <c r="S64" s="127"/>
      <c r="T64" s="127"/>
      <c r="U64" s="127"/>
      <c r="V64" s="127"/>
      <c r="W64" s="127"/>
      <c r="X64" s="127"/>
      <c r="Y64" s="127"/>
      <c r="Z64" s="127"/>
      <c r="AA64" s="127"/>
      <c r="AB64" s="127"/>
      <c r="AC64" s="127"/>
      <c r="AD64" s="127"/>
      <c r="AE64" s="127"/>
      <c r="AF64" s="127"/>
      <c r="AG64" s="128">
        <f>'Č21 - VRN'!J32</f>
        <v>0</v>
      </c>
      <c r="AH64" s="126"/>
      <c r="AI64" s="126"/>
      <c r="AJ64" s="126"/>
      <c r="AK64" s="126"/>
      <c r="AL64" s="126"/>
      <c r="AM64" s="126"/>
      <c r="AN64" s="128">
        <f>SUM(AG64,AT64)</f>
        <v>0</v>
      </c>
      <c r="AO64" s="126"/>
      <c r="AP64" s="126"/>
      <c r="AQ64" s="129" t="s">
        <v>93</v>
      </c>
      <c r="AR64" s="66"/>
      <c r="AS64" s="130">
        <v>0</v>
      </c>
      <c r="AT64" s="131">
        <f>ROUND(SUM(AV64:AW64),2)</f>
        <v>0</v>
      </c>
      <c r="AU64" s="132">
        <f>'Č21 - VRN'!P86</f>
        <v>0</v>
      </c>
      <c r="AV64" s="131">
        <f>'Č21 - VRN'!J35</f>
        <v>0</v>
      </c>
      <c r="AW64" s="131">
        <f>'Č21 - VRN'!J36</f>
        <v>0</v>
      </c>
      <c r="AX64" s="131">
        <f>'Č21 - VRN'!J37</f>
        <v>0</v>
      </c>
      <c r="AY64" s="131">
        <f>'Č21 - VRN'!J38</f>
        <v>0</v>
      </c>
      <c r="AZ64" s="131">
        <f>'Č21 - VRN'!F35</f>
        <v>0</v>
      </c>
      <c r="BA64" s="131">
        <f>'Č21 - VRN'!F36</f>
        <v>0</v>
      </c>
      <c r="BB64" s="131">
        <f>'Č21 - VRN'!F37</f>
        <v>0</v>
      </c>
      <c r="BC64" s="131">
        <f>'Č21 - VRN'!F38</f>
        <v>0</v>
      </c>
      <c r="BD64" s="133">
        <f>'Č21 - VRN'!F39</f>
        <v>0</v>
      </c>
      <c r="BE64" s="4"/>
      <c r="BT64" s="134" t="s">
        <v>89</v>
      </c>
      <c r="BV64" s="134" t="s">
        <v>82</v>
      </c>
      <c r="BW64" s="134" t="s">
        <v>118</v>
      </c>
      <c r="BX64" s="134" t="s">
        <v>115</v>
      </c>
      <c r="CL64" s="134" t="s">
        <v>19</v>
      </c>
    </row>
    <row r="65" spans="1:90" s="4" customFormat="1" ht="23.25" customHeight="1">
      <c r="A65" s="125" t="s">
        <v>90</v>
      </c>
      <c r="B65" s="64"/>
      <c r="C65" s="126"/>
      <c r="D65" s="126"/>
      <c r="E65" s="127" t="s">
        <v>119</v>
      </c>
      <c r="F65" s="127"/>
      <c r="G65" s="127"/>
      <c r="H65" s="127"/>
      <c r="I65" s="127"/>
      <c r="J65" s="126"/>
      <c r="K65" s="127" t="s">
        <v>120</v>
      </c>
      <c r="L65" s="127"/>
      <c r="M65" s="127"/>
      <c r="N65" s="127"/>
      <c r="O65" s="127"/>
      <c r="P65" s="127"/>
      <c r="Q65" s="127"/>
      <c r="R65" s="127"/>
      <c r="S65" s="127"/>
      <c r="T65" s="127"/>
      <c r="U65" s="127"/>
      <c r="V65" s="127"/>
      <c r="W65" s="127"/>
      <c r="X65" s="127"/>
      <c r="Y65" s="127"/>
      <c r="Z65" s="127"/>
      <c r="AA65" s="127"/>
      <c r="AB65" s="127"/>
      <c r="AC65" s="127"/>
      <c r="AD65" s="127"/>
      <c r="AE65" s="127"/>
      <c r="AF65" s="127"/>
      <c r="AG65" s="128">
        <f>'Č22 - Mimostaveništní dop...'!J32</f>
        <v>0</v>
      </c>
      <c r="AH65" s="126"/>
      <c r="AI65" s="126"/>
      <c r="AJ65" s="126"/>
      <c r="AK65" s="126"/>
      <c r="AL65" s="126"/>
      <c r="AM65" s="126"/>
      <c r="AN65" s="128">
        <f>SUM(AG65,AT65)</f>
        <v>0</v>
      </c>
      <c r="AO65" s="126"/>
      <c r="AP65" s="126"/>
      <c r="AQ65" s="129" t="s">
        <v>93</v>
      </c>
      <c r="AR65" s="66"/>
      <c r="AS65" s="135">
        <v>0</v>
      </c>
      <c r="AT65" s="136">
        <f>ROUND(SUM(AV65:AW65),2)</f>
        <v>0</v>
      </c>
      <c r="AU65" s="137">
        <f>'Č22 - Mimostaveništní dop...'!P87</f>
        <v>0</v>
      </c>
      <c r="AV65" s="136">
        <f>'Č22 - Mimostaveništní dop...'!J35</f>
        <v>0</v>
      </c>
      <c r="AW65" s="136">
        <f>'Č22 - Mimostaveništní dop...'!J36</f>
        <v>0</v>
      </c>
      <c r="AX65" s="136">
        <f>'Č22 - Mimostaveništní dop...'!J37</f>
        <v>0</v>
      </c>
      <c r="AY65" s="136">
        <f>'Č22 - Mimostaveništní dop...'!J38</f>
        <v>0</v>
      </c>
      <c r="AZ65" s="136">
        <f>'Č22 - Mimostaveništní dop...'!F35</f>
        <v>0</v>
      </c>
      <c r="BA65" s="136">
        <f>'Č22 - Mimostaveništní dop...'!F36</f>
        <v>0</v>
      </c>
      <c r="BB65" s="136">
        <f>'Č22 - Mimostaveništní dop...'!F37</f>
        <v>0</v>
      </c>
      <c r="BC65" s="136">
        <f>'Č22 - Mimostaveništní dop...'!F38</f>
        <v>0</v>
      </c>
      <c r="BD65" s="138">
        <f>'Č22 - Mimostaveništní dop...'!F39</f>
        <v>0</v>
      </c>
      <c r="BE65" s="4"/>
      <c r="BT65" s="134" t="s">
        <v>89</v>
      </c>
      <c r="BV65" s="134" t="s">
        <v>82</v>
      </c>
      <c r="BW65" s="134" t="s">
        <v>121</v>
      </c>
      <c r="BX65" s="134" t="s">
        <v>115</v>
      </c>
      <c r="CL65" s="134" t="s">
        <v>19</v>
      </c>
    </row>
    <row r="66" spans="1:57" s="2" customFormat="1" ht="30" customHeight="1">
      <c r="A66" s="38"/>
      <c r="B66" s="39"/>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4"/>
      <c r="AS66" s="38"/>
      <c r="AT66" s="38"/>
      <c r="AU66" s="38"/>
      <c r="AV66" s="38"/>
      <c r="AW66" s="38"/>
      <c r="AX66" s="38"/>
      <c r="AY66" s="38"/>
      <c r="AZ66" s="38"/>
      <c r="BA66" s="38"/>
      <c r="BB66" s="38"/>
      <c r="BC66" s="38"/>
      <c r="BD66" s="38"/>
      <c r="BE66" s="38"/>
    </row>
    <row r="67" spans="1:57" s="2" customFormat="1" ht="6.95" customHeight="1">
      <c r="A67" s="38"/>
      <c r="B67" s="60"/>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44"/>
      <c r="AS67" s="38"/>
      <c r="AT67" s="38"/>
      <c r="AU67" s="38"/>
      <c r="AV67" s="38"/>
      <c r="AW67" s="38"/>
      <c r="AX67" s="38"/>
      <c r="AY67" s="38"/>
      <c r="AZ67" s="38"/>
      <c r="BA67" s="38"/>
      <c r="BB67" s="38"/>
      <c r="BC67" s="38"/>
      <c r="BD67" s="38"/>
      <c r="BE67" s="38"/>
    </row>
  </sheetData>
  <sheetProtection password="CDD6" sheet="1" objects="1" scenarios="1" formatColumns="0" formatRows="0"/>
  <mergeCells count="82">
    <mergeCell ref="C52:G52"/>
    <mergeCell ref="D63:H63"/>
    <mergeCell ref="D55:H55"/>
    <mergeCell ref="E58:I58"/>
    <mergeCell ref="E57:I57"/>
    <mergeCell ref="E62:I62"/>
    <mergeCell ref="E64:I64"/>
    <mergeCell ref="E56:I56"/>
    <mergeCell ref="E61:I61"/>
    <mergeCell ref="E60:I60"/>
    <mergeCell ref="E59:I59"/>
    <mergeCell ref="I52:AF52"/>
    <mergeCell ref="J63:AF63"/>
    <mergeCell ref="J55:AF55"/>
    <mergeCell ref="K59:AF59"/>
    <mergeCell ref="K60:AF60"/>
    <mergeCell ref="K57:AF57"/>
    <mergeCell ref="K61:AF61"/>
    <mergeCell ref="K62:AF62"/>
    <mergeCell ref="K64:AF64"/>
    <mergeCell ref="K56:AF56"/>
    <mergeCell ref="K58:AF58"/>
    <mergeCell ref="L45:AJ45"/>
    <mergeCell ref="E65:I65"/>
    <mergeCell ref="K65:AF65"/>
    <mergeCell ref="BE5:BE32"/>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7:AM57"/>
    <mergeCell ref="AG63:AM63"/>
    <mergeCell ref="AG62:AM62"/>
    <mergeCell ref="AG52:AM52"/>
    <mergeCell ref="AG61:AM61"/>
    <mergeCell ref="AG60:AM60"/>
    <mergeCell ref="AG55:AM55"/>
    <mergeCell ref="AG64:AM64"/>
    <mergeCell ref="AG56:AM56"/>
    <mergeCell ref="AG59:AM59"/>
    <mergeCell ref="AG58:AM58"/>
    <mergeCell ref="AM47:AN47"/>
    <mergeCell ref="AM49:AP49"/>
    <mergeCell ref="AM50:AP50"/>
    <mergeCell ref="AN59:AP59"/>
    <mergeCell ref="AN64:AP64"/>
    <mergeCell ref="AN63:AP63"/>
    <mergeCell ref="AN58:AP58"/>
    <mergeCell ref="AN62:AP62"/>
    <mergeCell ref="AN55:AP55"/>
    <mergeCell ref="AN52:AP52"/>
    <mergeCell ref="AN57:AP57"/>
    <mergeCell ref="AN61:AP61"/>
    <mergeCell ref="AN60:AP60"/>
    <mergeCell ref="AN56:AP56"/>
    <mergeCell ref="AS49:AT51"/>
    <mergeCell ref="AN65:AP65"/>
    <mergeCell ref="AG65:AM65"/>
    <mergeCell ref="AG54:AM54"/>
    <mergeCell ref="AN54:AP54"/>
  </mergeCells>
  <hyperlinks>
    <hyperlink ref="A56" location="'Č11 - Opravy LIS a A-LIS'!C2" display="/"/>
    <hyperlink ref="A57" location="'Č12 - Svařování odtavovac...'!C2" display="/"/>
    <hyperlink ref="A58" location="'Č13 - Svařování aluminote...'!C2" display="/"/>
    <hyperlink ref="A59" location="'Č14 - Ojedinělé broušení,...'!C2" display="/"/>
    <hyperlink ref="A60" location="'Č15 - Opravné souvislé br...'!C2" display="/"/>
    <hyperlink ref="A61" location="'Č16-zm_1 - Navařování'!C2" display="/"/>
    <hyperlink ref="A62" location="'Č17 - Dodávka LIS a přech...'!C2" display="/"/>
    <hyperlink ref="A64" location="'Č21 - VRN'!C2" display="/"/>
    <hyperlink ref="A65" location="'Č22 - Mimostaveništní do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121</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1483</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1527</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ROUND((SUM(BE87:BE230)),2)</f>
        <v>0</v>
      </c>
      <c r="G35" s="38"/>
      <c r="H35" s="38"/>
      <c r="I35" s="158">
        <v>0.21</v>
      </c>
      <c r="J35" s="157">
        <f>ROUND(((SUM(BE87:BE230))*I35),2)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ROUND((SUM(BF87:BF230)),2)</f>
        <v>0</v>
      </c>
      <c r="G36" s="38"/>
      <c r="H36" s="38"/>
      <c r="I36" s="158">
        <v>0.15</v>
      </c>
      <c r="J36" s="157">
        <f>ROUND(((SUM(BF87:BF230))*I36),2)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ROUND((SUM(BG87:BG230)),2)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ROUND((SUM(BH87:BH230)),2)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ROUND((SUM(BI87:BI230)),2)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1483</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Č22 - Mimostaveništní doprava materiálu zadavatele</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1528</v>
      </c>
      <c r="E64" s="178"/>
      <c r="F64" s="178"/>
      <c r="G64" s="178"/>
      <c r="H64" s="178"/>
      <c r="I64" s="178"/>
      <c r="J64" s="179">
        <f>J88</f>
        <v>0</v>
      </c>
      <c r="K64" s="176"/>
      <c r="L64" s="180"/>
      <c r="S64" s="9"/>
      <c r="T64" s="9"/>
      <c r="U64" s="9"/>
      <c r="V64" s="9"/>
      <c r="W64" s="9"/>
      <c r="X64" s="9"/>
      <c r="Y64" s="9"/>
      <c r="Z64" s="9"/>
      <c r="AA64" s="9"/>
      <c r="AB64" s="9"/>
      <c r="AC64" s="9"/>
      <c r="AD64" s="9"/>
      <c r="AE64" s="9"/>
    </row>
    <row r="65" spans="1:31" s="9" customFormat="1" ht="24.95" customHeight="1" hidden="1">
      <c r="A65" s="9"/>
      <c r="B65" s="175"/>
      <c r="C65" s="176"/>
      <c r="D65" s="177" t="s">
        <v>1485</v>
      </c>
      <c r="E65" s="178"/>
      <c r="F65" s="178"/>
      <c r="G65" s="178"/>
      <c r="H65" s="178"/>
      <c r="I65" s="178"/>
      <c r="J65" s="179">
        <f>J230</f>
        <v>0</v>
      </c>
      <c r="K65" s="176"/>
      <c r="L65" s="180"/>
      <c r="S65" s="9"/>
      <c r="T65" s="9"/>
      <c r="U65" s="9"/>
      <c r="V65" s="9"/>
      <c r="W65" s="9"/>
      <c r="X65" s="9"/>
      <c r="Y65" s="9"/>
      <c r="Z65" s="9"/>
      <c r="AA65" s="9"/>
      <c r="AB65" s="9"/>
      <c r="AC65" s="9"/>
      <c r="AD65" s="9"/>
      <c r="AE65" s="9"/>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1483</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Č22 - Mimostaveništní doprava materiálu zadavatele</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P88+P230</f>
        <v>0</v>
      </c>
      <c r="Q87" s="97"/>
      <c r="R87" s="194">
        <f>R88+R230</f>
        <v>0</v>
      </c>
      <c r="S87" s="97"/>
      <c r="T87" s="195">
        <f>T88+T230</f>
        <v>0</v>
      </c>
      <c r="U87" s="38"/>
      <c r="V87" s="38"/>
      <c r="W87" s="38"/>
      <c r="X87" s="38"/>
      <c r="Y87" s="38"/>
      <c r="Z87" s="38"/>
      <c r="AA87" s="38"/>
      <c r="AB87" s="38"/>
      <c r="AC87" s="38"/>
      <c r="AD87" s="38"/>
      <c r="AE87" s="38"/>
      <c r="AT87" s="16" t="s">
        <v>79</v>
      </c>
      <c r="AU87" s="16" t="s">
        <v>131</v>
      </c>
      <c r="BK87" s="196">
        <f>BK88+BK230</f>
        <v>0</v>
      </c>
    </row>
    <row r="88" spans="1:63" s="12" customFormat="1" ht="25.9" customHeight="1">
      <c r="A88" s="12"/>
      <c r="B88" s="197"/>
      <c r="C88" s="198"/>
      <c r="D88" s="199" t="s">
        <v>79</v>
      </c>
      <c r="E88" s="200" t="s">
        <v>1529</v>
      </c>
      <c r="F88" s="200" t="s">
        <v>1530</v>
      </c>
      <c r="G88" s="198"/>
      <c r="H88" s="198"/>
      <c r="I88" s="201"/>
      <c r="J88" s="202">
        <f>BK88</f>
        <v>0</v>
      </c>
      <c r="K88" s="198"/>
      <c r="L88" s="203"/>
      <c r="M88" s="204"/>
      <c r="N88" s="205"/>
      <c r="O88" s="205"/>
      <c r="P88" s="206">
        <f>SUM(P89:P229)</f>
        <v>0</v>
      </c>
      <c r="Q88" s="205"/>
      <c r="R88" s="206">
        <f>SUM(R89:R229)</f>
        <v>0</v>
      </c>
      <c r="S88" s="205"/>
      <c r="T88" s="207">
        <f>SUM(T89:T229)</f>
        <v>0</v>
      </c>
      <c r="U88" s="12"/>
      <c r="V88" s="12"/>
      <c r="W88" s="12"/>
      <c r="X88" s="12"/>
      <c r="Y88" s="12"/>
      <c r="Z88" s="12"/>
      <c r="AA88" s="12"/>
      <c r="AB88" s="12"/>
      <c r="AC88" s="12"/>
      <c r="AD88" s="12"/>
      <c r="AE88" s="12"/>
      <c r="AR88" s="208" t="s">
        <v>157</v>
      </c>
      <c r="AT88" s="209" t="s">
        <v>79</v>
      </c>
      <c r="AU88" s="209" t="s">
        <v>80</v>
      </c>
      <c r="AY88" s="208" t="s">
        <v>149</v>
      </c>
      <c r="BK88" s="210">
        <f>SUM(BK89:BK229)</f>
        <v>0</v>
      </c>
    </row>
    <row r="89" spans="1:65" s="2" customFormat="1" ht="62.7" customHeight="1">
      <c r="A89" s="38"/>
      <c r="B89" s="39"/>
      <c r="C89" s="213" t="s">
        <v>87</v>
      </c>
      <c r="D89" s="213" t="s">
        <v>152</v>
      </c>
      <c r="E89" s="214" t="s">
        <v>1531</v>
      </c>
      <c r="F89" s="215" t="s">
        <v>1532</v>
      </c>
      <c r="G89" s="216" t="s">
        <v>670</v>
      </c>
      <c r="H89" s="217">
        <v>10</v>
      </c>
      <c r="I89" s="218"/>
      <c r="J89" s="219">
        <f>ROUND(I89*H89,2)</f>
        <v>0</v>
      </c>
      <c r="K89" s="215" t="s">
        <v>156</v>
      </c>
      <c r="L89" s="44"/>
      <c r="M89" s="220" t="s">
        <v>39</v>
      </c>
      <c r="N89" s="221" t="s">
        <v>53</v>
      </c>
      <c r="O89" s="85"/>
      <c r="P89" s="222">
        <f>O89*H89</f>
        <v>0</v>
      </c>
      <c r="Q89" s="222">
        <v>0</v>
      </c>
      <c r="R89" s="222">
        <f>Q89*H89</f>
        <v>0</v>
      </c>
      <c r="S89" s="222">
        <v>0</v>
      </c>
      <c r="T89" s="223">
        <f>S89*H89</f>
        <v>0</v>
      </c>
      <c r="U89" s="38"/>
      <c r="V89" s="38"/>
      <c r="W89" s="38"/>
      <c r="X89" s="38"/>
      <c r="Y89" s="38"/>
      <c r="Z89" s="38"/>
      <c r="AA89" s="38"/>
      <c r="AB89" s="38"/>
      <c r="AC89" s="38"/>
      <c r="AD89" s="38"/>
      <c r="AE89" s="38"/>
      <c r="AR89" s="224" t="s">
        <v>1533</v>
      </c>
      <c r="AT89" s="224" t="s">
        <v>152</v>
      </c>
      <c r="AU89" s="224" t="s">
        <v>87</v>
      </c>
      <c r="AY89" s="16" t="s">
        <v>149</v>
      </c>
      <c r="BE89" s="225">
        <f>IF(N89="základní",J89,0)</f>
        <v>0</v>
      </c>
      <c r="BF89" s="225">
        <f>IF(N89="snížená",J89,0)</f>
        <v>0</v>
      </c>
      <c r="BG89" s="225">
        <f>IF(N89="zákl. přenesená",J89,0)</f>
        <v>0</v>
      </c>
      <c r="BH89" s="225">
        <f>IF(N89="sníž. přenesená",J89,0)</f>
        <v>0</v>
      </c>
      <c r="BI89" s="225">
        <f>IF(N89="nulová",J89,0)</f>
        <v>0</v>
      </c>
      <c r="BJ89" s="16" t="s">
        <v>157</v>
      </c>
      <c r="BK89" s="225">
        <f>ROUND(I89*H89,2)</f>
        <v>0</v>
      </c>
      <c r="BL89" s="16" t="s">
        <v>1533</v>
      </c>
      <c r="BM89" s="224" t="s">
        <v>1534</v>
      </c>
    </row>
    <row r="90" spans="1:47" s="2" customFormat="1" ht="12">
      <c r="A90" s="38"/>
      <c r="B90" s="39"/>
      <c r="C90" s="40"/>
      <c r="D90" s="226" t="s">
        <v>159</v>
      </c>
      <c r="E90" s="40"/>
      <c r="F90" s="227" t="s">
        <v>1535</v>
      </c>
      <c r="G90" s="40"/>
      <c r="H90" s="40"/>
      <c r="I90" s="228"/>
      <c r="J90" s="40"/>
      <c r="K90" s="40"/>
      <c r="L90" s="44"/>
      <c r="M90" s="229"/>
      <c r="N90" s="230"/>
      <c r="O90" s="85"/>
      <c r="P90" s="85"/>
      <c r="Q90" s="85"/>
      <c r="R90" s="85"/>
      <c r="S90" s="85"/>
      <c r="T90" s="86"/>
      <c r="U90" s="38"/>
      <c r="V90" s="38"/>
      <c r="W90" s="38"/>
      <c r="X90" s="38"/>
      <c r="Y90" s="38"/>
      <c r="Z90" s="38"/>
      <c r="AA90" s="38"/>
      <c r="AB90" s="38"/>
      <c r="AC90" s="38"/>
      <c r="AD90" s="38"/>
      <c r="AE90" s="38"/>
      <c r="AT90" s="16" t="s">
        <v>159</v>
      </c>
      <c r="AU90" s="16" t="s">
        <v>87</v>
      </c>
    </row>
    <row r="91" spans="1:47" s="2" customFormat="1" ht="12">
      <c r="A91" s="38"/>
      <c r="B91" s="39"/>
      <c r="C91" s="40"/>
      <c r="D91" s="226" t="s">
        <v>161</v>
      </c>
      <c r="E91" s="40"/>
      <c r="F91" s="231" t="s">
        <v>1536</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161</v>
      </c>
      <c r="AU91" s="16" t="s">
        <v>87</v>
      </c>
    </row>
    <row r="92" spans="1:65" s="2" customFormat="1" ht="62.7" customHeight="1">
      <c r="A92" s="38"/>
      <c r="B92" s="39"/>
      <c r="C92" s="213" t="s">
        <v>89</v>
      </c>
      <c r="D92" s="213" t="s">
        <v>152</v>
      </c>
      <c r="E92" s="214" t="s">
        <v>1537</v>
      </c>
      <c r="F92" s="215" t="s">
        <v>1538</v>
      </c>
      <c r="G92" s="216" t="s">
        <v>670</v>
      </c>
      <c r="H92" s="217">
        <v>5</v>
      </c>
      <c r="I92" s="218"/>
      <c r="J92" s="219">
        <f>ROUND(I92*H92,2)</f>
        <v>0</v>
      </c>
      <c r="K92" s="215" t="s">
        <v>156</v>
      </c>
      <c r="L92" s="44"/>
      <c r="M92" s="220" t="s">
        <v>39</v>
      </c>
      <c r="N92" s="221" t="s">
        <v>53</v>
      </c>
      <c r="O92" s="85"/>
      <c r="P92" s="222">
        <f>O92*H92</f>
        <v>0</v>
      </c>
      <c r="Q92" s="222">
        <v>0</v>
      </c>
      <c r="R92" s="222">
        <f>Q92*H92</f>
        <v>0</v>
      </c>
      <c r="S92" s="222">
        <v>0</v>
      </c>
      <c r="T92" s="223">
        <f>S92*H92</f>
        <v>0</v>
      </c>
      <c r="U92" s="38"/>
      <c r="V92" s="38"/>
      <c r="W92" s="38"/>
      <c r="X92" s="38"/>
      <c r="Y92" s="38"/>
      <c r="Z92" s="38"/>
      <c r="AA92" s="38"/>
      <c r="AB92" s="38"/>
      <c r="AC92" s="38"/>
      <c r="AD92" s="38"/>
      <c r="AE92" s="38"/>
      <c r="AR92" s="224" t="s">
        <v>1533</v>
      </c>
      <c r="AT92" s="224" t="s">
        <v>152</v>
      </c>
      <c r="AU92" s="224" t="s">
        <v>87</v>
      </c>
      <c r="AY92" s="16" t="s">
        <v>149</v>
      </c>
      <c r="BE92" s="225">
        <f>IF(N92="základní",J92,0)</f>
        <v>0</v>
      </c>
      <c r="BF92" s="225">
        <f>IF(N92="snížená",J92,0)</f>
        <v>0</v>
      </c>
      <c r="BG92" s="225">
        <f>IF(N92="zákl. přenesená",J92,0)</f>
        <v>0</v>
      </c>
      <c r="BH92" s="225">
        <f>IF(N92="sníž. přenesená",J92,0)</f>
        <v>0</v>
      </c>
      <c r="BI92" s="225">
        <f>IF(N92="nulová",J92,0)</f>
        <v>0</v>
      </c>
      <c r="BJ92" s="16" t="s">
        <v>157</v>
      </c>
      <c r="BK92" s="225">
        <f>ROUND(I92*H92,2)</f>
        <v>0</v>
      </c>
      <c r="BL92" s="16" t="s">
        <v>1533</v>
      </c>
      <c r="BM92" s="224" t="s">
        <v>1539</v>
      </c>
    </row>
    <row r="93" spans="1:47" s="2" customFormat="1" ht="12">
      <c r="A93" s="38"/>
      <c r="B93" s="39"/>
      <c r="C93" s="40"/>
      <c r="D93" s="226" t="s">
        <v>159</v>
      </c>
      <c r="E93" s="40"/>
      <c r="F93" s="227" t="s">
        <v>1540</v>
      </c>
      <c r="G93" s="40"/>
      <c r="H93" s="40"/>
      <c r="I93" s="228"/>
      <c r="J93" s="40"/>
      <c r="K93" s="40"/>
      <c r="L93" s="44"/>
      <c r="M93" s="229"/>
      <c r="N93" s="230"/>
      <c r="O93" s="85"/>
      <c r="P93" s="85"/>
      <c r="Q93" s="85"/>
      <c r="R93" s="85"/>
      <c r="S93" s="85"/>
      <c r="T93" s="86"/>
      <c r="U93" s="38"/>
      <c r="V93" s="38"/>
      <c r="W93" s="38"/>
      <c r="X93" s="38"/>
      <c r="Y93" s="38"/>
      <c r="Z93" s="38"/>
      <c r="AA93" s="38"/>
      <c r="AB93" s="38"/>
      <c r="AC93" s="38"/>
      <c r="AD93" s="38"/>
      <c r="AE93" s="38"/>
      <c r="AT93" s="16" t="s">
        <v>159</v>
      </c>
      <c r="AU93" s="16" t="s">
        <v>87</v>
      </c>
    </row>
    <row r="94" spans="1:47" s="2" customFormat="1" ht="12">
      <c r="A94" s="38"/>
      <c r="B94" s="39"/>
      <c r="C94" s="40"/>
      <c r="D94" s="226" t="s">
        <v>161</v>
      </c>
      <c r="E94" s="40"/>
      <c r="F94" s="231" t="s">
        <v>1536</v>
      </c>
      <c r="G94" s="40"/>
      <c r="H94" s="40"/>
      <c r="I94" s="228"/>
      <c r="J94" s="40"/>
      <c r="K94" s="40"/>
      <c r="L94" s="44"/>
      <c r="M94" s="229"/>
      <c r="N94" s="230"/>
      <c r="O94" s="85"/>
      <c r="P94" s="85"/>
      <c r="Q94" s="85"/>
      <c r="R94" s="85"/>
      <c r="S94" s="85"/>
      <c r="T94" s="86"/>
      <c r="U94" s="38"/>
      <c r="V94" s="38"/>
      <c r="W94" s="38"/>
      <c r="X94" s="38"/>
      <c r="Y94" s="38"/>
      <c r="Z94" s="38"/>
      <c r="AA94" s="38"/>
      <c r="AB94" s="38"/>
      <c r="AC94" s="38"/>
      <c r="AD94" s="38"/>
      <c r="AE94" s="38"/>
      <c r="AT94" s="16" t="s">
        <v>161</v>
      </c>
      <c r="AU94" s="16" t="s">
        <v>87</v>
      </c>
    </row>
    <row r="95" spans="1:65" s="2" customFormat="1" ht="62.7" customHeight="1">
      <c r="A95" s="38"/>
      <c r="B95" s="39"/>
      <c r="C95" s="213" t="s">
        <v>167</v>
      </c>
      <c r="D95" s="213" t="s">
        <v>152</v>
      </c>
      <c r="E95" s="214" t="s">
        <v>1541</v>
      </c>
      <c r="F95" s="215" t="s">
        <v>1542</v>
      </c>
      <c r="G95" s="216" t="s">
        <v>670</v>
      </c>
      <c r="H95" s="217">
        <v>1</v>
      </c>
      <c r="I95" s="218"/>
      <c r="J95" s="219">
        <f>ROUND(I95*H95,2)</f>
        <v>0</v>
      </c>
      <c r="K95" s="215" t="s">
        <v>156</v>
      </c>
      <c r="L95" s="44"/>
      <c r="M95" s="220" t="s">
        <v>39</v>
      </c>
      <c r="N95" s="221" t="s">
        <v>53</v>
      </c>
      <c r="O95" s="85"/>
      <c r="P95" s="222">
        <f>O95*H95</f>
        <v>0</v>
      </c>
      <c r="Q95" s="222">
        <v>0</v>
      </c>
      <c r="R95" s="222">
        <f>Q95*H95</f>
        <v>0</v>
      </c>
      <c r="S95" s="222">
        <v>0</v>
      </c>
      <c r="T95" s="223">
        <f>S95*H95</f>
        <v>0</v>
      </c>
      <c r="U95" s="38"/>
      <c r="V95" s="38"/>
      <c r="W95" s="38"/>
      <c r="X95" s="38"/>
      <c r="Y95" s="38"/>
      <c r="Z95" s="38"/>
      <c r="AA95" s="38"/>
      <c r="AB95" s="38"/>
      <c r="AC95" s="38"/>
      <c r="AD95" s="38"/>
      <c r="AE95" s="38"/>
      <c r="AR95" s="224" t="s">
        <v>1533</v>
      </c>
      <c r="AT95" s="224" t="s">
        <v>152</v>
      </c>
      <c r="AU95" s="224" t="s">
        <v>87</v>
      </c>
      <c r="AY95" s="16" t="s">
        <v>149</v>
      </c>
      <c r="BE95" s="225">
        <f>IF(N95="základní",J95,0)</f>
        <v>0</v>
      </c>
      <c r="BF95" s="225">
        <f>IF(N95="snížená",J95,0)</f>
        <v>0</v>
      </c>
      <c r="BG95" s="225">
        <f>IF(N95="zákl. přenesená",J95,0)</f>
        <v>0</v>
      </c>
      <c r="BH95" s="225">
        <f>IF(N95="sníž. přenesená",J95,0)</f>
        <v>0</v>
      </c>
      <c r="BI95" s="225">
        <f>IF(N95="nulová",J95,0)</f>
        <v>0</v>
      </c>
      <c r="BJ95" s="16" t="s">
        <v>157</v>
      </c>
      <c r="BK95" s="225">
        <f>ROUND(I95*H95,2)</f>
        <v>0</v>
      </c>
      <c r="BL95" s="16" t="s">
        <v>1533</v>
      </c>
      <c r="BM95" s="224" t="s">
        <v>1543</v>
      </c>
    </row>
    <row r="96" spans="1:47" s="2" customFormat="1" ht="12">
      <c r="A96" s="38"/>
      <c r="B96" s="39"/>
      <c r="C96" s="40"/>
      <c r="D96" s="226" t="s">
        <v>159</v>
      </c>
      <c r="E96" s="40"/>
      <c r="F96" s="227" t="s">
        <v>1544</v>
      </c>
      <c r="G96" s="40"/>
      <c r="H96" s="40"/>
      <c r="I96" s="228"/>
      <c r="J96" s="40"/>
      <c r="K96" s="40"/>
      <c r="L96" s="44"/>
      <c r="M96" s="229"/>
      <c r="N96" s="230"/>
      <c r="O96" s="85"/>
      <c r="P96" s="85"/>
      <c r="Q96" s="85"/>
      <c r="R96" s="85"/>
      <c r="S96" s="85"/>
      <c r="T96" s="86"/>
      <c r="U96" s="38"/>
      <c r="V96" s="38"/>
      <c r="W96" s="38"/>
      <c r="X96" s="38"/>
      <c r="Y96" s="38"/>
      <c r="Z96" s="38"/>
      <c r="AA96" s="38"/>
      <c r="AB96" s="38"/>
      <c r="AC96" s="38"/>
      <c r="AD96" s="38"/>
      <c r="AE96" s="38"/>
      <c r="AT96" s="16" t="s">
        <v>159</v>
      </c>
      <c r="AU96" s="16" t="s">
        <v>87</v>
      </c>
    </row>
    <row r="97" spans="1:47" s="2" customFormat="1" ht="12">
      <c r="A97" s="38"/>
      <c r="B97" s="39"/>
      <c r="C97" s="40"/>
      <c r="D97" s="226" t="s">
        <v>161</v>
      </c>
      <c r="E97" s="40"/>
      <c r="F97" s="231" t="s">
        <v>1536</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161</v>
      </c>
      <c r="AU97" s="16" t="s">
        <v>87</v>
      </c>
    </row>
    <row r="98" spans="1:65" s="2" customFormat="1" ht="62.7" customHeight="1">
      <c r="A98" s="38"/>
      <c r="B98" s="39"/>
      <c r="C98" s="213" t="s">
        <v>157</v>
      </c>
      <c r="D98" s="213" t="s">
        <v>152</v>
      </c>
      <c r="E98" s="214" t="s">
        <v>1545</v>
      </c>
      <c r="F98" s="215" t="s">
        <v>1546</v>
      </c>
      <c r="G98" s="216" t="s">
        <v>670</v>
      </c>
      <c r="H98" s="217">
        <v>1</v>
      </c>
      <c r="I98" s="218"/>
      <c r="J98" s="219">
        <f>ROUND(I98*H98,2)</f>
        <v>0</v>
      </c>
      <c r="K98" s="215" t="s">
        <v>156</v>
      </c>
      <c r="L98" s="44"/>
      <c r="M98" s="220" t="s">
        <v>39</v>
      </c>
      <c r="N98" s="221" t="s">
        <v>53</v>
      </c>
      <c r="O98" s="85"/>
      <c r="P98" s="222">
        <f>O98*H98</f>
        <v>0</v>
      </c>
      <c r="Q98" s="222">
        <v>0</v>
      </c>
      <c r="R98" s="222">
        <f>Q98*H98</f>
        <v>0</v>
      </c>
      <c r="S98" s="222">
        <v>0</v>
      </c>
      <c r="T98" s="223">
        <f>S98*H98</f>
        <v>0</v>
      </c>
      <c r="U98" s="38"/>
      <c r="V98" s="38"/>
      <c r="W98" s="38"/>
      <c r="X98" s="38"/>
      <c r="Y98" s="38"/>
      <c r="Z98" s="38"/>
      <c r="AA98" s="38"/>
      <c r="AB98" s="38"/>
      <c r="AC98" s="38"/>
      <c r="AD98" s="38"/>
      <c r="AE98" s="38"/>
      <c r="AR98" s="224" t="s">
        <v>1533</v>
      </c>
      <c r="AT98" s="224" t="s">
        <v>152</v>
      </c>
      <c r="AU98" s="224" t="s">
        <v>87</v>
      </c>
      <c r="AY98" s="16" t="s">
        <v>149</v>
      </c>
      <c r="BE98" s="225">
        <f>IF(N98="základní",J98,0)</f>
        <v>0</v>
      </c>
      <c r="BF98" s="225">
        <f>IF(N98="snížená",J98,0)</f>
        <v>0</v>
      </c>
      <c r="BG98" s="225">
        <f>IF(N98="zákl. přenesená",J98,0)</f>
        <v>0</v>
      </c>
      <c r="BH98" s="225">
        <f>IF(N98="sníž. přenesená",J98,0)</f>
        <v>0</v>
      </c>
      <c r="BI98" s="225">
        <f>IF(N98="nulová",J98,0)</f>
        <v>0</v>
      </c>
      <c r="BJ98" s="16" t="s">
        <v>157</v>
      </c>
      <c r="BK98" s="225">
        <f>ROUND(I98*H98,2)</f>
        <v>0</v>
      </c>
      <c r="BL98" s="16" t="s">
        <v>1533</v>
      </c>
      <c r="BM98" s="224" t="s">
        <v>1547</v>
      </c>
    </row>
    <row r="99" spans="1:47" s="2" customFormat="1" ht="12">
      <c r="A99" s="38"/>
      <c r="B99" s="39"/>
      <c r="C99" s="40"/>
      <c r="D99" s="226" t="s">
        <v>159</v>
      </c>
      <c r="E99" s="40"/>
      <c r="F99" s="227" t="s">
        <v>1548</v>
      </c>
      <c r="G99" s="40"/>
      <c r="H99" s="40"/>
      <c r="I99" s="228"/>
      <c r="J99" s="40"/>
      <c r="K99" s="40"/>
      <c r="L99" s="44"/>
      <c r="M99" s="229"/>
      <c r="N99" s="230"/>
      <c r="O99" s="85"/>
      <c r="P99" s="85"/>
      <c r="Q99" s="85"/>
      <c r="R99" s="85"/>
      <c r="S99" s="85"/>
      <c r="T99" s="86"/>
      <c r="U99" s="38"/>
      <c r="V99" s="38"/>
      <c r="W99" s="38"/>
      <c r="X99" s="38"/>
      <c r="Y99" s="38"/>
      <c r="Z99" s="38"/>
      <c r="AA99" s="38"/>
      <c r="AB99" s="38"/>
      <c r="AC99" s="38"/>
      <c r="AD99" s="38"/>
      <c r="AE99" s="38"/>
      <c r="AT99" s="16" t="s">
        <v>159</v>
      </c>
      <c r="AU99" s="16" t="s">
        <v>87</v>
      </c>
    </row>
    <row r="100" spans="1:47" s="2" customFormat="1" ht="12">
      <c r="A100" s="38"/>
      <c r="B100" s="39"/>
      <c r="C100" s="40"/>
      <c r="D100" s="226" t="s">
        <v>161</v>
      </c>
      <c r="E100" s="40"/>
      <c r="F100" s="231" t="s">
        <v>1536</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161</v>
      </c>
      <c r="AU100" s="16" t="s">
        <v>87</v>
      </c>
    </row>
    <row r="101" spans="1:65" s="2" customFormat="1" ht="62.7" customHeight="1">
      <c r="A101" s="38"/>
      <c r="B101" s="39"/>
      <c r="C101" s="213" t="s">
        <v>150</v>
      </c>
      <c r="D101" s="213" t="s">
        <v>152</v>
      </c>
      <c r="E101" s="214" t="s">
        <v>1549</v>
      </c>
      <c r="F101" s="215" t="s">
        <v>1550</v>
      </c>
      <c r="G101" s="216" t="s">
        <v>670</v>
      </c>
      <c r="H101" s="217">
        <v>1</v>
      </c>
      <c r="I101" s="218"/>
      <c r="J101" s="219">
        <f>ROUND(I101*H101,2)</f>
        <v>0</v>
      </c>
      <c r="K101" s="215" t="s">
        <v>156</v>
      </c>
      <c r="L101" s="44"/>
      <c r="M101" s="220" t="s">
        <v>39</v>
      </c>
      <c r="N101" s="221" t="s">
        <v>53</v>
      </c>
      <c r="O101" s="85"/>
      <c r="P101" s="222">
        <f>O101*H101</f>
        <v>0</v>
      </c>
      <c r="Q101" s="222">
        <v>0</v>
      </c>
      <c r="R101" s="222">
        <f>Q101*H101</f>
        <v>0</v>
      </c>
      <c r="S101" s="222">
        <v>0</v>
      </c>
      <c r="T101" s="223">
        <f>S101*H101</f>
        <v>0</v>
      </c>
      <c r="U101" s="38"/>
      <c r="V101" s="38"/>
      <c r="W101" s="38"/>
      <c r="X101" s="38"/>
      <c r="Y101" s="38"/>
      <c r="Z101" s="38"/>
      <c r="AA101" s="38"/>
      <c r="AB101" s="38"/>
      <c r="AC101" s="38"/>
      <c r="AD101" s="38"/>
      <c r="AE101" s="38"/>
      <c r="AR101" s="224" t="s">
        <v>1533</v>
      </c>
      <c r="AT101" s="224" t="s">
        <v>152</v>
      </c>
      <c r="AU101" s="224" t="s">
        <v>87</v>
      </c>
      <c r="AY101" s="16" t="s">
        <v>149</v>
      </c>
      <c r="BE101" s="225">
        <f>IF(N101="základní",J101,0)</f>
        <v>0</v>
      </c>
      <c r="BF101" s="225">
        <f>IF(N101="snížená",J101,0)</f>
        <v>0</v>
      </c>
      <c r="BG101" s="225">
        <f>IF(N101="zákl. přenesená",J101,0)</f>
        <v>0</v>
      </c>
      <c r="BH101" s="225">
        <f>IF(N101="sníž. přenesená",J101,0)</f>
        <v>0</v>
      </c>
      <c r="BI101" s="225">
        <f>IF(N101="nulová",J101,0)</f>
        <v>0</v>
      </c>
      <c r="BJ101" s="16" t="s">
        <v>157</v>
      </c>
      <c r="BK101" s="225">
        <f>ROUND(I101*H101,2)</f>
        <v>0</v>
      </c>
      <c r="BL101" s="16" t="s">
        <v>1533</v>
      </c>
      <c r="BM101" s="224" t="s">
        <v>1551</v>
      </c>
    </row>
    <row r="102" spans="1:47" s="2" customFormat="1" ht="12">
      <c r="A102" s="38"/>
      <c r="B102" s="39"/>
      <c r="C102" s="40"/>
      <c r="D102" s="226" t="s">
        <v>159</v>
      </c>
      <c r="E102" s="40"/>
      <c r="F102" s="227" t="s">
        <v>1552</v>
      </c>
      <c r="G102" s="40"/>
      <c r="H102" s="40"/>
      <c r="I102" s="228"/>
      <c r="J102" s="40"/>
      <c r="K102" s="40"/>
      <c r="L102" s="44"/>
      <c r="M102" s="229"/>
      <c r="N102" s="230"/>
      <c r="O102" s="85"/>
      <c r="P102" s="85"/>
      <c r="Q102" s="85"/>
      <c r="R102" s="85"/>
      <c r="S102" s="85"/>
      <c r="T102" s="86"/>
      <c r="U102" s="38"/>
      <c r="V102" s="38"/>
      <c r="W102" s="38"/>
      <c r="X102" s="38"/>
      <c r="Y102" s="38"/>
      <c r="Z102" s="38"/>
      <c r="AA102" s="38"/>
      <c r="AB102" s="38"/>
      <c r="AC102" s="38"/>
      <c r="AD102" s="38"/>
      <c r="AE102" s="38"/>
      <c r="AT102" s="16" t="s">
        <v>159</v>
      </c>
      <c r="AU102" s="16" t="s">
        <v>87</v>
      </c>
    </row>
    <row r="103" spans="1:47" s="2" customFormat="1" ht="12">
      <c r="A103" s="38"/>
      <c r="B103" s="39"/>
      <c r="C103" s="40"/>
      <c r="D103" s="226" t="s">
        <v>161</v>
      </c>
      <c r="E103" s="40"/>
      <c r="F103" s="231" t="s">
        <v>1536</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161</v>
      </c>
      <c r="AU103" s="16" t="s">
        <v>87</v>
      </c>
    </row>
    <row r="104" spans="1:65" s="2" customFormat="1" ht="62.7" customHeight="1">
      <c r="A104" s="38"/>
      <c r="B104" s="39"/>
      <c r="C104" s="213" t="s">
        <v>181</v>
      </c>
      <c r="D104" s="213" t="s">
        <v>152</v>
      </c>
      <c r="E104" s="214" t="s">
        <v>1553</v>
      </c>
      <c r="F104" s="215" t="s">
        <v>1554</v>
      </c>
      <c r="G104" s="216" t="s">
        <v>670</v>
      </c>
      <c r="H104" s="217">
        <v>1</v>
      </c>
      <c r="I104" s="218"/>
      <c r="J104" s="219">
        <f>ROUND(I104*H104,2)</f>
        <v>0</v>
      </c>
      <c r="K104" s="215" t="s">
        <v>156</v>
      </c>
      <c r="L104" s="44"/>
      <c r="M104" s="220" t="s">
        <v>39</v>
      </c>
      <c r="N104" s="221" t="s">
        <v>53</v>
      </c>
      <c r="O104" s="85"/>
      <c r="P104" s="222">
        <f>O104*H104</f>
        <v>0</v>
      </c>
      <c r="Q104" s="222">
        <v>0</v>
      </c>
      <c r="R104" s="222">
        <f>Q104*H104</f>
        <v>0</v>
      </c>
      <c r="S104" s="222">
        <v>0</v>
      </c>
      <c r="T104" s="223">
        <f>S104*H104</f>
        <v>0</v>
      </c>
      <c r="U104" s="38"/>
      <c r="V104" s="38"/>
      <c r="W104" s="38"/>
      <c r="X104" s="38"/>
      <c r="Y104" s="38"/>
      <c r="Z104" s="38"/>
      <c r="AA104" s="38"/>
      <c r="AB104" s="38"/>
      <c r="AC104" s="38"/>
      <c r="AD104" s="38"/>
      <c r="AE104" s="38"/>
      <c r="AR104" s="224" t="s">
        <v>1533</v>
      </c>
      <c r="AT104" s="224" t="s">
        <v>152</v>
      </c>
      <c r="AU104" s="224" t="s">
        <v>87</v>
      </c>
      <c r="AY104" s="16" t="s">
        <v>149</v>
      </c>
      <c r="BE104" s="225">
        <f>IF(N104="základní",J104,0)</f>
        <v>0</v>
      </c>
      <c r="BF104" s="225">
        <f>IF(N104="snížená",J104,0)</f>
        <v>0</v>
      </c>
      <c r="BG104" s="225">
        <f>IF(N104="zákl. přenesená",J104,0)</f>
        <v>0</v>
      </c>
      <c r="BH104" s="225">
        <f>IF(N104="sníž. přenesená",J104,0)</f>
        <v>0</v>
      </c>
      <c r="BI104" s="225">
        <f>IF(N104="nulová",J104,0)</f>
        <v>0</v>
      </c>
      <c r="BJ104" s="16" t="s">
        <v>157</v>
      </c>
      <c r="BK104" s="225">
        <f>ROUND(I104*H104,2)</f>
        <v>0</v>
      </c>
      <c r="BL104" s="16" t="s">
        <v>1533</v>
      </c>
      <c r="BM104" s="224" t="s">
        <v>1555</v>
      </c>
    </row>
    <row r="105" spans="1:47" s="2" customFormat="1" ht="12">
      <c r="A105" s="38"/>
      <c r="B105" s="39"/>
      <c r="C105" s="40"/>
      <c r="D105" s="226" t="s">
        <v>159</v>
      </c>
      <c r="E105" s="40"/>
      <c r="F105" s="227" t="s">
        <v>1556</v>
      </c>
      <c r="G105" s="40"/>
      <c r="H105" s="40"/>
      <c r="I105" s="228"/>
      <c r="J105" s="40"/>
      <c r="K105" s="40"/>
      <c r="L105" s="44"/>
      <c r="M105" s="229"/>
      <c r="N105" s="230"/>
      <c r="O105" s="85"/>
      <c r="P105" s="85"/>
      <c r="Q105" s="85"/>
      <c r="R105" s="85"/>
      <c r="S105" s="85"/>
      <c r="T105" s="86"/>
      <c r="U105" s="38"/>
      <c r="V105" s="38"/>
      <c r="W105" s="38"/>
      <c r="X105" s="38"/>
      <c r="Y105" s="38"/>
      <c r="Z105" s="38"/>
      <c r="AA105" s="38"/>
      <c r="AB105" s="38"/>
      <c r="AC105" s="38"/>
      <c r="AD105" s="38"/>
      <c r="AE105" s="38"/>
      <c r="AT105" s="16" t="s">
        <v>159</v>
      </c>
      <c r="AU105" s="16" t="s">
        <v>87</v>
      </c>
    </row>
    <row r="106" spans="1:47" s="2" customFormat="1" ht="12">
      <c r="A106" s="38"/>
      <c r="B106" s="39"/>
      <c r="C106" s="40"/>
      <c r="D106" s="226" t="s">
        <v>161</v>
      </c>
      <c r="E106" s="40"/>
      <c r="F106" s="231" t="s">
        <v>1536</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161</v>
      </c>
      <c r="AU106" s="16" t="s">
        <v>87</v>
      </c>
    </row>
    <row r="107" spans="1:65" s="2" customFormat="1" ht="62.7" customHeight="1">
      <c r="A107" s="38"/>
      <c r="B107" s="39"/>
      <c r="C107" s="213" t="s">
        <v>220</v>
      </c>
      <c r="D107" s="213" t="s">
        <v>152</v>
      </c>
      <c r="E107" s="214" t="s">
        <v>1557</v>
      </c>
      <c r="F107" s="215" t="s">
        <v>1558</v>
      </c>
      <c r="G107" s="216" t="s">
        <v>670</v>
      </c>
      <c r="H107" s="217">
        <v>1</v>
      </c>
      <c r="I107" s="218"/>
      <c r="J107" s="219">
        <f>ROUND(I107*H107,2)</f>
        <v>0</v>
      </c>
      <c r="K107" s="215" t="s">
        <v>156</v>
      </c>
      <c r="L107" s="44"/>
      <c r="M107" s="220" t="s">
        <v>39</v>
      </c>
      <c r="N107" s="221" t="s">
        <v>53</v>
      </c>
      <c r="O107" s="85"/>
      <c r="P107" s="222">
        <f>O107*H107</f>
        <v>0</v>
      </c>
      <c r="Q107" s="222">
        <v>0</v>
      </c>
      <c r="R107" s="222">
        <f>Q107*H107</f>
        <v>0</v>
      </c>
      <c r="S107" s="222">
        <v>0</v>
      </c>
      <c r="T107" s="223">
        <f>S107*H107</f>
        <v>0</v>
      </c>
      <c r="U107" s="38"/>
      <c r="V107" s="38"/>
      <c r="W107" s="38"/>
      <c r="X107" s="38"/>
      <c r="Y107" s="38"/>
      <c r="Z107" s="38"/>
      <c r="AA107" s="38"/>
      <c r="AB107" s="38"/>
      <c r="AC107" s="38"/>
      <c r="AD107" s="38"/>
      <c r="AE107" s="38"/>
      <c r="AR107" s="224" t="s">
        <v>1533</v>
      </c>
      <c r="AT107" s="224" t="s">
        <v>152</v>
      </c>
      <c r="AU107" s="224" t="s">
        <v>87</v>
      </c>
      <c r="AY107" s="16" t="s">
        <v>149</v>
      </c>
      <c r="BE107" s="225">
        <f>IF(N107="základní",J107,0)</f>
        <v>0</v>
      </c>
      <c r="BF107" s="225">
        <f>IF(N107="snížená",J107,0)</f>
        <v>0</v>
      </c>
      <c r="BG107" s="225">
        <f>IF(N107="zákl. přenesená",J107,0)</f>
        <v>0</v>
      </c>
      <c r="BH107" s="225">
        <f>IF(N107="sníž. přenesená",J107,0)</f>
        <v>0</v>
      </c>
      <c r="BI107" s="225">
        <f>IF(N107="nulová",J107,0)</f>
        <v>0</v>
      </c>
      <c r="BJ107" s="16" t="s">
        <v>157</v>
      </c>
      <c r="BK107" s="225">
        <f>ROUND(I107*H107,2)</f>
        <v>0</v>
      </c>
      <c r="BL107" s="16" t="s">
        <v>1533</v>
      </c>
      <c r="BM107" s="224" t="s">
        <v>1559</v>
      </c>
    </row>
    <row r="108" spans="1:47" s="2" customFormat="1" ht="12">
      <c r="A108" s="38"/>
      <c r="B108" s="39"/>
      <c r="C108" s="40"/>
      <c r="D108" s="226" t="s">
        <v>159</v>
      </c>
      <c r="E108" s="40"/>
      <c r="F108" s="227" t="s">
        <v>1560</v>
      </c>
      <c r="G108" s="40"/>
      <c r="H108" s="40"/>
      <c r="I108" s="228"/>
      <c r="J108" s="40"/>
      <c r="K108" s="40"/>
      <c r="L108" s="44"/>
      <c r="M108" s="229"/>
      <c r="N108" s="230"/>
      <c r="O108" s="85"/>
      <c r="P108" s="85"/>
      <c r="Q108" s="85"/>
      <c r="R108" s="85"/>
      <c r="S108" s="85"/>
      <c r="T108" s="86"/>
      <c r="U108" s="38"/>
      <c r="V108" s="38"/>
      <c r="W108" s="38"/>
      <c r="X108" s="38"/>
      <c r="Y108" s="38"/>
      <c r="Z108" s="38"/>
      <c r="AA108" s="38"/>
      <c r="AB108" s="38"/>
      <c r="AC108" s="38"/>
      <c r="AD108" s="38"/>
      <c r="AE108" s="38"/>
      <c r="AT108" s="16" t="s">
        <v>159</v>
      </c>
      <c r="AU108" s="16" t="s">
        <v>87</v>
      </c>
    </row>
    <row r="109" spans="1:47" s="2" customFormat="1" ht="12">
      <c r="A109" s="38"/>
      <c r="B109" s="39"/>
      <c r="C109" s="40"/>
      <c r="D109" s="226" t="s">
        <v>161</v>
      </c>
      <c r="E109" s="40"/>
      <c r="F109" s="231" t="s">
        <v>1536</v>
      </c>
      <c r="G109" s="40"/>
      <c r="H109" s="40"/>
      <c r="I109" s="228"/>
      <c r="J109" s="40"/>
      <c r="K109" s="40"/>
      <c r="L109" s="44"/>
      <c r="M109" s="229"/>
      <c r="N109" s="230"/>
      <c r="O109" s="85"/>
      <c r="P109" s="85"/>
      <c r="Q109" s="85"/>
      <c r="R109" s="85"/>
      <c r="S109" s="85"/>
      <c r="T109" s="86"/>
      <c r="U109" s="38"/>
      <c r="V109" s="38"/>
      <c r="W109" s="38"/>
      <c r="X109" s="38"/>
      <c r="Y109" s="38"/>
      <c r="Z109" s="38"/>
      <c r="AA109" s="38"/>
      <c r="AB109" s="38"/>
      <c r="AC109" s="38"/>
      <c r="AD109" s="38"/>
      <c r="AE109" s="38"/>
      <c r="AT109" s="16" t="s">
        <v>161</v>
      </c>
      <c r="AU109" s="16" t="s">
        <v>87</v>
      </c>
    </row>
    <row r="110" spans="1:65" s="2" customFormat="1" ht="62.7" customHeight="1">
      <c r="A110" s="38"/>
      <c r="B110" s="39"/>
      <c r="C110" s="213" t="s">
        <v>225</v>
      </c>
      <c r="D110" s="213" t="s">
        <v>152</v>
      </c>
      <c r="E110" s="214" t="s">
        <v>1561</v>
      </c>
      <c r="F110" s="215" t="s">
        <v>1562</v>
      </c>
      <c r="G110" s="216" t="s">
        <v>670</v>
      </c>
      <c r="H110" s="217">
        <v>1</v>
      </c>
      <c r="I110" s="218"/>
      <c r="J110" s="219">
        <f>ROUND(I110*H110,2)</f>
        <v>0</v>
      </c>
      <c r="K110" s="215" t="s">
        <v>156</v>
      </c>
      <c r="L110" s="44"/>
      <c r="M110" s="220" t="s">
        <v>39</v>
      </c>
      <c r="N110" s="221" t="s">
        <v>53</v>
      </c>
      <c r="O110" s="85"/>
      <c r="P110" s="222">
        <f>O110*H110</f>
        <v>0</v>
      </c>
      <c r="Q110" s="222">
        <v>0</v>
      </c>
      <c r="R110" s="222">
        <f>Q110*H110</f>
        <v>0</v>
      </c>
      <c r="S110" s="222">
        <v>0</v>
      </c>
      <c r="T110" s="223">
        <f>S110*H110</f>
        <v>0</v>
      </c>
      <c r="U110" s="38"/>
      <c r="V110" s="38"/>
      <c r="W110" s="38"/>
      <c r="X110" s="38"/>
      <c r="Y110" s="38"/>
      <c r="Z110" s="38"/>
      <c r="AA110" s="38"/>
      <c r="AB110" s="38"/>
      <c r="AC110" s="38"/>
      <c r="AD110" s="38"/>
      <c r="AE110" s="38"/>
      <c r="AR110" s="224" t="s">
        <v>1533</v>
      </c>
      <c r="AT110" s="224" t="s">
        <v>152</v>
      </c>
      <c r="AU110" s="224" t="s">
        <v>87</v>
      </c>
      <c r="AY110" s="16" t="s">
        <v>149</v>
      </c>
      <c r="BE110" s="225">
        <f>IF(N110="základní",J110,0)</f>
        <v>0</v>
      </c>
      <c r="BF110" s="225">
        <f>IF(N110="snížená",J110,0)</f>
        <v>0</v>
      </c>
      <c r="BG110" s="225">
        <f>IF(N110="zákl. přenesená",J110,0)</f>
        <v>0</v>
      </c>
      <c r="BH110" s="225">
        <f>IF(N110="sníž. přenesená",J110,0)</f>
        <v>0</v>
      </c>
      <c r="BI110" s="225">
        <f>IF(N110="nulová",J110,0)</f>
        <v>0</v>
      </c>
      <c r="BJ110" s="16" t="s">
        <v>157</v>
      </c>
      <c r="BK110" s="225">
        <f>ROUND(I110*H110,2)</f>
        <v>0</v>
      </c>
      <c r="BL110" s="16" t="s">
        <v>1533</v>
      </c>
      <c r="BM110" s="224" t="s">
        <v>1563</v>
      </c>
    </row>
    <row r="111" spans="1:47" s="2" customFormat="1" ht="12">
      <c r="A111" s="38"/>
      <c r="B111" s="39"/>
      <c r="C111" s="40"/>
      <c r="D111" s="226" t="s">
        <v>159</v>
      </c>
      <c r="E111" s="40"/>
      <c r="F111" s="227" t="s">
        <v>1564</v>
      </c>
      <c r="G111" s="40"/>
      <c r="H111" s="40"/>
      <c r="I111" s="228"/>
      <c r="J111" s="40"/>
      <c r="K111" s="40"/>
      <c r="L111" s="44"/>
      <c r="M111" s="229"/>
      <c r="N111" s="230"/>
      <c r="O111" s="85"/>
      <c r="P111" s="85"/>
      <c r="Q111" s="85"/>
      <c r="R111" s="85"/>
      <c r="S111" s="85"/>
      <c r="T111" s="86"/>
      <c r="U111" s="38"/>
      <c r="V111" s="38"/>
      <c r="W111" s="38"/>
      <c r="X111" s="38"/>
      <c r="Y111" s="38"/>
      <c r="Z111" s="38"/>
      <c r="AA111" s="38"/>
      <c r="AB111" s="38"/>
      <c r="AC111" s="38"/>
      <c r="AD111" s="38"/>
      <c r="AE111" s="38"/>
      <c r="AT111" s="16" t="s">
        <v>159</v>
      </c>
      <c r="AU111" s="16" t="s">
        <v>87</v>
      </c>
    </row>
    <row r="112" spans="1:47" s="2" customFormat="1" ht="12">
      <c r="A112" s="38"/>
      <c r="B112" s="39"/>
      <c r="C112" s="40"/>
      <c r="D112" s="226" t="s">
        <v>161</v>
      </c>
      <c r="E112" s="40"/>
      <c r="F112" s="231" t="s">
        <v>1536</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161</v>
      </c>
      <c r="AU112" s="16" t="s">
        <v>87</v>
      </c>
    </row>
    <row r="113" spans="1:65" s="2" customFormat="1" ht="62.7" customHeight="1">
      <c r="A113" s="38"/>
      <c r="B113" s="39"/>
      <c r="C113" s="213" t="s">
        <v>230</v>
      </c>
      <c r="D113" s="213" t="s">
        <v>152</v>
      </c>
      <c r="E113" s="214" t="s">
        <v>1565</v>
      </c>
      <c r="F113" s="215" t="s">
        <v>1566</v>
      </c>
      <c r="G113" s="216" t="s">
        <v>670</v>
      </c>
      <c r="H113" s="217">
        <v>1</v>
      </c>
      <c r="I113" s="218"/>
      <c r="J113" s="219">
        <f>ROUND(I113*H113,2)</f>
        <v>0</v>
      </c>
      <c r="K113" s="215" t="s">
        <v>156</v>
      </c>
      <c r="L113" s="44"/>
      <c r="M113" s="220" t="s">
        <v>39</v>
      </c>
      <c r="N113" s="221" t="s">
        <v>53</v>
      </c>
      <c r="O113" s="85"/>
      <c r="P113" s="222">
        <f>O113*H113</f>
        <v>0</v>
      </c>
      <c r="Q113" s="222">
        <v>0</v>
      </c>
      <c r="R113" s="222">
        <f>Q113*H113</f>
        <v>0</v>
      </c>
      <c r="S113" s="222">
        <v>0</v>
      </c>
      <c r="T113" s="223">
        <f>S113*H113</f>
        <v>0</v>
      </c>
      <c r="U113" s="38"/>
      <c r="V113" s="38"/>
      <c r="W113" s="38"/>
      <c r="X113" s="38"/>
      <c r="Y113" s="38"/>
      <c r="Z113" s="38"/>
      <c r="AA113" s="38"/>
      <c r="AB113" s="38"/>
      <c r="AC113" s="38"/>
      <c r="AD113" s="38"/>
      <c r="AE113" s="38"/>
      <c r="AR113" s="224" t="s">
        <v>1533</v>
      </c>
      <c r="AT113" s="224" t="s">
        <v>152</v>
      </c>
      <c r="AU113" s="224" t="s">
        <v>87</v>
      </c>
      <c r="AY113" s="16" t="s">
        <v>149</v>
      </c>
      <c r="BE113" s="225">
        <f>IF(N113="základní",J113,0)</f>
        <v>0</v>
      </c>
      <c r="BF113" s="225">
        <f>IF(N113="snížená",J113,0)</f>
        <v>0</v>
      </c>
      <c r="BG113" s="225">
        <f>IF(N113="zákl. přenesená",J113,0)</f>
        <v>0</v>
      </c>
      <c r="BH113" s="225">
        <f>IF(N113="sníž. přenesená",J113,0)</f>
        <v>0</v>
      </c>
      <c r="BI113" s="225">
        <f>IF(N113="nulová",J113,0)</f>
        <v>0</v>
      </c>
      <c r="BJ113" s="16" t="s">
        <v>157</v>
      </c>
      <c r="BK113" s="225">
        <f>ROUND(I113*H113,2)</f>
        <v>0</v>
      </c>
      <c r="BL113" s="16" t="s">
        <v>1533</v>
      </c>
      <c r="BM113" s="224" t="s">
        <v>1567</v>
      </c>
    </row>
    <row r="114" spans="1:47" s="2" customFormat="1" ht="12">
      <c r="A114" s="38"/>
      <c r="B114" s="39"/>
      <c r="C114" s="40"/>
      <c r="D114" s="226" t="s">
        <v>159</v>
      </c>
      <c r="E114" s="40"/>
      <c r="F114" s="227" t="s">
        <v>1568</v>
      </c>
      <c r="G114" s="40"/>
      <c r="H114" s="40"/>
      <c r="I114" s="228"/>
      <c r="J114" s="40"/>
      <c r="K114" s="40"/>
      <c r="L114" s="44"/>
      <c r="M114" s="229"/>
      <c r="N114" s="230"/>
      <c r="O114" s="85"/>
      <c r="P114" s="85"/>
      <c r="Q114" s="85"/>
      <c r="R114" s="85"/>
      <c r="S114" s="85"/>
      <c r="T114" s="86"/>
      <c r="U114" s="38"/>
      <c r="V114" s="38"/>
      <c r="W114" s="38"/>
      <c r="X114" s="38"/>
      <c r="Y114" s="38"/>
      <c r="Z114" s="38"/>
      <c r="AA114" s="38"/>
      <c r="AB114" s="38"/>
      <c r="AC114" s="38"/>
      <c r="AD114" s="38"/>
      <c r="AE114" s="38"/>
      <c r="AT114" s="16" t="s">
        <v>159</v>
      </c>
      <c r="AU114" s="16" t="s">
        <v>87</v>
      </c>
    </row>
    <row r="115" spans="1:47" s="2" customFormat="1" ht="12">
      <c r="A115" s="38"/>
      <c r="B115" s="39"/>
      <c r="C115" s="40"/>
      <c r="D115" s="226" t="s">
        <v>161</v>
      </c>
      <c r="E115" s="40"/>
      <c r="F115" s="231" t="s">
        <v>1536</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161</v>
      </c>
      <c r="AU115" s="16" t="s">
        <v>87</v>
      </c>
    </row>
    <row r="116" spans="1:65" s="2" customFormat="1" ht="62.7" customHeight="1">
      <c r="A116" s="38"/>
      <c r="B116" s="39"/>
      <c r="C116" s="213" t="s">
        <v>235</v>
      </c>
      <c r="D116" s="213" t="s">
        <v>152</v>
      </c>
      <c r="E116" s="214" t="s">
        <v>1569</v>
      </c>
      <c r="F116" s="215" t="s">
        <v>1570</v>
      </c>
      <c r="G116" s="216" t="s">
        <v>670</v>
      </c>
      <c r="H116" s="217">
        <v>1</v>
      </c>
      <c r="I116" s="218"/>
      <c r="J116" s="219">
        <f>ROUND(I116*H116,2)</f>
        <v>0</v>
      </c>
      <c r="K116" s="215" t="s">
        <v>156</v>
      </c>
      <c r="L116" s="44"/>
      <c r="M116" s="220" t="s">
        <v>39</v>
      </c>
      <c r="N116" s="221" t="s">
        <v>53</v>
      </c>
      <c r="O116" s="85"/>
      <c r="P116" s="222">
        <f>O116*H116</f>
        <v>0</v>
      </c>
      <c r="Q116" s="222">
        <v>0</v>
      </c>
      <c r="R116" s="222">
        <f>Q116*H116</f>
        <v>0</v>
      </c>
      <c r="S116" s="222">
        <v>0</v>
      </c>
      <c r="T116" s="223">
        <f>S116*H116</f>
        <v>0</v>
      </c>
      <c r="U116" s="38"/>
      <c r="V116" s="38"/>
      <c r="W116" s="38"/>
      <c r="X116" s="38"/>
      <c r="Y116" s="38"/>
      <c r="Z116" s="38"/>
      <c r="AA116" s="38"/>
      <c r="AB116" s="38"/>
      <c r="AC116" s="38"/>
      <c r="AD116" s="38"/>
      <c r="AE116" s="38"/>
      <c r="AR116" s="224" t="s">
        <v>1533</v>
      </c>
      <c r="AT116" s="224" t="s">
        <v>152</v>
      </c>
      <c r="AU116" s="224" t="s">
        <v>87</v>
      </c>
      <c r="AY116" s="16" t="s">
        <v>149</v>
      </c>
      <c r="BE116" s="225">
        <f>IF(N116="základní",J116,0)</f>
        <v>0</v>
      </c>
      <c r="BF116" s="225">
        <f>IF(N116="snížená",J116,0)</f>
        <v>0</v>
      </c>
      <c r="BG116" s="225">
        <f>IF(N116="zákl. přenesená",J116,0)</f>
        <v>0</v>
      </c>
      <c r="BH116" s="225">
        <f>IF(N116="sníž. přenesená",J116,0)</f>
        <v>0</v>
      </c>
      <c r="BI116" s="225">
        <f>IF(N116="nulová",J116,0)</f>
        <v>0</v>
      </c>
      <c r="BJ116" s="16" t="s">
        <v>157</v>
      </c>
      <c r="BK116" s="225">
        <f>ROUND(I116*H116,2)</f>
        <v>0</v>
      </c>
      <c r="BL116" s="16" t="s">
        <v>1533</v>
      </c>
      <c r="BM116" s="224" t="s">
        <v>1571</v>
      </c>
    </row>
    <row r="117" spans="1:47" s="2" customFormat="1" ht="12">
      <c r="A117" s="38"/>
      <c r="B117" s="39"/>
      <c r="C117" s="40"/>
      <c r="D117" s="226" t="s">
        <v>159</v>
      </c>
      <c r="E117" s="40"/>
      <c r="F117" s="227" t="s">
        <v>1572</v>
      </c>
      <c r="G117" s="40"/>
      <c r="H117" s="40"/>
      <c r="I117" s="228"/>
      <c r="J117" s="40"/>
      <c r="K117" s="40"/>
      <c r="L117" s="44"/>
      <c r="M117" s="229"/>
      <c r="N117" s="230"/>
      <c r="O117" s="85"/>
      <c r="P117" s="85"/>
      <c r="Q117" s="85"/>
      <c r="R117" s="85"/>
      <c r="S117" s="85"/>
      <c r="T117" s="86"/>
      <c r="U117" s="38"/>
      <c r="V117" s="38"/>
      <c r="W117" s="38"/>
      <c r="X117" s="38"/>
      <c r="Y117" s="38"/>
      <c r="Z117" s="38"/>
      <c r="AA117" s="38"/>
      <c r="AB117" s="38"/>
      <c r="AC117" s="38"/>
      <c r="AD117" s="38"/>
      <c r="AE117" s="38"/>
      <c r="AT117" s="16" t="s">
        <v>159</v>
      </c>
      <c r="AU117" s="16" t="s">
        <v>87</v>
      </c>
    </row>
    <row r="118" spans="1:47" s="2" customFormat="1" ht="12">
      <c r="A118" s="38"/>
      <c r="B118" s="39"/>
      <c r="C118" s="40"/>
      <c r="D118" s="226" t="s">
        <v>161</v>
      </c>
      <c r="E118" s="40"/>
      <c r="F118" s="231" t="s">
        <v>1536</v>
      </c>
      <c r="G118" s="40"/>
      <c r="H118" s="40"/>
      <c r="I118" s="228"/>
      <c r="J118" s="40"/>
      <c r="K118" s="40"/>
      <c r="L118" s="44"/>
      <c r="M118" s="229"/>
      <c r="N118" s="230"/>
      <c r="O118" s="85"/>
      <c r="P118" s="85"/>
      <c r="Q118" s="85"/>
      <c r="R118" s="85"/>
      <c r="S118" s="85"/>
      <c r="T118" s="86"/>
      <c r="U118" s="38"/>
      <c r="V118" s="38"/>
      <c r="W118" s="38"/>
      <c r="X118" s="38"/>
      <c r="Y118" s="38"/>
      <c r="Z118" s="38"/>
      <c r="AA118" s="38"/>
      <c r="AB118" s="38"/>
      <c r="AC118" s="38"/>
      <c r="AD118" s="38"/>
      <c r="AE118" s="38"/>
      <c r="AT118" s="16" t="s">
        <v>161</v>
      </c>
      <c r="AU118" s="16" t="s">
        <v>87</v>
      </c>
    </row>
    <row r="119" spans="1:65" s="2" customFormat="1" ht="62.7" customHeight="1">
      <c r="A119" s="38"/>
      <c r="B119" s="39"/>
      <c r="C119" s="213" t="s">
        <v>240</v>
      </c>
      <c r="D119" s="213" t="s">
        <v>152</v>
      </c>
      <c r="E119" s="214" t="s">
        <v>1573</v>
      </c>
      <c r="F119" s="215" t="s">
        <v>1574</v>
      </c>
      <c r="G119" s="216" t="s">
        <v>670</v>
      </c>
      <c r="H119" s="217">
        <v>1</v>
      </c>
      <c r="I119" s="218"/>
      <c r="J119" s="219">
        <f>ROUND(I119*H119,2)</f>
        <v>0</v>
      </c>
      <c r="K119" s="215" t="s">
        <v>156</v>
      </c>
      <c r="L119" s="44"/>
      <c r="M119" s="220" t="s">
        <v>39</v>
      </c>
      <c r="N119" s="221" t="s">
        <v>53</v>
      </c>
      <c r="O119" s="85"/>
      <c r="P119" s="222">
        <f>O119*H119</f>
        <v>0</v>
      </c>
      <c r="Q119" s="222">
        <v>0</v>
      </c>
      <c r="R119" s="222">
        <f>Q119*H119</f>
        <v>0</v>
      </c>
      <c r="S119" s="222">
        <v>0</v>
      </c>
      <c r="T119" s="223">
        <f>S119*H119</f>
        <v>0</v>
      </c>
      <c r="U119" s="38"/>
      <c r="V119" s="38"/>
      <c r="W119" s="38"/>
      <c r="X119" s="38"/>
      <c r="Y119" s="38"/>
      <c r="Z119" s="38"/>
      <c r="AA119" s="38"/>
      <c r="AB119" s="38"/>
      <c r="AC119" s="38"/>
      <c r="AD119" s="38"/>
      <c r="AE119" s="38"/>
      <c r="AR119" s="224" t="s">
        <v>1533</v>
      </c>
      <c r="AT119" s="224" t="s">
        <v>152</v>
      </c>
      <c r="AU119" s="224" t="s">
        <v>87</v>
      </c>
      <c r="AY119" s="16" t="s">
        <v>149</v>
      </c>
      <c r="BE119" s="225">
        <f>IF(N119="základní",J119,0)</f>
        <v>0</v>
      </c>
      <c r="BF119" s="225">
        <f>IF(N119="snížená",J119,0)</f>
        <v>0</v>
      </c>
      <c r="BG119" s="225">
        <f>IF(N119="zákl. přenesená",J119,0)</f>
        <v>0</v>
      </c>
      <c r="BH119" s="225">
        <f>IF(N119="sníž. přenesená",J119,0)</f>
        <v>0</v>
      </c>
      <c r="BI119" s="225">
        <f>IF(N119="nulová",J119,0)</f>
        <v>0</v>
      </c>
      <c r="BJ119" s="16" t="s">
        <v>157</v>
      </c>
      <c r="BK119" s="225">
        <f>ROUND(I119*H119,2)</f>
        <v>0</v>
      </c>
      <c r="BL119" s="16" t="s">
        <v>1533</v>
      </c>
      <c r="BM119" s="224" t="s">
        <v>1575</v>
      </c>
    </row>
    <row r="120" spans="1:47" s="2" customFormat="1" ht="12">
      <c r="A120" s="38"/>
      <c r="B120" s="39"/>
      <c r="C120" s="40"/>
      <c r="D120" s="226" t="s">
        <v>159</v>
      </c>
      <c r="E120" s="40"/>
      <c r="F120" s="227" t="s">
        <v>1576</v>
      </c>
      <c r="G120" s="40"/>
      <c r="H120" s="40"/>
      <c r="I120" s="228"/>
      <c r="J120" s="40"/>
      <c r="K120" s="40"/>
      <c r="L120" s="44"/>
      <c r="M120" s="229"/>
      <c r="N120" s="230"/>
      <c r="O120" s="85"/>
      <c r="P120" s="85"/>
      <c r="Q120" s="85"/>
      <c r="R120" s="85"/>
      <c r="S120" s="85"/>
      <c r="T120" s="86"/>
      <c r="U120" s="38"/>
      <c r="V120" s="38"/>
      <c r="W120" s="38"/>
      <c r="X120" s="38"/>
      <c r="Y120" s="38"/>
      <c r="Z120" s="38"/>
      <c r="AA120" s="38"/>
      <c r="AB120" s="38"/>
      <c r="AC120" s="38"/>
      <c r="AD120" s="38"/>
      <c r="AE120" s="38"/>
      <c r="AT120" s="16" t="s">
        <v>159</v>
      </c>
      <c r="AU120" s="16" t="s">
        <v>87</v>
      </c>
    </row>
    <row r="121" spans="1:47" s="2" customFormat="1" ht="12">
      <c r="A121" s="38"/>
      <c r="B121" s="39"/>
      <c r="C121" s="40"/>
      <c r="D121" s="226" t="s">
        <v>161</v>
      </c>
      <c r="E121" s="40"/>
      <c r="F121" s="231" t="s">
        <v>1536</v>
      </c>
      <c r="G121" s="40"/>
      <c r="H121" s="40"/>
      <c r="I121" s="228"/>
      <c r="J121" s="40"/>
      <c r="K121" s="40"/>
      <c r="L121" s="44"/>
      <c r="M121" s="229"/>
      <c r="N121" s="230"/>
      <c r="O121" s="85"/>
      <c r="P121" s="85"/>
      <c r="Q121" s="85"/>
      <c r="R121" s="85"/>
      <c r="S121" s="85"/>
      <c r="T121" s="86"/>
      <c r="U121" s="38"/>
      <c r="V121" s="38"/>
      <c r="W121" s="38"/>
      <c r="X121" s="38"/>
      <c r="Y121" s="38"/>
      <c r="Z121" s="38"/>
      <c r="AA121" s="38"/>
      <c r="AB121" s="38"/>
      <c r="AC121" s="38"/>
      <c r="AD121" s="38"/>
      <c r="AE121" s="38"/>
      <c r="AT121" s="16" t="s">
        <v>161</v>
      </c>
      <c r="AU121" s="16" t="s">
        <v>87</v>
      </c>
    </row>
    <row r="122" spans="1:65" s="2" customFormat="1" ht="62.7" customHeight="1">
      <c r="A122" s="38"/>
      <c r="B122" s="39"/>
      <c r="C122" s="213" t="s">
        <v>245</v>
      </c>
      <c r="D122" s="213" t="s">
        <v>152</v>
      </c>
      <c r="E122" s="214" t="s">
        <v>1577</v>
      </c>
      <c r="F122" s="215" t="s">
        <v>1578</v>
      </c>
      <c r="G122" s="216" t="s">
        <v>670</v>
      </c>
      <c r="H122" s="217">
        <v>1</v>
      </c>
      <c r="I122" s="218"/>
      <c r="J122" s="219">
        <f>ROUND(I122*H122,2)</f>
        <v>0</v>
      </c>
      <c r="K122" s="215" t="s">
        <v>156</v>
      </c>
      <c r="L122" s="44"/>
      <c r="M122" s="220" t="s">
        <v>39</v>
      </c>
      <c r="N122" s="221" t="s">
        <v>53</v>
      </c>
      <c r="O122" s="85"/>
      <c r="P122" s="222">
        <f>O122*H122</f>
        <v>0</v>
      </c>
      <c r="Q122" s="222">
        <v>0</v>
      </c>
      <c r="R122" s="222">
        <f>Q122*H122</f>
        <v>0</v>
      </c>
      <c r="S122" s="222">
        <v>0</v>
      </c>
      <c r="T122" s="223">
        <f>S122*H122</f>
        <v>0</v>
      </c>
      <c r="U122" s="38"/>
      <c r="V122" s="38"/>
      <c r="W122" s="38"/>
      <c r="X122" s="38"/>
      <c r="Y122" s="38"/>
      <c r="Z122" s="38"/>
      <c r="AA122" s="38"/>
      <c r="AB122" s="38"/>
      <c r="AC122" s="38"/>
      <c r="AD122" s="38"/>
      <c r="AE122" s="38"/>
      <c r="AR122" s="224" t="s">
        <v>1533</v>
      </c>
      <c r="AT122" s="224" t="s">
        <v>152</v>
      </c>
      <c r="AU122" s="224" t="s">
        <v>87</v>
      </c>
      <c r="AY122" s="16" t="s">
        <v>149</v>
      </c>
      <c r="BE122" s="225">
        <f>IF(N122="základní",J122,0)</f>
        <v>0</v>
      </c>
      <c r="BF122" s="225">
        <f>IF(N122="snížená",J122,0)</f>
        <v>0</v>
      </c>
      <c r="BG122" s="225">
        <f>IF(N122="zákl. přenesená",J122,0)</f>
        <v>0</v>
      </c>
      <c r="BH122" s="225">
        <f>IF(N122="sníž. přenesená",J122,0)</f>
        <v>0</v>
      </c>
      <c r="BI122" s="225">
        <f>IF(N122="nulová",J122,0)</f>
        <v>0</v>
      </c>
      <c r="BJ122" s="16" t="s">
        <v>157</v>
      </c>
      <c r="BK122" s="225">
        <f>ROUND(I122*H122,2)</f>
        <v>0</v>
      </c>
      <c r="BL122" s="16" t="s">
        <v>1533</v>
      </c>
      <c r="BM122" s="224" t="s">
        <v>1579</v>
      </c>
    </row>
    <row r="123" spans="1:47" s="2" customFormat="1" ht="12">
      <c r="A123" s="38"/>
      <c r="B123" s="39"/>
      <c r="C123" s="40"/>
      <c r="D123" s="226" t="s">
        <v>159</v>
      </c>
      <c r="E123" s="40"/>
      <c r="F123" s="227" t="s">
        <v>1580</v>
      </c>
      <c r="G123" s="40"/>
      <c r="H123" s="40"/>
      <c r="I123" s="228"/>
      <c r="J123" s="40"/>
      <c r="K123" s="40"/>
      <c r="L123" s="44"/>
      <c r="M123" s="229"/>
      <c r="N123" s="230"/>
      <c r="O123" s="85"/>
      <c r="P123" s="85"/>
      <c r="Q123" s="85"/>
      <c r="R123" s="85"/>
      <c r="S123" s="85"/>
      <c r="T123" s="86"/>
      <c r="U123" s="38"/>
      <c r="V123" s="38"/>
      <c r="W123" s="38"/>
      <c r="X123" s="38"/>
      <c r="Y123" s="38"/>
      <c r="Z123" s="38"/>
      <c r="AA123" s="38"/>
      <c r="AB123" s="38"/>
      <c r="AC123" s="38"/>
      <c r="AD123" s="38"/>
      <c r="AE123" s="38"/>
      <c r="AT123" s="16" t="s">
        <v>159</v>
      </c>
      <c r="AU123" s="16" t="s">
        <v>87</v>
      </c>
    </row>
    <row r="124" spans="1:47" s="2" customFormat="1" ht="12">
      <c r="A124" s="38"/>
      <c r="B124" s="39"/>
      <c r="C124" s="40"/>
      <c r="D124" s="226" t="s">
        <v>161</v>
      </c>
      <c r="E124" s="40"/>
      <c r="F124" s="231" t="s">
        <v>1536</v>
      </c>
      <c r="G124" s="40"/>
      <c r="H124" s="40"/>
      <c r="I124" s="228"/>
      <c r="J124" s="40"/>
      <c r="K124" s="40"/>
      <c r="L124" s="44"/>
      <c r="M124" s="229"/>
      <c r="N124" s="230"/>
      <c r="O124" s="85"/>
      <c r="P124" s="85"/>
      <c r="Q124" s="85"/>
      <c r="R124" s="85"/>
      <c r="S124" s="85"/>
      <c r="T124" s="86"/>
      <c r="U124" s="38"/>
      <c r="V124" s="38"/>
      <c r="W124" s="38"/>
      <c r="X124" s="38"/>
      <c r="Y124" s="38"/>
      <c r="Z124" s="38"/>
      <c r="AA124" s="38"/>
      <c r="AB124" s="38"/>
      <c r="AC124" s="38"/>
      <c r="AD124" s="38"/>
      <c r="AE124" s="38"/>
      <c r="AT124" s="16" t="s">
        <v>161</v>
      </c>
      <c r="AU124" s="16" t="s">
        <v>87</v>
      </c>
    </row>
    <row r="125" spans="1:65" s="2" customFormat="1" ht="66.75" customHeight="1">
      <c r="A125" s="38"/>
      <c r="B125" s="39"/>
      <c r="C125" s="213" t="s">
        <v>250</v>
      </c>
      <c r="D125" s="213" t="s">
        <v>152</v>
      </c>
      <c r="E125" s="214" t="s">
        <v>1581</v>
      </c>
      <c r="F125" s="215" t="s">
        <v>1582</v>
      </c>
      <c r="G125" s="216" t="s">
        <v>670</v>
      </c>
      <c r="H125" s="217">
        <v>1</v>
      </c>
      <c r="I125" s="218"/>
      <c r="J125" s="219">
        <f>ROUND(I125*H125,2)</f>
        <v>0</v>
      </c>
      <c r="K125" s="215" t="s">
        <v>156</v>
      </c>
      <c r="L125" s="44"/>
      <c r="M125" s="220" t="s">
        <v>39</v>
      </c>
      <c r="N125" s="221" t="s">
        <v>53</v>
      </c>
      <c r="O125" s="85"/>
      <c r="P125" s="222">
        <f>O125*H125</f>
        <v>0</v>
      </c>
      <c r="Q125" s="222">
        <v>0</v>
      </c>
      <c r="R125" s="222">
        <f>Q125*H125</f>
        <v>0</v>
      </c>
      <c r="S125" s="222">
        <v>0</v>
      </c>
      <c r="T125" s="223">
        <f>S125*H125</f>
        <v>0</v>
      </c>
      <c r="U125" s="38"/>
      <c r="V125" s="38"/>
      <c r="W125" s="38"/>
      <c r="X125" s="38"/>
      <c r="Y125" s="38"/>
      <c r="Z125" s="38"/>
      <c r="AA125" s="38"/>
      <c r="AB125" s="38"/>
      <c r="AC125" s="38"/>
      <c r="AD125" s="38"/>
      <c r="AE125" s="38"/>
      <c r="AR125" s="224" t="s">
        <v>1533</v>
      </c>
      <c r="AT125" s="224" t="s">
        <v>152</v>
      </c>
      <c r="AU125" s="224" t="s">
        <v>87</v>
      </c>
      <c r="AY125" s="16" t="s">
        <v>149</v>
      </c>
      <c r="BE125" s="225">
        <f>IF(N125="základní",J125,0)</f>
        <v>0</v>
      </c>
      <c r="BF125" s="225">
        <f>IF(N125="snížená",J125,0)</f>
        <v>0</v>
      </c>
      <c r="BG125" s="225">
        <f>IF(N125="zákl. přenesená",J125,0)</f>
        <v>0</v>
      </c>
      <c r="BH125" s="225">
        <f>IF(N125="sníž. přenesená",J125,0)</f>
        <v>0</v>
      </c>
      <c r="BI125" s="225">
        <f>IF(N125="nulová",J125,0)</f>
        <v>0</v>
      </c>
      <c r="BJ125" s="16" t="s">
        <v>157</v>
      </c>
      <c r="BK125" s="225">
        <f>ROUND(I125*H125,2)</f>
        <v>0</v>
      </c>
      <c r="BL125" s="16" t="s">
        <v>1533</v>
      </c>
      <c r="BM125" s="224" t="s">
        <v>1583</v>
      </c>
    </row>
    <row r="126" spans="1:47" s="2" customFormat="1" ht="12">
      <c r="A126" s="38"/>
      <c r="B126" s="39"/>
      <c r="C126" s="40"/>
      <c r="D126" s="226" t="s">
        <v>159</v>
      </c>
      <c r="E126" s="40"/>
      <c r="F126" s="227" t="s">
        <v>1584</v>
      </c>
      <c r="G126" s="40"/>
      <c r="H126" s="40"/>
      <c r="I126" s="228"/>
      <c r="J126" s="40"/>
      <c r="K126" s="40"/>
      <c r="L126" s="44"/>
      <c r="M126" s="229"/>
      <c r="N126" s="230"/>
      <c r="O126" s="85"/>
      <c r="P126" s="85"/>
      <c r="Q126" s="85"/>
      <c r="R126" s="85"/>
      <c r="S126" s="85"/>
      <c r="T126" s="86"/>
      <c r="U126" s="38"/>
      <c r="V126" s="38"/>
      <c r="W126" s="38"/>
      <c r="X126" s="38"/>
      <c r="Y126" s="38"/>
      <c r="Z126" s="38"/>
      <c r="AA126" s="38"/>
      <c r="AB126" s="38"/>
      <c r="AC126" s="38"/>
      <c r="AD126" s="38"/>
      <c r="AE126" s="38"/>
      <c r="AT126" s="16" t="s">
        <v>159</v>
      </c>
      <c r="AU126" s="16" t="s">
        <v>87</v>
      </c>
    </row>
    <row r="127" spans="1:47" s="2" customFormat="1" ht="12">
      <c r="A127" s="38"/>
      <c r="B127" s="39"/>
      <c r="C127" s="40"/>
      <c r="D127" s="226" t="s">
        <v>161</v>
      </c>
      <c r="E127" s="40"/>
      <c r="F127" s="231" t="s">
        <v>1536</v>
      </c>
      <c r="G127" s="40"/>
      <c r="H127" s="40"/>
      <c r="I127" s="228"/>
      <c r="J127" s="40"/>
      <c r="K127" s="40"/>
      <c r="L127" s="44"/>
      <c r="M127" s="229"/>
      <c r="N127" s="230"/>
      <c r="O127" s="85"/>
      <c r="P127" s="85"/>
      <c r="Q127" s="85"/>
      <c r="R127" s="85"/>
      <c r="S127" s="85"/>
      <c r="T127" s="86"/>
      <c r="U127" s="38"/>
      <c r="V127" s="38"/>
      <c r="W127" s="38"/>
      <c r="X127" s="38"/>
      <c r="Y127" s="38"/>
      <c r="Z127" s="38"/>
      <c r="AA127" s="38"/>
      <c r="AB127" s="38"/>
      <c r="AC127" s="38"/>
      <c r="AD127" s="38"/>
      <c r="AE127" s="38"/>
      <c r="AT127" s="16" t="s">
        <v>161</v>
      </c>
      <c r="AU127" s="16" t="s">
        <v>87</v>
      </c>
    </row>
    <row r="128" spans="1:65" s="2" customFormat="1" ht="55.5" customHeight="1">
      <c r="A128" s="38"/>
      <c r="B128" s="39"/>
      <c r="C128" s="213" t="s">
        <v>255</v>
      </c>
      <c r="D128" s="213" t="s">
        <v>152</v>
      </c>
      <c r="E128" s="214" t="s">
        <v>1585</v>
      </c>
      <c r="F128" s="215" t="s">
        <v>1586</v>
      </c>
      <c r="G128" s="216" t="s">
        <v>1587</v>
      </c>
      <c r="H128" s="217">
        <v>1</v>
      </c>
      <c r="I128" s="218"/>
      <c r="J128" s="219">
        <f>ROUND(I128*H128,2)</f>
        <v>0</v>
      </c>
      <c r="K128" s="215" t="s">
        <v>156</v>
      </c>
      <c r="L128" s="44"/>
      <c r="M128" s="220" t="s">
        <v>39</v>
      </c>
      <c r="N128" s="221" t="s">
        <v>53</v>
      </c>
      <c r="O128" s="85"/>
      <c r="P128" s="222">
        <f>O128*H128</f>
        <v>0</v>
      </c>
      <c r="Q128" s="222">
        <v>0</v>
      </c>
      <c r="R128" s="222">
        <f>Q128*H128</f>
        <v>0</v>
      </c>
      <c r="S128" s="222">
        <v>0</v>
      </c>
      <c r="T128" s="223">
        <f>S128*H128</f>
        <v>0</v>
      </c>
      <c r="U128" s="38"/>
      <c r="V128" s="38"/>
      <c r="W128" s="38"/>
      <c r="X128" s="38"/>
      <c r="Y128" s="38"/>
      <c r="Z128" s="38"/>
      <c r="AA128" s="38"/>
      <c r="AB128" s="38"/>
      <c r="AC128" s="38"/>
      <c r="AD128" s="38"/>
      <c r="AE128" s="38"/>
      <c r="AR128" s="224" t="s">
        <v>1533</v>
      </c>
      <c r="AT128" s="224" t="s">
        <v>152</v>
      </c>
      <c r="AU128" s="224" t="s">
        <v>87</v>
      </c>
      <c r="AY128" s="16" t="s">
        <v>149</v>
      </c>
      <c r="BE128" s="225">
        <f>IF(N128="základní",J128,0)</f>
        <v>0</v>
      </c>
      <c r="BF128" s="225">
        <f>IF(N128="snížená",J128,0)</f>
        <v>0</v>
      </c>
      <c r="BG128" s="225">
        <f>IF(N128="zákl. přenesená",J128,0)</f>
        <v>0</v>
      </c>
      <c r="BH128" s="225">
        <f>IF(N128="sníž. přenesená",J128,0)</f>
        <v>0</v>
      </c>
      <c r="BI128" s="225">
        <f>IF(N128="nulová",J128,0)</f>
        <v>0</v>
      </c>
      <c r="BJ128" s="16" t="s">
        <v>157</v>
      </c>
      <c r="BK128" s="225">
        <f>ROUND(I128*H128,2)</f>
        <v>0</v>
      </c>
      <c r="BL128" s="16" t="s">
        <v>1533</v>
      </c>
      <c r="BM128" s="224" t="s">
        <v>1588</v>
      </c>
    </row>
    <row r="129" spans="1:47" s="2" customFormat="1" ht="12">
      <c r="A129" s="38"/>
      <c r="B129" s="39"/>
      <c r="C129" s="40"/>
      <c r="D129" s="226" t="s">
        <v>159</v>
      </c>
      <c r="E129" s="40"/>
      <c r="F129" s="227" t="s">
        <v>1589</v>
      </c>
      <c r="G129" s="40"/>
      <c r="H129" s="40"/>
      <c r="I129" s="228"/>
      <c r="J129" s="40"/>
      <c r="K129" s="40"/>
      <c r="L129" s="44"/>
      <c r="M129" s="229"/>
      <c r="N129" s="230"/>
      <c r="O129" s="85"/>
      <c r="P129" s="85"/>
      <c r="Q129" s="85"/>
      <c r="R129" s="85"/>
      <c r="S129" s="85"/>
      <c r="T129" s="86"/>
      <c r="U129" s="38"/>
      <c r="V129" s="38"/>
      <c r="W129" s="38"/>
      <c r="X129" s="38"/>
      <c r="Y129" s="38"/>
      <c r="Z129" s="38"/>
      <c r="AA129" s="38"/>
      <c r="AB129" s="38"/>
      <c r="AC129" s="38"/>
      <c r="AD129" s="38"/>
      <c r="AE129" s="38"/>
      <c r="AT129" s="16" t="s">
        <v>159</v>
      </c>
      <c r="AU129" s="16" t="s">
        <v>87</v>
      </c>
    </row>
    <row r="130" spans="1:47" s="2" customFormat="1" ht="12">
      <c r="A130" s="38"/>
      <c r="B130" s="39"/>
      <c r="C130" s="40"/>
      <c r="D130" s="226" t="s">
        <v>161</v>
      </c>
      <c r="E130" s="40"/>
      <c r="F130" s="231" t="s">
        <v>1536</v>
      </c>
      <c r="G130" s="40"/>
      <c r="H130" s="40"/>
      <c r="I130" s="228"/>
      <c r="J130" s="40"/>
      <c r="K130" s="40"/>
      <c r="L130" s="44"/>
      <c r="M130" s="229"/>
      <c r="N130" s="230"/>
      <c r="O130" s="85"/>
      <c r="P130" s="85"/>
      <c r="Q130" s="85"/>
      <c r="R130" s="85"/>
      <c r="S130" s="85"/>
      <c r="T130" s="86"/>
      <c r="U130" s="38"/>
      <c r="V130" s="38"/>
      <c r="W130" s="38"/>
      <c r="X130" s="38"/>
      <c r="Y130" s="38"/>
      <c r="Z130" s="38"/>
      <c r="AA130" s="38"/>
      <c r="AB130" s="38"/>
      <c r="AC130" s="38"/>
      <c r="AD130" s="38"/>
      <c r="AE130" s="38"/>
      <c r="AT130" s="16" t="s">
        <v>161</v>
      </c>
      <c r="AU130" s="16" t="s">
        <v>87</v>
      </c>
    </row>
    <row r="131" spans="1:65" s="2" customFormat="1" ht="55.5" customHeight="1">
      <c r="A131" s="38"/>
      <c r="B131" s="39"/>
      <c r="C131" s="213" t="s">
        <v>8</v>
      </c>
      <c r="D131" s="213" t="s">
        <v>152</v>
      </c>
      <c r="E131" s="214" t="s">
        <v>1590</v>
      </c>
      <c r="F131" s="215" t="s">
        <v>1591</v>
      </c>
      <c r="G131" s="216" t="s">
        <v>1587</v>
      </c>
      <c r="H131" s="217">
        <v>1</v>
      </c>
      <c r="I131" s="218"/>
      <c r="J131" s="219">
        <f>ROUND(I131*H131,2)</f>
        <v>0</v>
      </c>
      <c r="K131" s="215" t="s">
        <v>156</v>
      </c>
      <c r="L131" s="44"/>
      <c r="M131" s="220" t="s">
        <v>39</v>
      </c>
      <c r="N131" s="221" t="s">
        <v>53</v>
      </c>
      <c r="O131" s="85"/>
      <c r="P131" s="222">
        <f>O131*H131</f>
        <v>0</v>
      </c>
      <c r="Q131" s="222">
        <v>0</v>
      </c>
      <c r="R131" s="222">
        <f>Q131*H131</f>
        <v>0</v>
      </c>
      <c r="S131" s="222">
        <v>0</v>
      </c>
      <c r="T131" s="223">
        <f>S131*H131</f>
        <v>0</v>
      </c>
      <c r="U131" s="38"/>
      <c r="V131" s="38"/>
      <c r="W131" s="38"/>
      <c r="X131" s="38"/>
      <c r="Y131" s="38"/>
      <c r="Z131" s="38"/>
      <c r="AA131" s="38"/>
      <c r="AB131" s="38"/>
      <c r="AC131" s="38"/>
      <c r="AD131" s="38"/>
      <c r="AE131" s="38"/>
      <c r="AR131" s="224" t="s">
        <v>1533</v>
      </c>
      <c r="AT131" s="224" t="s">
        <v>152</v>
      </c>
      <c r="AU131" s="224" t="s">
        <v>87</v>
      </c>
      <c r="AY131" s="16" t="s">
        <v>149</v>
      </c>
      <c r="BE131" s="225">
        <f>IF(N131="základní",J131,0)</f>
        <v>0</v>
      </c>
      <c r="BF131" s="225">
        <f>IF(N131="snížená",J131,0)</f>
        <v>0</v>
      </c>
      <c r="BG131" s="225">
        <f>IF(N131="zákl. přenesená",J131,0)</f>
        <v>0</v>
      </c>
      <c r="BH131" s="225">
        <f>IF(N131="sníž. přenesená",J131,0)</f>
        <v>0</v>
      </c>
      <c r="BI131" s="225">
        <f>IF(N131="nulová",J131,0)</f>
        <v>0</v>
      </c>
      <c r="BJ131" s="16" t="s">
        <v>157</v>
      </c>
      <c r="BK131" s="225">
        <f>ROUND(I131*H131,2)</f>
        <v>0</v>
      </c>
      <c r="BL131" s="16" t="s">
        <v>1533</v>
      </c>
      <c r="BM131" s="224" t="s">
        <v>1592</v>
      </c>
    </row>
    <row r="132" spans="1:47" s="2" customFormat="1" ht="12">
      <c r="A132" s="38"/>
      <c r="B132" s="39"/>
      <c r="C132" s="40"/>
      <c r="D132" s="226" t="s">
        <v>159</v>
      </c>
      <c r="E132" s="40"/>
      <c r="F132" s="227" t="s">
        <v>1593</v>
      </c>
      <c r="G132" s="40"/>
      <c r="H132" s="40"/>
      <c r="I132" s="228"/>
      <c r="J132" s="40"/>
      <c r="K132" s="40"/>
      <c r="L132" s="44"/>
      <c r="M132" s="229"/>
      <c r="N132" s="230"/>
      <c r="O132" s="85"/>
      <c r="P132" s="85"/>
      <c r="Q132" s="85"/>
      <c r="R132" s="85"/>
      <c r="S132" s="85"/>
      <c r="T132" s="86"/>
      <c r="U132" s="38"/>
      <c r="V132" s="38"/>
      <c r="W132" s="38"/>
      <c r="X132" s="38"/>
      <c r="Y132" s="38"/>
      <c r="Z132" s="38"/>
      <c r="AA132" s="38"/>
      <c r="AB132" s="38"/>
      <c r="AC132" s="38"/>
      <c r="AD132" s="38"/>
      <c r="AE132" s="38"/>
      <c r="AT132" s="16" t="s">
        <v>159</v>
      </c>
      <c r="AU132" s="16" t="s">
        <v>87</v>
      </c>
    </row>
    <row r="133" spans="1:47" s="2" customFormat="1" ht="12">
      <c r="A133" s="38"/>
      <c r="B133" s="39"/>
      <c r="C133" s="40"/>
      <c r="D133" s="226" t="s">
        <v>161</v>
      </c>
      <c r="E133" s="40"/>
      <c r="F133" s="231" t="s">
        <v>1536</v>
      </c>
      <c r="G133" s="40"/>
      <c r="H133" s="40"/>
      <c r="I133" s="228"/>
      <c r="J133" s="40"/>
      <c r="K133" s="40"/>
      <c r="L133" s="44"/>
      <c r="M133" s="229"/>
      <c r="N133" s="230"/>
      <c r="O133" s="85"/>
      <c r="P133" s="85"/>
      <c r="Q133" s="85"/>
      <c r="R133" s="85"/>
      <c r="S133" s="85"/>
      <c r="T133" s="86"/>
      <c r="U133" s="38"/>
      <c r="V133" s="38"/>
      <c r="W133" s="38"/>
      <c r="X133" s="38"/>
      <c r="Y133" s="38"/>
      <c r="Z133" s="38"/>
      <c r="AA133" s="38"/>
      <c r="AB133" s="38"/>
      <c r="AC133" s="38"/>
      <c r="AD133" s="38"/>
      <c r="AE133" s="38"/>
      <c r="AT133" s="16" t="s">
        <v>161</v>
      </c>
      <c r="AU133" s="16" t="s">
        <v>87</v>
      </c>
    </row>
    <row r="134" spans="1:65" s="2" customFormat="1" ht="55.5" customHeight="1">
      <c r="A134" s="38"/>
      <c r="B134" s="39"/>
      <c r="C134" s="213" t="s">
        <v>264</v>
      </c>
      <c r="D134" s="213" t="s">
        <v>152</v>
      </c>
      <c r="E134" s="214" t="s">
        <v>1594</v>
      </c>
      <c r="F134" s="215" t="s">
        <v>1595</v>
      </c>
      <c r="G134" s="216" t="s">
        <v>1587</v>
      </c>
      <c r="H134" s="217">
        <v>1</v>
      </c>
      <c r="I134" s="218"/>
      <c r="J134" s="219">
        <f>ROUND(I134*H134,2)</f>
        <v>0</v>
      </c>
      <c r="K134" s="215" t="s">
        <v>156</v>
      </c>
      <c r="L134" s="44"/>
      <c r="M134" s="220" t="s">
        <v>39</v>
      </c>
      <c r="N134" s="221" t="s">
        <v>53</v>
      </c>
      <c r="O134" s="85"/>
      <c r="P134" s="222">
        <f>O134*H134</f>
        <v>0</v>
      </c>
      <c r="Q134" s="222">
        <v>0</v>
      </c>
      <c r="R134" s="222">
        <f>Q134*H134</f>
        <v>0</v>
      </c>
      <c r="S134" s="222">
        <v>0</v>
      </c>
      <c r="T134" s="223">
        <f>S134*H134</f>
        <v>0</v>
      </c>
      <c r="U134" s="38"/>
      <c r="V134" s="38"/>
      <c r="W134" s="38"/>
      <c r="X134" s="38"/>
      <c r="Y134" s="38"/>
      <c r="Z134" s="38"/>
      <c r="AA134" s="38"/>
      <c r="AB134" s="38"/>
      <c r="AC134" s="38"/>
      <c r="AD134" s="38"/>
      <c r="AE134" s="38"/>
      <c r="AR134" s="224" t="s">
        <v>1533</v>
      </c>
      <c r="AT134" s="224" t="s">
        <v>152</v>
      </c>
      <c r="AU134" s="224" t="s">
        <v>87</v>
      </c>
      <c r="AY134" s="16" t="s">
        <v>149</v>
      </c>
      <c r="BE134" s="225">
        <f>IF(N134="základní",J134,0)</f>
        <v>0</v>
      </c>
      <c r="BF134" s="225">
        <f>IF(N134="snížená",J134,0)</f>
        <v>0</v>
      </c>
      <c r="BG134" s="225">
        <f>IF(N134="zákl. přenesená",J134,0)</f>
        <v>0</v>
      </c>
      <c r="BH134" s="225">
        <f>IF(N134="sníž. přenesená",J134,0)</f>
        <v>0</v>
      </c>
      <c r="BI134" s="225">
        <f>IF(N134="nulová",J134,0)</f>
        <v>0</v>
      </c>
      <c r="BJ134" s="16" t="s">
        <v>157</v>
      </c>
      <c r="BK134" s="225">
        <f>ROUND(I134*H134,2)</f>
        <v>0</v>
      </c>
      <c r="BL134" s="16" t="s">
        <v>1533</v>
      </c>
      <c r="BM134" s="224" t="s">
        <v>1596</v>
      </c>
    </row>
    <row r="135" spans="1:47" s="2" customFormat="1" ht="12">
      <c r="A135" s="38"/>
      <c r="B135" s="39"/>
      <c r="C135" s="40"/>
      <c r="D135" s="226" t="s">
        <v>159</v>
      </c>
      <c r="E135" s="40"/>
      <c r="F135" s="227" t="s">
        <v>1597</v>
      </c>
      <c r="G135" s="40"/>
      <c r="H135" s="40"/>
      <c r="I135" s="228"/>
      <c r="J135" s="40"/>
      <c r="K135" s="40"/>
      <c r="L135" s="44"/>
      <c r="M135" s="229"/>
      <c r="N135" s="230"/>
      <c r="O135" s="85"/>
      <c r="P135" s="85"/>
      <c r="Q135" s="85"/>
      <c r="R135" s="85"/>
      <c r="S135" s="85"/>
      <c r="T135" s="86"/>
      <c r="U135" s="38"/>
      <c r="V135" s="38"/>
      <c r="W135" s="38"/>
      <c r="X135" s="38"/>
      <c r="Y135" s="38"/>
      <c r="Z135" s="38"/>
      <c r="AA135" s="38"/>
      <c r="AB135" s="38"/>
      <c r="AC135" s="38"/>
      <c r="AD135" s="38"/>
      <c r="AE135" s="38"/>
      <c r="AT135" s="16" t="s">
        <v>159</v>
      </c>
      <c r="AU135" s="16" t="s">
        <v>87</v>
      </c>
    </row>
    <row r="136" spans="1:47" s="2" customFormat="1" ht="12">
      <c r="A136" s="38"/>
      <c r="B136" s="39"/>
      <c r="C136" s="40"/>
      <c r="D136" s="226" t="s">
        <v>161</v>
      </c>
      <c r="E136" s="40"/>
      <c r="F136" s="231" t="s">
        <v>1536</v>
      </c>
      <c r="G136" s="40"/>
      <c r="H136" s="40"/>
      <c r="I136" s="228"/>
      <c r="J136" s="40"/>
      <c r="K136" s="40"/>
      <c r="L136" s="44"/>
      <c r="M136" s="229"/>
      <c r="N136" s="230"/>
      <c r="O136" s="85"/>
      <c r="P136" s="85"/>
      <c r="Q136" s="85"/>
      <c r="R136" s="85"/>
      <c r="S136" s="85"/>
      <c r="T136" s="86"/>
      <c r="U136" s="38"/>
      <c r="V136" s="38"/>
      <c r="W136" s="38"/>
      <c r="X136" s="38"/>
      <c r="Y136" s="38"/>
      <c r="Z136" s="38"/>
      <c r="AA136" s="38"/>
      <c r="AB136" s="38"/>
      <c r="AC136" s="38"/>
      <c r="AD136" s="38"/>
      <c r="AE136" s="38"/>
      <c r="AT136" s="16" t="s">
        <v>161</v>
      </c>
      <c r="AU136" s="16" t="s">
        <v>87</v>
      </c>
    </row>
    <row r="137" spans="1:65" s="2" customFormat="1" ht="55.5" customHeight="1">
      <c r="A137" s="38"/>
      <c r="B137" s="39"/>
      <c r="C137" s="213" t="s">
        <v>269</v>
      </c>
      <c r="D137" s="213" t="s">
        <v>152</v>
      </c>
      <c r="E137" s="214" t="s">
        <v>1598</v>
      </c>
      <c r="F137" s="215" t="s">
        <v>1599</v>
      </c>
      <c r="G137" s="216" t="s">
        <v>1587</v>
      </c>
      <c r="H137" s="217">
        <v>1</v>
      </c>
      <c r="I137" s="218"/>
      <c r="J137" s="219">
        <f>ROUND(I137*H137,2)</f>
        <v>0</v>
      </c>
      <c r="K137" s="215" t="s">
        <v>156</v>
      </c>
      <c r="L137" s="44"/>
      <c r="M137" s="220" t="s">
        <v>39</v>
      </c>
      <c r="N137" s="221" t="s">
        <v>53</v>
      </c>
      <c r="O137" s="85"/>
      <c r="P137" s="222">
        <f>O137*H137</f>
        <v>0</v>
      </c>
      <c r="Q137" s="222">
        <v>0</v>
      </c>
      <c r="R137" s="222">
        <f>Q137*H137</f>
        <v>0</v>
      </c>
      <c r="S137" s="222">
        <v>0</v>
      </c>
      <c r="T137" s="223">
        <f>S137*H137</f>
        <v>0</v>
      </c>
      <c r="U137" s="38"/>
      <c r="V137" s="38"/>
      <c r="W137" s="38"/>
      <c r="X137" s="38"/>
      <c r="Y137" s="38"/>
      <c r="Z137" s="38"/>
      <c r="AA137" s="38"/>
      <c r="AB137" s="38"/>
      <c r="AC137" s="38"/>
      <c r="AD137" s="38"/>
      <c r="AE137" s="38"/>
      <c r="AR137" s="224" t="s">
        <v>1533</v>
      </c>
      <c r="AT137" s="224" t="s">
        <v>152</v>
      </c>
      <c r="AU137" s="224" t="s">
        <v>87</v>
      </c>
      <c r="AY137" s="16" t="s">
        <v>149</v>
      </c>
      <c r="BE137" s="225">
        <f>IF(N137="základní",J137,0)</f>
        <v>0</v>
      </c>
      <c r="BF137" s="225">
        <f>IF(N137="snížená",J137,0)</f>
        <v>0</v>
      </c>
      <c r="BG137" s="225">
        <f>IF(N137="zákl. přenesená",J137,0)</f>
        <v>0</v>
      </c>
      <c r="BH137" s="225">
        <f>IF(N137="sníž. přenesená",J137,0)</f>
        <v>0</v>
      </c>
      <c r="BI137" s="225">
        <f>IF(N137="nulová",J137,0)</f>
        <v>0</v>
      </c>
      <c r="BJ137" s="16" t="s">
        <v>157</v>
      </c>
      <c r="BK137" s="225">
        <f>ROUND(I137*H137,2)</f>
        <v>0</v>
      </c>
      <c r="BL137" s="16" t="s">
        <v>1533</v>
      </c>
      <c r="BM137" s="224" t="s">
        <v>1600</v>
      </c>
    </row>
    <row r="138" spans="1:47" s="2" customFormat="1" ht="12">
      <c r="A138" s="38"/>
      <c r="B138" s="39"/>
      <c r="C138" s="40"/>
      <c r="D138" s="226" t="s">
        <v>159</v>
      </c>
      <c r="E138" s="40"/>
      <c r="F138" s="227" t="s">
        <v>1601</v>
      </c>
      <c r="G138" s="40"/>
      <c r="H138" s="40"/>
      <c r="I138" s="228"/>
      <c r="J138" s="40"/>
      <c r="K138" s="40"/>
      <c r="L138" s="44"/>
      <c r="M138" s="229"/>
      <c r="N138" s="230"/>
      <c r="O138" s="85"/>
      <c r="P138" s="85"/>
      <c r="Q138" s="85"/>
      <c r="R138" s="85"/>
      <c r="S138" s="85"/>
      <c r="T138" s="86"/>
      <c r="U138" s="38"/>
      <c r="V138" s="38"/>
      <c r="W138" s="38"/>
      <c r="X138" s="38"/>
      <c r="Y138" s="38"/>
      <c r="Z138" s="38"/>
      <c r="AA138" s="38"/>
      <c r="AB138" s="38"/>
      <c r="AC138" s="38"/>
      <c r="AD138" s="38"/>
      <c r="AE138" s="38"/>
      <c r="AT138" s="16" t="s">
        <v>159</v>
      </c>
      <c r="AU138" s="16" t="s">
        <v>87</v>
      </c>
    </row>
    <row r="139" spans="1:47" s="2" customFormat="1" ht="12">
      <c r="A139" s="38"/>
      <c r="B139" s="39"/>
      <c r="C139" s="40"/>
      <c r="D139" s="226" t="s">
        <v>161</v>
      </c>
      <c r="E139" s="40"/>
      <c r="F139" s="231" t="s">
        <v>1536</v>
      </c>
      <c r="G139" s="40"/>
      <c r="H139" s="40"/>
      <c r="I139" s="228"/>
      <c r="J139" s="40"/>
      <c r="K139" s="40"/>
      <c r="L139" s="44"/>
      <c r="M139" s="229"/>
      <c r="N139" s="230"/>
      <c r="O139" s="85"/>
      <c r="P139" s="85"/>
      <c r="Q139" s="85"/>
      <c r="R139" s="85"/>
      <c r="S139" s="85"/>
      <c r="T139" s="86"/>
      <c r="U139" s="38"/>
      <c r="V139" s="38"/>
      <c r="W139" s="38"/>
      <c r="X139" s="38"/>
      <c r="Y139" s="38"/>
      <c r="Z139" s="38"/>
      <c r="AA139" s="38"/>
      <c r="AB139" s="38"/>
      <c r="AC139" s="38"/>
      <c r="AD139" s="38"/>
      <c r="AE139" s="38"/>
      <c r="AT139" s="16" t="s">
        <v>161</v>
      </c>
      <c r="AU139" s="16" t="s">
        <v>87</v>
      </c>
    </row>
    <row r="140" spans="1:65" s="2" customFormat="1" ht="55.5" customHeight="1">
      <c r="A140" s="38"/>
      <c r="B140" s="39"/>
      <c r="C140" s="213" t="s">
        <v>274</v>
      </c>
      <c r="D140" s="213" t="s">
        <v>152</v>
      </c>
      <c r="E140" s="214" t="s">
        <v>1602</v>
      </c>
      <c r="F140" s="215" t="s">
        <v>1603</v>
      </c>
      <c r="G140" s="216" t="s">
        <v>1587</v>
      </c>
      <c r="H140" s="217">
        <v>1</v>
      </c>
      <c r="I140" s="218"/>
      <c r="J140" s="219">
        <f>ROUND(I140*H140,2)</f>
        <v>0</v>
      </c>
      <c r="K140" s="215" t="s">
        <v>156</v>
      </c>
      <c r="L140" s="44"/>
      <c r="M140" s="220" t="s">
        <v>39</v>
      </c>
      <c r="N140" s="221" t="s">
        <v>53</v>
      </c>
      <c r="O140" s="85"/>
      <c r="P140" s="222">
        <f>O140*H140</f>
        <v>0</v>
      </c>
      <c r="Q140" s="222">
        <v>0</v>
      </c>
      <c r="R140" s="222">
        <f>Q140*H140</f>
        <v>0</v>
      </c>
      <c r="S140" s="222">
        <v>0</v>
      </c>
      <c r="T140" s="223">
        <f>S140*H140</f>
        <v>0</v>
      </c>
      <c r="U140" s="38"/>
      <c r="V140" s="38"/>
      <c r="W140" s="38"/>
      <c r="X140" s="38"/>
      <c r="Y140" s="38"/>
      <c r="Z140" s="38"/>
      <c r="AA140" s="38"/>
      <c r="AB140" s="38"/>
      <c r="AC140" s="38"/>
      <c r="AD140" s="38"/>
      <c r="AE140" s="38"/>
      <c r="AR140" s="224" t="s">
        <v>1533</v>
      </c>
      <c r="AT140" s="224" t="s">
        <v>152</v>
      </c>
      <c r="AU140" s="224" t="s">
        <v>87</v>
      </c>
      <c r="AY140" s="16" t="s">
        <v>149</v>
      </c>
      <c r="BE140" s="225">
        <f>IF(N140="základní",J140,0)</f>
        <v>0</v>
      </c>
      <c r="BF140" s="225">
        <f>IF(N140="snížená",J140,0)</f>
        <v>0</v>
      </c>
      <c r="BG140" s="225">
        <f>IF(N140="zákl. přenesená",J140,0)</f>
        <v>0</v>
      </c>
      <c r="BH140" s="225">
        <f>IF(N140="sníž. přenesená",J140,0)</f>
        <v>0</v>
      </c>
      <c r="BI140" s="225">
        <f>IF(N140="nulová",J140,0)</f>
        <v>0</v>
      </c>
      <c r="BJ140" s="16" t="s">
        <v>157</v>
      </c>
      <c r="BK140" s="225">
        <f>ROUND(I140*H140,2)</f>
        <v>0</v>
      </c>
      <c r="BL140" s="16" t="s">
        <v>1533</v>
      </c>
      <c r="BM140" s="224" t="s">
        <v>1604</v>
      </c>
    </row>
    <row r="141" spans="1:47" s="2" customFormat="1" ht="12">
      <c r="A141" s="38"/>
      <c r="B141" s="39"/>
      <c r="C141" s="40"/>
      <c r="D141" s="226" t="s">
        <v>159</v>
      </c>
      <c r="E141" s="40"/>
      <c r="F141" s="227" t="s">
        <v>1605</v>
      </c>
      <c r="G141" s="40"/>
      <c r="H141" s="40"/>
      <c r="I141" s="228"/>
      <c r="J141" s="40"/>
      <c r="K141" s="40"/>
      <c r="L141" s="44"/>
      <c r="M141" s="229"/>
      <c r="N141" s="230"/>
      <c r="O141" s="85"/>
      <c r="P141" s="85"/>
      <c r="Q141" s="85"/>
      <c r="R141" s="85"/>
      <c r="S141" s="85"/>
      <c r="T141" s="86"/>
      <c r="U141" s="38"/>
      <c r="V141" s="38"/>
      <c r="W141" s="38"/>
      <c r="X141" s="38"/>
      <c r="Y141" s="38"/>
      <c r="Z141" s="38"/>
      <c r="AA141" s="38"/>
      <c r="AB141" s="38"/>
      <c r="AC141" s="38"/>
      <c r="AD141" s="38"/>
      <c r="AE141" s="38"/>
      <c r="AT141" s="16" t="s">
        <v>159</v>
      </c>
      <c r="AU141" s="16" t="s">
        <v>87</v>
      </c>
    </row>
    <row r="142" spans="1:47" s="2" customFormat="1" ht="12">
      <c r="A142" s="38"/>
      <c r="B142" s="39"/>
      <c r="C142" s="40"/>
      <c r="D142" s="226" t="s">
        <v>161</v>
      </c>
      <c r="E142" s="40"/>
      <c r="F142" s="231" t="s">
        <v>1536</v>
      </c>
      <c r="G142" s="40"/>
      <c r="H142" s="40"/>
      <c r="I142" s="228"/>
      <c r="J142" s="40"/>
      <c r="K142" s="40"/>
      <c r="L142" s="44"/>
      <c r="M142" s="229"/>
      <c r="N142" s="230"/>
      <c r="O142" s="85"/>
      <c r="P142" s="85"/>
      <c r="Q142" s="85"/>
      <c r="R142" s="85"/>
      <c r="S142" s="85"/>
      <c r="T142" s="86"/>
      <c r="U142" s="38"/>
      <c r="V142" s="38"/>
      <c r="W142" s="38"/>
      <c r="X142" s="38"/>
      <c r="Y142" s="38"/>
      <c r="Z142" s="38"/>
      <c r="AA142" s="38"/>
      <c r="AB142" s="38"/>
      <c r="AC142" s="38"/>
      <c r="AD142" s="38"/>
      <c r="AE142" s="38"/>
      <c r="AT142" s="16" t="s">
        <v>161</v>
      </c>
      <c r="AU142" s="16" t="s">
        <v>87</v>
      </c>
    </row>
    <row r="143" spans="1:65" s="2" customFormat="1" ht="55.5" customHeight="1">
      <c r="A143" s="38"/>
      <c r="B143" s="39"/>
      <c r="C143" s="213" t="s">
        <v>279</v>
      </c>
      <c r="D143" s="213" t="s">
        <v>152</v>
      </c>
      <c r="E143" s="214" t="s">
        <v>1606</v>
      </c>
      <c r="F143" s="215" t="s">
        <v>1607</v>
      </c>
      <c r="G143" s="216" t="s">
        <v>1587</v>
      </c>
      <c r="H143" s="217">
        <v>1</v>
      </c>
      <c r="I143" s="218"/>
      <c r="J143" s="219">
        <f>ROUND(I143*H143,2)</f>
        <v>0</v>
      </c>
      <c r="K143" s="215" t="s">
        <v>156</v>
      </c>
      <c r="L143" s="44"/>
      <c r="M143" s="220" t="s">
        <v>39</v>
      </c>
      <c r="N143" s="221" t="s">
        <v>53</v>
      </c>
      <c r="O143" s="85"/>
      <c r="P143" s="222">
        <f>O143*H143</f>
        <v>0</v>
      </c>
      <c r="Q143" s="222">
        <v>0</v>
      </c>
      <c r="R143" s="222">
        <f>Q143*H143</f>
        <v>0</v>
      </c>
      <c r="S143" s="222">
        <v>0</v>
      </c>
      <c r="T143" s="223">
        <f>S143*H143</f>
        <v>0</v>
      </c>
      <c r="U143" s="38"/>
      <c r="V143" s="38"/>
      <c r="W143" s="38"/>
      <c r="X143" s="38"/>
      <c r="Y143" s="38"/>
      <c r="Z143" s="38"/>
      <c r="AA143" s="38"/>
      <c r="AB143" s="38"/>
      <c r="AC143" s="38"/>
      <c r="AD143" s="38"/>
      <c r="AE143" s="38"/>
      <c r="AR143" s="224" t="s">
        <v>1533</v>
      </c>
      <c r="AT143" s="224" t="s">
        <v>152</v>
      </c>
      <c r="AU143" s="224" t="s">
        <v>87</v>
      </c>
      <c r="AY143" s="16" t="s">
        <v>149</v>
      </c>
      <c r="BE143" s="225">
        <f>IF(N143="základní",J143,0)</f>
        <v>0</v>
      </c>
      <c r="BF143" s="225">
        <f>IF(N143="snížená",J143,0)</f>
        <v>0</v>
      </c>
      <c r="BG143" s="225">
        <f>IF(N143="zákl. přenesená",J143,0)</f>
        <v>0</v>
      </c>
      <c r="BH143" s="225">
        <f>IF(N143="sníž. přenesená",J143,0)</f>
        <v>0</v>
      </c>
      <c r="BI143" s="225">
        <f>IF(N143="nulová",J143,0)</f>
        <v>0</v>
      </c>
      <c r="BJ143" s="16" t="s">
        <v>157</v>
      </c>
      <c r="BK143" s="225">
        <f>ROUND(I143*H143,2)</f>
        <v>0</v>
      </c>
      <c r="BL143" s="16" t="s">
        <v>1533</v>
      </c>
      <c r="BM143" s="224" t="s">
        <v>1608</v>
      </c>
    </row>
    <row r="144" spans="1:47" s="2" customFormat="1" ht="12">
      <c r="A144" s="38"/>
      <c r="B144" s="39"/>
      <c r="C144" s="40"/>
      <c r="D144" s="226" t="s">
        <v>159</v>
      </c>
      <c r="E144" s="40"/>
      <c r="F144" s="227" t="s">
        <v>1609</v>
      </c>
      <c r="G144" s="40"/>
      <c r="H144" s="40"/>
      <c r="I144" s="228"/>
      <c r="J144" s="40"/>
      <c r="K144" s="40"/>
      <c r="L144" s="44"/>
      <c r="M144" s="229"/>
      <c r="N144" s="230"/>
      <c r="O144" s="85"/>
      <c r="P144" s="85"/>
      <c r="Q144" s="85"/>
      <c r="R144" s="85"/>
      <c r="S144" s="85"/>
      <c r="T144" s="86"/>
      <c r="U144" s="38"/>
      <c r="V144" s="38"/>
      <c r="W144" s="38"/>
      <c r="X144" s="38"/>
      <c r="Y144" s="38"/>
      <c r="Z144" s="38"/>
      <c r="AA144" s="38"/>
      <c r="AB144" s="38"/>
      <c r="AC144" s="38"/>
      <c r="AD144" s="38"/>
      <c r="AE144" s="38"/>
      <c r="AT144" s="16" t="s">
        <v>159</v>
      </c>
      <c r="AU144" s="16" t="s">
        <v>87</v>
      </c>
    </row>
    <row r="145" spans="1:47" s="2" customFormat="1" ht="12">
      <c r="A145" s="38"/>
      <c r="B145" s="39"/>
      <c r="C145" s="40"/>
      <c r="D145" s="226" t="s">
        <v>161</v>
      </c>
      <c r="E145" s="40"/>
      <c r="F145" s="231" t="s">
        <v>1536</v>
      </c>
      <c r="G145" s="40"/>
      <c r="H145" s="40"/>
      <c r="I145" s="228"/>
      <c r="J145" s="40"/>
      <c r="K145" s="40"/>
      <c r="L145" s="44"/>
      <c r="M145" s="229"/>
      <c r="N145" s="230"/>
      <c r="O145" s="85"/>
      <c r="P145" s="85"/>
      <c r="Q145" s="85"/>
      <c r="R145" s="85"/>
      <c r="S145" s="85"/>
      <c r="T145" s="86"/>
      <c r="U145" s="38"/>
      <c r="V145" s="38"/>
      <c r="W145" s="38"/>
      <c r="X145" s="38"/>
      <c r="Y145" s="38"/>
      <c r="Z145" s="38"/>
      <c r="AA145" s="38"/>
      <c r="AB145" s="38"/>
      <c r="AC145" s="38"/>
      <c r="AD145" s="38"/>
      <c r="AE145" s="38"/>
      <c r="AT145" s="16" t="s">
        <v>161</v>
      </c>
      <c r="AU145" s="16" t="s">
        <v>87</v>
      </c>
    </row>
    <row r="146" spans="1:65" s="2" customFormat="1" ht="55.5" customHeight="1">
      <c r="A146" s="38"/>
      <c r="B146" s="39"/>
      <c r="C146" s="213" t="s">
        <v>284</v>
      </c>
      <c r="D146" s="213" t="s">
        <v>152</v>
      </c>
      <c r="E146" s="214" t="s">
        <v>1610</v>
      </c>
      <c r="F146" s="215" t="s">
        <v>1611</v>
      </c>
      <c r="G146" s="216" t="s">
        <v>1587</v>
      </c>
      <c r="H146" s="217">
        <v>1</v>
      </c>
      <c r="I146" s="218"/>
      <c r="J146" s="219">
        <f>ROUND(I146*H146,2)</f>
        <v>0</v>
      </c>
      <c r="K146" s="215" t="s">
        <v>156</v>
      </c>
      <c r="L146" s="44"/>
      <c r="M146" s="220" t="s">
        <v>39</v>
      </c>
      <c r="N146" s="221" t="s">
        <v>53</v>
      </c>
      <c r="O146" s="85"/>
      <c r="P146" s="222">
        <f>O146*H146</f>
        <v>0</v>
      </c>
      <c r="Q146" s="222">
        <v>0</v>
      </c>
      <c r="R146" s="222">
        <f>Q146*H146</f>
        <v>0</v>
      </c>
      <c r="S146" s="222">
        <v>0</v>
      </c>
      <c r="T146" s="223">
        <f>S146*H146</f>
        <v>0</v>
      </c>
      <c r="U146" s="38"/>
      <c r="V146" s="38"/>
      <c r="W146" s="38"/>
      <c r="X146" s="38"/>
      <c r="Y146" s="38"/>
      <c r="Z146" s="38"/>
      <c r="AA146" s="38"/>
      <c r="AB146" s="38"/>
      <c r="AC146" s="38"/>
      <c r="AD146" s="38"/>
      <c r="AE146" s="38"/>
      <c r="AR146" s="224" t="s">
        <v>1533</v>
      </c>
      <c r="AT146" s="224" t="s">
        <v>152</v>
      </c>
      <c r="AU146" s="224" t="s">
        <v>87</v>
      </c>
      <c r="AY146" s="16" t="s">
        <v>149</v>
      </c>
      <c r="BE146" s="225">
        <f>IF(N146="základní",J146,0)</f>
        <v>0</v>
      </c>
      <c r="BF146" s="225">
        <f>IF(N146="snížená",J146,0)</f>
        <v>0</v>
      </c>
      <c r="BG146" s="225">
        <f>IF(N146="zákl. přenesená",J146,0)</f>
        <v>0</v>
      </c>
      <c r="BH146" s="225">
        <f>IF(N146="sníž. přenesená",J146,0)</f>
        <v>0</v>
      </c>
      <c r="BI146" s="225">
        <f>IF(N146="nulová",J146,0)</f>
        <v>0</v>
      </c>
      <c r="BJ146" s="16" t="s">
        <v>157</v>
      </c>
      <c r="BK146" s="225">
        <f>ROUND(I146*H146,2)</f>
        <v>0</v>
      </c>
      <c r="BL146" s="16" t="s">
        <v>1533</v>
      </c>
      <c r="BM146" s="224" t="s">
        <v>1612</v>
      </c>
    </row>
    <row r="147" spans="1:47" s="2" customFormat="1" ht="12">
      <c r="A147" s="38"/>
      <c r="B147" s="39"/>
      <c r="C147" s="40"/>
      <c r="D147" s="226" t="s">
        <v>159</v>
      </c>
      <c r="E147" s="40"/>
      <c r="F147" s="227" t="s">
        <v>1613</v>
      </c>
      <c r="G147" s="40"/>
      <c r="H147" s="40"/>
      <c r="I147" s="228"/>
      <c r="J147" s="40"/>
      <c r="K147" s="40"/>
      <c r="L147" s="44"/>
      <c r="M147" s="229"/>
      <c r="N147" s="230"/>
      <c r="O147" s="85"/>
      <c r="P147" s="85"/>
      <c r="Q147" s="85"/>
      <c r="R147" s="85"/>
      <c r="S147" s="85"/>
      <c r="T147" s="86"/>
      <c r="U147" s="38"/>
      <c r="V147" s="38"/>
      <c r="W147" s="38"/>
      <c r="X147" s="38"/>
      <c r="Y147" s="38"/>
      <c r="Z147" s="38"/>
      <c r="AA147" s="38"/>
      <c r="AB147" s="38"/>
      <c r="AC147" s="38"/>
      <c r="AD147" s="38"/>
      <c r="AE147" s="38"/>
      <c r="AT147" s="16" t="s">
        <v>159</v>
      </c>
      <c r="AU147" s="16" t="s">
        <v>87</v>
      </c>
    </row>
    <row r="148" spans="1:47" s="2" customFormat="1" ht="12">
      <c r="A148" s="38"/>
      <c r="B148" s="39"/>
      <c r="C148" s="40"/>
      <c r="D148" s="226" t="s">
        <v>161</v>
      </c>
      <c r="E148" s="40"/>
      <c r="F148" s="231" t="s">
        <v>1536</v>
      </c>
      <c r="G148" s="40"/>
      <c r="H148" s="40"/>
      <c r="I148" s="228"/>
      <c r="J148" s="40"/>
      <c r="K148" s="40"/>
      <c r="L148" s="44"/>
      <c r="M148" s="229"/>
      <c r="N148" s="230"/>
      <c r="O148" s="85"/>
      <c r="P148" s="85"/>
      <c r="Q148" s="85"/>
      <c r="R148" s="85"/>
      <c r="S148" s="85"/>
      <c r="T148" s="86"/>
      <c r="U148" s="38"/>
      <c r="V148" s="38"/>
      <c r="W148" s="38"/>
      <c r="X148" s="38"/>
      <c r="Y148" s="38"/>
      <c r="Z148" s="38"/>
      <c r="AA148" s="38"/>
      <c r="AB148" s="38"/>
      <c r="AC148" s="38"/>
      <c r="AD148" s="38"/>
      <c r="AE148" s="38"/>
      <c r="AT148" s="16" t="s">
        <v>161</v>
      </c>
      <c r="AU148" s="16" t="s">
        <v>87</v>
      </c>
    </row>
    <row r="149" spans="1:65" s="2" customFormat="1" ht="66.75" customHeight="1">
      <c r="A149" s="38"/>
      <c r="B149" s="39"/>
      <c r="C149" s="213" t="s">
        <v>7</v>
      </c>
      <c r="D149" s="213" t="s">
        <v>152</v>
      </c>
      <c r="E149" s="214" t="s">
        <v>1614</v>
      </c>
      <c r="F149" s="215" t="s">
        <v>1615</v>
      </c>
      <c r="G149" s="216" t="s">
        <v>1587</v>
      </c>
      <c r="H149" s="217">
        <v>1</v>
      </c>
      <c r="I149" s="218"/>
      <c r="J149" s="219">
        <f>ROUND(I149*H149,2)</f>
        <v>0</v>
      </c>
      <c r="K149" s="215" t="s">
        <v>156</v>
      </c>
      <c r="L149" s="44"/>
      <c r="M149" s="220" t="s">
        <v>39</v>
      </c>
      <c r="N149" s="221" t="s">
        <v>53</v>
      </c>
      <c r="O149" s="85"/>
      <c r="P149" s="222">
        <f>O149*H149</f>
        <v>0</v>
      </c>
      <c r="Q149" s="222">
        <v>0</v>
      </c>
      <c r="R149" s="222">
        <f>Q149*H149</f>
        <v>0</v>
      </c>
      <c r="S149" s="222">
        <v>0</v>
      </c>
      <c r="T149" s="223">
        <f>S149*H149</f>
        <v>0</v>
      </c>
      <c r="U149" s="38"/>
      <c r="V149" s="38"/>
      <c r="W149" s="38"/>
      <c r="X149" s="38"/>
      <c r="Y149" s="38"/>
      <c r="Z149" s="38"/>
      <c r="AA149" s="38"/>
      <c r="AB149" s="38"/>
      <c r="AC149" s="38"/>
      <c r="AD149" s="38"/>
      <c r="AE149" s="38"/>
      <c r="AR149" s="224" t="s">
        <v>1533</v>
      </c>
      <c r="AT149" s="224" t="s">
        <v>152</v>
      </c>
      <c r="AU149" s="224" t="s">
        <v>87</v>
      </c>
      <c r="AY149" s="16" t="s">
        <v>149</v>
      </c>
      <c r="BE149" s="225">
        <f>IF(N149="základní",J149,0)</f>
        <v>0</v>
      </c>
      <c r="BF149" s="225">
        <f>IF(N149="snížená",J149,0)</f>
        <v>0</v>
      </c>
      <c r="BG149" s="225">
        <f>IF(N149="zákl. přenesená",J149,0)</f>
        <v>0</v>
      </c>
      <c r="BH149" s="225">
        <f>IF(N149="sníž. přenesená",J149,0)</f>
        <v>0</v>
      </c>
      <c r="BI149" s="225">
        <f>IF(N149="nulová",J149,0)</f>
        <v>0</v>
      </c>
      <c r="BJ149" s="16" t="s">
        <v>157</v>
      </c>
      <c r="BK149" s="225">
        <f>ROUND(I149*H149,2)</f>
        <v>0</v>
      </c>
      <c r="BL149" s="16" t="s">
        <v>1533</v>
      </c>
      <c r="BM149" s="224" t="s">
        <v>1616</v>
      </c>
    </row>
    <row r="150" spans="1:47" s="2" customFormat="1" ht="12">
      <c r="A150" s="38"/>
      <c r="B150" s="39"/>
      <c r="C150" s="40"/>
      <c r="D150" s="226" t="s">
        <v>159</v>
      </c>
      <c r="E150" s="40"/>
      <c r="F150" s="227" t="s">
        <v>1617</v>
      </c>
      <c r="G150" s="40"/>
      <c r="H150" s="40"/>
      <c r="I150" s="228"/>
      <c r="J150" s="40"/>
      <c r="K150" s="40"/>
      <c r="L150" s="44"/>
      <c r="M150" s="229"/>
      <c r="N150" s="230"/>
      <c r="O150" s="85"/>
      <c r="P150" s="85"/>
      <c r="Q150" s="85"/>
      <c r="R150" s="85"/>
      <c r="S150" s="85"/>
      <c r="T150" s="86"/>
      <c r="U150" s="38"/>
      <c r="V150" s="38"/>
      <c r="W150" s="38"/>
      <c r="X150" s="38"/>
      <c r="Y150" s="38"/>
      <c r="Z150" s="38"/>
      <c r="AA150" s="38"/>
      <c r="AB150" s="38"/>
      <c r="AC150" s="38"/>
      <c r="AD150" s="38"/>
      <c r="AE150" s="38"/>
      <c r="AT150" s="16" t="s">
        <v>159</v>
      </c>
      <c r="AU150" s="16" t="s">
        <v>87</v>
      </c>
    </row>
    <row r="151" spans="1:47" s="2" customFormat="1" ht="12">
      <c r="A151" s="38"/>
      <c r="B151" s="39"/>
      <c r="C151" s="40"/>
      <c r="D151" s="226" t="s">
        <v>161</v>
      </c>
      <c r="E151" s="40"/>
      <c r="F151" s="231" t="s">
        <v>1536</v>
      </c>
      <c r="G151" s="40"/>
      <c r="H151" s="40"/>
      <c r="I151" s="228"/>
      <c r="J151" s="40"/>
      <c r="K151" s="40"/>
      <c r="L151" s="44"/>
      <c r="M151" s="229"/>
      <c r="N151" s="230"/>
      <c r="O151" s="85"/>
      <c r="P151" s="85"/>
      <c r="Q151" s="85"/>
      <c r="R151" s="85"/>
      <c r="S151" s="85"/>
      <c r="T151" s="86"/>
      <c r="U151" s="38"/>
      <c r="V151" s="38"/>
      <c r="W151" s="38"/>
      <c r="X151" s="38"/>
      <c r="Y151" s="38"/>
      <c r="Z151" s="38"/>
      <c r="AA151" s="38"/>
      <c r="AB151" s="38"/>
      <c r="AC151" s="38"/>
      <c r="AD151" s="38"/>
      <c r="AE151" s="38"/>
      <c r="AT151" s="16" t="s">
        <v>161</v>
      </c>
      <c r="AU151" s="16" t="s">
        <v>87</v>
      </c>
    </row>
    <row r="152" spans="1:65" s="2" customFormat="1" ht="66.75" customHeight="1">
      <c r="A152" s="38"/>
      <c r="B152" s="39"/>
      <c r="C152" s="213" t="s">
        <v>293</v>
      </c>
      <c r="D152" s="213" t="s">
        <v>152</v>
      </c>
      <c r="E152" s="214" t="s">
        <v>1618</v>
      </c>
      <c r="F152" s="215" t="s">
        <v>1619</v>
      </c>
      <c r="G152" s="216" t="s">
        <v>1587</v>
      </c>
      <c r="H152" s="217">
        <v>1</v>
      </c>
      <c r="I152" s="218"/>
      <c r="J152" s="219">
        <f>ROUND(I152*H152,2)</f>
        <v>0</v>
      </c>
      <c r="K152" s="215" t="s">
        <v>156</v>
      </c>
      <c r="L152" s="44"/>
      <c r="M152" s="220" t="s">
        <v>39</v>
      </c>
      <c r="N152" s="221" t="s">
        <v>53</v>
      </c>
      <c r="O152" s="85"/>
      <c r="P152" s="222">
        <f>O152*H152</f>
        <v>0</v>
      </c>
      <c r="Q152" s="222">
        <v>0</v>
      </c>
      <c r="R152" s="222">
        <f>Q152*H152</f>
        <v>0</v>
      </c>
      <c r="S152" s="222">
        <v>0</v>
      </c>
      <c r="T152" s="223">
        <f>S152*H152</f>
        <v>0</v>
      </c>
      <c r="U152" s="38"/>
      <c r="V152" s="38"/>
      <c r="W152" s="38"/>
      <c r="X152" s="38"/>
      <c r="Y152" s="38"/>
      <c r="Z152" s="38"/>
      <c r="AA152" s="38"/>
      <c r="AB152" s="38"/>
      <c r="AC152" s="38"/>
      <c r="AD152" s="38"/>
      <c r="AE152" s="38"/>
      <c r="AR152" s="224" t="s">
        <v>1533</v>
      </c>
      <c r="AT152" s="224" t="s">
        <v>152</v>
      </c>
      <c r="AU152" s="224" t="s">
        <v>87</v>
      </c>
      <c r="AY152" s="16" t="s">
        <v>149</v>
      </c>
      <c r="BE152" s="225">
        <f>IF(N152="základní",J152,0)</f>
        <v>0</v>
      </c>
      <c r="BF152" s="225">
        <f>IF(N152="snížená",J152,0)</f>
        <v>0</v>
      </c>
      <c r="BG152" s="225">
        <f>IF(N152="zákl. přenesená",J152,0)</f>
        <v>0</v>
      </c>
      <c r="BH152" s="225">
        <f>IF(N152="sníž. přenesená",J152,0)</f>
        <v>0</v>
      </c>
      <c r="BI152" s="225">
        <f>IF(N152="nulová",J152,0)</f>
        <v>0</v>
      </c>
      <c r="BJ152" s="16" t="s">
        <v>157</v>
      </c>
      <c r="BK152" s="225">
        <f>ROUND(I152*H152,2)</f>
        <v>0</v>
      </c>
      <c r="BL152" s="16" t="s">
        <v>1533</v>
      </c>
      <c r="BM152" s="224" t="s">
        <v>1620</v>
      </c>
    </row>
    <row r="153" spans="1:47" s="2" customFormat="1" ht="12">
      <c r="A153" s="38"/>
      <c r="B153" s="39"/>
      <c r="C153" s="40"/>
      <c r="D153" s="226" t="s">
        <v>159</v>
      </c>
      <c r="E153" s="40"/>
      <c r="F153" s="227" t="s">
        <v>1621</v>
      </c>
      <c r="G153" s="40"/>
      <c r="H153" s="40"/>
      <c r="I153" s="228"/>
      <c r="J153" s="40"/>
      <c r="K153" s="40"/>
      <c r="L153" s="44"/>
      <c r="M153" s="229"/>
      <c r="N153" s="230"/>
      <c r="O153" s="85"/>
      <c r="P153" s="85"/>
      <c r="Q153" s="85"/>
      <c r="R153" s="85"/>
      <c r="S153" s="85"/>
      <c r="T153" s="86"/>
      <c r="U153" s="38"/>
      <c r="V153" s="38"/>
      <c r="W153" s="38"/>
      <c r="X153" s="38"/>
      <c r="Y153" s="38"/>
      <c r="Z153" s="38"/>
      <c r="AA153" s="38"/>
      <c r="AB153" s="38"/>
      <c r="AC153" s="38"/>
      <c r="AD153" s="38"/>
      <c r="AE153" s="38"/>
      <c r="AT153" s="16" t="s">
        <v>159</v>
      </c>
      <c r="AU153" s="16" t="s">
        <v>87</v>
      </c>
    </row>
    <row r="154" spans="1:47" s="2" customFormat="1" ht="12">
      <c r="A154" s="38"/>
      <c r="B154" s="39"/>
      <c r="C154" s="40"/>
      <c r="D154" s="226" t="s">
        <v>161</v>
      </c>
      <c r="E154" s="40"/>
      <c r="F154" s="231" t="s">
        <v>1536</v>
      </c>
      <c r="G154" s="40"/>
      <c r="H154" s="40"/>
      <c r="I154" s="228"/>
      <c r="J154" s="40"/>
      <c r="K154" s="40"/>
      <c r="L154" s="44"/>
      <c r="M154" s="229"/>
      <c r="N154" s="230"/>
      <c r="O154" s="85"/>
      <c r="P154" s="85"/>
      <c r="Q154" s="85"/>
      <c r="R154" s="85"/>
      <c r="S154" s="85"/>
      <c r="T154" s="86"/>
      <c r="U154" s="38"/>
      <c r="V154" s="38"/>
      <c r="W154" s="38"/>
      <c r="X154" s="38"/>
      <c r="Y154" s="38"/>
      <c r="Z154" s="38"/>
      <c r="AA154" s="38"/>
      <c r="AB154" s="38"/>
      <c r="AC154" s="38"/>
      <c r="AD154" s="38"/>
      <c r="AE154" s="38"/>
      <c r="AT154" s="16" t="s">
        <v>161</v>
      </c>
      <c r="AU154" s="16" t="s">
        <v>87</v>
      </c>
    </row>
    <row r="155" spans="1:65" s="2" customFormat="1" ht="66.75" customHeight="1">
      <c r="A155" s="38"/>
      <c r="B155" s="39"/>
      <c r="C155" s="213" t="s">
        <v>298</v>
      </c>
      <c r="D155" s="213" t="s">
        <v>152</v>
      </c>
      <c r="E155" s="214" t="s">
        <v>1622</v>
      </c>
      <c r="F155" s="215" t="s">
        <v>1623</v>
      </c>
      <c r="G155" s="216" t="s">
        <v>1587</v>
      </c>
      <c r="H155" s="217">
        <v>1</v>
      </c>
      <c r="I155" s="218"/>
      <c r="J155" s="219">
        <f>ROUND(I155*H155,2)</f>
        <v>0</v>
      </c>
      <c r="K155" s="215" t="s">
        <v>156</v>
      </c>
      <c r="L155" s="44"/>
      <c r="M155" s="220" t="s">
        <v>39</v>
      </c>
      <c r="N155" s="221" t="s">
        <v>53</v>
      </c>
      <c r="O155" s="85"/>
      <c r="P155" s="222">
        <f>O155*H155</f>
        <v>0</v>
      </c>
      <c r="Q155" s="222">
        <v>0</v>
      </c>
      <c r="R155" s="222">
        <f>Q155*H155</f>
        <v>0</v>
      </c>
      <c r="S155" s="222">
        <v>0</v>
      </c>
      <c r="T155" s="223">
        <f>S155*H155</f>
        <v>0</v>
      </c>
      <c r="U155" s="38"/>
      <c r="V155" s="38"/>
      <c r="W155" s="38"/>
      <c r="X155" s="38"/>
      <c r="Y155" s="38"/>
      <c r="Z155" s="38"/>
      <c r="AA155" s="38"/>
      <c r="AB155" s="38"/>
      <c r="AC155" s="38"/>
      <c r="AD155" s="38"/>
      <c r="AE155" s="38"/>
      <c r="AR155" s="224" t="s">
        <v>1533</v>
      </c>
      <c r="AT155" s="224" t="s">
        <v>152</v>
      </c>
      <c r="AU155" s="224" t="s">
        <v>87</v>
      </c>
      <c r="AY155" s="16" t="s">
        <v>149</v>
      </c>
      <c r="BE155" s="225">
        <f>IF(N155="základní",J155,0)</f>
        <v>0</v>
      </c>
      <c r="BF155" s="225">
        <f>IF(N155="snížená",J155,0)</f>
        <v>0</v>
      </c>
      <c r="BG155" s="225">
        <f>IF(N155="zákl. přenesená",J155,0)</f>
        <v>0</v>
      </c>
      <c r="BH155" s="225">
        <f>IF(N155="sníž. přenesená",J155,0)</f>
        <v>0</v>
      </c>
      <c r="BI155" s="225">
        <f>IF(N155="nulová",J155,0)</f>
        <v>0</v>
      </c>
      <c r="BJ155" s="16" t="s">
        <v>157</v>
      </c>
      <c r="BK155" s="225">
        <f>ROUND(I155*H155,2)</f>
        <v>0</v>
      </c>
      <c r="BL155" s="16" t="s">
        <v>1533</v>
      </c>
      <c r="BM155" s="224" t="s">
        <v>1624</v>
      </c>
    </row>
    <row r="156" spans="1:47" s="2" customFormat="1" ht="12">
      <c r="A156" s="38"/>
      <c r="B156" s="39"/>
      <c r="C156" s="40"/>
      <c r="D156" s="226" t="s">
        <v>159</v>
      </c>
      <c r="E156" s="40"/>
      <c r="F156" s="227" t="s">
        <v>1625</v>
      </c>
      <c r="G156" s="40"/>
      <c r="H156" s="40"/>
      <c r="I156" s="228"/>
      <c r="J156" s="40"/>
      <c r="K156" s="40"/>
      <c r="L156" s="44"/>
      <c r="M156" s="229"/>
      <c r="N156" s="230"/>
      <c r="O156" s="85"/>
      <c r="P156" s="85"/>
      <c r="Q156" s="85"/>
      <c r="R156" s="85"/>
      <c r="S156" s="85"/>
      <c r="T156" s="86"/>
      <c r="U156" s="38"/>
      <c r="V156" s="38"/>
      <c r="W156" s="38"/>
      <c r="X156" s="38"/>
      <c r="Y156" s="38"/>
      <c r="Z156" s="38"/>
      <c r="AA156" s="38"/>
      <c r="AB156" s="38"/>
      <c r="AC156" s="38"/>
      <c r="AD156" s="38"/>
      <c r="AE156" s="38"/>
      <c r="AT156" s="16" t="s">
        <v>159</v>
      </c>
      <c r="AU156" s="16" t="s">
        <v>87</v>
      </c>
    </row>
    <row r="157" spans="1:47" s="2" customFormat="1" ht="12">
      <c r="A157" s="38"/>
      <c r="B157" s="39"/>
      <c r="C157" s="40"/>
      <c r="D157" s="226" t="s">
        <v>161</v>
      </c>
      <c r="E157" s="40"/>
      <c r="F157" s="231" t="s">
        <v>1536</v>
      </c>
      <c r="G157" s="40"/>
      <c r="H157" s="40"/>
      <c r="I157" s="228"/>
      <c r="J157" s="40"/>
      <c r="K157" s="40"/>
      <c r="L157" s="44"/>
      <c r="M157" s="229"/>
      <c r="N157" s="230"/>
      <c r="O157" s="85"/>
      <c r="P157" s="85"/>
      <c r="Q157" s="85"/>
      <c r="R157" s="85"/>
      <c r="S157" s="85"/>
      <c r="T157" s="86"/>
      <c r="U157" s="38"/>
      <c r="V157" s="38"/>
      <c r="W157" s="38"/>
      <c r="X157" s="38"/>
      <c r="Y157" s="38"/>
      <c r="Z157" s="38"/>
      <c r="AA157" s="38"/>
      <c r="AB157" s="38"/>
      <c r="AC157" s="38"/>
      <c r="AD157" s="38"/>
      <c r="AE157" s="38"/>
      <c r="AT157" s="16" t="s">
        <v>161</v>
      </c>
      <c r="AU157" s="16" t="s">
        <v>87</v>
      </c>
    </row>
    <row r="158" spans="1:65" s="2" customFormat="1" ht="66.75" customHeight="1">
      <c r="A158" s="38"/>
      <c r="B158" s="39"/>
      <c r="C158" s="213" t="s">
        <v>304</v>
      </c>
      <c r="D158" s="213" t="s">
        <v>152</v>
      </c>
      <c r="E158" s="214" t="s">
        <v>1626</v>
      </c>
      <c r="F158" s="215" t="s">
        <v>1627</v>
      </c>
      <c r="G158" s="216" t="s">
        <v>1587</v>
      </c>
      <c r="H158" s="217">
        <v>1</v>
      </c>
      <c r="I158" s="218"/>
      <c r="J158" s="219">
        <f>ROUND(I158*H158,2)</f>
        <v>0</v>
      </c>
      <c r="K158" s="215" t="s">
        <v>156</v>
      </c>
      <c r="L158" s="44"/>
      <c r="M158" s="220" t="s">
        <v>39</v>
      </c>
      <c r="N158" s="221" t="s">
        <v>53</v>
      </c>
      <c r="O158" s="85"/>
      <c r="P158" s="222">
        <f>O158*H158</f>
        <v>0</v>
      </c>
      <c r="Q158" s="222">
        <v>0</v>
      </c>
      <c r="R158" s="222">
        <f>Q158*H158</f>
        <v>0</v>
      </c>
      <c r="S158" s="222">
        <v>0</v>
      </c>
      <c r="T158" s="223">
        <f>S158*H158</f>
        <v>0</v>
      </c>
      <c r="U158" s="38"/>
      <c r="V158" s="38"/>
      <c r="W158" s="38"/>
      <c r="X158" s="38"/>
      <c r="Y158" s="38"/>
      <c r="Z158" s="38"/>
      <c r="AA158" s="38"/>
      <c r="AB158" s="38"/>
      <c r="AC158" s="38"/>
      <c r="AD158" s="38"/>
      <c r="AE158" s="38"/>
      <c r="AR158" s="224" t="s">
        <v>1533</v>
      </c>
      <c r="AT158" s="224" t="s">
        <v>152</v>
      </c>
      <c r="AU158" s="224" t="s">
        <v>87</v>
      </c>
      <c r="AY158" s="16" t="s">
        <v>149</v>
      </c>
      <c r="BE158" s="225">
        <f>IF(N158="základní",J158,0)</f>
        <v>0</v>
      </c>
      <c r="BF158" s="225">
        <f>IF(N158="snížená",J158,0)</f>
        <v>0</v>
      </c>
      <c r="BG158" s="225">
        <f>IF(N158="zákl. přenesená",J158,0)</f>
        <v>0</v>
      </c>
      <c r="BH158" s="225">
        <f>IF(N158="sníž. přenesená",J158,0)</f>
        <v>0</v>
      </c>
      <c r="BI158" s="225">
        <f>IF(N158="nulová",J158,0)</f>
        <v>0</v>
      </c>
      <c r="BJ158" s="16" t="s">
        <v>157</v>
      </c>
      <c r="BK158" s="225">
        <f>ROUND(I158*H158,2)</f>
        <v>0</v>
      </c>
      <c r="BL158" s="16" t="s">
        <v>1533</v>
      </c>
      <c r="BM158" s="224" t="s">
        <v>1628</v>
      </c>
    </row>
    <row r="159" spans="1:47" s="2" customFormat="1" ht="12">
      <c r="A159" s="38"/>
      <c r="B159" s="39"/>
      <c r="C159" s="40"/>
      <c r="D159" s="226" t="s">
        <v>159</v>
      </c>
      <c r="E159" s="40"/>
      <c r="F159" s="227" t="s">
        <v>1629</v>
      </c>
      <c r="G159" s="40"/>
      <c r="H159" s="40"/>
      <c r="I159" s="228"/>
      <c r="J159" s="40"/>
      <c r="K159" s="40"/>
      <c r="L159" s="44"/>
      <c r="M159" s="229"/>
      <c r="N159" s="230"/>
      <c r="O159" s="85"/>
      <c r="P159" s="85"/>
      <c r="Q159" s="85"/>
      <c r="R159" s="85"/>
      <c r="S159" s="85"/>
      <c r="T159" s="86"/>
      <c r="U159" s="38"/>
      <c r="V159" s="38"/>
      <c r="W159" s="38"/>
      <c r="X159" s="38"/>
      <c r="Y159" s="38"/>
      <c r="Z159" s="38"/>
      <c r="AA159" s="38"/>
      <c r="AB159" s="38"/>
      <c r="AC159" s="38"/>
      <c r="AD159" s="38"/>
      <c r="AE159" s="38"/>
      <c r="AT159" s="16" t="s">
        <v>159</v>
      </c>
      <c r="AU159" s="16" t="s">
        <v>87</v>
      </c>
    </row>
    <row r="160" spans="1:47" s="2" customFormat="1" ht="12">
      <c r="A160" s="38"/>
      <c r="B160" s="39"/>
      <c r="C160" s="40"/>
      <c r="D160" s="226" t="s">
        <v>161</v>
      </c>
      <c r="E160" s="40"/>
      <c r="F160" s="231" t="s">
        <v>1536</v>
      </c>
      <c r="G160" s="40"/>
      <c r="H160" s="40"/>
      <c r="I160" s="228"/>
      <c r="J160" s="40"/>
      <c r="K160" s="40"/>
      <c r="L160" s="44"/>
      <c r="M160" s="229"/>
      <c r="N160" s="230"/>
      <c r="O160" s="85"/>
      <c r="P160" s="85"/>
      <c r="Q160" s="85"/>
      <c r="R160" s="85"/>
      <c r="S160" s="85"/>
      <c r="T160" s="86"/>
      <c r="U160" s="38"/>
      <c r="V160" s="38"/>
      <c r="W160" s="38"/>
      <c r="X160" s="38"/>
      <c r="Y160" s="38"/>
      <c r="Z160" s="38"/>
      <c r="AA160" s="38"/>
      <c r="AB160" s="38"/>
      <c r="AC160" s="38"/>
      <c r="AD160" s="38"/>
      <c r="AE160" s="38"/>
      <c r="AT160" s="16" t="s">
        <v>161</v>
      </c>
      <c r="AU160" s="16" t="s">
        <v>87</v>
      </c>
    </row>
    <row r="161" spans="1:65" s="2" customFormat="1" ht="66.75" customHeight="1">
      <c r="A161" s="38"/>
      <c r="B161" s="39"/>
      <c r="C161" s="213" t="s">
        <v>309</v>
      </c>
      <c r="D161" s="213" t="s">
        <v>152</v>
      </c>
      <c r="E161" s="214" t="s">
        <v>1630</v>
      </c>
      <c r="F161" s="215" t="s">
        <v>1631</v>
      </c>
      <c r="G161" s="216" t="s">
        <v>1587</v>
      </c>
      <c r="H161" s="217">
        <v>1</v>
      </c>
      <c r="I161" s="218"/>
      <c r="J161" s="219">
        <f>ROUND(I161*H161,2)</f>
        <v>0</v>
      </c>
      <c r="K161" s="215" t="s">
        <v>156</v>
      </c>
      <c r="L161" s="44"/>
      <c r="M161" s="220" t="s">
        <v>39</v>
      </c>
      <c r="N161" s="221" t="s">
        <v>53</v>
      </c>
      <c r="O161" s="85"/>
      <c r="P161" s="222">
        <f>O161*H161</f>
        <v>0</v>
      </c>
      <c r="Q161" s="222">
        <v>0</v>
      </c>
      <c r="R161" s="222">
        <f>Q161*H161</f>
        <v>0</v>
      </c>
      <c r="S161" s="222">
        <v>0</v>
      </c>
      <c r="T161" s="223">
        <f>S161*H161</f>
        <v>0</v>
      </c>
      <c r="U161" s="38"/>
      <c r="V161" s="38"/>
      <c r="W161" s="38"/>
      <c r="X161" s="38"/>
      <c r="Y161" s="38"/>
      <c r="Z161" s="38"/>
      <c r="AA161" s="38"/>
      <c r="AB161" s="38"/>
      <c r="AC161" s="38"/>
      <c r="AD161" s="38"/>
      <c r="AE161" s="38"/>
      <c r="AR161" s="224" t="s">
        <v>1533</v>
      </c>
      <c r="AT161" s="224" t="s">
        <v>152</v>
      </c>
      <c r="AU161" s="224" t="s">
        <v>87</v>
      </c>
      <c r="AY161" s="16" t="s">
        <v>149</v>
      </c>
      <c r="BE161" s="225">
        <f>IF(N161="základní",J161,0)</f>
        <v>0</v>
      </c>
      <c r="BF161" s="225">
        <f>IF(N161="snížená",J161,0)</f>
        <v>0</v>
      </c>
      <c r="BG161" s="225">
        <f>IF(N161="zákl. přenesená",J161,0)</f>
        <v>0</v>
      </c>
      <c r="BH161" s="225">
        <f>IF(N161="sníž. přenesená",J161,0)</f>
        <v>0</v>
      </c>
      <c r="BI161" s="225">
        <f>IF(N161="nulová",J161,0)</f>
        <v>0</v>
      </c>
      <c r="BJ161" s="16" t="s">
        <v>157</v>
      </c>
      <c r="BK161" s="225">
        <f>ROUND(I161*H161,2)</f>
        <v>0</v>
      </c>
      <c r="BL161" s="16" t="s">
        <v>1533</v>
      </c>
      <c r="BM161" s="224" t="s">
        <v>1632</v>
      </c>
    </row>
    <row r="162" spans="1:47" s="2" customFormat="1" ht="12">
      <c r="A162" s="38"/>
      <c r="B162" s="39"/>
      <c r="C162" s="40"/>
      <c r="D162" s="226" t="s">
        <v>159</v>
      </c>
      <c r="E162" s="40"/>
      <c r="F162" s="227" t="s">
        <v>1633</v>
      </c>
      <c r="G162" s="40"/>
      <c r="H162" s="40"/>
      <c r="I162" s="228"/>
      <c r="J162" s="40"/>
      <c r="K162" s="40"/>
      <c r="L162" s="44"/>
      <c r="M162" s="229"/>
      <c r="N162" s="230"/>
      <c r="O162" s="85"/>
      <c r="P162" s="85"/>
      <c r="Q162" s="85"/>
      <c r="R162" s="85"/>
      <c r="S162" s="85"/>
      <c r="T162" s="86"/>
      <c r="U162" s="38"/>
      <c r="V162" s="38"/>
      <c r="W162" s="38"/>
      <c r="X162" s="38"/>
      <c r="Y162" s="38"/>
      <c r="Z162" s="38"/>
      <c r="AA162" s="38"/>
      <c r="AB162" s="38"/>
      <c r="AC162" s="38"/>
      <c r="AD162" s="38"/>
      <c r="AE162" s="38"/>
      <c r="AT162" s="16" t="s">
        <v>159</v>
      </c>
      <c r="AU162" s="16" t="s">
        <v>87</v>
      </c>
    </row>
    <row r="163" spans="1:47" s="2" customFormat="1" ht="12">
      <c r="A163" s="38"/>
      <c r="B163" s="39"/>
      <c r="C163" s="40"/>
      <c r="D163" s="226" t="s">
        <v>161</v>
      </c>
      <c r="E163" s="40"/>
      <c r="F163" s="231" t="s">
        <v>1536</v>
      </c>
      <c r="G163" s="40"/>
      <c r="H163" s="40"/>
      <c r="I163" s="228"/>
      <c r="J163" s="40"/>
      <c r="K163" s="40"/>
      <c r="L163" s="44"/>
      <c r="M163" s="229"/>
      <c r="N163" s="230"/>
      <c r="O163" s="85"/>
      <c r="P163" s="85"/>
      <c r="Q163" s="85"/>
      <c r="R163" s="85"/>
      <c r="S163" s="85"/>
      <c r="T163" s="86"/>
      <c r="U163" s="38"/>
      <c r="V163" s="38"/>
      <c r="W163" s="38"/>
      <c r="X163" s="38"/>
      <c r="Y163" s="38"/>
      <c r="Z163" s="38"/>
      <c r="AA163" s="38"/>
      <c r="AB163" s="38"/>
      <c r="AC163" s="38"/>
      <c r="AD163" s="38"/>
      <c r="AE163" s="38"/>
      <c r="AT163" s="16" t="s">
        <v>161</v>
      </c>
      <c r="AU163" s="16" t="s">
        <v>87</v>
      </c>
    </row>
    <row r="164" spans="1:65" s="2" customFormat="1" ht="66.75" customHeight="1">
      <c r="A164" s="38"/>
      <c r="B164" s="39"/>
      <c r="C164" s="213" t="s">
        <v>314</v>
      </c>
      <c r="D164" s="213" t="s">
        <v>152</v>
      </c>
      <c r="E164" s="214" t="s">
        <v>1634</v>
      </c>
      <c r="F164" s="215" t="s">
        <v>1635</v>
      </c>
      <c r="G164" s="216" t="s">
        <v>1587</v>
      </c>
      <c r="H164" s="217">
        <v>1</v>
      </c>
      <c r="I164" s="218"/>
      <c r="J164" s="219">
        <f>ROUND(I164*H164,2)</f>
        <v>0</v>
      </c>
      <c r="K164" s="215" t="s">
        <v>156</v>
      </c>
      <c r="L164" s="44"/>
      <c r="M164" s="220" t="s">
        <v>39</v>
      </c>
      <c r="N164" s="221" t="s">
        <v>53</v>
      </c>
      <c r="O164" s="85"/>
      <c r="P164" s="222">
        <f>O164*H164</f>
        <v>0</v>
      </c>
      <c r="Q164" s="222">
        <v>0</v>
      </c>
      <c r="R164" s="222">
        <f>Q164*H164</f>
        <v>0</v>
      </c>
      <c r="S164" s="222">
        <v>0</v>
      </c>
      <c r="T164" s="223">
        <f>S164*H164</f>
        <v>0</v>
      </c>
      <c r="U164" s="38"/>
      <c r="V164" s="38"/>
      <c r="W164" s="38"/>
      <c r="X164" s="38"/>
      <c r="Y164" s="38"/>
      <c r="Z164" s="38"/>
      <c r="AA164" s="38"/>
      <c r="AB164" s="38"/>
      <c r="AC164" s="38"/>
      <c r="AD164" s="38"/>
      <c r="AE164" s="38"/>
      <c r="AR164" s="224" t="s">
        <v>1533</v>
      </c>
      <c r="AT164" s="224" t="s">
        <v>152</v>
      </c>
      <c r="AU164" s="224" t="s">
        <v>87</v>
      </c>
      <c r="AY164" s="16" t="s">
        <v>149</v>
      </c>
      <c r="BE164" s="225">
        <f>IF(N164="základní",J164,0)</f>
        <v>0</v>
      </c>
      <c r="BF164" s="225">
        <f>IF(N164="snížená",J164,0)</f>
        <v>0</v>
      </c>
      <c r="BG164" s="225">
        <f>IF(N164="zákl. přenesená",J164,0)</f>
        <v>0</v>
      </c>
      <c r="BH164" s="225">
        <f>IF(N164="sníž. přenesená",J164,0)</f>
        <v>0</v>
      </c>
      <c r="BI164" s="225">
        <f>IF(N164="nulová",J164,0)</f>
        <v>0</v>
      </c>
      <c r="BJ164" s="16" t="s">
        <v>157</v>
      </c>
      <c r="BK164" s="225">
        <f>ROUND(I164*H164,2)</f>
        <v>0</v>
      </c>
      <c r="BL164" s="16" t="s">
        <v>1533</v>
      </c>
      <c r="BM164" s="224" t="s">
        <v>1636</v>
      </c>
    </row>
    <row r="165" spans="1:47" s="2" customFormat="1" ht="12">
      <c r="A165" s="38"/>
      <c r="B165" s="39"/>
      <c r="C165" s="40"/>
      <c r="D165" s="226" t="s">
        <v>159</v>
      </c>
      <c r="E165" s="40"/>
      <c r="F165" s="227" t="s">
        <v>1637</v>
      </c>
      <c r="G165" s="40"/>
      <c r="H165" s="40"/>
      <c r="I165" s="228"/>
      <c r="J165" s="40"/>
      <c r="K165" s="40"/>
      <c r="L165" s="44"/>
      <c r="M165" s="229"/>
      <c r="N165" s="230"/>
      <c r="O165" s="85"/>
      <c r="P165" s="85"/>
      <c r="Q165" s="85"/>
      <c r="R165" s="85"/>
      <c r="S165" s="85"/>
      <c r="T165" s="86"/>
      <c r="U165" s="38"/>
      <c r="V165" s="38"/>
      <c r="W165" s="38"/>
      <c r="X165" s="38"/>
      <c r="Y165" s="38"/>
      <c r="Z165" s="38"/>
      <c r="AA165" s="38"/>
      <c r="AB165" s="38"/>
      <c r="AC165" s="38"/>
      <c r="AD165" s="38"/>
      <c r="AE165" s="38"/>
      <c r="AT165" s="16" t="s">
        <v>159</v>
      </c>
      <c r="AU165" s="16" t="s">
        <v>87</v>
      </c>
    </row>
    <row r="166" spans="1:47" s="2" customFormat="1" ht="12">
      <c r="A166" s="38"/>
      <c r="B166" s="39"/>
      <c r="C166" s="40"/>
      <c r="D166" s="226" t="s">
        <v>161</v>
      </c>
      <c r="E166" s="40"/>
      <c r="F166" s="231" t="s">
        <v>1536</v>
      </c>
      <c r="G166" s="40"/>
      <c r="H166" s="40"/>
      <c r="I166" s="228"/>
      <c r="J166" s="40"/>
      <c r="K166" s="40"/>
      <c r="L166" s="44"/>
      <c r="M166" s="229"/>
      <c r="N166" s="230"/>
      <c r="O166" s="85"/>
      <c r="P166" s="85"/>
      <c r="Q166" s="85"/>
      <c r="R166" s="85"/>
      <c r="S166" s="85"/>
      <c r="T166" s="86"/>
      <c r="U166" s="38"/>
      <c r="V166" s="38"/>
      <c r="W166" s="38"/>
      <c r="X166" s="38"/>
      <c r="Y166" s="38"/>
      <c r="Z166" s="38"/>
      <c r="AA166" s="38"/>
      <c r="AB166" s="38"/>
      <c r="AC166" s="38"/>
      <c r="AD166" s="38"/>
      <c r="AE166" s="38"/>
      <c r="AT166" s="16" t="s">
        <v>161</v>
      </c>
      <c r="AU166" s="16" t="s">
        <v>87</v>
      </c>
    </row>
    <row r="167" spans="1:65" s="2" customFormat="1" ht="66.75" customHeight="1">
      <c r="A167" s="38"/>
      <c r="B167" s="39"/>
      <c r="C167" s="213" t="s">
        <v>319</v>
      </c>
      <c r="D167" s="213" t="s">
        <v>152</v>
      </c>
      <c r="E167" s="214" t="s">
        <v>1638</v>
      </c>
      <c r="F167" s="215" t="s">
        <v>1639</v>
      </c>
      <c r="G167" s="216" t="s">
        <v>1587</v>
      </c>
      <c r="H167" s="217">
        <v>1</v>
      </c>
      <c r="I167" s="218"/>
      <c r="J167" s="219">
        <f>ROUND(I167*H167,2)</f>
        <v>0</v>
      </c>
      <c r="K167" s="215" t="s">
        <v>156</v>
      </c>
      <c r="L167" s="44"/>
      <c r="M167" s="220" t="s">
        <v>39</v>
      </c>
      <c r="N167" s="221" t="s">
        <v>53</v>
      </c>
      <c r="O167" s="85"/>
      <c r="P167" s="222">
        <f>O167*H167</f>
        <v>0</v>
      </c>
      <c r="Q167" s="222">
        <v>0</v>
      </c>
      <c r="R167" s="222">
        <f>Q167*H167</f>
        <v>0</v>
      </c>
      <c r="S167" s="222">
        <v>0</v>
      </c>
      <c r="T167" s="223">
        <f>S167*H167</f>
        <v>0</v>
      </c>
      <c r="U167" s="38"/>
      <c r="V167" s="38"/>
      <c r="W167" s="38"/>
      <c r="X167" s="38"/>
      <c r="Y167" s="38"/>
      <c r="Z167" s="38"/>
      <c r="AA167" s="38"/>
      <c r="AB167" s="38"/>
      <c r="AC167" s="38"/>
      <c r="AD167" s="38"/>
      <c r="AE167" s="38"/>
      <c r="AR167" s="224" t="s">
        <v>1533</v>
      </c>
      <c r="AT167" s="224" t="s">
        <v>152</v>
      </c>
      <c r="AU167" s="224" t="s">
        <v>87</v>
      </c>
      <c r="AY167" s="16" t="s">
        <v>149</v>
      </c>
      <c r="BE167" s="225">
        <f>IF(N167="základní",J167,0)</f>
        <v>0</v>
      </c>
      <c r="BF167" s="225">
        <f>IF(N167="snížená",J167,0)</f>
        <v>0</v>
      </c>
      <c r="BG167" s="225">
        <f>IF(N167="zákl. přenesená",J167,0)</f>
        <v>0</v>
      </c>
      <c r="BH167" s="225">
        <f>IF(N167="sníž. přenesená",J167,0)</f>
        <v>0</v>
      </c>
      <c r="BI167" s="225">
        <f>IF(N167="nulová",J167,0)</f>
        <v>0</v>
      </c>
      <c r="BJ167" s="16" t="s">
        <v>157</v>
      </c>
      <c r="BK167" s="225">
        <f>ROUND(I167*H167,2)</f>
        <v>0</v>
      </c>
      <c r="BL167" s="16" t="s">
        <v>1533</v>
      </c>
      <c r="BM167" s="224" t="s">
        <v>1640</v>
      </c>
    </row>
    <row r="168" spans="1:47" s="2" customFormat="1" ht="12">
      <c r="A168" s="38"/>
      <c r="B168" s="39"/>
      <c r="C168" s="40"/>
      <c r="D168" s="226" t="s">
        <v>159</v>
      </c>
      <c r="E168" s="40"/>
      <c r="F168" s="227" t="s">
        <v>1641</v>
      </c>
      <c r="G168" s="40"/>
      <c r="H168" s="40"/>
      <c r="I168" s="228"/>
      <c r="J168" s="40"/>
      <c r="K168" s="40"/>
      <c r="L168" s="44"/>
      <c r="M168" s="229"/>
      <c r="N168" s="230"/>
      <c r="O168" s="85"/>
      <c r="P168" s="85"/>
      <c r="Q168" s="85"/>
      <c r="R168" s="85"/>
      <c r="S168" s="85"/>
      <c r="T168" s="86"/>
      <c r="U168" s="38"/>
      <c r="V168" s="38"/>
      <c r="W168" s="38"/>
      <c r="X168" s="38"/>
      <c r="Y168" s="38"/>
      <c r="Z168" s="38"/>
      <c r="AA168" s="38"/>
      <c r="AB168" s="38"/>
      <c r="AC168" s="38"/>
      <c r="AD168" s="38"/>
      <c r="AE168" s="38"/>
      <c r="AT168" s="16" t="s">
        <v>159</v>
      </c>
      <c r="AU168" s="16" t="s">
        <v>87</v>
      </c>
    </row>
    <row r="169" spans="1:47" s="2" customFormat="1" ht="12">
      <c r="A169" s="38"/>
      <c r="B169" s="39"/>
      <c r="C169" s="40"/>
      <c r="D169" s="226" t="s">
        <v>161</v>
      </c>
      <c r="E169" s="40"/>
      <c r="F169" s="231" t="s">
        <v>1536</v>
      </c>
      <c r="G169" s="40"/>
      <c r="H169" s="40"/>
      <c r="I169" s="228"/>
      <c r="J169" s="40"/>
      <c r="K169" s="40"/>
      <c r="L169" s="44"/>
      <c r="M169" s="229"/>
      <c r="N169" s="230"/>
      <c r="O169" s="85"/>
      <c r="P169" s="85"/>
      <c r="Q169" s="85"/>
      <c r="R169" s="85"/>
      <c r="S169" s="85"/>
      <c r="T169" s="86"/>
      <c r="U169" s="38"/>
      <c r="V169" s="38"/>
      <c r="W169" s="38"/>
      <c r="X169" s="38"/>
      <c r="Y169" s="38"/>
      <c r="Z169" s="38"/>
      <c r="AA169" s="38"/>
      <c r="AB169" s="38"/>
      <c r="AC169" s="38"/>
      <c r="AD169" s="38"/>
      <c r="AE169" s="38"/>
      <c r="AT169" s="16" t="s">
        <v>161</v>
      </c>
      <c r="AU169" s="16" t="s">
        <v>87</v>
      </c>
    </row>
    <row r="170" spans="1:65" s="2" customFormat="1" ht="66.75" customHeight="1">
      <c r="A170" s="38"/>
      <c r="B170" s="39"/>
      <c r="C170" s="213" t="s">
        <v>324</v>
      </c>
      <c r="D170" s="213" t="s">
        <v>152</v>
      </c>
      <c r="E170" s="214" t="s">
        <v>1642</v>
      </c>
      <c r="F170" s="215" t="s">
        <v>1643</v>
      </c>
      <c r="G170" s="216" t="s">
        <v>1587</v>
      </c>
      <c r="H170" s="217">
        <v>1</v>
      </c>
      <c r="I170" s="218"/>
      <c r="J170" s="219">
        <f>ROUND(I170*H170,2)</f>
        <v>0</v>
      </c>
      <c r="K170" s="215" t="s">
        <v>156</v>
      </c>
      <c r="L170" s="44"/>
      <c r="M170" s="220" t="s">
        <v>39</v>
      </c>
      <c r="N170" s="221" t="s">
        <v>53</v>
      </c>
      <c r="O170" s="85"/>
      <c r="P170" s="222">
        <f>O170*H170</f>
        <v>0</v>
      </c>
      <c r="Q170" s="222">
        <v>0</v>
      </c>
      <c r="R170" s="222">
        <f>Q170*H170</f>
        <v>0</v>
      </c>
      <c r="S170" s="222">
        <v>0</v>
      </c>
      <c r="T170" s="223">
        <f>S170*H170</f>
        <v>0</v>
      </c>
      <c r="U170" s="38"/>
      <c r="V170" s="38"/>
      <c r="W170" s="38"/>
      <c r="X170" s="38"/>
      <c r="Y170" s="38"/>
      <c r="Z170" s="38"/>
      <c r="AA170" s="38"/>
      <c r="AB170" s="38"/>
      <c r="AC170" s="38"/>
      <c r="AD170" s="38"/>
      <c r="AE170" s="38"/>
      <c r="AR170" s="224" t="s">
        <v>1533</v>
      </c>
      <c r="AT170" s="224" t="s">
        <v>152</v>
      </c>
      <c r="AU170" s="224" t="s">
        <v>87</v>
      </c>
      <c r="AY170" s="16" t="s">
        <v>149</v>
      </c>
      <c r="BE170" s="225">
        <f>IF(N170="základní",J170,0)</f>
        <v>0</v>
      </c>
      <c r="BF170" s="225">
        <f>IF(N170="snížená",J170,0)</f>
        <v>0</v>
      </c>
      <c r="BG170" s="225">
        <f>IF(N170="zákl. přenesená",J170,0)</f>
        <v>0</v>
      </c>
      <c r="BH170" s="225">
        <f>IF(N170="sníž. přenesená",J170,0)</f>
        <v>0</v>
      </c>
      <c r="BI170" s="225">
        <f>IF(N170="nulová",J170,0)</f>
        <v>0</v>
      </c>
      <c r="BJ170" s="16" t="s">
        <v>157</v>
      </c>
      <c r="BK170" s="225">
        <f>ROUND(I170*H170,2)</f>
        <v>0</v>
      </c>
      <c r="BL170" s="16" t="s">
        <v>1533</v>
      </c>
      <c r="BM170" s="224" t="s">
        <v>1644</v>
      </c>
    </row>
    <row r="171" spans="1:47" s="2" customFormat="1" ht="12">
      <c r="A171" s="38"/>
      <c r="B171" s="39"/>
      <c r="C171" s="40"/>
      <c r="D171" s="226" t="s">
        <v>159</v>
      </c>
      <c r="E171" s="40"/>
      <c r="F171" s="227" t="s">
        <v>1645</v>
      </c>
      <c r="G171" s="40"/>
      <c r="H171" s="40"/>
      <c r="I171" s="228"/>
      <c r="J171" s="40"/>
      <c r="K171" s="40"/>
      <c r="L171" s="44"/>
      <c r="M171" s="229"/>
      <c r="N171" s="230"/>
      <c r="O171" s="85"/>
      <c r="P171" s="85"/>
      <c r="Q171" s="85"/>
      <c r="R171" s="85"/>
      <c r="S171" s="85"/>
      <c r="T171" s="86"/>
      <c r="U171" s="38"/>
      <c r="V171" s="38"/>
      <c r="W171" s="38"/>
      <c r="X171" s="38"/>
      <c r="Y171" s="38"/>
      <c r="Z171" s="38"/>
      <c r="AA171" s="38"/>
      <c r="AB171" s="38"/>
      <c r="AC171" s="38"/>
      <c r="AD171" s="38"/>
      <c r="AE171" s="38"/>
      <c r="AT171" s="16" t="s">
        <v>159</v>
      </c>
      <c r="AU171" s="16" t="s">
        <v>87</v>
      </c>
    </row>
    <row r="172" spans="1:47" s="2" customFormat="1" ht="12">
      <c r="A172" s="38"/>
      <c r="B172" s="39"/>
      <c r="C172" s="40"/>
      <c r="D172" s="226" t="s">
        <v>161</v>
      </c>
      <c r="E172" s="40"/>
      <c r="F172" s="231" t="s">
        <v>1536</v>
      </c>
      <c r="G172" s="40"/>
      <c r="H172" s="40"/>
      <c r="I172" s="228"/>
      <c r="J172" s="40"/>
      <c r="K172" s="40"/>
      <c r="L172" s="44"/>
      <c r="M172" s="229"/>
      <c r="N172" s="230"/>
      <c r="O172" s="85"/>
      <c r="P172" s="85"/>
      <c r="Q172" s="85"/>
      <c r="R172" s="85"/>
      <c r="S172" s="85"/>
      <c r="T172" s="86"/>
      <c r="U172" s="38"/>
      <c r="V172" s="38"/>
      <c r="W172" s="38"/>
      <c r="X172" s="38"/>
      <c r="Y172" s="38"/>
      <c r="Z172" s="38"/>
      <c r="AA172" s="38"/>
      <c r="AB172" s="38"/>
      <c r="AC172" s="38"/>
      <c r="AD172" s="38"/>
      <c r="AE172" s="38"/>
      <c r="AT172" s="16" t="s">
        <v>161</v>
      </c>
      <c r="AU172" s="16" t="s">
        <v>87</v>
      </c>
    </row>
    <row r="173" spans="1:65" s="2" customFormat="1" ht="66.75" customHeight="1">
      <c r="A173" s="38"/>
      <c r="B173" s="39"/>
      <c r="C173" s="213" t="s">
        <v>329</v>
      </c>
      <c r="D173" s="213" t="s">
        <v>152</v>
      </c>
      <c r="E173" s="214" t="s">
        <v>1646</v>
      </c>
      <c r="F173" s="215" t="s">
        <v>1647</v>
      </c>
      <c r="G173" s="216" t="s">
        <v>1587</v>
      </c>
      <c r="H173" s="217">
        <v>1</v>
      </c>
      <c r="I173" s="218"/>
      <c r="J173" s="219">
        <f>ROUND(I173*H173,2)</f>
        <v>0</v>
      </c>
      <c r="K173" s="215" t="s">
        <v>156</v>
      </c>
      <c r="L173" s="44"/>
      <c r="M173" s="220" t="s">
        <v>39</v>
      </c>
      <c r="N173" s="221" t="s">
        <v>53</v>
      </c>
      <c r="O173" s="85"/>
      <c r="P173" s="222">
        <f>O173*H173</f>
        <v>0</v>
      </c>
      <c r="Q173" s="222">
        <v>0</v>
      </c>
      <c r="R173" s="222">
        <f>Q173*H173</f>
        <v>0</v>
      </c>
      <c r="S173" s="222">
        <v>0</v>
      </c>
      <c r="T173" s="223">
        <f>S173*H173</f>
        <v>0</v>
      </c>
      <c r="U173" s="38"/>
      <c r="V173" s="38"/>
      <c r="W173" s="38"/>
      <c r="X173" s="38"/>
      <c r="Y173" s="38"/>
      <c r="Z173" s="38"/>
      <c r="AA173" s="38"/>
      <c r="AB173" s="38"/>
      <c r="AC173" s="38"/>
      <c r="AD173" s="38"/>
      <c r="AE173" s="38"/>
      <c r="AR173" s="224" t="s">
        <v>1533</v>
      </c>
      <c r="AT173" s="224" t="s">
        <v>152</v>
      </c>
      <c r="AU173" s="224" t="s">
        <v>87</v>
      </c>
      <c r="AY173" s="16" t="s">
        <v>149</v>
      </c>
      <c r="BE173" s="225">
        <f>IF(N173="základní",J173,0)</f>
        <v>0</v>
      </c>
      <c r="BF173" s="225">
        <f>IF(N173="snížená",J173,0)</f>
        <v>0</v>
      </c>
      <c r="BG173" s="225">
        <f>IF(N173="zákl. přenesená",J173,0)</f>
        <v>0</v>
      </c>
      <c r="BH173" s="225">
        <f>IF(N173="sníž. přenesená",J173,0)</f>
        <v>0</v>
      </c>
      <c r="BI173" s="225">
        <f>IF(N173="nulová",J173,0)</f>
        <v>0</v>
      </c>
      <c r="BJ173" s="16" t="s">
        <v>157</v>
      </c>
      <c r="BK173" s="225">
        <f>ROUND(I173*H173,2)</f>
        <v>0</v>
      </c>
      <c r="BL173" s="16" t="s">
        <v>1533</v>
      </c>
      <c r="BM173" s="224" t="s">
        <v>1648</v>
      </c>
    </row>
    <row r="174" spans="1:47" s="2" customFormat="1" ht="12">
      <c r="A174" s="38"/>
      <c r="B174" s="39"/>
      <c r="C174" s="40"/>
      <c r="D174" s="226" t="s">
        <v>159</v>
      </c>
      <c r="E174" s="40"/>
      <c r="F174" s="227" t="s">
        <v>1649</v>
      </c>
      <c r="G174" s="40"/>
      <c r="H174" s="40"/>
      <c r="I174" s="228"/>
      <c r="J174" s="40"/>
      <c r="K174" s="40"/>
      <c r="L174" s="44"/>
      <c r="M174" s="229"/>
      <c r="N174" s="230"/>
      <c r="O174" s="85"/>
      <c r="P174" s="85"/>
      <c r="Q174" s="85"/>
      <c r="R174" s="85"/>
      <c r="S174" s="85"/>
      <c r="T174" s="86"/>
      <c r="U174" s="38"/>
      <c r="V174" s="38"/>
      <c r="W174" s="38"/>
      <c r="X174" s="38"/>
      <c r="Y174" s="38"/>
      <c r="Z174" s="38"/>
      <c r="AA174" s="38"/>
      <c r="AB174" s="38"/>
      <c r="AC174" s="38"/>
      <c r="AD174" s="38"/>
      <c r="AE174" s="38"/>
      <c r="AT174" s="16" t="s">
        <v>159</v>
      </c>
      <c r="AU174" s="16" t="s">
        <v>87</v>
      </c>
    </row>
    <row r="175" spans="1:47" s="2" customFormat="1" ht="12">
      <c r="A175" s="38"/>
      <c r="B175" s="39"/>
      <c r="C175" s="40"/>
      <c r="D175" s="226" t="s">
        <v>161</v>
      </c>
      <c r="E175" s="40"/>
      <c r="F175" s="231" t="s">
        <v>1536</v>
      </c>
      <c r="G175" s="40"/>
      <c r="H175" s="40"/>
      <c r="I175" s="228"/>
      <c r="J175" s="40"/>
      <c r="K175" s="40"/>
      <c r="L175" s="44"/>
      <c r="M175" s="229"/>
      <c r="N175" s="230"/>
      <c r="O175" s="85"/>
      <c r="P175" s="85"/>
      <c r="Q175" s="85"/>
      <c r="R175" s="85"/>
      <c r="S175" s="85"/>
      <c r="T175" s="86"/>
      <c r="U175" s="38"/>
      <c r="V175" s="38"/>
      <c r="W175" s="38"/>
      <c r="X175" s="38"/>
      <c r="Y175" s="38"/>
      <c r="Z175" s="38"/>
      <c r="AA175" s="38"/>
      <c r="AB175" s="38"/>
      <c r="AC175" s="38"/>
      <c r="AD175" s="38"/>
      <c r="AE175" s="38"/>
      <c r="AT175" s="16" t="s">
        <v>161</v>
      </c>
      <c r="AU175" s="16" t="s">
        <v>87</v>
      </c>
    </row>
    <row r="176" spans="1:65" s="2" customFormat="1" ht="66.75" customHeight="1">
      <c r="A176" s="38"/>
      <c r="B176" s="39"/>
      <c r="C176" s="213" t="s">
        <v>334</v>
      </c>
      <c r="D176" s="213" t="s">
        <v>152</v>
      </c>
      <c r="E176" s="214" t="s">
        <v>1650</v>
      </c>
      <c r="F176" s="215" t="s">
        <v>1651</v>
      </c>
      <c r="G176" s="216" t="s">
        <v>1587</v>
      </c>
      <c r="H176" s="217">
        <v>1</v>
      </c>
      <c r="I176" s="218"/>
      <c r="J176" s="219">
        <f>ROUND(I176*H176,2)</f>
        <v>0</v>
      </c>
      <c r="K176" s="215" t="s">
        <v>156</v>
      </c>
      <c r="L176" s="44"/>
      <c r="M176" s="220" t="s">
        <v>39</v>
      </c>
      <c r="N176" s="221" t="s">
        <v>53</v>
      </c>
      <c r="O176" s="85"/>
      <c r="P176" s="222">
        <f>O176*H176</f>
        <v>0</v>
      </c>
      <c r="Q176" s="222">
        <v>0</v>
      </c>
      <c r="R176" s="222">
        <f>Q176*H176</f>
        <v>0</v>
      </c>
      <c r="S176" s="222">
        <v>0</v>
      </c>
      <c r="T176" s="223">
        <f>S176*H176</f>
        <v>0</v>
      </c>
      <c r="U176" s="38"/>
      <c r="V176" s="38"/>
      <c r="W176" s="38"/>
      <c r="X176" s="38"/>
      <c r="Y176" s="38"/>
      <c r="Z176" s="38"/>
      <c r="AA176" s="38"/>
      <c r="AB176" s="38"/>
      <c r="AC176" s="38"/>
      <c r="AD176" s="38"/>
      <c r="AE176" s="38"/>
      <c r="AR176" s="224" t="s">
        <v>1533</v>
      </c>
      <c r="AT176" s="224" t="s">
        <v>152</v>
      </c>
      <c r="AU176" s="224" t="s">
        <v>87</v>
      </c>
      <c r="AY176" s="16" t="s">
        <v>149</v>
      </c>
      <c r="BE176" s="225">
        <f>IF(N176="základní",J176,0)</f>
        <v>0</v>
      </c>
      <c r="BF176" s="225">
        <f>IF(N176="snížená",J176,0)</f>
        <v>0</v>
      </c>
      <c r="BG176" s="225">
        <f>IF(N176="zákl. přenesená",J176,0)</f>
        <v>0</v>
      </c>
      <c r="BH176" s="225">
        <f>IF(N176="sníž. přenesená",J176,0)</f>
        <v>0</v>
      </c>
      <c r="BI176" s="225">
        <f>IF(N176="nulová",J176,0)</f>
        <v>0</v>
      </c>
      <c r="BJ176" s="16" t="s">
        <v>157</v>
      </c>
      <c r="BK176" s="225">
        <f>ROUND(I176*H176,2)</f>
        <v>0</v>
      </c>
      <c r="BL176" s="16" t="s">
        <v>1533</v>
      </c>
      <c r="BM176" s="224" t="s">
        <v>1652</v>
      </c>
    </row>
    <row r="177" spans="1:47" s="2" customFormat="1" ht="12">
      <c r="A177" s="38"/>
      <c r="B177" s="39"/>
      <c r="C177" s="40"/>
      <c r="D177" s="226" t="s">
        <v>159</v>
      </c>
      <c r="E177" s="40"/>
      <c r="F177" s="227" t="s">
        <v>1653</v>
      </c>
      <c r="G177" s="40"/>
      <c r="H177" s="40"/>
      <c r="I177" s="228"/>
      <c r="J177" s="40"/>
      <c r="K177" s="40"/>
      <c r="L177" s="44"/>
      <c r="M177" s="229"/>
      <c r="N177" s="230"/>
      <c r="O177" s="85"/>
      <c r="P177" s="85"/>
      <c r="Q177" s="85"/>
      <c r="R177" s="85"/>
      <c r="S177" s="85"/>
      <c r="T177" s="86"/>
      <c r="U177" s="38"/>
      <c r="V177" s="38"/>
      <c r="W177" s="38"/>
      <c r="X177" s="38"/>
      <c r="Y177" s="38"/>
      <c r="Z177" s="38"/>
      <c r="AA177" s="38"/>
      <c r="AB177" s="38"/>
      <c r="AC177" s="38"/>
      <c r="AD177" s="38"/>
      <c r="AE177" s="38"/>
      <c r="AT177" s="16" t="s">
        <v>159</v>
      </c>
      <c r="AU177" s="16" t="s">
        <v>87</v>
      </c>
    </row>
    <row r="178" spans="1:47" s="2" customFormat="1" ht="12">
      <c r="A178" s="38"/>
      <c r="B178" s="39"/>
      <c r="C178" s="40"/>
      <c r="D178" s="226" t="s">
        <v>161</v>
      </c>
      <c r="E178" s="40"/>
      <c r="F178" s="231" t="s">
        <v>1536</v>
      </c>
      <c r="G178" s="40"/>
      <c r="H178" s="40"/>
      <c r="I178" s="228"/>
      <c r="J178" s="40"/>
      <c r="K178" s="40"/>
      <c r="L178" s="44"/>
      <c r="M178" s="229"/>
      <c r="N178" s="230"/>
      <c r="O178" s="85"/>
      <c r="P178" s="85"/>
      <c r="Q178" s="85"/>
      <c r="R178" s="85"/>
      <c r="S178" s="85"/>
      <c r="T178" s="86"/>
      <c r="U178" s="38"/>
      <c r="V178" s="38"/>
      <c r="W178" s="38"/>
      <c r="X178" s="38"/>
      <c r="Y178" s="38"/>
      <c r="Z178" s="38"/>
      <c r="AA178" s="38"/>
      <c r="AB178" s="38"/>
      <c r="AC178" s="38"/>
      <c r="AD178" s="38"/>
      <c r="AE178" s="38"/>
      <c r="AT178" s="16" t="s">
        <v>161</v>
      </c>
      <c r="AU178" s="16" t="s">
        <v>87</v>
      </c>
    </row>
    <row r="179" spans="1:65" s="2" customFormat="1" ht="66.75" customHeight="1">
      <c r="A179" s="38"/>
      <c r="B179" s="39"/>
      <c r="C179" s="213" t="s">
        <v>339</v>
      </c>
      <c r="D179" s="213" t="s">
        <v>152</v>
      </c>
      <c r="E179" s="214" t="s">
        <v>1654</v>
      </c>
      <c r="F179" s="215" t="s">
        <v>1655</v>
      </c>
      <c r="G179" s="216" t="s">
        <v>1587</v>
      </c>
      <c r="H179" s="217">
        <v>1</v>
      </c>
      <c r="I179" s="218"/>
      <c r="J179" s="219">
        <f>ROUND(I179*H179,2)</f>
        <v>0</v>
      </c>
      <c r="K179" s="215" t="s">
        <v>156</v>
      </c>
      <c r="L179" s="44"/>
      <c r="M179" s="220" t="s">
        <v>39</v>
      </c>
      <c r="N179" s="221" t="s">
        <v>53</v>
      </c>
      <c r="O179" s="85"/>
      <c r="P179" s="222">
        <f>O179*H179</f>
        <v>0</v>
      </c>
      <c r="Q179" s="222">
        <v>0</v>
      </c>
      <c r="R179" s="222">
        <f>Q179*H179</f>
        <v>0</v>
      </c>
      <c r="S179" s="222">
        <v>0</v>
      </c>
      <c r="T179" s="223">
        <f>S179*H179</f>
        <v>0</v>
      </c>
      <c r="U179" s="38"/>
      <c r="V179" s="38"/>
      <c r="W179" s="38"/>
      <c r="X179" s="38"/>
      <c r="Y179" s="38"/>
      <c r="Z179" s="38"/>
      <c r="AA179" s="38"/>
      <c r="AB179" s="38"/>
      <c r="AC179" s="38"/>
      <c r="AD179" s="38"/>
      <c r="AE179" s="38"/>
      <c r="AR179" s="224" t="s">
        <v>1533</v>
      </c>
      <c r="AT179" s="224" t="s">
        <v>152</v>
      </c>
      <c r="AU179" s="224" t="s">
        <v>87</v>
      </c>
      <c r="AY179" s="16" t="s">
        <v>149</v>
      </c>
      <c r="BE179" s="225">
        <f>IF(N179="základní",J179,0)</f>
        <v>0</v>
      </c>
      <c r="BF179" s="225">
        <f>IF(N179="snížená",J179,0)</f>
        <v>0</v>
      </c>
      <c r="BG179" s="225">
        <f>IF(N179="zákl. přenesená",J179,0)</f>
        <v>0</v>
      </c>
      <c r="BH179" s="225">
        <f>IF(N179="sníž. přenesená",J179,0)</f>
        <v>0</v>
      </c>
      <c r="BI179" s="225">
        <f>IF(N179="nulová",J179,0)</f>
        <v>0</v>
      </c>
      <c r="BJ179" s="16" t="s">
        <v>157</v>
      </c>
      <c r="BK179" s="225">
        <f>ROUND(I179*H179,2)</f>
        <v>0</v>
      </c>
      <c r="BL179" s="16" t="s">
        <v>1533</v>
      </c>
      <c r="BM179" s="224" t="s">
        <v>1656</v>
      </c>
    </row>
    <row r="180" spans="1:47" s="2" customFormat="1" ht="12">
      <c r="A180" s="38"/>
      <c r="B180" s="39"/>
      <c r="C180" s="40"/>
      <c r="D180" s="226" t="s">
        <v>159</v>
      </c>
      <c r="E180" s="40"/>
      <c r="F180" s="227" t="s">
        <v>1657</v>
      </c>
      <c r="G180" s="40"/>
      <c r="H180" s="40"/>
      <c r="I180" s="228"/>
      <c r="J180" s="40"/>
      <c r="K180" s="40"/>
      <c r="L180" s="44"/>
      <c r="M180" s="229"/>
      <c r="N180" s="230"/>
      <c r="O180" s="85"/>
      <c r="P180" s="85"/>
      <c r="Q180" s="85"/>
      <c r="R180" s="85"/>
      <c r="S180" s="85"/>
      <c r="T180" s="86"/>
      <c r="U180" s="38"/>
      <c r="V180" s="38"/>
      <c r="W180" s="38"/>
      <c r="X180" s="38"/>
      <c r="Y180" s="38"/>
      <c r="Z180" s="38"/>
      <c r="AA180" s="38"/>
      <c r="AB180" s="38"/>
      <c r="AC180" s="38"/>
      <c r="AD180" s="38"/>
      <c r="AE180" s="38"/>
      <c r="AT180" s="16" t="s">
        <v>159</v>
      </c>
      <c r="AU180" s="16" t="s">
        <v>87</v>
      </c>
    </row>
    <row r="181" spans="1:47" s="2" customFormat="1" ht="12">
      <c r="A181" s="38"/>
      <c r="B181" s="39"/>
      <c r="C181" s="40"/>
      <c r="D181" s="226" t="s">
        <v>161</v>
      </c>
      <c r="E181" s="40"/>
      <c r="F181" s="231" t="s">
        <v>1536</v>
      </c>
      <c r="G181" s="40"/>
      <c r="H181" s="40"/>
      <c r="I181" s="228"/>
      <c r="J181" s="40"/>
      <c r="K181" s="40"/>
      <c r="L181" s="44"/>
      <c r="M181" s="229"/>
      <c r="N181" s="230"/>
      <c r="O181" s="85"/>
      <c r="P181" s="85"/>
      <c r="Q181" s="85"/>
      <c r="R181" s="85"/>
      <c r="S181" s="85"/>
      <c r="T181" s="86"/>
      <c r="U181" s="38"/>
      <c r="V181" s="38"/>
      <c r="W181" s="38"/>
      <c r="X181" s="38"/>
      <c r="Y181" s="38"/>
      <c r="Z181" s="38"/>
      <c r="AA181" s="38"/>
      <c r="AB181" s="38"/>
      <c r="AC181" s="38"/>
      <c r="AD181" s="38"/>
      <c r="AE181" s="38"/>
      <c r="AT181" s="16" t="s">
        <v>161</v>
      </c>
      <c r="AU181" s="16" t="s">
        <v>87</v>
      </c>
    </row>
    <row r="182" spans="1:65" s="2" customFormat="1" ht="66.75" customHeight="1">
      <c r="A182" s="38"/>
      <c r="B182" s="39"/>
      <c r="C182" s="213" t="s">
        <v>344</v>
      </c>
      <c r="D182" s="213" t="s">
        <v>152</v>
      </c>
      <c r="E182" s="214" t="s">
        <v>1658</v>
      </c>
      <c r="F182" s="215" t="s">
        <v>1659</v>
      </c>
      <c r="G182" s="216" t="s">
        <v>1587</v>
      </c>
      <c r="H182" s="217">
        <v>1</v>
      </c>
      <c r="I182" s="218"/>
      <c r="J182" s="219">
        <f>ROUND(I182*H182,2)</f>
        <v>0</v>
      </c>
      <c r="K182" s="215" t="s">
        <v>156</v>
      </c>
      <c r="L182" s="44"/>
      <c r="M182" s="220" t="s">
        <v>39</v>
      </c>
      <c r="N182" s="221" t="s">
        <v>53</v>
      </c>
      <c r="O182" s="85"/>
      <c r="P182" s="222">
        <f>O182*H182</f>
        <v>0</v>
      </c>
      <c r="Q182" s="222">
        <v>0</v>
      </c>
      <c r="R182" s="222">
        <f>Q182*H182</f>
        <v>0</v>
      </c>
      <c r="S182" s="222">
        <v>0</v>
      </c>
      <c r="T182" s="223">
        <f>S182*H182</f>
        <v>0</v>
      </c>
      <c r="U182" s="38"/>
      <c r="V182" s="38"/>
      <c r="W182" s="38"/>
      <c r="X182" s="38"/>
      <c r="Y182" s="38"/>
      <c r="Z182" s="38"/>
      <c r="AA182" s="38"/>
      <c r="AB182" s="38"/>
      <c r="AC182" s="38"/>
      <c r="AD182" s="38"/>
      <c r="AE182" s="38"/>
      <c r="AR182" s="224" t="s">
        <v>1533</v>
      </c>
      <c r="AT182" s="224" t="s">
        <v>152</v>
      </c>
      <c r="AU182" s="224" t="s">
        <v>87</v>
      </c>
      <c r="AY182" s="16" t="s">
        <v>149</v>
      </c>
      <c r="BE182" s="225">
        <f>IF(N182="základní",J182,0)</f>
        <v>0</v>
      </c>
      <c r="BF182" s="225">
        <f>IF(N182="snížená",J182,0)</f>
        <v>0</v>
      </c>
      <c r="BG182" s="225">
        <f>IF(N182="zákl. přenesená",J182,0)</f>
        <v>0</v>
      </c>
      <c r="BH182" s="225">
        <f>IF(N182="sníž. přenesená",J182,0)</f>
        <v>0</v>
      </c>
      <c r="BI182" s="225">
        <f>IF(N182="nulová",J182,0)</f>
        <v>0</v>
      </c>
      <c r="BJ182" s="16" t="s">
        <v>157</v>
      </c>
      <c r="BK182" s="225">
        <f>ROUND(I182*H182,2)</f>
        <v>0</v>
      </c>
      <c r="BL182" s="16" t="s">
        <v>1533</v>
      </c>
      <c r="BM182" s="224" t="s">
        <v>1660</v>
      </c>
    </row>
    <row r="183" spans="1:47" s="2" customFormat="1" ht="12">
      <c r="A183" s="38"/>
      <c r="B183" s="39"/>
      <c r="C183" s="40"/>
      <c r="D183" s="226" t="s">
        <v>159</v>
      </c>
      <c r="E183" s="40"/>
      <c r="F183" s="227" t="s">
        <v>1661</v>
      </c>
      <c r="G183" s="40"/>
      <c r="H183" s="40"/>
      <c r="I183" s="228"/>
      <c r="J183" s="40"/>
      <c r="K183" s="40"/>
      <c r="L183" s="44"/>
      <c r="M183" s="229"/>
      <c r="N183" s="230"/>
      <c r="O183" s="85"/>
      <c r="P183" s="85"/>
      <c r="Q183" s="85"/>
      <c r="R183" s="85"/>
      <c r="S183" s="85"/>
      <c r="T183" s="86"/>
      <c r="U183" s="38"/>
      <c r="V183" s="38"/>
      <c r="W183" s="38"/>
      <c r="X183" s="38"/>
      <c r="Y183" s="38"/>
      <c r="Z183" s="38"/>
      <c r="AA183" s="38"/>
      <c r="AB183" s="38"/>
      <c r="AC183" s="38"/>
      <c r="AD183" s="38"/>
      <c r="AE183" s="38"/>
      <c r="AT183" s="16" t="s">
        <v>159</v>
      </c>
      <c r="AU183" s="16" t="s">
        <v>87</v>
      </c>
    </row>
    <row r="184" spans="1:47" s="2" customFormat="1" ht="12">
      <c r="A184" s="38"/>
      <c r="B184" s="39"/>
      <c r="C184" s="40"/>
      <c r="D184" s="226" t="s">
        <v>161</v>
      </c>
      <c r="E184" s="40"/>
      <c r="F184" s="231" t="s">
        <v>1536</v>
      </c>
      <c r="G184" s="40"/>
      <c r="H184" s="40"/>
      <c r="I184" s="228"/>
      <c r="J184" s="40"/>
      <c r="K184" s="40"/>
      <c r="L184" s="44"/>
      <c r="M184" s="229"/>
      <c r="N184" s="230"/>
      <c r="O184" s="85"/>
      <c r="P184" s="85"/>
      <c r="Q184" s="85"/>
      <c r="R184" s="85"/>
      <c r="S184" s="85"/>
      <c r="T184" s="86"/>
      <c r="U184" s="38"/>
      <c r="V184" s="38"/>
      <c r="W184" s="38"/>
      <c r="X184" s="38"/>
      <c r="Y184" s="38"/>
      <c r="Z184" s="38"/>
      <c r="AA184" s="38"/>
      <c r="AB184" s="38"/>
      <c r="AC184" s="38"/>
      <c r="AD184" s="38"/>
      <c r="AE184" s="38"/>
      <c r="AT184" s="16" t="s">
        <v>161</v>
      </c>
      <c r="AU184" s="16" t="s">
        <v>87</v>
      </c>
    </row>
    <row r="185" spans="1:65" s="2" customFormat="1" ht="76.35" customHeight="1">
      <c r="A185" s="38"/>
      <c r="B185" s="39"/>
      <c r="C185" s="213" t="s">
        <v>349</v>
      </c>
      <c r="D185" s="213" t="s">
        <v>152</v>
      </c>
      <c r="E185" s="214" t="s">
        <v>1662</v>
      </c>
      <c r="F185" s="215" t="s">
        <v>1663</v>
      </c>
      <c r="G185" s="216" t="s">
        <v>1587</v>
      </c>
      <c r="H185" s="217">
        <v>1</v>
      </c>
      <c r="I185" s="218"/>
      <c r="J185" s="219">
        <f>ROUND(I185*H185,2)</f>
        <v>0</v>
      </c>
      <c r="K185" s="215" t="s">
        <v>156</v>
      </c>
      <c r="L185" s="44"/>
      <c r="M185" s="220" t="s">
        <v>39</v>
      </c>
      <c r="N185" s="221" t="s">
        <v>53</v>
      </c>
      <c r="O185" s="85"/>
      <c r="P185" s="222">
        <f>O185*H185</f>
        <v>0</v>
      </c>
      <c r="Q185" s="222">
        <v>0</v>
      </c>
      <c r="R185" s="222">
        <f>Q185*H185</f>
        <v>0</v>
      </c>
      <c r="S185" s="222">
        <v>0</v>
      </c>
      <c r="T185" s="223">
        <f>S185*H185</f>
        <v>0</v>
      </c>
      <c r="U185" s="38"/>
      <c r="V185" s="38"/>
      <c r="W185" s="38"/>
      <c r="X185" s="38"/>
      <c r="Y185" s="38"/>
      <c r="Z185" s="38"/>
      <c r="AA185" s="38"/>
      <c r="AB185" s="38"/>
      <c r="AC185" s="38"/>
      <c r="AD185" s="38"/>
      <c r="AE185" s="38"/>
      <c r="AR185" s="224" t="s">
        <v>1533</v>
      </c>
      <c r="AT185" s="224" t="s">
        <v>152</v>
      </c>
      <c r="AU185" s="224" t="s">
        <v>87</v>
      </c>
      <c r="AY185" s="16" t="s">
        <v>149</v>
      </c>
      <c r="BE185" s="225">
        <f>IF(N185="základní",J185,0)</f>
        <v>0</v>
      </c>
      <c r="BF185" s="225">
        <f>IF(N185="snížená",J185,0)</f>
        <v>0</v>
      </c>
      <c r="BG185" s="225">
        <f>IF(N185="zákl. přenesená",J185,0)</f>
        <v>0</v>
      </c>
      <c r="BH185" s="225">
        <f>IF(N185="sníž. přenesená",J185,0)</f>
        <v>0</v>
      </c>
      <c r="BI185" s="225">
        <f>IF(N185="nulová",J185,0)</f>
        <v>0</v>
      </c>
      <c r="BJ185" s="16" t="s">
        <v>157</v>
      </c>
      <c r="BK185" s="225">
        <f>ROUND(I185*H185,2)</f>
        <v>0</v>
      </c>
      <c r="BL185" s="16" t="s">
        <v>1533</v>
      </c>
      <c r="BM185" s="224" t="s">
        <v>1664</v>
      </c>
    </row>
    <row r="186" spans="1:47" s="2" customFormat="1" ht="12">
      <c r="A186" s="38"/>
      <c r="B186" s="39"/>
      <c r="C186" s="40"/>
      <c r="D186" s="226" t="s">
        <v>159</v>
      </c>
      <c r="E186" s="40"/>
      <c r="F186" s="227" t="s">
        <v>1665</v>
      </c>
      <c r="G186" s="40"/>
      <c r="H186" s="40"/>
      <c r="I186" s="228"/>
      <c r="J186" s="40"/>
      <c r="K186" s="40"/>
      <c r="L186" s="44"/>
      <c r="M186" s="229"/>
      <c r="N186" s="230"/>
      <c r="O186" s="85"/>
      <c r="P186" s="85"/>
      <c r="Q186" s="85"/>
      <c r="R186" s="85"/>
      <c r="S186" s="85"/>
      <c r="T186" s="86"/>
      <c r="U186" s="38"/>
      <c r="V186" s="38"/>
      <c r="W186" s="38"/>
      <c r="X186" s="38"/>
      <c r="Y186" s="38"/>
      <c r="Z186" s="38"/>
      <c r="AA186" s="38"/>
      <c r="AB186" s="38"/>
      <c r="AC186" s="38"/>
      <c r="AD186" s="38"/>
      <c r="AE186" s="38"/>
      <c r="AT186" s="16" t="s">
        <v>159</v>
      </c>
      <c r="AU186" s="16" t="s">
        <v>87</v>
      </c>
    </row>
    <row r="187" spans="1:47" s="2" customFormat="1" ht="12">
      <c r="A187" s="38"/>
      <c r="B187" s="39"/>
      <c r="C187" s="40"/>
      <c r="D187" s="226" t="s">
        <v>161</v>
      </c>
      <c r="E187" s="40"/>
      <c r="F187" s="231" t="s">
        <v>1536</v>
      </c>
      <c r="G187" s="40"/>
      <c r="H187" s="40"/>
      <c r="I187" s="228"/>
      <c r="J187" s="40"/>
      <c r="K187" s="40"/>
      <c r="L187" s="44"/>
      <c r="M187" s="229"/>
      <c r="N187" s="230"/>
      <c r="O187" s="85"/>
      <c r="P187" s="85"/>
      <c r="Q187" s="85"/>
      <c r="R187" s="85"/>
      <c r="S187" s="85"/>
      <c r="T187" s="86"/>
      <c r="U187" s="38"/>
      <c r="V187" s="38"/>
      <c r="W187" s="38"/>
      <c r="X187" s="38"/>
      <c r="Y187" s="38"/>
      <c r="Z187" s="38"/>
      <c r="AA187" s="38"/>
      <c r="AB187" s="38"/>
      <c r="AC187" s="38"/>
      <c r="AD187" s="38"/>
      <c r="AE187" s="38"/>
      <c r="AT187" s="16" t="s">
        <v>161</v>
      </c>
      <c r="AU187" s="16" t="s">
        <v>87</v>
      </c>
    </row>
    <row r="188" spans="1:65" s="2" customFormat="1" ht="21.75" customHeight="1">
      <c r="A188" s="38"/>
      <c r="B188" s="39"/>
      <c r="C188" s="213" t="s">
        <v>356</v>
      </c>
      <c r="D188" s="213" t="s">
        <v>152</v>
      </c>
      <c r="E188" s="214" t="s">
        <v>1666</v>
      </c>
      <c r="F188" s="215" t="s">
        <v>1667</v>
      </c>
      <c r="G188" s="216" t="s">
        <v>1587</v>
      </c>
      <c r="H188" s="217">
        <v>10</v>
      </c>
      <c r="I188" s="218"/>
      <c r="J188" s="219">
        <f>ROUND(I188*H188,2)</f>
        <v>0</v>
      </c>
      <c r="K188" s="215" t="s">
        <v>156</v>
      </c>
      <c r="L188" s="44"/>
      <c r="M188" s="220" t="s">
        <v>39</v>
      </c>
      <c r="N188" s="221" t="s">
        <v>53</v>
      </c>
      <c r="O188" s="85"/>
      <c r="P188" s="222">
        <f>O188*H188</f>
        <v>0</v>
      </c>
      <c r="Q188" s="222">
        <v>0</v>
      </c>
      <c r="R188" s="222">
        <f>Q188*H188</f>
        <v>0</v>
      </c>
      <c r="S188" s="222">
        <v>0</v>
      </c>
      <c r="T188" s="223">
        <f>S188*H188</f>
        <v>0</v>
      </c>
      <c r="U188" s="38"/>
      <c r="V188" s="38"/>
      <c r="W188" s="38"/>
      <c r="X188" s="38"/>
      <c r="Y188" s="38"/>
      <c r="Z188" s="38"/>
      <c r="AA188" s="38"/>
      <c r="AB188" s="38"/>
      <c r="AC188" s="38"/>
      <c r="AD188" s="38"/>
      <c r="AE188" s="38"/>
      <c r="AR188" s="224" t="s">
        <v>1533</v>
      </c>
      <c r="AT188" s="224" t="s">
        <v>152</v>
      </c>
      <c r="AU188" s="224" t="s">
        <v>87</v>
      </c>
      <c r="AY188" s="16" t="s">
        <v>149</v>
      </c>
      <c r="BE188" s="225">
        <f>IF(N188="základní",J188,0)</f>
        <v>0</v>
      </c>
      <c r="BF188" s="225">
        <f>IF(N188="snížená",J188,0)</f>
        <v>0</v>
      </c>
      <c r="BG188" s="225">
        <f>IF(N188="zákl. přenesená",J188,0)</f>
        <v>0</v>
      </c>
      <c r="BH188" s="225">
        <f>IF(N188="sníž. přenesená",J188,0)</f>
        <v>0</v>
      </c>
      <c r="BI188" s="225">
        <f>IF(N188="nulová",J188,0)</f>
        <v>0</v>
      </c>
      <c r="BJ188" s="16" t="s">
        <v>157</v>
      </c>
      <c r="BK188" s="225">
        <f>ROUND(I188*H188,2)</f>
        <v>0</v>
      </c>
      <c r="BL188" s="16" t="s">
        <v>1533</v>
      </c>
      <c r="BM188" s="224" t="s">
        <v>1668</v>
      </c>
    </row>
    <row r="189" spans="1:47" s="2" customFormat="1" ht="12">
      <c r="A189" s="38"/>
      <c r="B189" s="39"/>
      <c r="C189" s="40"/>
      <c r="D189" s="226" t="s">
        <v>159</v>
      </c>
      <c r="E189" s="40"/>
      <c r="F189" s="227" t="s">
        <v>1669</v>
      </c>
      <c r="G189" s="40"/>
      <c r="H189" s="40"/>
      <c r="I189" s="228"/>
      <c r="J189" s="40"/>
      <c r="K189" s="40"/>
      <c r="L189" s="44"/>
      <c r="M189" s="229"/>
      <c r="N189" s="230"/>
      <c r="O189" s="85"/>
      <c r="P189" s="85"/>
      <c r="Q189" s="85"/>
      <c r="R189" s="85"/>
      <c r="S189" s="85"/>
      <c r="T189" s="86"/>
      <c r="U189" s="38"/>
      <c r="V189" s="38"/>
      <c r="W189" s="38"/>
      <c r="X189" s="38"/>
      <c r="Y189" s="38"/>
      <c r="Z189" s="38"/>
      <c r="AA189" s="38"/>
      <c r="AB189" s="38"/>
      <c r="AC189" s="38"/>
      <c r="AD189" s="38"/>
      <c r="AE189" s="38"/>
      <c r="AT189" s="16" t="s">
        <v>159</v>
      </c>
      <c r="AU189" s="16" t="s">
        <v>87</v>
      </c>
    </row>
    <row r="190" spans="1:47" s="2" customFormat="1" ht="12">
      <c r="A190" s="38"/>
      <c r="B190" s="39"/>
      <c r="C190" s="40"/>
      <c r="D190" s="226" t="s">
        <v>161</v>
      </c>
      <c r="E190" s="40"/>
      <c r="F190" s="231" t="s">
        <v>1670</v>
      </c>
      <c r="G190" s="40"/>
      <c r="H190" s="40"/>
      <c r="I190" s="228"/>
      <c r="J190" s="40"/>
      <c r="K190" s="40"/>
      <c r="L190" s="44"/>
      <c r="M190" s="229"/>
      <c r="N190" s="230"/>
      <c r="O190" s="85"/>
      <c r="P190" s="85"/>
      <c r="Q190" s="85"/>
      <c r="R190" s="85"/>
      <c r="S190" s="85"/>
      <c r="T190" s="86"/>
      <c r="U190" s="38"/>
      <c r="V190" s="38"/>
      <c r="W190" s="38"/>
      <c r="X190" s="38"/>
      <c r="Y190" s="38"/>
      <c r="Z190" s="38"/>
      <c r="AA190" s="38"/>
      <c r="AB190" s="38"/>
      <c r="AC190" s="38"/>
      <c r="AD190" s="38"/>
      <c r="AE190" s="38"/>
      <c r="AT190" s="16" t="s">
        <v>161</v>
      </c>
      <c r="AU190" s="16" t="s">
        <v>87</v>
      </c>
    </row>
    <row r="191" spans="1:65" s="2" customFormat="1" ht="24.15" customHeight="1">
      <c r="A191" s="38"/>
      <c r="B191" s="39"/>
      <c r="C191" s="213" t="s">
        <v>361</v>
      </c>
      <c r="D191" s="213" t="s">
        <v>152</v>
      </c>
      <c r="E191" s="214" t="s">
        <v>1671</v>
      </c>
      <c r="F191" s="215" t="s">
        <v>1672</v>
      </c>
      <c r="G191" s="216" t="s">
        <v>1587</v>
      </c>
      <c r="H191" s="217">
        <v>10</v>
      </c>
      <c r="I191" s="218"/>
      <c r="J191" s="219">
        <f>ROUND(I191*H191,2)</f>
        <v>0</v>
      </c>
      <c r="K191" s="215" t="s">
        <v>156</v>
      </c>
      <c r="L191" s="44"/>
      <c r="M191" s="220" t="s">
        <v>39</v>
      </c>
      <c r="N191" s="221" t="s">
        <v>53</v>
      </c>
      <c r="O191" s="85"/>
      <c r="P191" s="222">
        <f>O191*H191</f>
        <v>0</v>
      </c>
      <c r="Q191" s="222">
        <v>0</v>
      </c>
      <c r="R191" s="222">
        <f>Q191*H191</f>
        <v>0</v>
      </c>
      <c r="S191" s="222">
        <v>0</v>
      </c>
      <c r="T191" s="223">
        <f>S191*H191</f>
        <v>0</v>
      </c>
      <c r="U191" s="38"/>
      <c r="V191" s="38"/>
      <c r="W191" s="38"/>
      <c r="X191" s="38"/>
      <c r="Y191" s="38"/>
      <c r="Z191" s="38"/>
      <c r="AA191" s="38"/>
      <c r="AB191" s="38"/>
      <c r="AC191" s="38"/>
      <c r="AD191" s="38"/>
      <c r="AE191" s="38"/>
      <c r="AR191" s="224" t="s">
        <v>1533</v>
      </c>
      <c r="AT191" s="224" t="s">
        <v>152</v>
      </c>
      <c r="AU191" s="224" t="s">
        <v>87</v>
      </c>
      <c r="AY191" s="16" t="s">
        <v>149</v>
      </c>
      <c r="BE191" s="225">
        <f>IF(N191="základní",J191,0)</f>
        <v>0</v>
      </c>
      <c r="BF191" s="225">
        <f>IF(N191="snížená",J191,0)</f>
        <v>0</v>
      </c>
      <c r="BG191" s="225">
        <f>IF(N191="zákl. přenesená",J191,0)</f>
        <v>0</v>
      </c>
      <c r="BH191" s="225">
        <f>IF(N191="sníž. přenesená",J191,0)</f>
        <v>0</v>
      </c>
      <c r="BI191" s="225">
        <f>IF(N191="nulová",J191,0)</f>
        <v>0</v>
      </c>
      <c r="BJ191" s="16" t="s">
        <v>157</v>
      </c>
      <c r="BK191" s="225">
        <f>ROUND(I191*H191,2)</f>
        <v>0</v>
      </c>
      <c r="BL191" s="16" t="s">
        <v>1533</v>
      </c>
      <c r="BM191" s="224" t="s">
        <v>1673</v>
      </c>
    </row>
    <row r="192" spans="1:47" s="2" customFormat="1" ht="12">
      <c r="A192" s="38"/>
      <c r="B192" s="39"/>
      <c r="C192" s="40"/>
      <c r="D192" s="226" t="s">
        <v>159</v>
      </c>
      <c r="E192" s="40"/>
      <c r="F192" s="227" t="s">
        <v>1674</v>
      </c>
      <c r="G192" s="40"/>
      <c r="H192" s="40"/>
      <c r="I192" s="228"/>
      <c r="J192" s="40"/>
      <c r="K192" s="40"/>
      <c r="L192" s="44"/>
      <c r="M192" s="229"/>
      <c r="N192" s="230"/>
      <c r="O192" s="85"/>
      <c r="P192" s="85"/>
      <c r="Q192" s="85"/>
      <c r="R192" s="85"/>
      <c r="S192" s="85"/>
      <c r="T192" s="86"/>
      <c r="U192" s="38"/>
      <c r="V192" s="38"/>
      <c r="W192" s="38"/>
      <c r="X192" s="38"/>
      <c r="Y192" s="38"/>
      <c r="Z192" s="38"/>
      <c r="AA192" s="38"/>
      <c r="AB192" s="38"/>
      <c r="AC192" s="38"/>
      <c r="AD192" s="38"/>
      <c r="AE192" s="38"/>
      <c r="AT192" s="16" t="s">
        <v>159</v>
      </c>
      <c r="AU192" s="16" t="s">
        <v>87</v>
      </c>
    </row>
    <row r="193" spans="1:47" s="2" customFormat="1" ht="12">
      <c r="A193" s="38"/>
      <c r="B193" s="39"/>
      <c r="C193" s="40"/>
      <c r="D193" s="226" t="s">
        <v>161</v>
      </c>
      <c r="E193" s="40"/>
      <c r="F193" s="231" t="s">
        <v>1670</v>
      </c>
      <c r="G193" s="40"/>
      <c r="H193" s="40"/>
      <c r="I193" s="228"/>
      <c r="J193" s="40"/>
      <c r="K193" s="40"/>
      <c r="L193" s="44"/>
      <c r="M193" s="229"/>
      <c r="N193" s="230"/>
      <c r="O193" s="85"/>
      <c r="P193" s="85"/>
      <c r="Q193" s="85"/>
      <c r="R193" s="85"/>
      <c r="S193" s="85"/>
      <c r="T193" s="86"/>
      <c r="U193" s="38"/>
      <c r="V193" s="38"/>
      <c r="W193" s="38"/>
      <c r="X193" s="38"/>
      <c r="Y193" s="38"/>
      <c r="Z193" s="38"/>
      <c r="AA193" s="38"/>
      <c r="AB193" s="38"/>
      <c r="AC193" s="38"/>
      <c r="AD193" s="38"/>
      <c r="AE193" s="38"/>
      <c r="AT193" s="16" t="s">
        <v>161</v>
      </c>
      <c r="AU193" s="16" t="s">
        <v>87</v>
      </c>
    </row>
    <row r="194" spans="1:65" s="2" customFormat="1" ht="21.75" customHeight="1">
      <c r="A194" s="38"/>
      <c r="B194" s="39"/>
      <c r="C194" s="213" t="s">
        <v>367</v>
      </c>
      <c r="D194" s="213" t="s">
        <v>152</v>
      </c>
      <c r="E194" s="214" t="s">
        <v>1675</v>
      </c>
      <c r="F194" s="215" t="s">
        <v>1676</v>
      </c>
      <c r="G194" s="216" t="s">
        <v>1587</v>
      </c>
      <c r="H194" s="217">
        <v>10</v>
      </c>
      <c r="I194" s="218"/>
      <c r="J194" s="219">
        <f>ROUND(I194*H194,2)</f>
        <v>0</v>
      </c>
      <c r="K194" s="215" t="s">
        <v>156</v>
      </c>
      <c r="L194" s="44"/>
      <c r="M194" s="220" t="s">
        <v>39</v>
      </c>
      <c r="N194" s="221" t="s">
        <v>53</v>
      </c>
      <c r="O194" s="85"/>
      <c r="P194" s="222">
        <f>O194*H194</f>
        <v>0</v>
      </c>
      <c r="Q194" s="222">
        <v>0</v>
      </c>
      <c r="R194" s="222">
        <f>Q194*H194</f>
        <v>0</v>
      </c>
      <c r="S194" s="222">
        <v>0</v>
      </c>
      <c r="T194" s="223">
        <f>S194*H194</f>
        <v>0</v>
      </c>
      <c r="U194" s="38"/>
      <c r="V194" s="38"/>
      <c r="W194" s="38"/>
      <c r="X194" s="38"/>
      <c r="Y194" s="38"/>
      <c r="Z194" s="38"/>
      <c r="AA194" s="38"/>
      <c r="AB194" s="38"/>
      <c r="AC194" s="38"/>
      <c r="AD194" s="38"/>
      <c r="AE194" s="38"/>
      <c r="AR194" s="224" t="s">
        <v>1533</v>
      </c>
      <c r="AT194" s="224" t="s">
        <v>152</v>
      </c>
      <c r="AU194" s="224" t="s">
        <v>87</v>
      </c>
      <c r="AY194" s="16" t="s">
        <v>149</v>
      </c>
      <c r="BE194" s="225">
        <f>IF(N194="základní",J194,0)</f>
        <v>0</v>
      </c>
      <c r="BF194" s="225">
        <f>IF(N194="snížená",J194,0)</f>
        <v>0</v>
      </c>
      <c r="BG194" s="225">
        <f>IF(N194="zákl. přenesená",J194,0)</f>
        <v>0</v>
      </c>
      <c r="BH194" s="225">
        <f>IF(N194="sníž. přenesená",J194,0)</f>
        <v>0</v>
      </c>
      <c r="BI194" s="225">
        <f>IF(N194="nulová",J194,0)</f>
        <v>0</v>
      </c>
      <c r="BJ194" s="16" t="s">
        <v>157</v>
      </c>
      <c r="BK194" s="225">
        <f>ROUND(I194*H194,2)</f>
        <v>0</v>
      </c>
      <c r="BL194" s="16" t="s">
        <v>1533</v>
      </c>
      <c r="BM194" s="224" t="s">
        <v>1677</v>
      </c>
    </row>
    <row r="195" spans="1:47" s="2" customFormat="1" ht="12">
      <c r="A195" s="38"/>
      <c r="B195" s="39"/>
      <c r="C195" s="40"/>
      <c r="D195" s="226" t="s">
        <v>159</v>
      </c>
      <c r="E195" s="40"/>
      <c r="F195" s="227" t="s">
        <v>1678</v>
      </c>
      <c r="G195" s="40"/>
      <c r="H195" s="40"/>
      <c r="I195" s="228"/>
      <c r="J195" s="40"/>
      <c r="K195" s="40"/>
      <c r="L195" s="44"/>
      <c r="M195" s="229"/>
      <c r="N195" s="230"/>
      <c r="O195" s="85"/>
      <c r="P195" s="85"/>
      <c r="Q195" s="85"/>
      <c r="R195" s="85"/>
      <c r="S195" s="85"/>
      <c r="T195" s="86"/>
      <c r="U195" s="38"/>
      <c r="V195" s="38"/>
      <c r="W195" s="38"/>
      <c r="X195" s="38"/>
      <c r="Y195" s="38"/>
      <c r="Z195" s="38"/>
      <c r="AA195" s="38"/>
      <c r="AB195" s="38"/>
      <c r="AC195" s="38"/>
      <c r="AD195" s="38"/>
      <c r="AE195" s="38"/>
      <c r="AT195" s="16" t="s">
        <v>159</v>
      </c>
      <c r="AU195" s="16" t="s">
        <v>87</v>
      </c>
    </row>
    <row r="196" spans="1:47" s="2" customFormat="1" ht="12">
      <c r="A196" s="38"/>
      <c r="B196" s="39"/>
      <c r="C196" s="40"/>
      <c r="D196" s="226" t="s">
        <v>161</v>
      </c>
      <c r="E196" s="40"/>
      <c r="F196" s="231" t="s">
        <v>1679</v>
      </c>
      <c r="G196" s="40"/>
      <c r="H196" s="40"/>
      <c r="I196" s="228"/>
      <c r="J196" s="40"/>
      <c r="K196" s="40"/>
      <c r="L196" s="44"/>
      <c r="M196" s="229"/>
      <c r="N196" s="230"/>
      <c r="O196" s="85"/>
      <c r="P196" s="85"/>
      <c r="Q196" s="85"/>
      <c r="R196" s="85"/>
      <c r="S196" s="85"/>
      <c r="T196" s="86"/>
      <c r="U196" s="38"/>
      <c r="V196" s="38"/>
      <c r="W196" s="38"/>
      <c r="X196" s="38"/>
      <c r="Y196" s="38"/>
      <c r="Z196" s="38"/>
      <c r="AA196" s="38"/>
      <c r="AB196" s="38"/>
      <c r="AC196" s="38"/>
      <c r="AD196" s="38"/>
      <c r="AE196" s="38"/>
      <c r="AT196" s="16" t="s">
        <v>161</v>
      </c>
      <c r="AU196" s="16" t="s">
        <v>87</v>
      </c>
    </row>
    <row r="197" spans="1:65" s="2" customFormat="1" ht="24.15" customHeight="1">
      <c r="A197" s="38"/>
      <c r="B197" s="39"/>
      <c r="C197" s="213" t="s">
        <v>372</v>
      </c>
      <c r="D197" s="213" t="s">
        <v>152</v>
      </c>
      <c r="E197" s="214" t="s">
        <v>1680</v>
      </c>
      <c r="F197" s="215" t="s">
        <v>1681</v>
      </c>
      <c r="G197" s="216" t="s">
        <v>1587</v>
      </c>
      <c r="H197" s="217">
        <v>10</v>
      </c>
      <c r="I197" s="218"/>
      <c r="J197" s="219">
        <f>ROUND(I197*H197,2)</f>
        <v>0</v>
      </c>
      <c r="K197" s="215" t="s">
        <v>156</v>
      </c>
      <c r="L197" s="44"/>
      <c r="M197" s="220" t="s">
        <v>39</v>
      </c>
      <c r="N197" s="221" t="s">
        <v>53</v>
      </c>
      <c r="O197" s="85"/>
      <c r="P197" s="222">
        <f>O197*H197</f>
        <v>0</v>
      </c>
      <c r="Q197" s="222">
        <v>0</v>
      </c>
      <c r="R197" s="222">
        <f>Q197*H197</f>
        <v>0</v>
      </c>
      <c r="S197" s="222">
        <v>0</v>
      </c>
      <c r="T197" s="223">
        <f>S197*H197</f>
        <v>0</v>
      </c>
      <c r="U197" s="38"/>
      <c r="V197" s="38"/>
      <c r="W197" s="38"/>
      <c r="X197" s="38"/>
      <c r="Y197" s="38"/>
      <c r="Z197" s="38"/>
      <c r="AA197" s="38"/>
      <c r="AB197" s="38"/>
      <c r="AC197" s="38"/>
      <c r="AD197" s="38"/>
      <c r="AE197" s="38"/>
      <c r="AR197" s="224" t="s">
        <v>1533</v>
      </c>
      <c r="AT197" s="224" t="s">
        <v>152</v>
      </c>
      <c r="AU197" s="224" t="s">
        <v>87</v>
      </c>
      <c r="AY197" s="16" t="s">
        <v>149</v>
      </c>
      <c r="BE197" s="225">
        <f>IF(N197="základní",J197,0)</f>
        <v>0</v>
      </c>
      <c r="BF197" s="225">
        <f>IF(N197="snížená",J197,0)</f>
        <v>0</v>
      </c>
      <c r="BG197" s="225">
        <f>IF(N197="zákl. přenesená",J197,0)</f>
        <v>0</v>
      </c>
      <c r="BH197" s="225">
        <f>IF(N197="sníž. přenesená",J197,0)</f>
        <v>0</v>
      </c>
      <c r="BI197" s="225">
        <f>IF(N197="nulová",J197,0)</f>
        <v>0</v>
      </c>
      <c r="BJ197" s="16" t="s">
        <v>157</v>
      </c>
      <c r="BK197" s="225">
        <f>ROUND(I197*H197,2)</f>
        <v>0</v>
      </c>
      <c r="BL197" s="16" t="s">
        <v>1533</v>
      </c>
      <c r="BM197" s="224" t="s">
        <v>1682</v>
      </c>
    </row>
    <row r="198" spans="1:47" s="2" customFormat="1" ht="12">
      <c r="A198" s="38"/>
      <c r="B198" s="39"/>
      <c r="C198" s="40"/>
      <c r="D198" s="226" t="s">
        <v>159</v>
      </c>
      <c r="E198" s="40"/>
      <c r="F198" s="227" t="s">
        <v>1683</v>
      </c>
      <c r="G198" s="40"/>
      <c r="H198" s="40"/>
      <c r="I198" s="228"/>
      <c r="J198" s="40"/>
      <c r="K198" s="40"/>
      <c r="L198" s="44"/>
      <c r="M198" s="229"/>
      <c r="N198" s="230"/>
      <c r="O198" s="85"/>
      <c r="P198" s="85"/>
      <c r="Q198" s="85"/>
      <c r="R198" s="85"/>
      <c r="S198" s="85"/>
      <c r="T198" s="86"/>
      <c r="U198" s="38"/>
      <c r="V198" s="38"/>
      <c r="W198" s="38"/>
      <c r="X198" s="38"/>
      <c r="Y198" s="38"/>
      <c r="Z198" s="38"/>
      <c r="AA198" s="38"/>
      <c r="AB198" s="38"/>
      <c r="AC198" s="38"/>
      <c r="AD198" s="38"/>
      <c r="AE198" s="38"/>
      <c r="AT198" s="16" t="s">
        <v>159</v>
      </c>
      <c r="AU198" s="16" t="s">
        <v>87</v>
      </c>
    </row>
    <row r="199" spans="1:47" s="2" customFormat="1" ht="12">
      <c r="A199" s="38"/>
      <c r="B199" s="39"/>
      <c r="C199" s="40"/>
      <c r="D199" s="226" t="s">
        <v>161</v>
      </c>
      <c r="E199" s="40"/>
      <c r="F199" s="231" t="s">
        <v>1679</v>
      </c>
      <c r="G199" s="40"/>
      <c r="H199" s="40"/>
      <c r="I199" s="228"/>
      <c r="J199" s="40"/>
      <c r="K199" s="40"/>
      <c r="L199" s="44"/>
      <c r="M199" s="229"/>
      <c r="N199" s="230"/>
      <c r="O199" s="85"/>
      <c r="P199" s="85"/>
      <c r="Q199" s="85"/>
      <c r="R199" s="85"/>
      <c r="S199" s="85"/>
      <c r="T199" s="86"/>
      <c r="U199" s="38"/>
      <c r="V199" s="38"/>
      <c r="W199" s="38"/>
      <c r="X199" s="38"/>
      <c r="Y199" s="38"/>
      <c r="Z199" s="38"/>
      <c r="AA199" s="38"/>
      <c r="AB199" s="38"/>
      <c r="AC199" s="38"/>
      <c r="AD199" s="38"/>
      <c r="AE199" s="38"/>
      <c r="AT199" s="16" t="s">
        <v>161</v>
      </c>
      <c r="AU199" s="16" t="s">
        <v>87</v>
      </c>
    </row>
    <row r="200" spans="1:65" s="2" customFormat="1" ht="24.15" customHeight="1">
      <c r="A200" s="38"/>
      <c r="B200" s="39"/>
      <c r="C200" s="213" t="s">
        <v>378</v>
      </c>
      <c r="D200" s="213" t="s">
        <v>152</v>
      </c>
      <c r="E200" s="214" t="s">
        <v>1684</v>
      </c>
      <c r="F200" s="215" t="s">
        <v>1685</v>
      </c>
      <c r="G200" s="216" t="s">
        <v>670</v>
      </c>
      <c r="H200" s="217">
        <v>5</v>
      </c>
      <c r="I200" s="218"/>
      <c r="J200" s="219">
        <f>ROUND(I200*H200,2)</f>
        <v>0</v>
      </c>
      <c r="K200" s="215" t="s">
        <v>156</v>
      </c>
      <c r="L200" s="44"/>
      <c r="M200" s="220" t="s">
        <v>39</v>
      </c>
      <c r="N200" s="221" t="s">
        <v>53</v>
      </c>
      <c r="O200" s="85"/>
      <c r="P200" s="222">
        <f>O200*H200</f>
        <v>0</v>
      </c>
      <c r="Q200" s="222">
        <v>0</v>
      </c>
      <c r="R200" s="222">
        <f>Q200*H200</f>
        <v>0</v>
      </c>
      <c r="S200" s="222">
        <v>0</v>
      </c>
      <c r="T200" s="223">
        <f>S200*H200</f>
        <v>0</v>
      </c>
      <c r="U200" s="38"/>
      <c r="V200" s="38"/>
      <c r="W200" s="38"/>
      <c r="X200" s="38"/>
      <c r="Y200" s="38"/>
      <c r="Z200" s="38"/>
      <c r="AA200" s="38"/>
      <c r="AB200" s="38"/>
      <c r="AC200" s="38"/>
      <c r="AD200" s="38"/>
      <c r="AE200" s="38"/>
      <c r="AR200" s="224" t="s">
        <v>1533</v>
      </c>
      <c r="AT200" s="224" t="s">
        <v>152</v>
      </c>
      <c r="AU200" s="224" t="s">
        <v>87</v>
      </c>
      <c r="AY200" s="16" t="s">
        <v>149</v>
      </c>
      <c r="BE200" s="225">
        <f>IF(N200="základní",J200,0)</f>
        <v>0</v>
      </c>
      <c r="BF200" s="225">
        <f>IF(N200="snížená",J200,0)</f>
        <v>0</v>
      </c>
      <c r="BG200" s="225">
        <f>IF(N200="zákl. přenesená",J200,0)</f>
        <v>0</v>
      </c>
      <c r="BH200" s="225">
        <f>IF(N200="sníž. přenesená",J200,0)</f>
        <v>0</v>
      </c>
      <c r="BI200" s="225">
        <f>IF(N200="nulová",J200,0)</f>
        <v>0</v>
      </c>
      <c r="BJ200" s="16" t="s">
        <v>157</v>
      </c>
      <c r="BK200" s="225">
        <f>ROUND(I200*H200,2)</f>
        <v>0</v>
      </c>
      <c r="BL200" s="16" t="s">
        <v>1533</v>
      </c>
      <c r="BM200" s="224" t="s">
        <v>1686</v>
      </c>
    </row>
    <row r="201" spans="1:47" s="2" customFormat="1" ht="12">
      <c r="A201" s="38"/>
      <c r="B201" s="39"/>
      <c r="C201" s="40"/>
      <c r="D201" s="226" t="s">
        <v>159</v>
      </c>
      <c r="E201" s="40"/>
      <c r="F201" s="227" t="s">
        <v>1687</v>
      </c>
      <c r="G201" s="40"/>
      <c r="H201" s="40"/>
      <c r="I201" s="228"/>
      <c r="J201" s="40"/>
      <c r="K201" s="40"/>
      <c r="L201" s="44"/>
      <c r="M201" s="229"/>
      <c r="N201" s="230"/>
      <c r="O201" s="85"/>
      <c r="P201" s="85"/>
      <c r="Q201" s="85"/>
      <c r="R201" s="85"/>
      <c r="S201" s="85"/>
      <c r="T201" s="86"/>
      <c r="U201" s="38"/>
      <c r="V201" s="38"/>
      <c r="W201" s="38"/>
      <c r="X201" s="38"/>
      <c r="Y201" s="38"/>
      <c r="Z201" s="38"/>
      <c r="AA201" s="38"/>
      <c r="AB201" s="38"/>
      <c r="AC201" s="38"/>
      <c r="AD201" s="38"/>
      <c r="AE201" s="38"/>
      <c r="AT201" s="16" t="s">
        <v>159</v>
      </c>
      <c r="AU201" s="16" t="s">
        <v>87</v>
      </c>
    </row>
    <row r="202" spans="1:47" s="2" customFormat="1" ht="12">
      <c r="A202" s="38"/>
      <c r="B202" s="39"/>
      <c r="C202" s="40"/>
      <c r="D202" s="226" t="s">
        <v>161</v>
      </c>
      <c r="E202" s="40"/>
      <c r="F202" s="231" t="s">
        <v>1688</v>
      </c>
      <c r="G202" s="40"/>
      <c r="H202" s="40"/>
      <c r="I202" s="228"/>
      <c r="J202" s="40"/>
      <c r="K202" s="40"/>
      <c r="L202" s="44"/>
      <c r="M202" s="229"/>
      <c r="N202" s="230"/>
      <c r="O202" s="85"/>
      <c r="P202" s="85"/>
      <c r="Q202" s="85"/>
      <c r="R202" s="85"/>
      <c r="S202" s="85"/>
      <c r="T202" s="86"/>
      <c r="U202" s="38"/>
      <c r="V202" s="38"/>
      <c r="W202" s="38"/>
      <c r="X202" s="38"/>
      <c r="Y202" s="38"/>
      <c r="Z202" s="38"/>
      <c r="AA202" s="38"/>
      <c r="AB202" s="38"/>
      <c r="AC202" s="38"/>
      <c r="AD202" s="38"/>
      <c r="AE202" s="38"/>
      <c r="AT202" s="16" t="s">
        <v>161</v>
      </c>
      <c r="AU202" s="16" t="s">
        <v>87</v>
      </c>
    </row>
    <row r="203" spans="1:65" s="2" customFormat="1" ht="24.15" customHeight="1">
      <c r="A203" s="38"/>
      <c r="B203" s="39"/>
      <c r="C203" s="213" t="s">
        <v>383</v>
      </c>
      <c r="D203" s="213" t="s">
        <v>152</v>
      </c>
      <c r="E203" s="214" t="s">
        <v>1689</v>
      </c>
      <c r="F203" s="215" t="s">
        <v>1690</v>
      </c>
      <c r="G203" s="216" t="s">
        <v>670</v>
      </c>
      <c r="H203" s="217">
        <v>1</v>
      </c>
      <c r="I203" s="218"/>
      <c r="J203" s="219">
        <f>ROUND(I203*H203,2)</f>
        <v>0</v>
      </c>
      <c r="K203" s="215" t="s">
        <v>156</v>
      </c>
      <c r="L203" s="44"/>
      <c r="M203" s="220" t="s">
        <v>39</v>
      </c>
      <c r="N203" s="221" t="s">
        <v>53</v>
      </c>
      <c r="O203" s="85"/>
      <c r="P203" s="222">
        <f>O203*H203</f>
        <v>0</v>
      </c>
      <c r="Q203" s="222">
        <v>0</v>
      </c>
      <c r="R203" s="222">
        <f>Q203*H203</f>
        <v>0</v>
      </c>
      <c r="S203" s="222">
        <v>0</v>
      </c>
      <c r="T203" s="223">
        <f>S203*H203</f>
        <v>0</v>
      </c>
      <c r="U203" s="38"/>
      <c r="V203" s="38"/>
      <c r="W203" s="38"/>
      <c r="X203" s="38"/>
      <c r="Y203" s="38"/>
      <c r="Z203" s="38"/>
      <c r="AA203" s="38"/>
      <c r="AB203" s="38"/>
      <c r="AC203" s="38"/>
      <c r="AD203" s="38"/>
      <c r="AE203" s="38"/>
      <c r="AR203" s="224" t="s">
        <v>1533</v>
      </c>
      <c r="AT203" s="224" t="s">
        <v>152</v>
      </c>
      <c r="AU203" s="224" t="s">
        <v>87</v>
      </c>
      <c r="AY203" s="16" t="s">
        <v>149</v>
      </c>
      <c r="BE203" s="225">
        <f>IF(N203="základní",J203,0)</f>
        <v>0</v>
      </c>
      <c r="BF203" s="225">
        <f>IF(N203="snížená",J203,0)</f>
        <v>0</v>
      </c>
      <c r="BG203" s="225">
        <f>IF(N203="zákl. přenesená",J203,0)</f>
        <v>0</v>
      </c>
      <c r="BH203" s="225">
        <f>IF(N203="sníž. přenesená",J203,0)</f>
        <v>0</v>
      </c>
      <c r="BI203" s="225">
        <f>IF(N203="nulová",J203,0)</f>
        <v>0</v>
      </c>
      <c r="BJ203" s="16" t="s">
        <v>157</v>
      </c>
      <c r="BK203" s="225">
        <f>ROUND(I203*H203,2)</f>
        <v>0</v>
      </c>
      <c r="BL203" s="16" t="s">
        <v>1533</v>
      </c>
      <c r="BM203" s="224" t="s">
        <v>1691</v>
      </c>
    </row>
    <row r="204" spans="1:47" s="2" customFormat="1" ht="12">
      <c r="A204" s="38"/>
      <c r="B204" s="39"/>
      <c r="C204" s="40"/>
      <c r="D204" s="226" t="s">
        <v>159</v>
      </c>
      <c r="E204" s="40"/>
      <c r="F204" s="227" t="s">
        <v>1692</v>
      </c>
      <c r="G204" s="40"/>
      <c r="H204" s="40"/>
      <c r="I204" s="228"/>
      <c r="J204" s="40"/>
      <c r="K204" s="40"/>
      <c r="L204" s="44"/>
      <c r="M204" s="229"/>
      <c r="N204" s="230"/>
      <c r="O204" s="85"/>
      <c r="P204" s="85"/>
      <c r="Q204" s="85"/>
      <c r="R204" s="85"/>
      <c r="S204" s="85"/>
      <c r="T204" s="86"/>
      <c r="U204" s="38"/>
      <c r="V204" s="38"/>
      <c r="W204" s="38"/>
      <c r="X204" s="38"/>
      <c r="Y204" s="38"/>
      <c r="Z204" s="38"/>
      <c r="AA204" s="38"/>
      <c r="AB204" s="38"/>
      <c r="AC204" s="38"/>
      <c r="AD204" s="38"/>
      <c r="AE204" s="38"/>
      <c r="AT204" s="16" t="s">
        <v>159</v>
      </c>
      <c r="AU204" s="16" t="s">
        <v>87</v>
      </c>
    </row>
    <row r="205" spans="1:47" s="2" customFormat="1" ht="12">
      <c r="A205" s="38"/>
      <c r="B205" s="39"/>
      <c r="C205" s="40"/>
      <c r="D205" s="226" t="s">
        <v>161</v>
      </c>
      <c r="E205" s="40"/>
      <c r="F205" s="231" t="s">
        <v>1688</v>
      </c>
      <c r="G205" s="40"/>
      <c r="H205" s="40"/>
      <c r="I205" s="228"/>
      <c r="J205" s="40"/>
      <c r="K205" s="40"/>
      <c r="L205" s="44"/>
      <c r="M205" s="229"/>
      <c r="N205" s="230"/>
      <c r="O205" s="85"/>
      <c r="P205" s="85"/>
      <c r="Q205" s="85"/>
      <c r="R205" s="85"/>
      <c r="S205" s="85"/>
      <c r="T205" s="86"/>
      <c r="U205" s="38"/>
      <c r="V205" s="38"/>
      <c r="W205" s="38"/>
      <c r="X205" s="38"/>
      <c r="Y205" s="38"/>
      <c r="Z205" s="38"/>
      <c r="AA205" s="38"/>
      <c r="AB205" s="38"/>
      <c r="AC205" s="38"/>
      <c r="AD205" s="38"/>
      <c r="AE205" s="38"/>
      <c r="AT205" s="16" t="s">
        <v>161</v>
      </c>
      <c r="AU205" s="16" t="s">
        <v>87</v>
      </c>
    </row>
    <row r="206" spans="1:65" s="2" customFormat="1" ht="24.15" customHeight="1">
      <c r="A206" s="38"/>
      <c r="B206" s="39"/>
      <c r="C206" s="213" t="s">
        <v>388</v>
      </c>
      <c r="D206" s="213" t="s">
        <v>152</v>
      </c>
      <c r="E206" s="214" t="s">
        <v>1693</v>
      </c>
      <c r="F206" s="215" t="s">
        <v>1694</v>
      </c>
      <c r="G206" s="216" t="s">
        <v>670</v>
      </c>
      <c r="H206" s="217">
        <v>1</v>
      </c>
      <c r="I206" s="218"/>
      <c r="J206" s="219">
        <f>ROUND(I206*H206,2)</f>
        <v>0</v>
      </c>
      <c r="K206" s="215" t="s">
        <v>156</v>
      </c>
      <c r="L206" s="44"/>
      <c r="M206" s="220" t="s">
        <v>39</v>
      </c>
      <c r="N206" s="221" t="s">
        <v>53</v>
      </c>
      <c r="O206" s="85"/>
      <c r="P206" s="222">
        <f>O206*H206</f>
        <v>0</v>
      </c>
      <c r="Q206" s="222">
        <v>0</v>
      </c>
      <c r="R206" s="222">
        <f>Q206*H206</f>
        <v>0</v>
      </c>
      <c r="S206" s="222">
        <v>0</v>
      </c>
      <c r="T206" s="223">
        <f>S206*H206</f>
        <v>0</v>
      </c>
      <c r="U206" s="38"/>
      <c r="V206" s="38"/>
      <c r="W206" s="38"/>
      <c r="X206" s="38"/>
      <c r="Y206" s="38"/>
      <c r="Z206" s="38"/>
      <c r="AA206" s="38"/>
      <c r="AB206" s="38"/>
      <c r="AC206" s="38"/>
      <c r="AD206" s="38"/>
      <c r="AE206" s="38"/>
      <c r="AR206" s="224" t="s">
        <v>1533</v>
      </c>
      <c r="AT206" s="224" t="s">
        <v>152</v>
      </c>
      <c r="AU206" s="224" t="s">
        <v>87</v>
      </c>
      <c r="AY206" s="16" t="s">
        <v>149</v>
      </c>
      <c r="BE206" s="225">
        <f>IF(N206="základní",J206,0)</f>
        <v>0</v>
      </c>
      <c r="BF206" s="225">
        <f>IF(N206="snížená",J206,0)</f>
        <v>0</v>
      </c>
      <c r="BG206" s="225">
        <f>IF(N206="zákl. přenesená",J206,0)</f>
        <v>0</v>
      </c>
      <c r="BH206" s="225">
        <f>IF(N206="sníž. přenesená",J206,0)</f>
        <v>0</v>
      </c>
      <c r="BI206" s="225">
        <f>IF(N206="nulová",J206,0)</f>
        <v>0</v>
      </c>
      <c r="BJ206" s="16" t="s">
        <v>157</v>
      </c>
      <c r="BK206" s="225">
        <f>ROUND(I206*H206,2)</f>
        <v>0</v>
      </c>
      <c r="BL206" s="16" t="s">
        <v>1533</v>
      </c>
      <c r="BM206" s="224" t="s">
        <v>1695</v>
      </c>
    </row>
    <row r="207" spans="1:47" s="2" customFormat="1" ht="12">
      <c r="A207" s="38"/>
      <c r="B207" s="39"/>
      <c r="C207" s="40"/>
      <c r="D207" s="226" t="s">
        <v>159</v>
      </c>
      <c r="E207" s="40"/>
      <c r="F207" s="227" t="s">
        <v>1696</v>
      </c>
      <c r="G207" s="40"/>
      <c r="H207" s="40"/>
      <c r="I207" s="228"/>
      <c r="J207" s="40"/>
      <c r="K207" s="40"/>
      <c r="L207" s="44"/>
      <c r="M207" s="229"/>
      <c r="N207" s="230"/>
      <c r="O207" s="85"/>
      <c r="P207" s="85"/>
      <c r="Q207" s="85"/>
      <c r="R207" s="85"/>
      <c r="S207" s="85"/>
      <c r="T207" s="86"/>
      <c r="U207" s="38"/>
      <c r="V207" s="38"/>
      <c r="W207" s="38"/>
      <c r="X207" s="38"/>
      <c r="Y207" s="38"/>
      <c r="Z207" s="38"/>
      <c r="AA207" s="38"/>
      <c r="AB207" s="38"/>
      <c r="AC207" s="38"/>
      <c r="AD207" s="38"/>
      <c r="AE207" s="38"/>
      <c r="AT207" s="16" t="s">
        <v>159</v>
      </c>
      <c r="AU207" s="16" t="s">
        <v>87</v>
      </c>
    </row>
    <row r="208" spans="1:47" s="2" customFormat="1" ht="12">
      <c r="A208" s="38"/>
      <c r="B208" s="39"/>
      <c r="C208" s="40"/>
      <c r="D208" s="226" t="s">
        <v>161</v>
      </c>
      <c r="E208" s="40"/>
      <c r="F208" s="231" t="s">
        <v>1688</v>
      </c>
      <c r="G208" s="40"/>
      <c r="H208" s="40"/>
      <c r="I208" s="228"/>
      <c r="J208" s="40"/>
      <c r="K208" s="40"/>
      <c r="L208" s="44"/>
      <c r="M208" s="229"/>
      <c r="N208" s="230"/>
      <c r="O208" s="85"/>
      <c r="P208" s="85"/>
      <c r="Q208" s="85"/>
      <c r="R208" s="85"/>
      <c r="S208" s="85"/>
      <c r="T208" s="86"/>
      <c r="U208" s="38"/>
      <c r="V208" s="38"/>
      <c r="W208" s="38"/>
      <c r="X208" s="38"/>
      <c r="Y208" s="38"/>
      <c r="Z208" s="38"/>
      <c r="AA208" s="38"/>
      <c r="AB208" s="38"/>
      <c r="AC208" s="38"/>
      <c r="AD208" s="38"/>
      <c r="AE208" s="38"/>
      <c r="AT208" s="16" t="s">
        <v>161</v>
      </c>
      <c r="AU208" s="16" t="s">
        <v>87</v>
      </c>
    </row>
    <row r="209" spans="1:65" s="2" customFormat="1" ht="24.15" customHeight="1">
      <c r="A209" s="38"/>
      <c r="B209" s="39"/>
      <c r="C209" s="213" t="s">
        <v>393</v>
      </c>
      <c r="D209" s="213" t="s">
        <v>152</v>
      </c>
      <c r="E209" s="214" t="s">
        <v>1697</v>
      </c>
      <c r="F209" s="215" t="s">
        <v>1698</v>
      </c>
      <c r="G209" s="216" t="s">
        <v>670</v>
      </c>
      <c r="H209" s="217">
        <v>1</v>
      </c>
      <c r="I209" s="218"/>
      <c r="J209" s="219">
        <f>ROUND(I209*H209,2)</f>
        <v>0</v>
      </c>
      <c r="K209" s="215" t="s">
        <v>156</v>
      </c>
      <c r="L209" s="44"/>
      <c r="M209" s="220" t="s">
        <v>39</v>
      </c>
      <c r="N209" s="221" t="s">
        <v>53</v>
      </c>
      <c r="O209" s="85"/>
      <c r="P209" s="222">
        <f>O209*H209</f>
        <v>0</v>
      </c>
      <c r="Q209" s="222">
        <v>0</v>
      </c>
      <c r="R209" s="222">
        <f>Q209*H209</f>
        <v>0</v>
      </c>
      <c r="S209" s="222">
        <v>0</v>
      </c>
      <c r="T209" s="223">
        <f>S209*H209</f>
        <v>0</v>
      </c>
      <c r="U209" s="38"/>
      <c r="V209" s="38"/>
      <c r="W209" s="38"/>
      <c r="X209" s="38"/>
      <c r="Y209" s="38"/>
      <c r="Z209" s="38"/>
      <c r="AA209" s="38"/>
      <c r="AB209" s="38"/>
      <c r="AC209" s="38"/>
      <c r="AD209" s="38"/>
      <c r="AE209" s="38"/>
      <c r="AR209" s="224" t="s">
        <v>1533</v>
      </c>
      <c r="AT209" s="224" t="s">
        <v>152</v>
      </c>
      <c r="AU209" s="224" t="s">
        <v>87</v>
      </c>
      <c r="AY209" s="16" t="s">
        <v>149</v>
      </c>
      <c r="BE209" s="225">
        <f>IF(N209="základní",J209,0)</f>
        <v>0</v>
      </c>
      <c r="BF209" s="225">
        <f>IF(N209="snížená",J209,0)</f>
        <v>0</v>
      </c>
      <c r="BG209" s="225">
        <f>IF(N209="zákl. přenesená",J209,0)</f>
        <v>0</v>
      </c>
      <c r="BH209" s="225">
        <f>IF(N209="sníž. přenesená",J209,0)</f>
        <v>0</v>
      </c>
      <c r="BI209" s="225">
        <f>IF(N209="nulová",J209,0)</f>
        <v>0</v>
      </c>
      <c r="BJ209" s="16" t="s">
        <v>157</v>
      </c>
      <c r="BK209" s="225">
        <f>ROUND(I209*H209,2)</f>
        <v>0</v>
      </c>
      <c r="BL209" s="16" t="s">
        <v>1533</v>
      </c>
      <c r="BM209" s="224" t="s">
        <v>1699</v>
      </c>
    </row>
    <row r="210" spans="1:47" s="2" customFormat="1" ht="12">
      <c r="A210" s="38"/>
      <c r="B210" s="39"/>
      <c r="C210" s="40"/>
      <c r="D210" s="226" t="s">
        <v>159</v>
      </c>
      <c r="E210" s="40"/>
      <c r="F210" s="227" t="s">
        <v>1700</v>
      </c>
      <c r="G210" s="40"/>
      <c r="H210" s="40"/>
      <c r="I210" s="228"/>
      <c r="J210" s="40"/>
      <c r="K210" s="40"/>
      <c r="L210" s="44"/>
      <c r="M210" s="229"/>
      <c r="N210" s="230"/>
      <c r="O210" s="85"/>
      <c r="P210" s="85"/>
      <c r="Q210" s="85"/>
      <c r="R210" s="85"/>
      <c r="S210" s="85"/>
      <c r="T210" s="86"/>
      <c r="U210" s="38"/>
      <c r="V210" s="38"/>
      <c r="W210" s="38"/>
      <c r="X210" s="38"/>
      <c r="Y210" s="38"/>
      <c r="Z210" s="38"/>
      <c r="AA210" s="38"/>
      <c r="AB210" s="38"/>
      <c r="AC210" s="38"/>
      <c r="AD210" s="38"/>
      <c r="AE210" s="38"/>
      <c r="AT210" s="16" t="s">
        <v>159</v>
      </c>
      <c r="AU210" s="16" t="s">
        <v>87</v>
      </c>
    </row>
    <row r="211" spans="1:47" s="2" customFormat="1" ht="12">
      <c r="A211" s="38"/>
      <c r="B211" s="39"/>
      <c r="C211" s="40"/>
      <c r="D211" s="226" t="s">
        <v>161</v>
      </c>
      <c r="E211" s="40"/>
      <c r="F211" s="231" t="s">
        <v>1688</v>
      </c>
      <c r="G211" s="40"/>
      <c r="H211" s="40"/>
      <c r="I211" s="228"/>
      <c r="J211" s="40"/>
      <c r="K211" s="40"/>
      <c r="L211" s="44"/>
      <c r="M211" s="229"/>
      <c r="N211" s="230"/>
      <c r="O211" s="85"/>
      <c r="P211" s="85"/>
      <c r="Q211" s="85"/>
      <c r="R211" s="85"/>
      <c r="S211" s="85"/>
      <c r="T211" s="86"/>
      <c r="U211" s="38"/>
      <c r="V211" s="38"/>
      <c r="W211" s="38"/>
      <c r="X211" s="38"/>
      <c r="Y211" s="38"/>
      <c r="Z211" s="38"/>
      <c r="AA211" s="38"/>
      <c r="AB211" s="38"/>
      <c r="AC211" s="38"/>
      <c r="AD211" s="38"/>
      <c r="AE211" s="38"/>
      <c r="AT211" s="16" t="s">
        <v>161</v>
      </c>
      <c r="AU211" s="16" t="s">
        <v>87</v>
      </c>
    </row>
    <row r="212" spans="1:65" s="2" customFormat="1" ht="33" customHeight="1">
      <c r="A212" s="38"/>
      <c r="B212" s="39"/>
      <c r="C212" s="213" t="s">
        <v>399</v>
      </c>
      <c r="D212" s="213" t="s">
        <v>152</v>
      </c>
      <c r="E212" s="214" t="s">
        <v>1701</v>
      </c>
      <c r="F212" s="215" t="s">
        <v>1702</v>
      </c>
      <c r="G212" s="216" t="s">
        <v>670</v>
      </c>
      <c r="H212" s="217">
        <v>1</v>
      </c>
      <c r="I212" s="218"/>
      <c r="J212" s="219">
        <f>ROUND(I212*H212,2)</f>
        <v>0</v>
      </c>
      <c r="K212" s="215" t="s">
        <v>156</v>
      </c>
      <c r="L212" s="44"/>
      <c r="M212" s="220" t="s">
        <v>39</v>
      </c>
      <c r="N212" s="221" t="s">
        <v>53</v>
      </c>
      <c r="O212" s="85"/>
      <c r="P212" s="222">
        <f>O212*H212</f>
        <v>0</v>
      </c>
      <c r="Q212" s="222">
        <v>0</v>
      </c>
      <c r="R212" s="222">
        <f>Q212*H212</f>
        <v>0</v>
      </c>
      <c r="S212" s="222">
        <v>0</v>
      </c>
      <c r="T212" s="223">
        <f>S212*H212</f>
        <v>0</v>
      </c>
      <c r="U212" s="38"/>
      <c r="V212" s="38"/>
      <c r="W212" s="38"/>
      <c r="X212" s="38"/>
      <c r="Y212" s="38"/>
      <c r="Z212" s="38"/>
      <c r="AA212" s="38"/>
      <c r="AB212" s="38"/>
      <c r="AC212" s="38"/>
      <c r="AD212" s="38"/>
      <c r="AE212" s="38"/>
      <c r="AR212" s="224" t="s">
        <v>1533</v>
      </c>
      <c r="AT212" s="224" t="s">
        <v>152</v>
      </c>
      <c r="AU212" s="224" t="s">
        <v>87</v>
      </c>
      <c r="AY212" s="16" t="s">
        <v>149</v>
      </c>
      <c r="BE212" s="225">
        <f>IF(N212="základní",J212,0)</f>
        <v>0</v>
      </c>
      <c r="BF212" s="225">
        <f>IF(N212="snížená",J212,0)</f>
        <v>0</v>
      </c>
      <c r="BG212" s="225">
        <f>IF(N212="zákl. přenesená",J212,0)</f>
        <v>0</v>
      </c>
      <c r="BH212" s="225">
        <f>IF(N212="sníž. přenesená",J212,0)</f>
        <v>0</v>
      </c>
      <c r="BI212" s="225">
        <f>IF(N212="nulová",J212,0)</f>
        <v>0</v>
      </c>
      <c r="BJ212" s="16" t="s">
        <v>157</v>
      </c>
      <c r="BK212" s="225">
        <f>ROUND(I212*H212,2)</f>
        <v>0</v>
      </c>
      <c r="BL212" s="16" t="s">
        <v>1533</v>
      </c>
      <c r="BM212" s="224" t="s">
        <v>1703</v>
      </c>
    </row>
    <row r="213" spans="1:47" s="2" customFormat="1" ht="12">
      <c r="A213" s="38"/>
      <c r="B213" s="39"/>
      <c r="C213" s="40"/>
      <c r="D213" s="226" t="s">
        <v>159</v>
      </c>
      <c r="E213" s="40"/>
      <c r="F213" s="227" t="s">
        <v>1704</v>
      </c>
      <c r="G213" s="40"/>
      <c r="H213" s="40"/>
      <c r="I213" s="228"/>
      <c r="J213" s="40"/>
      <c r="K213" s="40"/>
      <c r="L213" s="44"/>
      <c r="M213" s="229"/>
      <c r="N213" s="230"/>
      <c r="O213" s="85"/>
      <c r="P213" s="85"/>
      <c r="Q213" s="85"/>
      <c r="R213" s="85"/>
      <c r="S213" s="85"/>
      <c r="T213" s="86"/>
      <c r="U213" s="38"/>
      <c r="V213" s="38"/>
      <c r="W213" s="38"/>
      <c r="X213" s="38"/>
      <c r="Y213" s="38"/>
      <c r="Z213" s="38"/>
      <c r="AA213" s="38"/>
      <c r="AB213" s="38"/>
      <c r="AC213" s="38"/>
      <c r="AD213" s="38"/>
      <c r="AE213" s="38"/>
      <c r="AT213" s="16" t="s">
        <v>159</v>
      </c>
      <c r="AU213" s="16" t="s">
        <v>87</v>
      </c>
    </row>
    <row r="214" spans="1:47" s="2" customFormat="1" ht="12">
      <c r="A214" s="38"/>
      <c r="B214" s="39"/>
      <c r="C214" s="40"/>
      <c r="D214" s="226" t="s">
        <v>161</v>
      </c>
      <c r="E214" s="40"/>
      <c r="F214" s="231" t="s">
        <v>1688</v>
      </c>
      <c r="G214" s="40"/>
      <c r="H214" s="40"/>
      <c r="I214" s="228"/>
      <c r="J214" s="40"/>
      <c r="K214" s="40"/>
      <c r="L214" s="44"/>
      <c r="M214" s="229"/>
      <c r="N214" s="230"/>
      <c r="O214" s="85"/>
      <c r="P214" s="85"/>
      <c r="Q214" s="85"/>
      <c r="R214" s="85"/>
      <c r="S214" s="85"/>
      <c r="T214" s="86"/>
      <c r="U214" s="38"/>
      <c r="V214" s="38"/>
      <c r="W214" s="38"/>
      <c r="X214" s="38"/>
      <c r="Y214" s="38"/>
      <c r="Z214" s="38"/>
      <c r="AA214" s="38"/>
      <c r="AB214" s="38"/>
      <c r="AC214" s="38"/>
      <c r="AD214" s="38"/>
      <c r="AE214" s="38"/>
      <c r="AT214" s="16" t="s">
        <v>161</v>
      </c>
      <c r="AU214" s="16" t="s">
        <v>87</v>
      </c>
    </row>
    <row r="215" spans="1:65" s="2" customFormat="1" ht="33" customHeight="1">
      <c r="A215" s="38"/>
      <c r="B215" s="39"/>
      <c r="C215" s="213" t="s">
        <v>404</v>
      </c>
      <c r="D215" s="213" t="s">
        <v>152</v>
      </c>
      <c r="E215" s="214" t="s">
        <v>1705</v>
      </c>
      <c r="F215" s="215" t="s">
        <v>1706</v>
      </c>
      <c r="G215" s="216" t="s">
        <v>670</v>
      </c>
      <c r="H215" s="217">
        <v>5</v>
      </c>
      <c r="I215" s="218"/>
      <c r="J215" s="219">
        <f>ROUND(I215*H215,2)</f>
        <v>0</v>
      </c>
      <c r="K215" s="215" t="s">
        <v>156</v>
      </c>
      <c r="L215" s="44"/>
      <c r="M215" s="220" t="s">
        <v>39</v>
      </c>
      <c r="N215" s="221" t="s">
        <v>53</v>
      </c>
      <c r="O215" s="85"/>
      <c r="P215" s="222">
        <f>O215*H215</f>
        <v>0</v>
      </c>
      <c r="Q215" s="222">
        <v>0</v>
      </c>
      <c r="R215" s="222">
        <f>Q215*H215</f>
        <v>0</v>
      </c>
      <c r="S215" s="222">
        <v>0</v>
      </c>
      <c r="T215" s="223">
        <f>S215*H215</f>
        <v>0</v>
      </c>
      <c r="U215" s="38"/>
      <c r="V215" s="38"/>
      <c r="W215" s="38"/>
      <c r="X215" s="38"/>
      <c r="Y215" s="38"/>
      <c r="Z215" s="38"/>
      <c r="AA215" s="38"/>
      <c r="AB215" s="38"/>
      <c r="AC215" s="38"/>
      <c r="AD215" s="38"/>
      <c r="AE215" s="38"/>
      <c r="AR215" s="224" t="s">
        <v>1533</v>
      </c>
      <c r="AT215" s="224" t="s">
        <v>152</v>
      </c>
      <c r="AU215" s="224" t="s">
        <v>87</v>
      </c>
      <c r="AY215" s="16" t="s">
        <v>149</v>
      </c>
      <c r="BE215" s="225">
        <f>IF(N215="základní",J215,0)</f>
        <v>0</v>
      </c>
      <c r="BF215" s="225">
        <f>IF(N215="snížená",J215,0)</f>
        <v>0</v>
      </c>
      <c r="BG215" s="225">
        <f>IF(N215="zákl. přenesená",J215,0)</f>
        <v>0</v>
      </c>
      <c r="BH215" s="225">
        <f>IF(N215="sníž. přenesená",J215,0)</f>
        <v>0</v>
      </c>
      <c r="BI215" s="225">
        <f>IF(N215="nulová",J215,0)</f>
        <v>0</v>
      </c>
      <c r="BJ215" s="16" t="s">
        <v>157</v>
      </c>
      <c r="BK215" s="225">
        <f>ROUND(I215*H215,2)</f>
        <v>0</v>
      </c>
      <c r="BL215" s="16" t="s">
        <v>1533</v>
      </c>
      <c r="BM215" s="224" t="s">
        <v>1707</v>
      </c>
    </row>
    <row r="216" spans="1:47" s="2" customFormat="1" ht="12">
      <c r="A216" s="38"/>
      <c r="B216" s="39"/>
      <c r="C216" s="40"/>
      <c r="D216" s="226" t="s">
        <v>159</v>
      </c>
      <c r="E216" s="40"/>
      <c r="F216" s="227" t="s">
        <v>1708</v>
      </c>
      <c r="G216" s="40"/>
      <c r="H216" s="40"/>
      <c r="I216" s="228"/>
      <c r="J216" s="40"/>
      <c r="K216" s="40"/>
      <c r="L216" s="44"/>
      <c r="M216" s="229"/>
      <c r="N216" s="230"/>
      <c r="O216" s="85"/>
      <c r="P216" s="85"/>
      <c r="Q216" s="85"/>
      <c r="R216" s="85"/>
      <c r="S216" s="85"/>
      <c r="T216" s="86"/>
      <c r="U216" s="38"/>
      <c r="V216" s="38"/>
      <c r="W216" s="38"/>
      <c r="X216" s="38"/>
      <c r="Y216" s="38"/>
      <c r="Z216" s="38"/>
      <c r="AA216" s="38"/>
      <c r="AB216" s="38"/>
      <c r="AC216" s="38"/>
      <c r="AD216" s="38"/>
      <c r="AE216" s="38"/>
      <c r="AT216" s="16" t="s">
        <v>159</v>
      </c>
      <c r="AU216" s="16" t="s">
        <v>87</v>
      </c>
    </row>
    <row r="217" spans="1:47" s="2" customFormat="1" ht="12">
      <c r="A217" s="38"/>
      <c r="B217" s="39"/>
      <c r="C217" s="40"/>
      <c r="D217" s="226" t="s">
        <v>161</v>
      </c>
      <c r="E217" s="40"/>
      <c r="F217" s="231" t="s">
        <v>1688</v>
      </c>
      <c r="G217" s="40"/>
      <c r="H217" s="40"/>
      <c r="I217" s="228"/>
      <c r="J217" s="40"/>
      <c r="K217" s="40"/>
      <c r="L217" s="44"/>
      <c r="M217" s="229"/>
      <c r="N217" s="230"/>
      <c r="O217" s="85"/>
      <c r="P217" s="85"/>
      <c r="Q217" s="85"/>
      <c r="R217" s="85"/>
      <c r="S217" s="85"/>
      <c r="T217" s="86"/>
      <c r="U217" s="38"/>
      <c r="V217" s="38"/>
      <c r="W217" s="38"/>
      <c r="X217" s="38"/>
      <c r="Y217" s="38"/>
      <c r="Z217" s="38"/>
      <c r="AA217" s="38"/>
      <c r="AB217" s="38"/>
      <c r="AC217" s="38"/>
      <c r="AD217" s="38"/>
      <c r="AE217" s="38"/>
      <c r="AT217" s="16" t="s">
        <v>161</v>
      </c>
      <c r="AU217" s="16" t="s">
        <v>87</v>
      </c>
    </row>
    <row r="218" spans="1:65" s="2" customFormat="1" ht="24.15" customHeight="1">
      <c r="A218" s="38"/>
      <c r="B218" s="39"/>
      <c r="C218" s="213" t="s">
        <v>411</v>
      </c>
      <c r="D218" s="213" t="s">
        <v>152</v>
      </c>
      <c r="E218" s="214" t="s">
        <v>1709</v>
      </c>
      <c r="F218" s="215" t="s">
        <v>1710</v>
      </c>
      <c r="G218" s="216" t="s">
        <v>670</v>
      </c>
      <c r="H218" s="217">
        <v>1</v>
      </c>
      <c r="I218" s="218"/>
      <c r="J218" s="219">
        <f>ROUND(I218*H218,2)</f>
        <v>0</v>
      </c>
      <c r="K218" s="215" t="s">
        <v>156</v>
      </c>
      <c r="L218" s="44"/>
      <c r="M218" s="220" t="s">
        <v>39</v>
      </c>
      <c r="N218" s="221" t="s">
        <v>53</v>
      </c>
      <c r="O218" s="85"/>
      <c r="P218" s="222">
        <f>O218*H218</f>
        <v>0</v>
      </c>
      <c r="Q218" s="222">
        <v>0</v>
      </c>
      <c r="R218" s="222">
        <f>Q218*H218</f>
        <v>0</v>
      </c>
      <c r="S218" s="222">
        <v>0</v>
      </c>
      <c r="T218" s="223">
        <f>S218*H218</f>
        <v>0</v>
      </c>
      <c r="U218" s="38"/>
      <c r="V218" s="38"/>
      <c r="W218" s="38"/>
      <c r="X218" s="38"/>
      <c r="Y218" s="38"/>
      <c r="Z218" s="38"/>
      <c r="AA218" s="38"/>
      <c r="AB218" s="38"/>
      <c r="AC218" s="38"/>
      <c r="AD218" s="38"/>
      <c r="AE218" s="38"/>
      <c r="AR218" s="224" t="s">
        <v>1533</v>
      </c>
      <c r="AT218" s="224" t="s">
        <v>152</v>
      </c>
      <c r="AU218" s="224" t="s">
        <v>87</v>
      </c>
      <c r="AY218" s="16" t="s">
        <v>149</v>
      </c>
      <c r="BE218" s="225">
        <f>IF(N218="základní",J218,0)</f>
        <v>0</v>
      </c>
      <c r="BF218" s="225">
        <f>IF(N218="snížená",J218,0)</f>
        <v>0</v>
      </c>
      <c r="BG218" s="225">
        <f>IF(N218="zákl. přenesená",J218,0)</f>
        <v>0</v>
      </c>
      <c r="BH218" s="225">
        <f>IF(N218="sníž. přenesená",J218,0)</f>
        <v>0</v>
      </c>
      <c r="BI218" s="225">
        <f>IF(N218="nulová",J218,0)</f>
        <v>0</v>
      </c>
      <c r="BJ218" s="16" t="s">
        <v>157</v>
      </c>
      <c r="BK218" s="225">
        <f>ROUND(I218*H218,2)</f>
        <v>0</v>
      </c>
      <c r="BL218" s="16" t="s">
        <v>1533</v>
      </c>
      <c r="BM218" s="224" t="s">
        <v>1711</v>
      </c>
    </row>
    <row r="219" spans="1:47" s="2" customFormat="1" ht="12">
      <c r="A219" s="38"/>
      <c r="B219" s="39"/>
      <c r="C219" s="40"/>
      <c r="D219" s="226" t="s">
        <v>159</v>
      </c>
      <c r="E219" s="40"/>
      <c r="F219" s="227" t="s">
        <v>1712</v>
      </c>
      <c r="G219" s="40"/>
      <c r="H219" s="40"/>
      <c r="I219" s="228"/>
      <c r="J219" s="40"/>
      <c r="K219" s="40"/>
      <c r="L219" s="44"/>
      <c r="M219" s="229"/>
      <c r="N219" s="230"/>
      <c r="O219" s="85"/>
      <c r="P219" s="85"/>
      <c r="Q219" s="85"/>
      <c r="R219" s="85"/>
      <c r="S219" s="85"/>
      <c r="T219" s="86"/>
      <c r="U219" s="38"/>
      <c r="V219" s="38"/>
      <c r="W219" s="38"/>
      <c r="X219" s="38"/>
      <c r="Y219" s="38"/>
      <c r="Z219" s="38"/>
      <c r="AA219" s="38"/>
      <c r="AB219" s="38"/>
      <c r="AC219" s="38"/>
      <c r="AD219" s="38"/>
      <c r="AE219" s="38"/>
      <c r="AT219" s="16" t="s">
        <v>159</v>
      </c>
      <c r="AU219" s="16" t="s">
        <v>87</v>
      </c>
    </row>
    <row r="220" spans="1:47" s="2" customFormat="1" ht="12">
      <c r="A220" s="38"/>
      <c r="B220" s="39"/>
      <c r="C220" s="40"/>
      <c r="D220" s="226" t="s">
        <v>161</v>
      </c>
      <c r="E220" s="40"/>
      <c r="F220" s="231" t="s">
        <v>1688</v>
      </c>
      <c r="G220" s="40"/>
      <c r="H220" s="40"/>
      <c r="I220" s="228"/>
      <c r="J220" s="40"/>
      <c r="K220" s="40"/>
      <c r="L220" s="44"/>
      <c r="M220" s="229"/>
      <c r="N220" s="230"/>
      <c r="O220" s="85"/>
      <c r="P220" s="85"/>
      <c r="Q220" s="85"/>
      <c r="R220" s="85"/>
      <c r="S220" s="85"/>
      <c r="T220" s="86"/>
      <c r="U220" s="38"/>
      <c r="V220" s="38"/>
      <c r="W220" s="38"/>
      <c r="X220" s="38"/>
      <c r="Y220" s="38"/>
      <c r="Z220" s="38"/>
      <c r="AA220" s="38"/>
      <c r="AB220" s="38"/>
      <c r="AC220" s="38"/>
      <c r="AD220" s="38"/>
      <c r="AE220" s="38"/>
      <c r="AT220" s="16" t="s">
        <v>161</v>
      </c>
      <c r="AU220" s="16" t="s">
        <v>87</v>
      </c>
    </row>
    <row r="221" spans="1:65" s="2" customFormat="1" ht="24.15" customHeight="1">
      <c r="A221" s="38"/>
      <c r="B221" s="39"/>
      <c r="C221" s="213" t="s">
        <v>417</v>
      </c>
      <c r="D221" s="213" t="s">
        <v>152</v>
      </c>
      <c r="E221" s="214" t="s">
        <v>1713</v>
      </c>
      <c r="F221" s="215" t="s">
        <v>1714</v>
      </c>
      <c r="G221" s="216" t="s">
        <v>670</v>
      </c>
      <c r="H221" s="217">
        <v>1</v>
      </c>
      <c r="I221" s="218"/>
      <c r="J221" s="219">
        <f>ROUND(I221*H221,2)</f>
        <v>0</v>
      </c>
      <c r="K221" s="215" t="s">
        <v>156</v>
      </c>
      <c r="L221" s="44"/>
      <c r="M221" s="220" t="s">
        <v>39</v>
      </c>
      <c r="N221" s="221" t="s">
        <v>53</v>
      </c>
      <c r="O221" s="85"/>
      <c r="P221" s="222">
        <f>O221*H221</f>
        <v>0</v>
      </c>
      <c r="Q221" s="222">
        <v>0</v>
      </c>
      <c r="R221" s="222">
        <f>Q221*H221</f>
        <v>0</v>
      </c>
      <c r="S221" s="222">
        <v>0</v>
      </c>
      <c r="T221" s="223">
        <f>S221*H221</f>
        <v>0</v>
      </c>
      <c r="U221" s="38"/>
      <c r="V221" s="38"/>
      <c r="W221" s="38"/>
      <c r="X221" s="38"/>
      <c r="Y221" s="38"/>
      <c r="Z221" s="38"/>
      <c r="AA221" s="38"/>
      <c r="AB221" s="38"/>
      <c r="AC221" s="38"/>
      <c r="AD221" s="38"/>
      <c r="AE221" s="38"/>
      <c r="AR221" s="224" t="s">
        <v>1533</v>
      </c>
      <c r="AT221" s="224" t="s">
        <v>152</v>
      </c>
      <c r="AU221" s="224" t="s">
        <v>87</v>
      </c>
      <c r="AY221" s="16" t="s">
        <v>149</v>
      </c>
      <c r="BE221" s="225">
        <f>IF(N221="základní",J221,0)</f>
        <v>0</v>
      </c>
      <c r="BF221" s="225">
        <f>IF(N221="snížená",J221,0)</f>
        <v>0</v>
      </c>
      <c r="BG221" s="225">
        <f>IF(N221="zákl. přenesená",J221,0)</f>
        <v>0</v>
      </c>
      <c r="BH221" s="225">
        <f>IF(N221="sníž. přenesená",J221,0)</f>
        <v>0</v>
      </c>
      <c r="BI221" s="225">
        <f>IF(N221="nulová",J221,0)</f>
        <v>0</v>
      </c>
      <c r="BJ221" s="16" t="s">
        <v>157</v>
      </c>
      <c r="BK221" s="225">
        <f>ROUND(I221*H221,2)</f>
        <v>0</v>
      </c>
      <c r="BL221" s="16" t="s">
        <v>1533</v>
      </c>
      <c r="BM221" s="224" t="s">
        <v>1715</v>
      </c>
    </row>
    <row r="222" spans="1:47" s="2" customFormat="1" ht="12">
      <c r="A222" s="38"/>
      <c r="B222" s="39"/>
      <c r="C222" s="40"/>
      <c r="D222" s="226" t="s">
        <v>159</v>
      </c>
      <c r="E222" s="40"/>
      <c r="F222" s="227" t="s">
        <v>1716</v>
      </c>
      <c r="G222" s="40"/>
      <c r="H222" s="40"/>
      <c r="I222" s="228"/>
      <c r="J222" s="40"/>
      <c r="K222" s="40"/>
      <c r="L222" s="44"/>
      <c r="M222" s="229"/>
      <c r="N222" s="230"/>
      <c r="O222" s="85"/>
      <c r="P222" s="85"/>
      <c r="Q222" s="85"/>
      <c r="R222" s="85"/>
      <c r="S222" s="85"/>
      <c r="T222" s="86"/>
      <c r="U222" s="38"/>
      <c r="V222" s="38"/>
      <c r="W222" s="38"/>
      <c r="X222" s="38"/>
      <c r="Y222" s="38"/>
      <c r="Z222" s="38"/>
      <c r="AA222" s="38"/>
      <c r="AB222" s="38"/>
      <c r="AC222" s="38"/>
      <c r="AD222" s="38"/>
      <c r="AE222" s="38"/>
      <c r="AT222" s="16" t="s">
        <v>159</v>
      </c>
      <c r="AU222" s="16" t="s">
        <v>87</v>
      </c>
    </row>
    <row r="223" spans="1:47" s="2" customFormat="1" ht="12">
      <c r="A223" s="38"/>
      <c r="B223" s="39"/>
      <c r="C223" s="40"/>
      <c r="D223" s="226" t="s">
        <v>161</v>
      </c>
      <c r="E223" s="40"/>
      <c r="F223" s="231" t="s">
        <v>1688</v>
      </c>
      <c r="G223" s="40"/>
      <c r="H223" s="40"/>
      <c r="I223" s="228"/>
      <c r="J223" s="40"/>
      <c r="K223" s="40"/>
      <c r="L223" s="44"/>
      <c r="M223" s="229"/>
      <c r="N223" s="230"/>
      <c r="O223" s="85"/>
      <c r="P223" s="85"/>
      <c r="Q223" s="85"/>
      <c r="R223" s="85"/>
      <c r="S223" s="85"/>
      <c r="T223" s="86"/>
      <c r="U223" s="38"/>
      <c r="V223" s="38"/>
      <c r="W223" s="38"/>
      <c r="X223" s="38"/>
      <c r="Y223" s="38"/>
      <c r="Z223" s="38"/>
      <c r="AA223" s="38"/>
      <c r="AB223" s="38"/>
      <c r="AC223" s="38"/>
      <c r="AD223" s="38"/>
      <c r="AE223" s="38"/>
      <c r="AT223" s="16" t="s">
        <v>161</v>
      </c>
      <c r="AU223" s="16" t="s">
        <v>87</v>
      </c>
    </row>
    <row r="224" spans="1:65" s="2" customFormat="1" ht="24.15" customHeight="1">
      <c r="A224" s="38"/>
      <c r="B224" s="39"/>
      <c r="C224" s="213" t="s">
        <v>422</v>
      </c>
      <c r="D224" s="213" t="s">
        <v>152</v>
      </c>
      <c r="E224" s="214" t="s">
        <v>1717</v>
      </c>
      <c r="F224" s="215" t="s">
        <v>1718</v>
      </c>
      <c r="G224" s="216" t="s">
        <v>670</v>
      </c>
      <c r="H224" s="217">
        <v>1</v>
      </c>
      <c r="I224" s="218"/>
      <c r="J224" s="219">
        <f>ROUND(I224*H224,2)</f>
        <v>0</v>
      </c>
      <c r="K224" s="215" t="s">
        <v>156</v>
      </c>
      <c r="L224" s="44"/>
      <c r="M224" s="220" t="s">
        <v>39</v>
      </c>
      <c r="N224" s="221" t="s">
        <v>53</v>
      </c>
      <c r="O224" s="85"/>
      <c r="P224" s="222">
        <f>O224*H224</f>
        <v>0</v>
      </c>
      <c r="Q224" s="222">
        <v>0</v>
      </c>
      <c r="R224" s="222">
        <f>Q224*H224</f>
        <v>0</v>
      </c>
      <c r="S224" s="222">
        <v>0</v>
      </c>
      <c r="T224" s="223">
        <f>S224*H224</f>
        <v>0</v>
      </c>
      <c r="U224" s="38"/>
      <c r="V224" s="38"/>
      <c r="W224" s="38"/>
      <c r="X224" s="38"/>
      <c r="Y224" s="38"/>
      <c r="Z224" s="38"/>
      <c r="AA224" s="38"/>
      <c r="AB224" s="38"/>
      <c r="AC224" s="38"/>
      <c r="AD224" s="38"/>
      <c r="AE224" s="38"/>
      <c r="AR224" s="224" t="s">
        <v>1533</v>
      </c>
      <c r="AT224" s="224" t="s">
        <v>152</v>
      </c>
      <c r="AU224" s="224" t="s">
        <v>87</v>
      </c>
      <c r="AY224" s="16" t="s">
        <v>149</v>
      </c>
      <c r="BE224" s="225">
        <f>IF(N224="základní",J224,0)</f>
        <v>0</v>
      </c>
      <c r="BF224" s="225">
        <f>IF(N224="snížená",J224,0)</f>
        <v>0</v>
      </c>
      <c r="BG224" s="225">
        <f>IF(N224="zákl. přenesená",J224,0)</f>
        <v>0</v>
      </c>
      <c r="BH224" s="225">
        <f>IF(N224="sníž. přenesená",J224,0)</f>
        <v>0</v>
      </c>
      <c r="BI224" s="225">
        <f>IF(N224="nulová",J224,0)</f>
        <v>0</v>
      </c>
      <c r="BJ224" s="16" t="s">
        <v>157</v>
      </c>
      <c r="BK224" s="225">
        <f>ROUND(I224*H224,2)</f>
        <v>0</v>
      </c>
      <c r="BL224" s="16" t="s">
        <v>1533</v>
      </c>
      <c r="BM224" s="224" t="s">
        <v>1719</v>
      </c>
    </row>
    <row r="225" spans="1:47" s="2" customFormat="1" ht="12">
      <c r="A225" s="38"/>
      <c r="B225" s="39"/>
      <c r="C225" s="40"/>
      <c r="D225" s="226" t="s">
        <v>159</v>
      </c>
      <c r="E225" s="40"/>
      <c r="F225" s="227" t="s">
        <v>1720</v>
      </c>
      <c r="G225" s="40"/>
      <c r="H225" s="40"/>
      <c r="I225" s="228"/>
      <c r="J225" s="40"/>
      <c r="K225" s="40"/>
      <c r="L225" s="44"/>
      <c r="M225" s="229"/>
      <c r="N225" s="230"/>
      <c r="O225" s="85"/>
      <c r="P225" s="85"/>
      <c r="Q225" s="85"/>
      <c r="R225" s="85"/>
      <c r="S225" s="85"/>
      <c r="T225" s="86"/>
      <c r="U225" s="38"/>
      <c r="V225" s="38"/>
      <c r="W225" s="38"/>
      <c r="X225" s="38"/>
      <c r="Y225" s="38"/>
      <c r="Z225" s="38"/>
      <c r="AA225" s="38"/>
      <c r="AB225" s="38"/>
      <c r="AC225" s="38"/>
      <c r="AD225" s="38"/>
      <c r="AE225" s="38"/>
      <c r="AT225" s="16" t="s">
        <v>159</v>
      </c>
      <c r="AU225" s="16" t="s">
        <v>87</v>
      </c>
    </row>
    <row r="226" spans="1:47" s="2" customFormat="1" ht="12">
      <c r="A226" s="38"/>
      <c r="B226" s="39"/>
      <c r="C226" s="40"/>
      <c r="D226" s="226" t="s">
        <v>161</v>
      </c>
      <c r="E226" s="40"/>
      <c r="F226" s="231" t="s">
        <v>1688</v>
      </c>
      <c r="G226" s="40"/>
      <c r="H226" s="40"/>
      <c r="I226" s="228"/>
      <c r="J226" s="40"/>
      <c r="K226" s="40"/>
      <c r="L226" s="44"/>
      <c r="M226" s="229"/>
      <c r="N226" s="230"/>
      <c r="O226" s="85"/>
      <c r="P226" s="85"/>
      <c r="Q226" s="85"/>
      <c r="R226" s="85"/>
      <c r="S226" s="85"/>
      <c r="T226" s="86"/>
      <c r="U226" s="38"/>
      <c r="V226" s="38"/>
      <c r="W226" s="38"/>
      <c r="X226" s="38"/>
      <c r="Y226" s="38"/>
      <c r="Z226" s="38"/>
      <c r="AA226" s="38"/>
      <c r="AB226" s="38"/>
      <c r="AC226" s="38"/>
      <c r="AD226" s="38"/>
      <c r="AE226" s="38"/>
      <c r="AT226" s="16" t="s">
        <v>161</v>
      </c>
      <c r="AU226" s="16" t="s">
        <v>87</v>
      </c>
    </row>
    <row r="227" spans="1:65" s="2" customFormat="1" ht="33" customHeight="1">
      <c r="A227" s="38"/>
      <c r="B227" s="39"/>
      <c r="C227" s="213" t="s">
        <v>427</v>
      </c>
      <c r="D227" s="213" t="s">
        <v>152</v>
      </c>
      <c r="E227" s="214" t="s">
        <v>1721</v>
      </c>
      <c r="F227" s="215" t="s">
        <v>1722</v>
      </c>
      <c r="G227" s="216" t="s">
        <v>670</v>
      </c>
      <c r="H227" s="217">
        <v>1</v>
      </c>
      <c r="I227" s="218"/>
      <c r="J227" s="219">
        <f>ROUND(I227*H227,2)</f>
        <v>0</v>
      </c>
      <c r="K227" s="215" t="s">
        <v>156</v>
      </c>
      <c r="L227" s="44"/>
      <c r="M227" s="220" t="s">
        <v>39</v>
      </c>
      <c r="N227" s="221" t="s">
        <v>53</v>
      </c>
      <c r="O227" s="85"/>
      <c r="P227" s="222">
        <f>O227*H227</f>
        <v>0</v>
      </c>
      <c r="Q227" s="222">
        <v>0</v>
      </c>
      <c r="R227" s="222">
        <f>Q227*H227</f>
        <v>0</v>
      </c>
      <c r="S227" s="222">
        <v>0</v>
      </c>
      <c r="T227" s="223">
        <f>S227*H227</f>
        <v>0</v>
      </c>
      <c r="U227" s="38"/>
      <c r="V227" s="38"/>
      <c r="W227" s="38"/>
      <c r="X227" s="38"/>
      <c r="Y227" s="38"/>
      <c r="Z227" s="38"/>
      <c r="AA227" s="38"/>
      <c r="AB227" s="38"/>
      <c r="AC227" s="38"/>
      <c r="AD227" s="38"/>
      <c r="AE227" s="38"/>
      <c r="AR227" s="224" t="s">
        <v>1533</v>
      </c>
      <c r="AT227" s="224" t="s">
        <v>152</v>
      </c>
      <c r="AU227" s="224" t="s">
        <v>87</v>
      </c>
      <c r="AY227" s="16" t="s">
        <v>149</v>
      </c>
      <c r="BE227" s="225">
        <f>IF(N227="základní",J227,0)</f>
        <v>0</v>
      </c>
      <c r="BF227" s="225">
        <f>IF(N227="snížená",J227,0)</f>
        <v>0</v>
      </c>
      <c r="BG227" s="225">
        <f>IF(N227="zákl. přenesená",J227,0)</f>
        <v>0</v>
      </c>
      <c r="BH227" s="225">
        <f>IF(N227="sníž. přenesená",J227,0)</f>
        <v>0</v>
      </c>
      <c r="BI227" s="225">
        <f>IF(N227="nulová",J227,0)</f>
        <v>0</v>
      </c>
      <c r="BJ227" s="16" t="s">
        <v>157</v>
      </c>
      <c r="BK227" s="225">
        <f>ROUND(I227*H227,2)</f>
        <v>0</v>
      </c>
      <c r="BL227" s="16" t="s">
        <v>1533</v>
      </c>
      <c r="BM227" s="224" t="s">
        <v>1723</v>
      </c>
    </row>
    <row r="228" spans="1:47" s="2" customFormat="1" ht="12">
      <c r="A228" s="38"/>
      <c r="B228" s="39"/>
      <c r="C228" s="40"/>
      <c r="D228" s="226" t="s">
        <v>159</v>
      </c>
      <c r="E228" s="40"/>
      <c r="F228" s="227" t="s">
        <v>1724</v>
      </c>
      <c r="G228" s="40"/>
      <c r="H228" s="40"/>
      <c r="I228" s="228"/>
      <c r="J228" s="40"/>
      <c r="K228" s="40"/>
      <c r="L228" s="44"/>
      <c r="M228" s="229"/>
      <c r="N228" s="230"/>
      <c r="O228" s="85"/>
      <c r="P228" s="85"/>
      <c r="Q228" s="85"/>
      <c r="R228" s="85"/>
      <c r="S228" s="85"/>
      <c r="T228" s="86"/>
      <c r="U228" s="38"/>
      <c r="V228" s="38"/>
      <c r="W228" s="38"/>
      <c r="X228" s="38"/>
      <c r="Y228" s="38"/>
      <c r="Z228" s="38"/>
      <c r="AA228" s="38"/>
      <c r="AB228" s="38"/>
      <c r="AC228" s="38"/>
      <c r="AD228" s="38"/>
      <c r="AE228" s="38"/>
      <c r="AT228" s="16" t="s">
        <v>159</v>
      </c>
      <c r="AU228" s="16" t="s">
        <v>87</v>
      </c>
    </row>
    <row r="229" spans="1:47" s="2" customFormat="1" ht="12">
      <c r="A229" s="38"/>
      <c r="B229" s="39"/>
      <c r="C229" s="40"/>
      <c r="D229" s="226" t="s">
        <v>161</v>
      </c>
      <c r="E229" s="40"/>
      <c r="F229" s="231" t="s">
        <v>1688</v>
      </c>
      <c r="G229" s="40"/>
      <c r="H229" s="40"/>
      <c r="I229" s="228"/>
      <c r="J229" s="40"/>
      <c r="K229" s="40"/>
      <c r="L229" s="44"/>
      <c r="M229" s="229"/>
      <c r="N229" s="230"/>
      <c r="O229" s="85"/>
      <c r="P229" s="85"/>
      <c r="Q229" s="85"/>
      <c r="R229" s="85"/>
      <c r="S229" s="85"/>
      <c r="T229" s="86"/>
      <c r="U229" s="38"/>
      <c r="V229" s="38"/>
      <c r="W229" s="38"/>
      <c r="X229" s="38"/>
      <c r="Y229" s="38"/>
      <c r="Z229" s="38"/>
      <c r="AA229" s="38"/>
      <c r="AB229" s="38"/>
      <c r="AC229" s="38"/>
      <c r="AD229" s="38"/>
      <c r="AE229" s="38"/>
      <c r="AT229" s="16" t="s">
        <v>161</v>
      </c>
      <c r="AU229" s="16" t="s">
        <v>87</v>
      </c>
    </row>
    <row r="230" spans="1:63" s="12" customFormat="1" ht="25.9" customHeight="1">
      <c r="A230" s="12"/>
      <c r="B230" s="197"/>
      <c r="C230" s="198"/>
      <c r="D230" s="199" t="s">
        <v>79</v>
      </c>
      <c r="E230" s="200" t="s">
        <v>117</v>
      </c>
      <c r="F230" s="200" t="s">
        <v>114</v>
      </c>
      <c r="G230" s="198"/>
      <c r="H230" s="198"/>
      <c r="I230" s="201"/>
      <c r="J230" s="202">
        <f>BK230</f>
        <v>0</v>
      </c>
      <c r="K230" s="198"/>
      <c r="L230" s="203"/>
      <c r="M230" s="269"/>
      <c r="N230" s="270"/>
      <c r="O230" s="270"/>
      <c r="P230" s="271">
        <v>0</v>
      </c>
      <c r="Q230" s="270"/>
      <c r="R230" s="271">
        <v>0</v>
      </c>
      <c r="S230" s="270"/>
      <c r="T230" s="272">
        <v>0</v>
      </c>
      <c r="U230" s="12"/>
      <c r="V230" s="12"/>
      <c r="W230" s="12"/>
      <c r="X230" s="12"/>
      <c r="Y230" s="12"/>
      <c r="Z230" s="12"/>
      <c r="AA230" s="12"/>
      <c r="AB230" s="12"/>
      <c r="AC230" s="12"/>
      <c r="AD230" s="12"/>
      <c r="AE230" s="12"/>
      <c r="AR230" s="208" t="s">
        <v>150</v>
      </c>
      <c r="AT230" s="209" t="s">
        <v>79</v>
      </c>
      <c r="AU230" s="209" t="s">
        <v>80</v>
      </c>
      <c r="AY230" s="208" t="s">
        <v>149</v>
      </c>
      <c r="BK230" s="210">
        <v>0</v>
      </c>
    </row>
    <row r="231" spans="1:31" s="2" customFormat="1" ht="6.95" customHeight="1">
      <c r="A231" s="38"/>
      <c r="B231" s="60"/>
      <c r="C231" s="61"/>
      <c r="D231" s="61"/>
      <c r="E231" s="61"/>
      <c r="F231" s="61"/>
      <c r="G231" s="61"/>
      <c r="H231" s="61"/>
      <c r="I231" s="61"/>
      <c r="J231" s="61"/>
      <c r="K231" s="61"/>
      <c r="L231" s="44"/>
      <c r="M231" s="38"/>
      <c r="O231" s="38"/>
      <c r="P231" s="38"/>
      <c r="Q231" s="38"/>
      <c r="R231" s="38"/>
      <c r="S231" s="38"/>
      <c r="T231" s="38"/>
      <c r="U231" s="38"/>
      <c r="V231" s="38"/>
      <c r="W231" s="38"/>
      <c r="X231" s="38"/>
      <c r="Y231" s="38"/>
      <c r="Z231" s="38"/>
      <c r="AA231" s="38"/>
      <c r="AB231" s="38"/>
      <c r="AC231" s="38"/>
      <c r="AD231" s="38"/>
      <c r="AE231" s="38"/>
    </row>
  </sheetData>
  <sheetProtection password="CDD6" sheet="1" objects="1" scenarios="1" formatColumns="0" formatRows="0" autoFilter="0"/>
  <autoFilter ref="C86:K23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94</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126</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ROUND((SUM(BE87:BE107)),2)</f>
        <v>0</v>
      </c>
      <c r="G35" s="38"/>
      <c r="H35" s="38"/>
      <c r="I35" s="158">
        <v>0.21</v>
      </c>
      <c r="J35" s="157">
        <f>ROUND(((SUM(BE87:BE107))*I35),2)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ROUND((SUM(BF87:BF107)),2)</f>
        <v>0</v>
      </c>
      <c r="G36" s="38"/>
      <c r="H36" s="38"/>
      <c r="I36" s="158">
        <v>0.15</v>
      </c>
      <c r="J36" s="157">
        <f>ROUND(((SUM(BF87:BF107))*I36),2)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ROUND((SUM(BG87:BG107)),2)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ROUND((SUM(BH87:BH107)),2)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ROUND((SUM(BI87:BI107)),2)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Č11 - Opravy LIS a A-LIS</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132</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hidden="1">
      <c r="A65" s="10"/>
      <c r="B65" s="181"/>
      <c r="C65" s="126"/>
      <c r="D65" s="182" t="s">
        <v>133</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124</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Č11 - Opravy LIS a A-LIS</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f>
        <v>0</v>
      </c>
      <c r="Q87" s="97"/>
      <c r="R87" s="194">
        <f>R88</f>
        <v>0</v>
      </c>
      <c r="S87" s="97"/>
      <c r="T87" s="195">
        <f>T88</f>
        <v>0</v>
      </c>
      <c r="U87" s="38"/>
      <c r="V87" s="38"/>
      <c r="W87" s="38"/>
      <c r="X87" s="38"/>
      <c r="Y87" s="38"/>
      <c r="Z87" s="38"/>
      <c r="AA87" s="38"/>
      <c r="AB87" s="38"/>
      <c r="AC87" s="38"/>
      <c r="AD87" s="38"/>
      <c r="AE87" s="38"/>
      <c r="AT87" s="16" t="s">
        <v>79</v>
      </c>
      <c r="AU87" s="16" t="s">
        <v>131</v>
      </c>
      <c r="BK87" s="196">
        <f>BK88</f>
        <v>0</v>
      </c>
    </row>
    <row r="88" spans="1:63" s="12" customFormat="1" ht="25.9" customHeight="1">
      <c r="A88" s="12"/>
      <c r="B88" s="197"/>
      <c r="C88" s="198"/>
      <c r="D88" s="199" t="s">
        <v>79</v>
      </c>
      <c r="E88" s="200" t="s">
        <v>147</v>
      </c>
      <c r="F88" s="200" t="s">
        <v>148</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87</v>
      </c>
      <c r="AT88" s="209" t="s">
        <v>79</v>
      </c>
      <c r="AU88" s="209" t="s">
        <v>80</v>
      </c>
      <c r="AY88" s="208" t="s">
        <v>149</v>
      </c>
      <c r="BK88" s="210">
        <f>BK89</f>
        <v>0</v>
      </c>
    </row>
    <row r="89" spans="1:63" s="12" customFormat="1" ht="22.8" customHeight="1">
      <c r="A89" s="12"/>
      <c r="B89" s="197"/>
      <c r="C89" s="198"/>
      <c r="D89" s="199" t="s">
        <v>79</v>
      </c>
      <c r="E89" s="211" t="s">
        <v>150</v>
      </c>
      <c r="F89" s="211" t="s">
        <v>151</v>
      </c>
      <c r="G89" s="198"/>
      <c r="H89" s="198"/>
      <c r="I89" s="201"/>
      <c r="J89" s="212">
        <f>BK89</f>
        <v>0</v>
      </c>
      <c r="K89" s="198"/>
      <c r="L89" s="203"/>
      <c r="M89" s="204"/>
      <c r="N89" s="205"/>
      <c r="O89" s="205"/>
      <c r="P89" s="206">
        <f>SUM(P90:P107)</f>
        <v>0</v>
      </c>
      <c r="Q89" s="205"/>
      <c r="R89" s="206">
        <f>SUM(R90:R107)</f>
        <v>0</v>
      </c>
      <c r="S89" s="205"/>
      <c r="T89" s="207">
        <f>SUM(T90:T107)</f>
        <v>0</v>
      </c>
      <c r="U89" s="12"/>
      <c r="V89" s="12"/>
      <c r="W89" s="12"/>
      <c r="X89" s="12"/>
      <c r="Y89" s="12"/>
      <c r="Z89" s="12"/>
      <c r="AA89" s="12"/>
      <c r="AB89" s="12"/>
      <c r="AC89" s="12"/>
      <c r="AD89" s="12"/>
      <c r="AE89" s="12"/>
      <c r="AR89" s="208" t="s">
        <v>87</v>
      </c>
      <c r="AT89" s="209" t="s">
        <v>79</v>
      </c>
      <c r="AU89" s="209" t="s">
        <v>87</v>
      </c>
      <c r="AY89" s="208" t="s">
        <v>149</v>
      </c>
      <c r="BK89" s="210">
        <f>SUM(BK90:BK107)</f>
        <v>0</v>
      </c>
    </row>
    <row r="90" spans="1:65" s="2" customFormat="1" ht="16.5" customHeight="1">
      <c r="A90" s="38"/>
      <c r="B90" s="39"/>
      <c r="C90" s="213" t="s">
        <v>87</v>
      </c>
      <c r="D90" s="213" t="s">
        <v>152</v>
      </c>
      <c r="E90" s="214" t="s">
        <v>153</v>
      </c>
      <c r="F90" s="215" t="s">
        <v>154</v>
      </c>
      <c r="G90" s="216" t="s">
        <v>155</v>
      </c>
      <c r="H90" s="217">
        <v>1</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89</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158</v>
      </c>
    </row>
    <row r="91" spans="1:47" s="2" customFormat="1" ht="12">
      <c r="A91" s="38"/>
      <c r="B91" s="39"/>
      <c r="C91" s="40"/>
      <c r="D91" s="226" t="s">
        <v>159</v>
      </c>
      <c r="E91" s="40"/>
      <c r="F91" s="227" t="s">
        <v>160</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89</v>
      </c>
    </row>
    <row r="92" spans="1:47" s="2" customFormat="1" ht="12">
      <c r="A92" s="38"/>
      <c r="B92" s="39"/>
      <c r="C92" s="40"/>
      <c r="D92" s="226" t="s">
        <v>161</v>
      </c>
      <c r="E92" s="40"/>
      <c r="F92" s="231" t="s">
        <v>162</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89</v>
      </c>
    </row>
    <row r="93" spans="1:65" s="2" customFormat="1" ht="16.5" customHeight="1">
      <c r="A93" s="38"/>
      <c r="B93" s="39"/>
      <c r="C93" s="213" t="s">
        <v>89</v>
      </c>
      <c r="D93" s="213" t="s">
        <v>152</v>
      </c>
      <c r="E93" s="214" t="s">
        <v>163</v>
      </c>
      <c r="F93" s="215" t="s">
        <v>164</v>
      </c>
      <c r="G93" s="216" t="s">
        <v>155</v>
      </c>
      <c r="H93" s="217">
        <v>1</v>
      </c>
      <c r="I93" s="218"/>
      <c r="J93" s="219">
        <f>ROUND(I93*H93,2)</f>
        <v>0</v>
      </c>
      <c r="K93" s="215" t="s">
        <v>156</v>
      </c>
      <c r="L93" s="44"/>
      <c r="M93" s="220" t="s">
        <v>39</v>
      </c>
      <c r="N93" s="221" t="s">
        <v>53</v>
      </c>
      <c r="O93" s="85"/>
      <c r="P93" s="222">
        <f>O93*H93</f>
        <v>0</v>
      </c>
      <c r="Q93" s="222">
        <v>0</v>
      </c>
      <c r="R93" s="222">
        <f>Q93*H93</f>
        <v>0</v>
      </c>
      <c r="S93" s="222">
        <v>0</v>
      </c>
      <c r="T93" s="223">
        <f>S93*H93</f>
        <v>0</v>
      </c>
      <c r="U93" s="38"/>
      <c r="V93" s="38"/>
      <c r="W93" s="38"/>
      <c r="X93" s="38"/>
      <c r="Y93" s="38"/>
      <c r="Z93" s="38"/>
      <c r="AA93" s="38"/>
      <c r="AB93" s="38"/>
      <c r="AC93" s="38"/>
      <c r="AD93" s="38"/>
      <c r="AE93" s="38"/>
      <c r="AR93" s="224" t="s">
        <v>157</v>
      </c>
      <c r="AT93" s="224" t="s">
        <v>152</v>
      </c>
      <c r="AU93" s="224" t="s">
        <v>89</v>
      </c>
      <c r="AY93" s="16" t="s">
        <v>149</v>
      </c>
      <c r="BE93" s="225">
        <f>IF(N93="základní",J93,0)</f>
        <v>0</v>
      </c>
      <c r="BF93" s="225">
        <f>IF(N93="snížená",J93,0)</f>
        <v>0</v>
      </c>
      <c r="BG93" s="225">
        <f>IF(N93="zákl. přenesená",J93,0)</f>
        <v>0</v>
      </c>
      <c r="BH93" s="225">
        <f>IF(N93="sníž. přenesená",J93,0)</f>
        <v>0</v>
      </c>
      <c r="BI93" s="225">
        <f>IF(N93="nulová",J93,0)</f>
        <v>0</v>
      </c>
      <c r="BJ93" s="16" t="s">
        <v>157</v>
      </c>
      <c r="BK93" s="225">
        <f>ROUND(I93*H93,2)</f>
        <v>0</v>
      </c>
      <c r="BL93" s="16" t="s">
        <v>157</v>
      </c>
      <c r="BM93" s="224" t="s">
        <v>165</v>
      </c>
    </row>
    <row r="94" spans="1:47" s="2" customFormat="1" ht="12">
      <c r="A94" s="38"/>
      <c r="B94" s="39"/>
      <c r="C94" s="40"/>
      <c r="D94" s="226" t="s">
        <v>159</v>
      </c>
      <c r="E94" s="40"/>
      <c r="F94" s="227" t="s">
        <v>166</v>
      </c>
      <c r="G94" s="40"/>
      <c r="H94" s="40"/>
      <c r="I94" s="228"/>
      <c r="J94" s="40"/>
      <c r="K94" s="40"/>
      <c r="L94" s="44"/>
      <c r="M94" s="229"/>
      <c r="N94" s="230"/>
      <c r="O94" s="85"/>
      <c r="P94" s="85"/>
      <c r="Q94" s="85"/>
      <c r="R94" s="85"/>
      <c r="S94" s="85"/>
      <c r="T94" s="86"/>
      <c r="U94" s="38"/>
      <c r="V94" s="38"/>
      <c r="W94" s="38"/>
      <c r="X94" s="38"/>
      <c r="Y94" s="38"/>
      <c r="Z94" s="38"/>
      <c r="AA94" s="38"/>
      <c r="AB94" s="38"/>
      <c r="AC94" s="38"/>
      <c r="AD94" s="38"/>
      <c r="AE94" s="38"/>
      <c r="AT94" s="16" t="s">
        <v>159</v>
      </c>
      <c r="AU94" s="16" t="s">
        <v>89</v>
      </c>
    </row>
    <row r="95" spans="1:47" s="2" customFormat="1" ht="12">
      <c r="A95" s="38"/>
      <c r="B95" s="39"/>
      <c r="C95" s="40"/>
      <c r="D95" s="226" t="s">
        <v>161</v>
      </c>
      <c r="E95" s="40"/>
      <c r="F95" s="231" t="s">
        <v>162</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161</v>
      </c>
      <c r="AU95" s="16" t="s">
        <v>89</v>
      </c>
    </row>
    <row r="96" spans="1:65" s="2" customFormat="1" ht="16.5" customHeight="1">
      <c r="A96" s="38"/>
      <c r="B96" s="39"/>
      <c r="C96" s="213" t="s">
        <v>167</v>
      </c>
      <c r="D96" s="213" t="s">
        <v>152</v>
      </c>
      <c r="E96" s="214" t="s">
        <v>168</v>
      </c>
      <c r="F96" s="215" t="s">
        <v>169</v>
      </c>
      <c r="G96" s="216" t="s">
        <v>155</v>
      </c>
      <c r="H96" s="217">
        <v>1</v>
      </c>
      <c r="I96" s="218"/>
      <c r="J96" s="219">
        <f>ROUND(I96*H96,2)</f>
        <v>0</v>
      </c>
      <c r="K96" s="215" t="s">
        <v>156</v>
      </c>
      <c r="L96" s="44"/>
      <c r="M96" s="220" t="s">
        <v>39</v>
      </c>
      <c r="N96" s="221" t="s">
        <v>53</v>
      </c>
      <c r="O96" s="85"/>
      <c r="P96" s="222">
        <f>O96*H96</f>
        <v>0</v>
      </c>
      <c r="Q96" s="222">
        <v>0</v>
      </c>
      <c r="R96" s="222">
        <f>Q96*H96</f>
        <v>0</v>
      </c>
      <c r="S96" s="222">
        <v>0</v>
      </c>
      <c r="T96" s="223">
        <f>S96*H96</f>
        <v>0</v>
      </c>
      <c r="U96" s="38"/>
      <c r="V96" s="38"/>
      <c r="W96" s="38"/>
      <c r="X96" s="38"/>
      <c r="Y96" s="38"/>
      <c r="Z96" s="38"/>
      <c r="AA96" s="38"/>
      <c r="AB96" s="38"/>
      <c r="AC96" s="38"/>
      <c r="AD96" s="38"/>
      <c r="AE96" s="38"/>
      <c r="AR96" s="224" t="s">
        <v>157</v>
      </c>
      <c r="AT96" s="224" t="s">
        <v>152</v>
      </c>
      <c r="AU96" s="224" t="s">
        <v>89</v>
      </c>
      <c r="AY96" s="16" t="s">
        <v>149</v>
      </c>
      <c r="BE96" s="225">
        <f>IF(N96="základní",J96,0)</f>
        <v>0</v>
      </c>
      <c r="BF96" s="225">
        <f>IF(N96="snížená",J96,0)</f>
        <v>0</v>
      </c>
      <c r="BG96" s="225">
        <f>IF(N96="zákl. přenesená",J96,0)</f>
        <v>0</v>
      </c>
      <c r="BH96" s="225">
        <f>IF(N96="sníž. přenesená",J96,0)</f>
        <v>0</v>
      </c>
      <c r="BI96" s="225">
        <f>IF(N96="nulová",J96,0)</f>
        <v>0</v>
      </c>
      <c r="BJ96" s="16" t="s">
        <v>157</v>
      </c>
      <c r="BK96" s="225">
        <f>ROUND(I96*H96,2)</f>
        <v>0</v>
      </c>
      <c r="BL96" s="16" t="s">
        <v>157</v>
      </c>
      <c r="BM96" s="224" t="s">
        <v>170</v>
      </c>
    </row>
    <row r="97" spans="1:47" s="2" customFormat="1" ht="12">
      <c r="A97" s="38"/>
      <c r="B97" s="39"/>
      <c r="C97" s="40"/>
      <c r="D97" s="226" t="s">
        <v>159</v>
      </c>
      <c r="E97" s="40"/>
      <c r="F97" s="227" t="s">
        <v>171</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159</v>
      </c>
      <c r="AU97" s="16" t="s">
        <v>89</v>
      </c>
    </row>
    <row r="98" spans="1:47" s="2" customFormat="1" ht="12">
      <c r="A98" s="38"/>
      <c r="B98" s="39"/>
      <c r="C98" s="40"/>
      <c r="D98" s="226" t="s">
        <v>161</v>
      </c>
      <c r="E98" s="40"/>
      <c r="F98" s="231" t="s">
        <v>162</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161</v>
      </c>
      <c r="AU98" s="16" t="s">
        <v>89</v>
      </c>
    </row>
    <row r="99" spans="1:65" s="2" customFormat="1" ht="16.5" customHeight="1">
      <c r="A99" s="38"/>
      <c r="B99" s="39"/>
      <c r="C99" s="213" t="s">
        <v>157</v>
      </c>
      <c r="D99" s="213" t="s">
        <v>152</v>
      </c>
      <c r="E99" s="214" t="s">
        <v>172</v>
      </c>
      <c r="F99" s="215" t="s">
        <v>173</v>
      </c>
      <c r="G99" s="216" t="s">
        <v>155</v>
      </c>
      <c r="H99" s="217">
        <v>1</v>
      </c>
      <c r="I99" s="218"/>
      <c r="J99" s="219">
        <f>ROUND(I99*H99,2)</f>
        <v>0</v>
      </c>
      <c r="K99" s="215" t="s">
        <v>156</v>
      </c>
      <c r="L99" s="44"/>
      <c r="M99" s="220" t="s">
        <v>39</v>
      </c>
      <c r="N99" s="221" t="s">
        <v>53</v>
      </c>
      <c r="O99" s="85"/>
      <c r="P99" s="222">
        <f>O99*H99</f>
        <v>0</v>
      </c>
      <c r="Q99" s="222">
        <v>0</v>
      </c>
      <c r="R99" s="222">
        <f>Q99*H99</f>
        <v>0</v>
      </c>
      <c r="S99" s="222">
        <v>0</v>
      </c>
      <c r="T99" s="223">
        <f>S99*H99</f>
        <v>0</v>
      </c>
      <c r="U99" s="38"/>
      <c r="V99" s="38"/>
      <c r="W99" s="38"/>
      <c r="X99" s="38"/>
      <c r="Y99" s="38"/>
      <c r="Z99" s="38"/>
      <c r="AA99" s="38"/>
      <c r="AB99" s="38"/>
      <c r="AC99" s="38"/>
      <c r="AD99" s="38"/>
      <c r="AE99" s="38"/>
      <c r="AR99" s="224" t="s">
        <v>157</v>
      </c>
      <c r="AT99" s="224" t="s">
        <v>152</v>
      </c>
      <c r="AU99" s="224" t="s">
        <v>89</v>
      </c>
      <c r="AY99" s="16" t="s">
        <v>149</v>
      </c>
      <c r="BE99" s="225">
        <f>IF(N99="základní",J99,0)</f>
        <v>0</v>
      </c>
      <c r="BF99" s="225">
        <f>IF(N99="snížená",J99,0)</f>
        <v>0</v>
      </c>
      <c r="BG99" s="225">
        <f>IF(N99="zákl. přenesená",J99,0)</f>
        <v>0</v>
      </c>
      <c r="BH99" s="225">
        <f>IF(N99="sníž. přenesená",J99,0)</f>
        <v>0</v>
      </c>
      <c r="BI99" s="225">
        <f>IF(N99="nulová",J99,0)</f>
        <v>0</v>
      </c>
      <c r="BJ99" s="16" t="s">
        <v>157</v>
      </c>
      <c r="BK99" s="225">
        <f>ROUND(I99*H99,2)</f>
        <v>0</v>
      </c>
      <c r="BL99" s="16" t="s">
        <v>157</v>
      </c>
      <c r="BM99" s="224" t="s">
        <v>174</v>
      </c>
    </row>
    <row r="100" spans="1:47" s="2" customFormat="1" ht="12">
      <c r="A100" s="38"/>
      <c r="B100" s="39"/>
      <c r="C100" s="40"/>
      <c r="D100" s="226" t="s">
        <v>159</v>
      </c>
      <c r="E100" s="40"/>
      <c r="F100" s="227" t="s">
        <v>175</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159</v>
      </c>
      <c r="AU100" s="16" t="s">
        <v>89</v>
      </c>
    </row>
    <row r="101" spans="1:47" s="2" customFormat="1" ht="12">
      <c r="A101" s="38"/>
      <c r="B101" s="39"/>
      <c r="C101" s="40"/>
      <c r="D101" s="226" t="s">
        <v>161</v>
      </c>
      <c r="E101" s="40"/>
      <c r="F101" s="231" t="s">
        <v>176</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161</v>
      </c>
      <c r="AU101" s="16" t="s">
        <v>89</v>
      </c>
    </row>
    <row r="102" spans="1:65" s="2" customFormat="1" ht="16.5" customHeight="1">
      <c r="A102" s="38"/>
      <c r="B102" s="39"/>
      <c r="C102" s="213" t="s">
        <v>150</v>
      </c>
      <c r="D102" s="213" t="s">
        <v>152</v>
      </c>
      <c r="E102" s="214" t="s">
        <v>177</v>
      </c>
      <c r="F102" s="215" t="s">
        <v>178</v>
      </c>
      <c r="G102" s="216" t="s">
        <v>155</v>
      </c>
      <c r="H102" s="217">
        <v>2</v>
      </c>
      <c r="I102" s="218"/>
      <c r="J102" s="219">
        <f>ROUND(I102*H102,2)</f>
        <v>0</v>
      </c>
      <c r="K102" s="215" t="s">
        <v>156</v>
      </c>
      <c r="L102" s="44"/>
      <c r="M102" s="220" t="s">
        <v>39</v>
      </c>
      <c r="N102" s="221" t="s">
        <v>53</v>
      </c>
      <c r="O102" s="85"/>
      <c r="P102" s="222">
        <f>O102*H102</f>
        <v>0</v>
      </c>
      <c r="Q102" s="222">
        <v>0</v>
      </c>
      <c r="R102" s="222">
        <f>Q102*H102</f>
        <v>0</v>
      </c>
      <c r="S102" s="222">
        <v>0</v>
      </c>
      <c r="T102" s="223">
        <f>S102*H102</f>
        <v>0</v>
      </c>
      <c r="U102" s="38"/>
      <c r="V102" s="38"/>
      <c r="W102" s="38"/>
      <c r="X102" s="38"/>
      <c r="Y102" s="38"/>
      <c r="Z102" s="38"/>
      <c r="AA102" s="38"/>
      <c r="AB102" s="38"/>
      <c r="AC102" s="38"/>
      <c r="AD102" s="38"/>
      <c r="AE102" s="38"/>
      <c r="AR102" s="224" t="s">
        <v>157</v>
      </c>
      <c r="AT102" s="224" t="s">
        <v>152</v>
      </c>
      <c r="AU102" s="224" t="s">
        <v>89</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179</v>
      </c>
    </row>
    <row r="103" spans="1:47" s="2" customFormat="1" ht="12">
      <c r="A103" s="38"/>
      <c r="B103" s="39"/>
      <c r="C103" s="40"/>
      <c r="D103" s="226" t="s">
        <v>159</v>
      </c>
      <c r="E103" s="40"/>
      <c r="F103" s="227" t="s">
        <v>180</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89</v>
      </c>
    </row>
    <row r="104" spans="1:47" s="2" customFormat="1" ht="12">
      <c r="A104" s="38"/>
      <c r="B104" s="39"/>
      <c r="C104" s="40"/>
      <c r="D104" s="226" t="s">
        <v>161</v>
      </c>
      <c r="E104" s="40"/>
      <c r="F104" s="231" t="s">
        <v>176</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161</v>
      </c>
      <c r="AU104" s="16" t="s">
        <v>89</v>
      </c>
    </row>
    <row r="105" spans="1:65" s="2" customFormat="1" ht="16.5" customHeight="1">
      <c r="A105" s="38"/>
      <c r="B105" s="39"/>
      <c r="C105" s="213" t="s">
        <v>181</v>
      </c>
      <c r="D105" s="213" t="s">
        <v>152</v>
      </c>
      <c r="E105" s="214" t="s">
        <v>182</v>
      </c>
      <c r="F105" s="215" t="s">
        <v>183</v>
      </c>
      <c r="G105" s="216" t="s">
        <v>155</v>
      </c>
      <c r="H105" s="217">
        <v>2</v>
      </c>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89</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184</v>
      </c>
    </row>
    <row r="106" spans="1:47" s="2" customFormat="1" ht="12">
      <c r="A106" s="38"/>
      <c r="B106" s="39"/>
      <c r="C106" s="40"/>
      <c r="D106" s="226" t="s">
        <v>159</v>
      </c>
      <c r="E106" s="40"/>
      <c r="F106" s="227" t="s">
        <v>185</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89</v>
      </c>
    </row>
    <row r="107" spans="1:47" s="2" customFormat="1" ht="12">
      <c r="A107" s="38"/>
      <c r="B107" s="39"/>
      <c r="C107" s="40"/>
      <c r="D107" s="226" t="s">
        <v>161</v>
      </c>
      <c r="E107" s="40"/>
      <c r="F107" s="231" t="s">
        <v>176</v>
      </c>
      <c r="G107" s="40"/>
      <c r="H107" s="40"/>
      <c r="I107" s="228"/>
      <c r="J107" s="40"/>
      <c r="K107" s="40"/>
      <c r="L107" s="44"/>
      <c r="M107" s="232"/>
      <c r="N107" s="233"/>
      <c r="O107" s="234"/>
      <c r="P107" s="234"/>
      <c r="Q107" s="234"/>
      <c r="R107" s="234"/>
      <c r="S107" s="234"/>
      <c r="T107" s="235"/>
      <c r="U107" s="38"/>
      <c r="V107" s="38"/>
      <c r="W107" s="38"/>
      <c r="X107" s="38"/>
      <c r="Y107" s="38"/>
      <c r="Z107" s="38"/>
      <c r="AA107" s="38"/>
      <c r="AB107" s="38"/>
      <c r="AC107" s="38"/>
      <c r="AD107" s="38"/>
      <c r="AE107" s="38"/>
      <c r="AT107" s="16" t="s">
        <v>161</v>
      </c>
      <c r="AU107" s="16" t="s">
        <v>89</v>
      </c>
    </row>
    <row r="108" spans="1:31" s="2" customFormat="1" ht="6.95" customHeight="1">
      <c r="A108" s="38"/>
      <c r="B108" s="60"/>
      <c r="C108" s="61"/>
      <c r="D108" s="61"/>
      <c r="E108" s="61"/>
      <c r="F108" s="61"/>
      <c r="G108" s="61"/>
      <c r="H108" s="61"/>
      <c r="I108" s="61"/>
      <c r="J108" s="61"/>
      <c r="K108" s="61"/>
      <c r="L108" s="44"/>
      <c r="M108" s="38"/>
      <c r="O108" s="38"/>
      <c r="P108" s="38"/>
      <c r="Q108" s="38"/>
      <c r="R108" s="38"/>
      <c r="S108" s="38"/>
      <c r="T108" s="38"/>
      <c r="U108" s="38"/>
      <c r="V108" s="38"/>
      <c r="W108" s="38"/>
      <c r="X108" s="38"/>
      <c r="Y108" s="38"/>
      <c r="Z108" s="38"/>
      <c r="AA108" s="38"/>
      <c r="AB108" s="38"/>
      <c r="AC108" s="38"/>
      <c r="AD108" s="38"/>
      <c r="AE108" s="38"/>
    </row>
  </sheetData>
  <sheetProtection password="CDD6" sheet="1" objects="1" scenarios="1" formatColumns="0" formatRows="0" autoFilter="0"/>
  <autoFilter ref="C86:K107"/>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97</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186</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ROUND((SUM(BE87:BE243)),2)</f>
        <v>0</v>
      </c>
      <c r="G35" s="38"/>
      <c r="H35" s="38"/>
      <c r="I35" s="158">
        <v>0.21</v>
      </c>
      <c r="J35" s="157">
        <f>ROUND(((SUM(BE87:BE243))*I35),2)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ROUND((SUM(BF87:BF243)),2)</f>
        <v>0</v>
      </c>
      <c r="G36" s="38"/>
      <c r="H36" s="38"/>
      <c r="I36" s="158">
        <v>0.15</v>
      </c>
      <c r="J36" s="157">
        <f>ROUND(((SUM(BF87:BF243))*I36),2)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ROUND((SUM(BG87:BG243)),2)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ROUND((SUM(BH87:BH243)),2)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ROUND((SUM(BI87:BI243)),2)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Č12 - Svařování odtavovací a výměna pasů</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132</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hidden="1">
      <c r="A65" s="10"/>
      <c r="B65" s="181"/>
      <c r="C65" s="126"/>
      <c r="D65" s="182" t="s">
        <v>133</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124</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Č12 - Svařování odtavovací a výměna pasů</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f>
        <v>0</v>
      </c>
      <c r="Q87" s="97"/>
      <c r="R87" s="194">
        <f>R88</f>
        <v>0</v>
      </c>
      <c r="S87" s="97"/>
      <c r="T87" s="195">
        <f>T88</f>
        <v>0</v>
      </c>
      <c r="U87" s="38"/>
      <c r="V87" s="38"/>
      <c r="W87" s="38"/>
      <c r="X87" s="38"/>
      <c r="Y87" s="38"/>
      <c r="Z87" s="38"/>
      <c r="AA87" s="38"/>
      <c r="AB87" s="38"/>
      <c r="AC87" s="38"/>
      <c r="AD87" s="38"/>
      <c r="AE87" s="38"/>
      <c r="AT87" s="16" t="s">
        <v>79</v>
      </c>
      <c r="AU87" s="16" t="s">
        <v>131</v>
      </c>
      <c r="BK87" s="196">
        <f>BK88</f>
        <v>0</v>
      </c>
    </row>
    <row r="88" spans="1:63" s="12" customFormat="1" ht="25.9" customHeight="1">
      <c r="A88" s="12"/>
      <c r="B88" s="197"/>
      <c r="C88" s="198"/>
      <c r="D88" s="199" t="s">
        <v>79</v>
      </c>
      <c r="E88" s="200" t="s">
        <v>147</v>
      </c>
      <c r="F88" s="200" t="s">
        <v>148</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87</v>
      </c>
      <c r="AT88" s="209" t="s">
        <v>79</v>
      </c>
      <c r="AU88" s="209" t="s">
        <v>80</v>
      </c>
      <c r="AY88" s="208" t="s">
        <v>149</v>
      </c>
      <c r="BK88" s="210">
        <f>BK89</f>
        <v>0</v>
      </c>
    </row>
    <row r="89" spans="1:63" s="12" customFormat="1" ht="22.8" customHeight="1">
      <c r="A89" s="12"/>
      <c r="B89" s="197"/>
      <c r="C89" s="198"/>
      <c r="D89" s="199" t="s">
        <v>79</v>
      </c>
      <c r="E89" s="211" t="s">
        <v>150</v>
      </c>
      <c r="F89" s="211" t="s">
        <v>151</v>
      </c>
      <c r="G89" s="198"/>
      <c r="H89" s="198"/>
      <c r="I89" s="201"/>
      <c r="J89" s="212">
        <f>BK89</f>
        <v>0</v>
      </c>
      <c r="K89" s="198"/>
      <c r="L89" s="203"/>
      <c r="M89" s="204"/>
      <c r="N89" s="205"/>
      <c r="O89" s="205"/>
      <c r="P89" s="206">
        <f>SUM(P90:P243)</f>
        <v>0</v>
      </c>
      <c r="Q89" s="205"/>
      <c r="R89" s="206">
        <f>SUM(R90:R243)</f>
        <v>0</v>
      </c>
      <c r="S89" s="205"/>
      <c r="T89" s="207">
        <f>SUM(T90:T243)</f>
        <v>0</v>
      </c>
      <c r="U89" s="12"/>
      <c r="V89" s="12"/>
      <c r="W89" s="12"/>
      <c r="X89" s="12"/>
      <c r="Y89" s="12"/>
      <c r="Z89" s="12"/>
      <c r="AA89" s="12"/>
      <c r="AB89" s="12"/>
      <c r="AC89" s="12"/>
      <c r="AD89" s="12"/>
      <c r="AE89" s="12"/>
      <c r="AR89" s="208" t="s">
        <v>87</v>
      </c>
      <c r="AT89" s="209" t="s">
        <v>79</v>
      </c>
      <c r="AU89" s="209" t="s">
        <v>87</v>
      </c>
      <c r="AY89" s="208" t="s">
        <v>149</v>
      </c>
      <c r="BK89" s="210">
        <f>SUM(BK90:BK243)</f>
        <v>0</v>
      </c>
    </row>
    <row r="90" spans="1:65" s="2" customFormat="1" ht="21.75" customHeight="1">
      <c r="A90" s="38"/>
      <c r="B90" s="39"/>
      <c r="C90" s="213" t="s">
        <v>87</v>
      </c>
      <c r="D90" s="213" t="s">
        <v>152</v>
      </c>
      <c r="E90" s="214" t="s">
        <v>187</v>
      </c>
      <c r="F90" s="215" t="s">
        <v>188</v>
      </c>
      <c r="G90" s="216" t="s">
        <v>189</v>
      </c>
      <c r="H90" s="217">
        <v>4.29</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89</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190</v>
      </c>
    </row>
    <row r="91" spans="1:47" s="2" customFormat="1" ht="12">
      <c r="A91" s="38"/>
      <c r="B91" s="39"/>
      <c r="C91" s="40"/>
      <c r="D91" s="226" t="s">
        <v>159</v>
      </c>
      <c r="E91" s="40"/>
      <c r="F91" s="227" t="s">
        <v>191</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89</v>
      </c>
    </row>
    <row r="92" spans="1:47" s="2" customFormat="1" ht="12">
      <c r="A92" s="38"/>
      <c r="B92" s="39"/>
      <c r="C92" s="40"/>
      <c r="D92" s="226" t="s">
        <v>161</v>
      </c>
      <c r="E92" s="40"/>
      <c r="F92" s="231" t="s">
        <v>192</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89</v>
      </c>
    </row>
    <row r="93" spans="1:47" s="2" customFormat="1" ht="12">
      <c r="A93" s="38"/>
      <c r="B93" s="39"/>
      <c r="C93" s="40"/>
      <c r="D93" s="226" t="s">
        <v>193</v>
      </c>
      <c r="E93" s="40"/>
      <c r="F93" s="231" t="s">
        <v>194</v>
      </c>
      <c r="G93" s="40"/>
      <c r="H93" s="40"/>
      <c r="I93" s="228"/>
      <c r="J93" s="40"/>
      <c r="K93" s="40"/>
      <c r="L93" s="44"/>
      <c r="M93" s="229"/>
      <c r="N93" s="230"/>
      <c r="O93" s="85"/>
      <c r="P93" s="85"/>
      <c r="Q93" s="85"/>
      <c r="R93" s="85"/>
      <c r="S93" s="85"/>
      <c r="T93" s="86"/>
      <c r="U93" s="38"/>
      <c r="V93" s="38"/>
      <c r="W93" s="38"/>
      <c r="X93" s="38"/>
      <c r="Y93" s="38"/>
      <c r="Z93" s="38"/>
      <c r="AA93" s="38"/>
      <c r="AB93" s="38"/>
      <c r="AC93" s="38"/>
      <c r="AD93" s="38"/>
      <c r="AE93" s="38"/>
      <c r="AT93" s="16" t="s">
        <v>193</v>
      </c>
      <c r="AU93" s="16" t="s">
        <v>89</v>
      </c>
    </row>
    <row r="94" spans="1:51" s="13" customFormat="1" ht="12">
      <c r="A94" s="13"/>
      <c r="B94" s="236"/>
      <c r="C94" s="237"/>
      <c r="D94" s="226" t="s">
        <v>195</v>
      </c>
      <c r="E94" s="238" t="s">
        <v>39</v>
      </c>
      <c r="F94" s="239" t="s">
        <v>196</v>
      </c>
      <c r="G94" s="237"/>
      <c r="H94" s="240">
        <v>4.29</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195</v>
      </c>
      <c r="AU94" s="246" t="s">
        <v>89</v>
      </c>
      <c r="AV94" s="13" t="s">
        <v>89</v>
      </c>
      <c r="AW94" s="13" t="s">
        <v>41</v>
      </c>
      <c r="AX94" s="13" t="s">
        <v>80</v>
      </c>
      <c r="AY94" s="246" t="s">
        <v>149</v>
      </c>
    </row>
    <row r="95" spans="1:51" s="14" customFormat="1" ht="12">
      <c r="A95" s="14"/>
      <c r="B95" s="247"/>
      <c r="C95" s="248"/>
      <c r="D95" s="226" t="s">
        <v>195</v>
      </c>
      <c r="E95" s="249" t="s">
        <v>39</v>
      </c>
      <c r="F95" s="250" t="s">
        <v>197</v>
      </c>
      <c r="G95" s="248"/>
      <c r="H95" s="251">
        <v>4.29</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195</v>
      </c>
      <c r="AU95" s="257" t="s">
        <v>89</v>
      </c>
      <c r="AV95" s="14" t="s">
        <v>157</v>
      </c>
      <c r="AW95" s="14" t="s">
        <v>41</v>
      </c>
      <c r="AX95" s="14" t="s">
        <v>87</v>
      </c>
      <c r="AY95" s="257" t="s">
        <v>149</v>
      </c>
    </row>
    <row r="96" spans="1:65" s="2" customFormat="1" ht="24.15" customHeight="1">
      <c r="A96" s="38"/>
      <c r="B96" s="39"/>
      <c r="C96" s="213" t="s">
        <v>89</v>
      </c>
      <c r="D96" s="213" t="s">
        <v>152</v>
      </c>
      <c r="E96" s="214" t="s">
        <v>198</v>
      </c>
      <c r="F96" s="215" t="s">
        <v>199</v>
      </c>
      <c r="G96" s="216" t="s">
        <v>200</v>
      </c>
      <c r="H96" s="217">
        <v>300</v>
      </c>
      <c r="I96" s="218"/>
      <c r="J96" s="219">
        <f>ROUND(I96*H96,2)</f>
        <v>0</v>
      </c>
      <c r="K96" s="215" t="s">
        <v>156</v>
      </c>
      <c r="L96" s="44"/>
      <c r="M96" s="220" t="s">
        <v>39</v>
      </c>
      <c r="N96" s="221" t="s">
        <v>53</v>
      </c>
      <c r="O96" s="85"/>
      <c r="P96" s="222">
        <f>O96*H96</f>
        <v>0</v>
      </c>
      <c r="Q96" s="222">
        <v>0</v>
      </c>
      <c r="R96" s="222">
        <f>Q96*H96</f>
        <v>0</v>
      </c>
      <c r="S96" s="222">
        <v>0</v>
      </c>
      <c r="T96" s="223">
        <f>S96*H96</f>
        <v>0</v>
      </c>
      <c r="U96" s="38"/>
      <c r="V96" s="38"/>
      <c r="W96" s="38"/>
      <c r="X96" s="38"/>
      <c r="Y96" s="38"/>
      <c r="Z96" s="38"/>
      <c r="AA96" s="38"/>
      <c r="AB96" s="38"/>
      <c r="AC96" s="38"/>
      <c r="AD96" s="38"/>
      <c r="AE96" s="38"/>
      <c r="AR96" s="224" t="s">
        <v>157</v>
      </c>
      <c r="AT96" s="224" t="s">
        <v>152</v>
      </c>
      <c r="AU96" s="224" t="s">
        <v>89</v>
      </c>
      <c r="AY96" s="16" t="s">
        <v>149</v>
      </c>
      <c r="BE96" s="225">
        <f>IF(N96="základní",J96,0)</f>
        <v>0</v>
      </c>
      <c r="BF96" s="225">
        <f>IF(N96="snížená",J96,0)</f>
        <v>0</v>
      </c>
      <c r="BG96" s="225">
        <f>IF(N96="zákl. přenesená",J96,0)</f>
        <v>0</v>
      </c>
      <c r="BH96" s="225">
        <f>IF(N96="sníž. přenesená",J96,0)</f>
        <v>0</v>
      </c>
      <c r="BI96" s="225">
        <f>IF(N96="nulová",J96,0)</f>
        <v>0</v>
      </c>
      <c r="BJ96" s="16" t="s">
        <v>157</v>
      </c>
      <c r="BK96" s="225">
        <f>ROUND(I96*H96,2)</f>
        <v>0</v>
      </c>
      <c r="BL96" s="16" t="s">
        <v>157</v>
      </c>
      <c r="BM96" s="224" t="s">
        <v>201</v>
      </c>
    </row>
    <row r="97" spans="1:47" s="2" customFormat="1" ht="12">
      <c r="A97" s="38"/>
      <c r="B97" s="39"/>
      <c r="C97" s="40"/>
      <c r="D97" s="226" t="s">
        <v>159</v>
      </c>
      <c r="E97" s="40"/>
      <c r="F97" s="227" t="s">
        <v>202</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159</v>
      </c>
      <c r="AU97" s="16" t="s">
        <v>89</v>
      </c>
    </row>
    <row r="98" spans="1:47" s="2" customFormat="1" ht="12">
      <c r="A98" s="38"/>
      <c r="B98" s="39"/>
      <c r="C98" s="40"/>
      <c r="D98" s="226" t="s">
        <v>161</v>
      </c>
      <c r="E98" s="40"/>
      <c r="F98" s="231" t="s">
        <v>203</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161</v>
      </c>
      <c r="AU98" s="16" t="s">
        <v>89</v>
      </c>
    </row>
    <row r="99" spans="1:65" s="2" customFormat="1" ht="21.75" customHeight="1">
      <c r="A99" s="38"/>
      <c r="B99" s="39"/>
      <c r="C99" s="213" t="s">
        <v>167</v>
      </c>
      <c r="D99" s="213" t="s">
        <v>152</v>
      </c>
      <c r="E99" s="214" t="s">
        <v>204</v>
      </c>
      <c r="F99" s="215" t="s">
        <v>205</v>
      </c>
      <c r="G99" s="216" t="s">
        <v>200</v>
      </c>
      <c r="H99" s="217">
        <v>300</v>
      </c>
      <c r="I99" s="218"/>
      <c r="J99" s="219">
        <f>ROUND(I99*H99,2)</f>
        <v>0</v>
      </c>
      <c r="K99" s="215" t="s">
        <v>156</v>
      </c>
      <c r="L99" s="44"/>
      <c r="M99" s="220" t="s">
        <v>39</v>
      </c>
      <c r="N99" s="221" t="s">
        <v>53</v>
      </c>
      <c r="O99" s="85"/>
      <c r="P99" s="222">
        <f>O99*H99</f>
        <v>0</v>
      </c>
      <c r="Q99" s="222">
        <v>0</v>
      </c>
      <c r="R99" s="222">
        <f>Q99*H99</f>
        <v>0</v>
      </c>
      <c r="S99" s="222">
        <v>0</v>
      </c>
      <c r="T99" s="223">
        <f>S99*H99</f>
        <v>0</v>
      </c>
      <c r="U99" s="38"/>
      <c r="V99" s="38"/>
      <c r="W99" s="38"/>
      <c r="X99" s="38"/>
      <c r="Y99" s="38"/>
      <c r="Z99" s="38"/>
      <c r="AA99" s="38"/>
      <c r="AB99" s="38"/>
      <c r="AC99" s="38"/>
      <c r="AD99" s="38"/>
      <c r="AE99" s="38"/>
      <c r="AR99" s="224" t="s">
        <v>157</v>
      </c>
      <c r="AT99" s="224" t="s">
        <v>152</v>
      </c>
      <c r="AU99" s="224" t="s">
        <v>89</v>
      </c>
      <c r="AY99" s="16" t="s">
        <v>149</v>
      </c>
      <c r="BE99" s="225">
        <f>IF(N99="základní",J99,0)</f>
        <v>0</v>
      </c>
      <c r="BF99" s="225">
        <f>IF(N99="snížená",J99,0)</f>
        <v>0</v>
      </c>
      <c r="BG99" s="225">
        <f>IF(N99="zákl. přenesená",J99,0)</f>
        <v>0</v>
      </c>
      <c r="BH99" s="225">
        <f>IF(N99="sníž. přenesená",J99,0)</f>
        <v>0</v>
      </c>
      <c r="BI99" s="225">
        <f>IF(N99="nulová",J99,0)</f>
        <v>0</v>
      </c>
      <c r="BJ99" s="16" t="s">
        <v>157</v>
      </c>
      <c r="BK99" s="225">
        <f>ROUND(I99*H99,2)</f>
        <v>0</v>
      </c>
      <c r="BL99" s="16" t="s">
        <v>157</v>
      </c>
      <c r="BM99" s="224" t="s">
        <v>206</v>
      </c>
    </row>
    <row r="100" spans="1:47" s="2" customFormat="1" ht="12">
      <c r="A100" s="38"/>
      <c r="B100" s="39"/>
      <c r="C100" s="40"/>
      <c r="D100" s="226" t="s">
        <v>159</v>
      </c>
      <c r="E100" s="40"/>
      <c r="F100" s="227" t="s">
        <v>207</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159</v>
      </c>
      <c r="AU100" s="16" t="s">
        <v>89</v>
      </c>
    </row>
    <row r="101" spans="1:47" s="2" customFormat="1" ht="12">
      <c r="A101" s="38"/>
      <c r="B101" s="39"/>
      <c r="C101" s="40"/>
      <c r="D101" s="226" t="s">
        <v>161</v>
      </c>
      <c r="E101" s="40"/>
      <c r="F101" s="231" t="s">
        <v>203</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161</v>
      </c>
      <c r="AU101" s="16" t="s">
        <v>89</v>
      </c>
    </row>
    <row r="102" spans="1:65" s="2" customFormat="1" ht="24.15" customHeight="1">
      <c r="A102" s="38"/>
      <c r="B102" s="39"/>
      <c r="C102" s="213" t="s">
        <v>157</v>
      </c>
      <c r="D102" s="213" t="s">
        <v>152</v>
      </c>
      <c r="E102" s="214" t="s">
        <v>208</v>
      </c>
      <c r="F102" s="215" t="s">
        <v>209</v>
      </c>
      <c r="G102" s="216" t="s">
        <v>200</v>
      </c>
      <c r="H102" s="217">
        <v>1000</v>
      </c>
      <c r="I102" s="218"/>
      <c r="J102" s="219">
        <f>ROUND(I102*H102,2)</f>
        <v>0</v>
      </c>
      <c r="K102" s="215" t="s">
        <v>156</v>
      </c>
      <c r="L102" s="44"/>
      <c r="M102" s="220" t="s">
        <v>39</v>
      </c>
      <c r="N102" s="221" t="s">
        <v>53</v>
      </c>
      <c r="O102" s="85"/>
      <c r="P102" s="222">
        <f>O102*H102</f>
        <v>0</v>
      </c>
      <c r="Q102" s="222">
        <v>0</v>
      </c>
      <c r="R102" s="222">
        <f>Q102*H102</f>
        <v>0</v>
      </c>
      <c r="S102" s="222">
        <v>0</v>
      </c>
      <c r="T102" s="223">
        <f>S102*H102</f>
        <v>0</v>
      </c>
      <c r="U102" s="38"/>
      <c r="V102" s="38"/>
      <c r="W102" s="38"/>
      <c r="X102" s="38"/>
      <c r="Y102" s="38"/>
      <c r="Z102" s="38"/>
      <c r="AA102" s="38"/>
      <c r="AB102" s="38"/>
      <c r="AC102" s="38"/>
      <c r="AD102" s="38"/>
      <c r="AE102" s="38"/>
      <c r="AR102" s="224" t="s">
        <v>157</v>
      </c>
      <c r="AT102" s="224" t="s">
        <v>152</v>
      </c>
      <c r="AU102" s="224" t="s">
        <v>89</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210</v>
      </c>
    </row>
    <row r="103" spans="1:47" s="2" customFormat="1" ht="12">
      <c r="A103" s="38"/>
      <c r="B103" s="39"/>
      <c r="C103" s="40"/>
      <c r="D103" s="226" t="s">
        <v>159</v>
      </c>
      <c r="E103" s="40"/>
      <c r="F103" s="227" t="s">
        <v>211</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89</v>
      </c>
    </row>
    <row r="104" spans="1:47" s="2" customFormat="1" ht="12">
      <c r="A104" s="38"/>
      <c r="B104" s="39"/>
      <c r="C104" s="40"/>
      <c r="D104" s="226" t="s">
        <v>161</v>
      </c>
      <c r="E104" s="40"/>
      <c r="F104" s="231" t="s">
        <v>203</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161</v>
      </c>
      <c r="AU104" s="16" t="s">
        <v>89</v>
      </c>
    </row>
    <row r="105" spans="1:65" s="2" customFormat="1" ht="24.15" customHeight="1">
      <c r="A105" s="38"/>
      <c r="B105" s="39"/>
      <c r="C105" s="213" t="s">
        <v>150</v>
      </c>
      <c r="D105" s="213" t="s">
        <v>152</v>
      </c>
      <c r="E105" s="214" t="s">
        <v>212</v>
      </c>
      <c r="F105" s="215" t="s">
        <v>213</v>
      </c>
      <c r="G105" s="216" t="s">
        <v>200</v>
      </c>
      <c r="H105" s="217">
        <v>100</v>
      </c>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89</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214</v>
      </c>
    </row>
    <row r="106" spans="1:47" s="2" customFormat="1" ht="12">
      <c r="A106" s="38"/>
      <c r="B106" s="39"/>
      <c r="C106" s="40"/>
      <c r="D106" s="226" t="s">
        <v>159</v>
      </c>
      <c r="E106" s="40"/>
      <c r="F106" s="227" t="s">
        <v>215</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89</v>
      </c>
    </row>
    <row r="107" spans="1:47" s="2" customFormat="1" ht="12">
      <c r="A107" s="38"/>
      <c r="B107" s="39"/>
      <c r="C107" s="40"/>
      <c r="D107" s="226" t="s">
        <v>161</v>
      </c>
      <c r="E107" s="40"/>
      <c r="F107" s="231" t="s">
        <v>203</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161</v>
      </c>
      <c r="AU107" s="16" t="s">
        <v>89</v>
      </c>
    </row>
    <row r="108" spans="1:65" s="2" customFormat="1" ht="24.15" customHeight="1">
      <c r="A108" s="38"/>
      <c r="B108" s="39"/>
      <c r="C108" s="213" t="s">
        <v>181</v>
      </c>
      <c r="D108" s="213" t="s">
        <v>152</v>
      </c>
      <c r="E108" s="214" t="s">
        <v>216</v>
      </c>
      <c r="F108" s="215" t="s">
        <v>217</v>
      </c>
      <c r="G108" s="216" t="s">
        <v>200</v>
      </c>
      <c r="H108" s="217">
        <v>100</v>
      </c>
      <c r="I108" s="218"/>
      <c r="J108" s="219">
        <f>ROUND(I108*H108,2)</f>
        <v>0</v>
      </c>
      <c r="K108" s="215" t="s">
        <v>156</v>
      </c>
      <c r="L108" s="44"/>
      <c r="M108" s="220" t="s">
        <v>39</v>
      </c>
      <c r="N108" s="221" t="s">
        <v>53</v>
      </c>
      <c r="O108" s="85"/>
      <c r="P108" s="222">
        <f>O108*H108</f>
        <v>0</v>
      </c>
      <c r="Q108" s="222">
        <v>0</v>
      </c>
      <c r="R108" s="222">
        <f>Q108*H108</f>
        <v>0</v>
      </c>
      <c r="S108" s="222">
        <v>0</v>
      </c>
      <c r="T108" s="223">
        <f>S108*H108</f>
        <v>0</v>
      </c>
      <c r="U108" s="38"/>
      <c r="V108" s="38"/>
      <c r="W108" s="38"/>
      <c r="X108" s="38"/>
      <c r="Y108" s="38"/>
      <c r="Z108" s="38"/>
      <c r="AA108" s="38"/>
      <c r="AB108" s="38"/>
      <c r="AC108" s="38"/>
      <c r="AD108" s="38"/>
      <c r="AE108" s="38"/>
      <c r="AR108" s="224" t="s">
        <v>157</v>
      </c>
      <c r="AT108" s="224" t="s">
        <v>152</v>
      </c>
      <c r="AU108" s="224" t="s">
        <v>89</v>
      </c>
      <c r="AY108" s="16" t="s">
        <v>149</v>
      </c>
      <c r="BE108" s="225">
        <f>IF(N108="základní",J108,0)</f>
        <v>0</v>
      </c>
      <c r="BF108" s="225">
        <f>IF(N108="snížená",J108,0)</f>
        <v>0</v>
      </c>
      <c r="BG108" s="225">
        <f>IF(N108="zákl. přenesená",J108,0)</f>
        <v>0</v>
      </c>
      <c r="BH108" s="225">
        <f>IF(N108="sníž. přenesená",J108,0)</f>
        <v>0</v>
      </c>
      <c r="BI108" s="225">
        <f>IF(N108="nulová",J108,0)</f>
        <v>0</v>
      </c>
      <c r="BJ108" s="16" t="s">
        <v>157</v>
      </c>
      <c r="BK108" s="225">
        <f>ROUND(I108*H108,2)</f>
        <v>0</v>
      </c>
      <c r="BL108" s="16" t="s">
        <v>157</v>
      </c>
      <c r="BM108" s="224" t="s">
        <v>218</v>
      </c>
    </row>
    <row r="109" spans="1:47" s="2" customFormat="1" ht="12">
      <c r="A109" s="38"/>
      <c r="B109" s="39"/>
      <c r="C109" s="40"/>
      <c r="D109" s="226" t="s">
        <v>159</v>
      </c>
      <c r="E109" s="40"/>
      <c r="F109" s="227" t="s">
        <v>219</v>
      </c>
      <c r="G109" s="40"/>
      <c r="H109" s="40"/>
      <c r="I109" s="228"/>
      <c r="J109" s="40"/>
      <c r="K109" s="40"/>
      <c r="L109" s="44"/>
      <c r="M109" s="229"/>
      <c r="N109" s="230"/>
      <c r="O109" s="85"/>
      <c r="P109" s="85"/>
      <c r="Q109" s="85"/>
      <c r="R109" s="85"/>
      <c r="S109" s="85"/>
      <c r="T109" s="86"/>
      <c r="U109" s="38"/>
      <c r="V109" s="38"/>
      <c r="W109" s="38"/>
      <c r="X109" s="38"/>
      <c r="Y109" s="38"/>
      <c r="Z109" s="38"/>
      <c r="AA109" s="38"/>
      <c r="AB109" s="38"/>
      <c r="AC109" s="38"/>
      <c r="AD109" s="38"/>
      <c r="AE109" s="38"/>
      <c r="AT109" s="16" t="s">
        <v>159</v>
      </c>
      <c r="AU109" s="16" t="s">
        <v>89</v>
      </c>
    </row>
    <row r="110" spans="1:47" s="2" customFormat="1" ht="12">
      <c r="A110" s="38"/>
      <c r="B110" s="39"/>
      <c r="C110" s="40"/>
      <c r="D110" s="226" t="s">
        <v>161</v>
      </c>
      <c r="E110" s="40"/>
      <c r="F110" s="231" t="s">
        <v>203</v>
      </c>
      <c r="G110" s="40"/>
      <c r="H110" s="40"/>
      <c r="I110" s="228"/>
      <c r="J110" s="40"/>
      <c r="K110" s="40"/>
      <c r="L110" s="44"/>
      <c r="M110" s="229"/>
      <c r="N110" s="230"/>
      <c r="O110" s="85"/>
      <c r="P110" s="85"/>
      <c r="Q110" s="85"/>
      <c r="R110" s="85"/>
      <c r="S110" s="85"/>
      <c r="T110" s="86"/>
      <c r="U110" s="38"/>
      <c r="V110" s="38"/>
      <c r="W110" s="38"/>
      <c r="X110" s="38"/>
      <c r="Y110" s="38"/>
      <c r="Z110" s="38"/>
      <c r="AA110" s="38"/>
      <c r="AB110" s="38"/>
      <c r="AC110" s="38"/>
      <c r="AD110" s="38"/>
      <c r="AE110" s="38"/>
      <c r="AT110" s="16" t="s">
        <v>161</v>
      </c>
      <c r="AU110" s="16" t="s">
        <v>89</v>
      </c>
    </row>
    <row r="111" spans="1:65" s="2" customFormat="1" ht="24.15" customHeight="1">
      <c r="A111" s="38"/>
      <c r="B111" s="39"/>
      <c r="C111" s="213" t="s">
        <v>220</v>
      </c>
      <c r="D111" s="213" t="s">
        <v>152</v>
      </c>
      <c r="E111" s="214" t="s">
        <v>221</v>
      </c>
      <c r="F111" s="215" t="s">
        <v>222</v>
      </c>
      <c r="G111" s="216" t="s">
        <v>200</v>
      </c>
      <c r="H111" s="217">
        <v>100</v>
      </c>
      <c r="I111" s="218"/>
      <c r="J111" s="219">
        <f>ROUND(I111*H111,2)</f>
        <v>0</v>
      </c>
      <c r="K111" s="215" t="s">
        <v>156</v>
      </c>
      <c r="L111" s="44"/>
      <c r="M111" s="220" t="s">
        <v>39</v>
      </c>
      <c r="N111" s="221" t="s">
        <v>53</v>
      </c>
      <c r="O111" s="85"/>
      <c r="P111" s="222">
        <f>O111*H111</f>
        <v>0</v>
      </c>
      <c r="Q111" s="222">
        <v>0</v>
      </c>
      <c r="R111" s="222">
        <f>Q111*H111</f>
        <v>0</v>
      </c>
      <c r="S111" s="222">
        <v>0</v>
      </c>
      <c r="T111" s="223">
        <f>S111*H111</f>
        <v>0</v>
      </c>
      <c r="U111" s="38"/>
      <c r="V111" s="38"/>
      <c r="W111" s="38"/>
      <c r="X111" s="38"/>
      <c r="Y111" s="38"/>
      <c r="Z111" s="38"/>
      <c r="AA111" s="38"/>
      <c r="AB111" s="38"/>
      <c r="AC111" s="38"/>
      <c r="AD111" s="38"/>
      <c r="AE111" s="38"/>
      <c r="AR111" s="224" t="s">
        <v>157</v>
      </c>
      <c r="AT111" s="224" t="s">
        <v>152</v>
      </c>
      <c r="AU111" s="224" t="s">
        <v>89</v>
      </c>
      <c r="AY111" s="16" t="s">
        <v>149</v>
      </c>
      <c r="BE111" s="225">
        <f>IF(N111="základní",J111,0)</f>
        <v>0</v>
      </c>
      <c r="BF111" s="225">
        <f>IF(N111="snížená",J111,0)</f>
        <v>0</v>
      </c>
      <c r="BG111" s="225">
        <f>IF(N111="zákl. přenesená",J111,0)</f>
        <v>0</v>
      </c>
      <c r="BH111" s="225">
        <f>IF(N111="sníž. přenesená",J111,0)</f>
        <v>0</v>
      </c>
      <c r="BI111" s="225">
        <f>IF(N111="nulová",J111,0)</f>
        <v>0</v>
      </c>
      <c r="BJ111" s="16" t="s">
        <v>157</v>
      </c>
      <c r="BK111" s="225">
        <f>ROUND(I111*H111,2)</f>
        <v>0</v>
      </c>
      <c r="BL111" s="16" t="s">
        <v>157</v>
      </c>
      <c r="BM111" s="224" t="s">
        <v>223</v>
      </c>
    </row>
    <row r="112" spans="1:47" s="2" customFormat="1" ht="12">
      <c r="A112" s="38"/>
      <c r="B112" s="39"/>
      <c r="C112" s="40"/>
      <c r="D112" s="226" t="s">
        <v>159</v>
      </c>
      <c r="E112" s="40"/>
      <c r="F112" s="227" t="s">
        <v>224</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159</v>
      </c>
      <c r="AU112" s="16" t="s">
        <v>89</v>
      </c>
    </row>
    <row r="113" spans="1:47" s="2" customFormat="1" ht="12">
      <c r="A113" s="38"/>
      <c r="B113" s="39"/>
      <c r="C113" s="40"/>
      <c r="D113" s="226" t="s">
        <v>161</v>
      </c>
      <c r="E113" s="40"/>
      <c r="F113" s="231" t="s">
        <v>203</v>
      </c>
      <c r="G113" s="40"/>
      <c r="H113" s="40"/>
      <c r="I113" s="228"/>
      <c r="J113" s="40"/>
      <c r="K113" s="40"/>
      <c r="L113" s="44"/>
      <c r="M113" s="229"/>
      <c r="N113" s="230"/>
      <c r="O113" s="85"/>
      <c r="P113" s="85"/>
      <c r="Q113" s="85"/>
      <c r="R113" s="85"/>
      <c r="S113" s="85"/>
      <c r="T113" s="86"/>
      <c r="U113" s="38"/>
      <c r="V113" s="38"/>
      <c r="W113" s="38"/>
      <c r="X113" s="38"/>
      <c r="Y113" s="38"/>
      <c r="Z113" s="38"/>
      <c r="AA113" s="38"/>
      <c r="AB113" s="38"/>
      <c r="AC113" s="38"/>
      <c r="AD113" s="38"/>
      <c r="AE113" s="38"/>
      <c r="AT113" s="16" t="s">
        <v>161</v>
      </c>
      <c r="AU113" s="16" t="s">
        <v>89</v>
      </c>
    </row>
    <row r="114" spans="1:65" s="2" customFormat="1" ht="24.15" customHeight="1">
      <c r="A114" s="38"/>
      <c r="B114" s="39"/>
      <c r="C114" s="213" t="s">
        <v>225</v>
      </c>
      <c r="D114" s="213" t="s">
        <v>152</v>
      </c>
      <c r="E114" s="214" t="s">
        <v>226</v>
      </c>
      <c r="F114" s="215" t="s">
        <v>227</v>
      </c>
      <c r="G114" s="216" t="s">
        <v>200</v>
      </c>
      <c r="H114" s="217">
        <v>100</v>
      </c>
      <c r="I114" s="218"/>
      <c r="J114" s="219">
        <f>ROUND(I114*H114,2)</f>
        <v>0</v>
      </c>
      <c r="K114" s="215" t="s">
        <v>156</v>
      </c>
      <c r="L114" s="44"/>
      <c r="M114" s="220" t="s">
        <v>39</v>
      </c>
      <c r="N114" s="221" t="s">
        <v>53</v>
      </c>
      <c r="O114" s="85"/>
      <c r="P114" s="222">
        <f>O114*H114</f>
        <v>0</v>
      </c>
      <c r="Q114" s="222">
        <v>0</v>
      </c>
      <c r="R114" s="222">
        <f>Q114*H114</f>
        <v>0</v>
      </c>
      <c r="S114" s="222">
        <v>0</v>
      </c>
      <c r="T114" s="223">
        <f>S114*H114</f>
        <v>0</v>
      </c>
      <c r="U114" s="38"/>
      <c r="V114" s="38"/>
      <c r="W114" s="38"/>
      <c r="X114" s="38"/>
      <c r="Y114" s="38"/>
      <c r="Z114" s="38"/>
      <c r="AA114" s="38"/>
      <c r="AB114" s="38"/>
      <c r="AC114" s="38"/>
      <c r="AD114" s="38"/>
      <c r="AE114" s="38"/>
      <c r="AR114" s="224" t="s">
        <v>157</v>
      </c>
      <c r="AT114" s="224" t="s">
        <v>152</v>
      </c>
      <c r="AU114" s="224" t="s">
        <v>89</v>
      </c>
      <c r="AY114" s="16" t="s">
        <v>149</v>
      </c>
      <c r="BE114" s="225">
        <f>IF(N114="základní",J114,0)</f>
        <v>0</v>
      </c>
      <c r="BF114" s="225">
        <f>IF(N114="snížená",J114,0)</f>
        <v>0</v>
      </c>
      <c r="BG114" s="225">
        <f>IF(N114="zákl. přenesená",J114,0)</f>
        <v>0</v>
      </c>
      <c r="BH114" s="225">
        <f>IF(N114="sníž. přenesená",J114,0)</f>
        <v>0</v>
      </c>
      <c r="BI114" s="225">
        <f>IF(N114="nulová",J114,0)</f>
        <v>0</v>
      </c>
      <c r="BJ114" s="16" t="s">
        <v>157</v>
      </c>
      <c r="BK114" s="225">
        <f>ROUND(I114*H114,2)</f>
        <v>0</v>
      </c>
      <c r="BL114" s="16" t="s">
        <v>157</v>
      </c>
      <c r="BM114" s="224" t="s">
        <v>228</v>
      </c>
    </row>
    <row r="115" spans="1:47" s="2" customFormat="1" ht="12">
      <c r="A115" s="38"/>
      <c r="B115" s="39"/>
      <c r="C115" s="40"/>
      <c r="D115" s="226" t="s">
        <v>159</v>
      </c>
      <c r="E115" s="40"/>
      <c r="F115" s="227" t="s">
        <v>229</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159</v>
      </c>
      <c r="AU115" s="16" t="s">
        <v>89</v>
      </c>
    </row>
    <row r="116" spans="1:47" s="2" customFormat="1" ht="12">
      <c r="A116" s="38"/>
      <c r="B116" s="39"/>
      <c r="C116" s="40"/>
      <c r="D116" s="226" t="s">
        <v>161</v>
      </c>
      <c r="E116" s="40"/>
      <c r="F116" s="231" t="s">
        <v>203</v>
      </c>
      <c r="G116" s="40"/>
      <c r="H116" s="40"/>
      <c r="I116" s="228"/>
      <c r="J116" s="40"/>
      <c r="K116" s="40"/>
      <c r="L116" s="44"/>
      <c r="M116" s="229"/>
      <c r="N116" s="230"/>
      <c r="O116" s="85"/>
      <c r="P116" s="85"/>
      <c r="Q116" s="85"/>
      <c r="R116" s="85"/>
      <c r="S116" s="85"/>
      <c r="T116" s="86"/>
      <c r="U116" s="38"/>
      <c r="V116" s="38"/>
      <c r="W116" s="38"/>
      <c r="X116" s="38"/>
      <c r="Y116" s="38"/>
      <c r="Z116" s="38"/>
      <c r="AA116" s="38"/>
      <c r="AB116" s="38"/>
      <c r="AC116" s="38"/>
      <c r="AD116" s="38"/>
      <c r="AE116" s="38"/>
      <c r="AT116" s="16" t="s">
        <v>161</v>
      </c>
      <c r="AU116" s="16" t="s">
        <v>89</v>
      </c>
    </row>
    <row r="117" spans="1:65" s="2" customFormat="1" ht="24.15" customHeight="1">
      <c r="A117" s="38"/>
      <c r="B117" s="39"/>
      <c r="C117" s="213" t="s">
        <v>230</v>
      </c>
      <c r="D117" s="213" t="s">
        <v>152</v>
      </c>
      <c r="E117" s="214" t="s">
        <v>231</v>
      </c>
      <c r="F117" s="215" t="s">
        <v>232</v>
      </c>
      <c r="G117" s="216" t="s">
        <v>200</v>
      </c>
      <c r="H117" s="217">
        <v>100</v>
      </c>
      <c r="I117" s="218"/>
      <c r="J117" s="219">
        <f>ROUND(I117*H117,2)</f>
        <v>0</v>
      </c>
      <c r="K117" s="215" t="s">
        <v>156</v>
      </c>
      <c r="L117" s="44"/>
      <c r="M117" s="220" t="s">
        <v>39</v>
      </c>
      <c r="N117" s="221" t="s">
        <v>53</v>
      </c>
      <c r="O117" s="85"/>
      <c r="P117" s="222">
        <f>O117*H117</f>
        <v>0</v>
      </c>
      <c r="Q117" s="222">
        <v>0</v>
      </c>
      <c r="R117" s="222">
        <f>Q117*H117</f>
        <v>0</v>
      </c>
      <c r="S117" s="222">
        <v>0</v>
      </c>
      <c r="T117" s="223">
        <f>S117*H117</f>
        <v>0</v>
      </c>
      <c r="U117" s="38"/>
      <c r="V117" s="38"/>
      <c r="W117" s="38"/>
      <c r="X117" s="38"/>
      <c r="Y117" s="38"/>
      <c r="Z117" s="38"/>
      <c r="AA117" s="38"/>
      <c r="AB117" s="38"/>
      <c r="AC117" s="38"/>
      <c r="AD117" s="38"/>
      <c r="AE117" s="38"/>
      <c r="AR117" s="224" t="s">
        <v>157</v>
      </c>
      <c r="AT117" s="224" t="s">
        <v>152</v>
      </c>
      <c r="AU117" s="224" t="s">
        <v>89</v>
      </c>
      <c r="AY117" s="16" t="s">
        <v>149</v>
      </c>
      <c r="BE117" s="225">
        <f>IF(N117="základní",J117,0)</f>
        <v>0</v>
      </c>
      <c r="BF117" s="225">
        <f>IF(N117="snížená",J117,0)</f>
        <v>0</v>
      </c>
      <c r="BG117" s="225">
        <f>IF(N117="zákl. přenesená",J117,0)</f>
        <v>0</v>
      </c>
      <c r="BH117" s="225">
        <f>IF(N117="sníž. přenesená",J117,0)</f>
        <v>0</v>
      </c>
      <c r="BI117" s="225">
        <f>IF(N117="nulová",J117,0)</f>
        <v>0</v>
      </c>
      <c r="BJ117" s="16" t="s">
        <v>157</v>
      </c>
      <c r="BK117" s="225">
        <f>ROUND(I117*H117,2)</f>
        <v>0</v>
      </c>
      <c r="BL117" s="16" t="s">
        <v>157</v>
      </c>
      <c r="BM117" s="224" t="s">
        <v>233</v>
      </c>
    </row>
    <row r="118" spans="1:47" s="2" customFormat="1" ht="12">
      <c r="A118" s="38"/>
      <c r="B118" s="39"/>
      <c r="C118" s="40"/>
      <c r="D118" s="226" t="s">
        <v>159</v>
      </c>
      <c r="E118" s="40"/>
      <c r="F118" s="227" t="s">
        <v>234</v>
      </c>
      <c r="G118" s="40"/>
      <c r="H118" s="40"/>
      <c r="I118" s="228"/>
      <c r="J118" s="40"/>
      <c r="K118" s="40"/>
      <c r="L118" s="44"/>
      <c r="M118" s="229"/>
      <c r="N118" s="230"/>
      <c r="O118" s="85"/>
      <c r="P118" s="85"/>
      <c r="Q118" s="85"/>
      <c r="R118" s="85"/>
      <c r="S118" s="85"/>
      <c r="T118" s="86"/>
      <c r="U118" s="38"/>
      <c r="V118" s="38"/>
      <c r="W118" s="38"/>
      <c r="X118" s="38"/>
      <c r="Y118" s="38"/>
      <c r="Z118" s="38"/>
      <c r="AA118" s="38"/>
      <c r="AB118" s="38"/>
      <c r="AC118" s="38"/>
      <c r="AD118" s="38"/>
      <c r="AE118" s="38"/>
      <c r="AT118" s="16" t="s">
        <v>159</v>
      </c>
      <c r="AU118" s="16" t="s">
        <v>89</v>
      </c>
    </row>
    <row r="119" spans="1:47" s="2" customFormat="1" ht="12">
      <c r="A119" s="38"/>
      <c r="B119" s="39"/>
      <c r="C119" s="40"/>
      <c r="D119" s="226" t="s">
        <v>161</v>
      </c>
      <c r="E119" s="40"/>
      <c r="F119" s="231" t="s">
        <v>203</v>
      </c>
      <c r="G119" s="40"/>
      <c r="H119" s="40"/>
      <c r="I119" s="228"/>
      <c r="J119" s="40"/>
      <c r="K119" s="40"/>
      <c r="L119" s="44"/>
      <c r="M119" s="229"/>
      <c r="N119" s="230"/>
      <c r="O119" s="85"/>
      <c r="P119" s="85"/>
      <c r="Q119" s="85"/>
      <c r="R119" s="85"/>
      <c r="S119" s="85"/>
      <c r="T119" s="86"/>
      <c r="U119" s="38"/>
      <c r="V119" s="38"/>
      <c r="W119" s="38"/>
      <c r="X119" s="38"/>
      <c r="Y119" s="38"/>
      <c r="Z119" s="38"/>
      <c r="AA119" s="38"/>
      <c r="AB119" s="38"/>
      <c r="AC119" s="38"/>
      <c r="AD119" s="38"/>
      <c r="AE119" s="38"/>
      <c r="AT119" s="16" t="s">
        <v>161</v>
      </c>
      <c r="AU119" s="16" t="s">
        <v>89</v>
      </c>
    </row>
    <row r="120" spans="1:65" s="2" customFormat="1" ht="24.15" customHeight="1">
      <c r="A120" s="38"/>
      <c r="B120" s="39"/>
      <c r="C120" s="213" t="s">
        <v>235</v>
      </c>
      <c r="D120" s="213" t="s">
        <v>152</v>
      </c>
      <c r="E120" s="214" t="s">
        <v>236</v>
      </c>
      <c r="F120" s="215" t="s">
        <v>237</v>
      </c>
      <c r="G120" s="216" t="s">
        <v>200</v>
      </c>
      <c r="H120" s="217">
        <v>100</v>
      </c>
      <c r="I120" s="218"/>
      <c r="J120" s="219">
        <f>ROUND(I120*H120,2)</f>
        <v>0</v>
      </c>
      <c r="K120" s="215" t="s">
        <v>156</v>
      </c>
      <c r="L120" s="44"/>
      <c r="M120" s="220" t="s">
        <v>39</v>
      </c>
      <c r="N120" s="221" t="s">
        <v>53</v>
      </c>
      <c r="O120" s="85"/>
      <c r="P120" s="222">
        <f>O120*H120</f>
        <v>0</v>
      </c>
      <c r="Q120" s="222">
        <v>0</v>
      </c>
      <c r="R120" s="222">
        <f>Q120*H120</f>
        <v>0</v>
      </c>
      <c r="S120" s="222">
        <v>0</v>
      </c>
      <c r="T120" s="223">
        <f>S120*H120</f>
        <v>0</v>
      </c>
      <c r="U120" s="38"/>
      <c r="V120" s="38"/>
      <c r="W120" s="38"/>
      <c r="X120" s="38"/>
      <c r="Y120" s="38"/>
      <c r="Z120" s="38"/>
      <c r="AA120" s="38"/>
      <c r="AB120" s="38"/>
      <c r="AC120" s="38"/>
      <c r="AD120" s="38"/>
      <c r="AE120" s="38"/>
      <c r="AR120" s="224" t="s">
        <v>157</v>
      </c>
      <c r="AT120" s="224" t="s">
        <v>152</v>
      </c>
      <c r="AU120" s="224" t="s">
        <v>89</v>
      </c>
      <c r="AY120" s="16" t="s">
        <v>149</v>
      </c>
      <c r="BE120" s="225">
        <f>IF(N120="základní",J120,0)</f>
        <v>0</v>
      </c>
      <c r="BF120" s="225">
        <f>IF(N120="snížená",J120,0)</f>
        <v>0</v>
      </c>
      <c r="BG120" s="225">
        <f>IF(N120="zákl. přenesená",J120,0)</f>
        <v>0</v>
      </c>
      <c r="BH120" s="225">
        <f>IF(N120="sníž. přenesená",J120,0)</f>
        <v>0</v>
      </c>
      <c r="BI120" s="225">
        <f>IF(N120="nulová",J120,0)</f>
        <v>0</v>
      </c>
      <c r="BJ120" s="16" t="s">
        <v>157</v>
      </c>
      <c r="BK120" s="225">
        <f>ROUND(I120*H120,2)</f>
        <v>0</v>
      </c>
      <c r="BL120" s="16" t="s">
        <v>157</v>
      </c>
      <c r="BM120" s="224" t="s">
        <v>238</v>
      </c>
    </row>
    <row r="121" spans="1:47" s="2" customFormat="1" ht="12">
      <c r="A121" s="38"/>
      <c r="B121" s="39"/>
      <c r="C121" s="40"/>
      <c r="D121" s="226" t="s">
        <v>159</v>
      </c>
      <c r="E121" s="40"/>
      <c r="F121" s="227" t="s">
        <v>239</v>
      </c>
      <c r="G121" s="40"/>
      <c r="H121" s="40"/>
      <c r="I121" s="228"/>
      <c r="J121" s="40"/>
      <c r="K121" s="40"/>
      <c r="L121" s="44"/>
      <c r="M121" s="229"/>
      <c r="N121" s="230"/>
      <c r="O121" s="85"/>
      <c r="P121" s="85"/>
      <c r="Q121" s="85"/>
      <c r="R121" s="85"/>
      <c r="S121" s="85"/>
      <c r="T121" s="86"/>
      <c r="U121" s="38"/>
      <c r="V121" s="38"/>
      <c r="W121" s="38"/>
      <c r="X121" s="38"/>
      <c r="Y121" s="38"/>
      <c r="Z121" s="38"/>
      <c r="AA121" s="38"/>
      <c r="AB121" s="38"/>
      <c r="AC121" s="38"/>
      <c r="AD121" s="38"/>
      <c r="AE121" s="38"/>
      <c r="AT121" s="16" t="s">
        <v>159</v>
      </c>
      <c r="AU121" s="16" t="s">
        <v>89</v>
      </c>
    </row>
    <row r="122" spans="1:47" s="2" customFormat="1" ht="12">
      <c r="A122" s="38"/>
      <c r="B122" s="39"/>
      <c r="C122" s="40"/>
      <c r="D122" s="226" t="s">
        <v>161</v>
      </c>
      <c r="E122" s="40"/>
      <c r="F122" s="231" t="s">
        <v>203</v>
      </c>
      <c r="G122" s="40"/>
      <c r="H122" s="40"/>
      <c r="I122" s="228"/>
      <c r="J122" s="40"/>
      <c r="K122" s="40"/>
      <c r="L122" s="44"/>
      <c r="M122" s="229"/>
      <c r="N122" s="230"/>
      <c r="O122" s="85"/>
      <c r="P122" s="85"/>
      <c r="Q122" s="85"/>
      <c r="R122" s="85"/>
      <c r="S122" s="85"/>
      <c r="T122" s="86"/>
      <c r="U122" s="38"/>
      <c r="V122" s="38"/>
      <c r="W122" s="38"/>
      <c r="X122" s="38"/>
      <c r="Y122" s="38"/>
      <c r="Z122" s="38"/>
      <c r="AA122" s="38"/>
      <c r="AB122" s="38"/>
      <c r="AC122" s="38"/>
      <c r="AD122" s="38"/>
      <c r="AE122" s="38"/>
      <c r="AT122" s="16" t="s">
        <v>161</v>
      </c>
      <c r="AU122" s="16" t="s">
        <v>89</v>
      </c>
    </row>
    <row r="123" spans="1:65" s="2" customFormat="1" ht="24.15" customHeight="1">
      <c r="A123" s="38"/>
      <c r="B123" s="39"/>
      <c r="C123" s="213" t="s">
        <v>240</v>
      </c>
      <c r="D123" s="213" t="s">
        <v>152</v>
      </c>
      <c r="E123" s="214" t="s">
        <v>241</v>
      </c>
      <c r="F123" s="215" t="s">
        <v>242</v>
      </c>
      <c r="G123" s="216" t="s">
        <v>200</v>
      </c>
      <c r="H123" s="217">
        <v>300</v>
      </c>
      <c r="I123" s="218"/>
      <c r="J123" s="219">
        <f>ROUND(I123*H123,2)</f>
        <v>0</v>
      </c>
      <c r="K123" s="215" t="s">
        <v>156</v>
      </c>
      <c r="L123" s="44"/>
      <c r="M123" s="220" t="s">
        <v>39</v>
      </c>
      <c r="N123" s="221" t="s">
        <v>53</v>
      </c>
      <c r="O123" s="85"/>
      <c r="P123" s="222">
        <f>O123*H123</f>
        <v>0</v>
      </c>
      <c r="Q123" s="222">
        <v>0</v>
      </c>
      <c r="R123" s="222">
        <f>Q123*H123</f>
        <v>0</v>
      </c>
      <c r="S123" s="222">
        <v>0</v>
      </c>
      <c r="T123" s="223">
        <f>S123*H123</f>
        <v>0</v>
      </c>
      <c r="U123" s="38"/>
      <c r="V123" s="38"/>
      <c r="W123" s="38"/>
      <c r="X123" s="38"/>
      <c r="Y123" s="38"/>
      <c r="Z123" s="38"/>
      <c r="AA123" s="38"/>
      <c r="AB123" s="38"/>
      <c r="AC123" s="38"/>
      <c r="AD123" s="38"/>
      <c r="AE123" s="38"/>
      <c r="AR123" s="224" t="s">
        <v>157</v>
      </c>
      <c r="AT123" s="224" t="s">
        <v>152</v>
      </c>
      <c r="AU123" s="224" t="s">
        <v>89</v>
      </c>
      <c r="AY123" s="16" t="s">
        <v>149</v>
      </c>
      <c r="BE123" s="225">
        <f>IF(N123="základní",J123,0)</f>
        <v>0</v>
      </c>
      <c r="BF123" s="225">
        <f>IF(N123="snížená",J123,0)</f>
        <v>0</v>
      </c>
      <c r="BG123" s="225">
        <f>IF(N123="zákl. přenesená",J123,0)</f>
        <v>0</v>
      </c>
      <c r="BH123" s="225">
        <f>IF(N123="sníž. přenesená",J123,0)</f>
        <v>0</v>
      </c>
      <c r="BI123" s="225">
        <f>IF(N123="nulová",J123,0)</f>
        <v>0</v>
      </c>
      <c r="BJ123" s="16" t="s">
        <v>157</v>
      </c>
      <c r="BK123" s="225">
        <f>ROUND(I123*H123,2)</f>
        <v>0</v>
      </c>
      <c r="BL123" s="16" t="s">
        <v>157</v>
      </c>
      <c r="BM123" s="224" t="s">
        <v>243</v>
      </c>
    </row>
    <row r="124" spans="1:47" s="2" customFormat="1" ht="12">
      <c r="A124" s="38"/>
      <c r="B124" s="39"/>
      <c r="C124" s="40"/>
      <c r="D124" s="226" t="s">
        <v>159</v>
      </c>
      <c r="E124" s="40"/>
      <c r="F124" s="227" t="s">
        <v>244</v>
      </c>
      <c r="G124" s="40"/>
      <c r="H124" s="40"/>
      <c r="I124" s="228"/>
      <c r="J124" s="40"/>
      <c r="K124" s="40"/>
      <c r="L124" s="44"/>
      <c r="M124" s="229"/>
      <c r="N124" s="230"/>
      <c r="O124" s="85"/>
      <c r="P124" s="85"/>
      <c r="Q124" s="85"/>
      <c r="R124" s="85"/>
      <c r="S124" s="85"/>
      <c r="T124" s="86"/>
      <c r="U124" s="38"/>
      <c r="V124" s="38"/>
      <c r="W124" s="38"/>
      <c r="X124" s="38"/>
      <c r="Y124" s="38"/>
      <c r="Z124" s="38"/>
      <c r="AA124" s="38"/>
      <c r="AB124" s="38"/>
      <c r="AC124" s="38"/>
      <c r="AD124" s="38"/>
      <c r="AE124" s="38"/>
      <c r="AT124" s="16" t="s">
        <v>159</v>
      </c>
      <c r="AU124" s="16" t="s">
        <v>89</v>
      </c>
    </row>
    <row r="125" spans="1:47" s="2" customFormat="1" ht="12">
      <c r="A125" s="38"/>
      <c r="B125" s="39"/>
      <c r="C125" s="40"/>
      <c r="D125" s="226" t="s">
        <v>161</v>
      </c>
      <c r="E125" s="40"/>
      <c r="F125" s="231" t="s">
        <v>203</v>
      </c>
      <c r="G125" s="40"/>
      <c r="H125" s="40"/>
      <c r="I125" s="228"/>
      <c r="J125" s="40"/>
      <c r="K125" s="40"/>
      <c r="L125" s="44"/>
      <c r="M125" s="229"/>
      <c r="N125" s="230"/>
      <c r="O125" s="85"/>
      <c r="P125" s="85"/>
      <c r="Q125" s="85"/>
      <c r="R125" s="85"/>
      <c r="S125" s="85"/>
      <c r="T125" s="86"/>
      <c r="U125" s="38"/>
      <c r="V125" s="38"/>
      <c r="W125" s="38"/>
      <c r="X125" s="38"/>
      <c r="Y125" s="38"/>
      <c r="Z125" s="38"/>
      <c r="AA125" s="38"/>
      <c r="AB125" s="38"/>
      <c r="AC125" s="38"/>
      <c r="AD125" s="38"/>
      <c r="AE125" s="38"/>
      <c r="AT125" s="16" t="s">
        <v>161</v>
      </c>
      <c r="AU125" s="16" t="s">
        <v>89</v>
      </c>
    </row>
    <row r="126" spans="1:65" s="2" customFormat="1" ht="24.15" customHeight="1">
      <c r="A126" s="38"/>
      <c r="B126" s="39"/>
      <c r="C126" s="213" t="s">
        <v>245</v>
      </c>
      <c r="D126" s="213" t="s">
        <v>152</v>
      </c>
      <c r="E126" s="214" t="s">
        <v>246</v>
      </c>
      <c r="F126" s="215" t="s">
        <v>247</v>
      </c>
      <c r="G126" s="216" t="s">
        <v>200</v>
      </c>
      <c r="H126" s="217">
        <v>300</v>
      </c>
      <c r="I126" s="218"/>
      <c r="J126" s="219">
        <f>ROUND(I126*H126,2)</f>
        <v>0</v>
      </c>
      <c r="K126" s="215" t="s">
        <v>156</v>
      </c>
      <c r="L126" s="44"/>
      <c r="M126" s="220" t="s">
        <v>39</v>
      </c>
      <c r="N126" s="221" t="s">
        <v>53</v>
      </c>
      <c r="O126" s="85"/>
      <c r="P126" s="222">
        <f>O126*H126</f>
        <v>0</v>
      </c>
      <c r="Q126" s="222">
        <v>0</v>
      </c>
      <c r="R126" s="222">
        <f>Q126*H126</f>
        <v>0</v>
      </c>
      <c r="S126" s="222">
        <v>0</v>
      </c>
      <c r="T126" s="223">
        <f>S126*H126</f>
        <v>0</v>
      </c>
      <c r="U126" s="38"/>
      <c r="V126" s="38"/>
      <c r="W126" s="38"/>
      <c r="X126" s="38"/>
      <c r="Y126" s="38"/>
      <c r="Z126" s="38"/>
      <c r="AA126" s="38"/>
      <c r="AB126" s="38"/>
      <c r="AC126" s="38"/>
      <c r="AD126" s="38"/>
      <c r="AE126" s="38"/>
      <c r="AR126" s="224" t="s">
        <v>157</v>
      </c>
      <c r="AT126" s="224" t="s">
        <v>152</v>
      </c>
      <c r="AU126" s="224" t="s">
        <v>89</v>
      </c>
      <c r="AY126" s="16" t="s">
        <v>149</v>
      </c>
      <c r="BE126" s="225">
        <f>IF(N126="základní",J126,0)</f>
        <v>0</v>
      </c>
      <c r="BF126" s="225">
        <f>IF(N126="snížená",J126,0)</f>
        <v>0</v>
      </c>
      <c r="BG126" s="225">
        <f>IF(N126="zákl. přenesená",J126,0)</f>
        <v>0</v>
      </c>
      <c r="BH126" s="225">
        <f>IF(N126="sníž. přenesená",J126,0)</f>
        <v>0</v>
      </c>
      <c r="BI126" s="225">
        <f>IF(N126="nulová",J126,0)</f>
        <v>0</v>
      </c>
      <c r="BJ126" s="16" t="s">
        <v>157</v>
      </c>
      <c r="BK126" s="225">
        <f>ROUND(I126*H126,2)</f>
        <v>0</v>
      </c>
      <c r="BL126" s="16" t="s">
        <v>157</v>
      </c>
      <c r="BM126" s="224" t="s">
        <v>248</v>
      </c>
    </row>
    <row r="127" spans="1:47" s="2" customFormat="1" ht="12">
      <c r="A127" s="38"/>
      <c r="B127" s="39"/>
      <c r="C127" s="40"/>
      <c r="D127" s="226" t="s">
        <v>159</v>
      </c>
      <c r="E127" s="40"/>
      <c r="F127" s="227" t="s">
        <v>249</v>
      </c>
      <c r="G127" s="40"/>
      <c r="H127" s="40"/>
      <c r="I127" s="228"/>
      <c r="J127" s="40"/>
      <c r="K127" s="40"/>
      <c r="L127" s="44"/>
      <c r="M127" s="229"/>
      <c r="N127" s="230"/>
      <c r="O127" s="85"/>
      <c r="P127" s="85"/>
      <c r="Q127" s="85"/>
      <c r="R127" s="85"/>
      <c r="S127" s="85"/>
      <c r="T127" s="86"/>
      <c r="U127" s="38"/>
      <c r="V127" s="38"/>
      <c r="W127" s="38"/>
      <c r="X127" s="38"/>
      <c r="Y127" s="38"/>
      <c r="Z127" s="38"/>
      <c r="AA127" s="38"/>
      <c r="AB127" s="38"/>
      <c r="AC127" s="38"/>
      <c r="AD127" s="38"/>
      <c r="AE127" s="38"/>
      <c r="AT127" s="16" t="s">
        <v>159</v>
      </c>
      <c r="AU127" s="16" t="s">
        <v>89</v>
      </c>
    </row>
    <row r="128" spans="1:47" s="2" customFormat="1" ht="12">
      <c r="A128" s="38"/>
      <c r="B128" s="39"/>
      <c r="C128" s="40"/>
      <c r="D128" s="226" t="s">
        <v>161</v>
      </c>
      <c r="E128" s="40"/>
      <c r="F128" s="231" t="s">
        <v>203</v>
      </c>
      <c r="G128" s="40"/>
      <c r="H128" s="40"/>
      <c r="I128" s="228"/>
      <c r="J128" s="40"/>
      <c r="K128" s="40"/>
      <c r="L128" s="44"/>
      <c r="M128" s="229"/>
      <c r="N128" s="230"/>
      <c r="O128" s="85"/>
      <c r="P128" s="85"/>
      <c r="Q128" s="85"/>
      <c r="R128" s="85"/>
      <c r="S128" s="85"/>
      <c r="T128" s="86"/>
      <c r="U128" s="38"/>
      <c r="V128" s="38"/>
      <c r="W128" s="38"/>
      <c r="X128" s="38"/>
      <c r="Y128" s="38"/>
      <c r="Z128" s="38"/>
      <c r="AA128" s="38"/>
      <c r="AB128" s="38"/>
      <c r="AC128" s="38"/>
      <c r="AD128" s="38"/>
      <c r="AE128" s="38"/>
      <c r="AT128" s="16" t="s">
        <v>161</v>
      </c>
      <c r="AU128" s="16" t="s">
        <v>89</v>
      </c>
    </row>
    <row r="129" spans="1:65" s="2" customFormat="1" ht="24.15" customHeight="1">
      <c r="A129" s="38"/>
      <c r="B129" s="39"/>
      <c r="C129" s="213" t="s">
        <v>250</v>
      </c>
      <c r="D129" s="213" t="s">
        <v>152</v>
      </c>
      <c r="E129" s="214" t="s">
        <v>251</v>
      </c>
      <c r="F129" s="215" t="s">
        <v>252</v>
      </c>
      <c r="G129" s="216" t="s">
        <v>200</v>
      </c>
      <c r="H129" s="217">
        <v>1000</v>
      </c>
      <c r="I129" s="218"/>
      <c r="J129" s="219">
        <f>ROUND(I129*H129,2)</f>
        <v>0</v>
      </c>
      <c r="K129" s="215" t="s">
        <v>156</v>
      </c>
      <c r="L129" s="44"/>
      <c r="M129" s="220" t="s">
        <v>39</v>
      </c>
      <c r="N129" s="221" t="s">
        <v>53</v>
      </c>
      <c r="O129" s="85"/>
      <c r="P129" s="222">
        <f>O129*H129</f>
        <v>0</v>
      </c>
      <c r="Q129" s="222">
        <v>0</v>
      </c>
      <c r="R129" s="222">
        <f>Q129*H129</f>
        <v>0</v>
      </c>
      <c r="S129" s="222">
        <v>0</v>
      </c>
      <c r="T129" s="223">
        <f>S129*H129</f>
        <v>0</v>
      </c>
      <c r="U129" s="38"/>
      <c r="V129" s="38"/>
      <c r="W129" s="38"/>
      <c r="X129" s="38"/>
      <c r="Y129" s="38"/>
      <c r="Z129" s="38"/>
      <c r="AA129" s="38"/>
      <c r="AB129" s="38"/>
      <c r="AC129" s="38"/>
      <c r="AD129" s="38"/>
      <c r="AE129" s="38"/>
      <c r="AR129" s="224" t="s">
        <v>157</v>
      </c>
      <c r="AT129" s="224" t="s">
        <v>152</v>
      </c>
      <c r="AU129" s="224" t="s">
        <v>89</v>
      </c>
      <c r="AY129" s="16" t="s">
        <v>149</v>
      </c>
      <c r="BE129" s="225">
        <f>IF(N129="základní",J129,0)</f>
        <v>0</v>
      </c>
      <c r="BF129" s="225">
        <f>IF(N129="snížená",J129,0)</f>
        <v>0</v>
      </c>
      <c r="BG129" s="225">
        <f>IF(N129="zákl. přenesená",J129,0)</f>
        <v>0</v>
      </c>
      <c r="BH129" s="225">
        <f>IF(N129="sníž. přenesená",J129,0)</f>
        <v>0</v>
      </c>
      <c r="BI129" s="225">
        <f>IF(N129="nulová",J129,0)</f>
        <v>0</v>
      </c>
      <c r="BJ129" s="16" t="s">
        <v>157</v>
      </c>
      <c r="BK129" s="225">
        <f>ROUND(I129*H129,2)</f>
        <v>0</v>
      </c>
      <c r="BL129" s="16" t="s">
        <v>157</v>
      </c>
      <c r="BM129" s="224" t="s">
        <v>253</v>
      </c>
    </row>
    <row r="130" spans="1:47" s="2" customFormat="1" ht="12">
      <c r="A130" s="38"/>
      <c r="B130" s="39"/>
      <c r="C130" s="40"/>
      <c r="D130" s="226" t="s">
        <v>159</v>
      </c>
      <c r="E130" s="40"/>
      <c r="F130" s="227" t="s">
        <v>254</v>
      </c>
      <c r="G130" s="40"/>
      <c r="H130" s="40"/>
      <c r="I130" s="228"/>
      <c r="J130" s="40"/>
      <c r="K130" s="40"/>
      <c r="L130" s="44"/>
      <c r="M130" s="229"/>
      <c r="N130" s="230"/>
      <c r="O130" s="85"/>
      <c r="P130" s="85"/>
      <c r="Q130" s="85"/>
      <c r="R130" s="85"/>
      <c r="S130" s="85"/>
      <c r="T130" s="86"/>
      <c r="U130" s="38"/>
      <c r="V130" s="38"/>
      <c r="W130" s="38"/>
      <c r="X130" s="38"/>
      <c r="Y130" s="38"/>
      <c r="Z130" s="38"/>
      <c r="AA130" s="38"/>
      <c r="AB130" s="38"/>
      <c r="AC130" s="38"/>
      <c r="AD130" s="38"/>
      <c r="AE130" s="38"/>
      <c r="AT130" s="16" t="s">
        <v>159</v>
      </c>
      <c r="AU130" s="16" t="s">
        <v>89</v>
      </c>
    </row>
    <row r="131" spans="1:47" s="2" customFormat="1" ht="12">
      <c r="A131" s="38"/>
      <c r="B131" s="39"/>
      <c r="C131" s="40"/>
      <c r="D131" s="226" t="s">
        <v>161</v>
      </c>
      <c r="E131" s="40"/>
      <c r="F131" s="231" t="s">
        <v>203</v>
      </c>
      <c r="G131" s="40"/>
      <c r="H131" s="40"/>
      <c r="I131" s="228"/>
      <c r="J131" s="40"/>
      <c r="K131" s="40"/>
      <c r="L131" s="44"/>
      <c r="M131" s="229"/>
      <c r="N131" s="230"/>
      <c r="O131" s="85"/>
      <c r="P131" s="85"/>
      <c r="Q131" s="85"/>
      <c r="R131" s="85"/>
      <c r="S131" s="85"/>
      <c r="T131" s="86"/>
      <c r="U131" s="38"/>
      <c r="V131" s="38"/>
      <c r="W131" s="38"/>
      <c r="X131" s="38"/>
      <c r="Y131" s="38"/>
      <c r="Z131" s="38"/>
      <c r="AA131" s="38"/>
      <c r="AB131" s="38"/>
      <c r="AC131" s="38"/>
      <c r="AD131" s="38"/>
      <c r="AE131" s="38"/>
      <c r="AT131" s="16" t="s">
        <v>161</v>
      </c>
      <c r="AU131" s="16" t="s">
        <v>89</v>
      </c>
    </row>
    <row r="132" spans="1:65" s="2" customFormat="1" ht="24.15" customHeight="1">
      <c r="A132" s="38"/>
      <c r="B132" s="39"/>
      <c r="C132" s="213" t="s">
        <v>255</v>
      </c>
      <c r="D132" s="213" t="s">
        <v>152</v>
      </c>
      <c r="E132" s="214" t="s">
        <v>256</v>
      </c>
      <c r="F132" s="215" t="s">
        <v>257</v>
      </c>
      <c r="G132" s="216" t="s">
        <v>200</v>
      </c>
      <c r="H132" s="217">
        <v>100</v>
      </c>
      <c r="I132" s="218"/>
      <c r="J132" s="219">
        <f>ROUND(I132*H132,2)</f>
        <v>0</v>
      </c>
      <c r="K132" s="215" t="s">
        <v>156</v>
      </c>
      <c r="L132" s="44"/>
      <c r="M132" s="220" t="s">
        <v>39</v>
      </c>
      <c r="N132" s="221" t="s">
        <v>53</v>
      </c>
      <c r="O132" s="85"/>
      <c r="P132" s="222">
        <f>O132*H132</f>
        <v>0</v>
      </c>
      <c r="Q132" s="222">
        <v>0</v>
      </c>
      <c r="R132" s="222">
        <f>Q132*H132</f>
        <v>0</v>
      </c>
      <c r="S132" s="222">
        <v>0</v>
      </c>
      <c r="T132" s="223">
        <f>S132*H132</f>
        <v>0</v>
      </c>
      <c r="U132" s="38"/>
      <c r="V132" s="38"/>
      <c r="W132" s="38"/>
      <c r="X132" s="38"/>
      <c r="Y132" s="38"/>
      <c r="Z132" s="38"/>
      <c r="AA132" s="38"/>
      <c r="AB132" s="38"/>
      <c r="AC132" s="38"/>
      <c r="AD132" s="38"/>
      <c r="AE132" s="38"/>
      <c r="AR132" s="224" t="s">
        <v>157</v>
      </c>
      <c r="AT132" s="224" t="s">
        <v>152</v>
      </c>
      <c r="AU132" s="224" t="s">
        <v>89</v>
      </c>
      <c r="AY132" s="16" t="s">
        <v>149</v>
      </c>
      <c r="BE132" s="225">
        <f>IF(N132="základní",J132,0)</f>
        <v>0</v>
      </c>
      <c r="BF132" s="225">
        <f>IF(N132="snížená",J132,0)</f>
        <v>0</v>
      </c>
      <c r="BG132" s="225">
        <f>IF(N132="zákl. přenesená",J132,0)</f>
        <v>0</v>
      </c>
      <c r="BH132" s="225">
        <f>IF(N132="sníž. přenesená",J132,0)</f>
        <v>0</v>
      </c>
      <c r="BI132" s="225">
        <f>IF(N132="nulová",J132,0)</f>
        <v>0</v>
      </c>
      <c r="BJ132" s="16" t="s">
        <v>157</v>
      </c>
      <c r="BK132" s="225">
        <f>ROUND(I132*H132,2)</f>
        <v>0</v>
      </c>
      <c r="BL132" s="16" t="s">
        <v>157</v>
      </c>
      <c r="BM132" s="224" t="s">
        <v>258</v>
      </c>
    </row>
    <row r="133" spans="1:47" s="2" customFormat="1" ht="12">
      <c r="A133" s="38"/>
      <c r="B133" s="39"/>
      <c r="C133" s="40"/>
      <c r="D133" s="226" t="s">
        <v>159</v>
      </c>
      <c r="E133" s="40"/>
      <c r="F133" s="227" t="s">
        <v>259</v>
      </c>
      <c r="G133" s="40"/>
      <c r="H133" s="40"/>
      <c r="I133" s="228"/>
      <c r="J133" s="40"/>
      <c r="K133" s="40"/>
      <c r="L133" s="44"/>
      <c r="M133" s="229"/>
      <c r="N133" s="230"/>
      <c r="O133" s="85"/>
      <c r="P133" s="85"/>
      <c r="Q133" s="85"/>
      <c r="R133" s="85"/>
      <c r="S133" s="85"/>
      <c r="T133" s="86"/>
      <c r="U133" s="38"/>
      <c r="V133" s="38"/>
      <c r="W133" s="38"/>
      <c r="X133" s="38"/>
      <c r="Y133" s="38"/>
      <c r="Z133" s="38"/>
      <c r="AA133" s="38"/>
      <c r="AB133" s="38"/>
      <c r="AC133" s="38"/>
      <c r="AD133" s="38"/>
      <c r="AE133" s="38"/>
      <c r="AT133" s="16" t="s">
        <v>159</v>
      </c>
      <c r="AU133" s="16" t="s">
        <v>89</v>
      </c>
    </row>
    <row r="134" spans="1:47" s="2" customFormat="1" ht="12">
      <c r="A134" s="38"/>
      <c r="B134" s="39"/>
      <c r="C134" s="40"/>
      <c r="D134" s="226" t="s">
        <v>161</v>
      </c>
      <c r="E134" s="40"/>
      <c r="F134" s="231" t="s">
        <v>203</v>
      </c>
      <c r="G134" s="40"/>
      <c r="H134" s="40"/>
      <c r="I134" s="228"/>
      <c r="J134" s="40"/>
      <c r="K134" s="40"/>
      <c r="L134" s="44"/>
      <c r="M134" s="229"/>
      <c r="N134" s="230"/>
      <c r="O134" s="85"/>
      <c r="P134" s="85"/>
      <c r="Q134" s="85"/>
      <c r="R134" s="85"/>
      <c r="S134" s="85"/>
      <c r="T134" s="86"/>
      <c r="U134" s="38"/>
      <c r="V134" s="38"/>
      <c r="W134" s="38"/>
      <c r="X134" s="38"/>
      <c r="Y134" s="38"/>
      <c r="Z134" s="38"/>
      <c r="AA134" s="38"/>
      <c r="AB134" s="38"/>
      <c r="AC134" s="38"/>
      <c r="AD134" s="38"/>
      <c r="AE134" s="38"/>
      <c r="AT134" s="16" t="s">
        <v>161</v>
      </c>
      <c r="AU134" s="16" t="s">
        <v>89</v>
      </c>
    </row>
    <row r="135" spans="1:65" s="2" customFormat="1" ht="24.15" customHeight="1">
      <c r="A135" s="38"/>
      <c r="B135" s="39"/>
      <c r="C135" s="213" t="s">
        <v>8</v>
      </c>
      <c r="D135" s="213" t="s">
        <v>152</v>
      </c>
      <c r="E135" s="214" t="s">
        <v>260</v>
      </c>
      <c r="F135" s="215" t="s">
        <v>261</v>
      </c>
      <c r="G135" s="216" t="s">
        <v>200</v>
      </c>
      <c r="H135" s="217">
        <v>100</v>
      </c>
      <c r="I135" s="218"/>
      <c r="J135" s="219">
        <f>ROUND(I135*H135,2)</f>
        <v>0</v>
      </c>
      <c r="K135" s="215" t="s">
        <v>156</v>
      </c>
      <c r="L135" s="44"/>
      <c r="M135" s="220" t="s">
        <v>39</v>
      </c>
      <c r="N135" s="221" t="s">
        <v>53</v>
      </c>
      <c r="O135" s="85"/>
      <c r="P135" s="222">
        <f>O135*H135</f>
        <v>0</v>
      </c>
      <c r="Q135" s="222">
        <v>0</v>
      </c>
      <c r="R135" s="222">
        <f>Q135*H135</f>
        <v>0</v>
      </c>
      <c r="S135" s="222">
        <v>0</v>
      </c>
      <c r="T135" s="223">
        <f>S135*H135</f>
        <v>0</v>
      </c>
      <c r="U135" s="38"/>
      <c r="V135" s="38"/>
      <c r="W135" s="38"/>
      <c r="X135" s="38"/>
      <c r="Y135" s="38"/>
      <c r="Z135" s="38"/>
      <c r="AA135" s="38"/>
      <c r="AB135" s="38"/>
      <c r="AC135" s="38"/>
      <c r="AD135" s="38"/>
      <c r="AE135" s="38"/>
      <c r="AR135" s="224" t="s">
        <v>157</v>
      </c>
      <c r="AT135" s="224" t="s">
        <v>152</v>
      </c>
      <c r="AU135" s="224" t="s">
        <v>89</v>
      </c>
      <c r="AY135" s="16" t="s">
        <v>149</v>
      </c>
      <c r="BE135" s="225">
        <f>IF(N135="základní",J135,0)</f>
        <v>0</v>
      </c>
      <c r="BF135" s="225">
        <f>IF(N135="snížená",J135,0)</f>
        <v>0</v>
      </c>
      <c r="BG135" s="225">
        <f>IF(N135="zákl. přenesená",J135,0)</f>
        <v>0</v>
      </c>
      <c r="BH135" s="225">
        <f>IF(N135="sníž. přenesená",J135,0)</f>
        <v>0</v>
      </c>
      <c r="BI135" s="225">
        <f>IF(N135="nulová",J135,0)</f>
        <v>0</v>
      </c>
      <c r="BJ135" s="16" t="s">
        <v>157</v>
      </c>
      <c r="BK135" s="225">
        <f>ROUND(I135*H135,2)</f>
        <v>0</v>
      </c>
      <c r="BL135" s="16" t="s">
        <v>157</v>
      </c>
      <c r="BM135" s="224" t="s">
        <v>262</v>
      </c>
    </row>
    <row r="136" spans="1:47" s="2" customFormat="1" ht="12">
      <c r="A136" s="38"/>
      <c r="B136" s="39"/>
      <c r="C136" s="40"/>
      <c r="D136" s="226" t="s">
        <v>159</v>
      </c>
      <c r="E136" s="40"/>
      <c r="F136" s="227" t="s">
        <v>263</v>
      </c>
      <c r="G136" s="40"/>
      <c r="H136" s="40"/>
      <c r="I136" s="228"/>
      <c r="J136" s="40"/>
      <c r="K136" s="40"/>
      <c r="L136" s="44"/>
      <c r="M136" s="229"/>
      <c r="N136" s="230"/>
      <c r="O136" s="85"/>
      <c r="P136" s="85"/>
      <c r="Q136" s="85"/>
      <c r="R136" s="85"/>
      <c r="S136" s="85"/>
      <c r="T136" s="86"/>
      <c r="U136" s="38"/>
      <c r="V136" s="38"/>
      <c r="W136" s="38"/>
      <c r="X136" s="38"/>
      <c r="Y136" s="38"/>
      <c r="Z136" s="38"/>
      <c r="AA136" s="38"/>
      <c r="AB136" s="38"/>
      <c r="AC136" s="38"/>
      <c r="AD136" s="38"/>
      <c r="AE136" s="38"/>
      <c r="AT136" s="16" t="s">
        <v>159</v>
      </c>
      <c r="AU136" s="16" t="s">
        <v>89</v>
      </c>
    </row>
    <row r="137" spans="1:47" s="2" customFormat="1" ht="12">
      <c r="A137" s="38"/>
      <c r="B137" s="39"/>
      <c r="C137" s="40"/>
      <c r="D137" s="226" t="s">
        <v>161</v>
      </c>
      <c r="E137" s="40"/>
      <c r="F137" s="231" t="s">
        <v>203</v>
      </c>
      <c r="G137" s="40"/>
      <c r="H137" s="40"/>
      <c r="I137" s="228"/>
      <c r="J137" s="40"/>
      <c r="K137" s="40"/>
      <c r="L137" s="44"/>
      <c r="M137" s="229"/>
      <c r="N137" s="230"/>
      <c r="O137" s="85"/>
      <c r="P137" s="85"/>
      <c r="Q137" s="85"/>
      <c r="R137" s="85"/>
      <c r="S137" s="85"/>
      <c r="T137" s="86"/>
      <c r="U137" s="38"/>
      <c r="V137" s="38"/>
      <c r="W137" s="38"/>
      <c r="X137" s="38"/>
      <c r="Y137" s="38"/>
      <c r="Z137" s="38"/>
      <c r="AA137" s="38"/>
      <c r="AB137" s="38"/>
      <c r="AC137" s="38"/>
      <c r="AD137" s="38"/>
      <c r="AE137" s="38"/>
      <c r="AT137" s="16" t="s">
        <v>161</v>
      </c>
      <c r="AU137" s="16" t="s">
        <v>89</v>
      </c>
    </row>
    <row r="138" spans="1:65" s="2" customFormat="1" ht="24.15" customHeight="1">
      <c r="A138" s="38"/>
      <c r="B138" s="39"/>
      <c r="C138" s="213" t="s">
        <v>264</v>
      </c>
      <c r="D138" s="213" t="s">
        <v>152</v>
      </c>
      <c r="E138" s="214" t="s">
        <v>265</v>
      </c>
      <c r="F138" s="215" t="s">
        <v>266</v>
      </c>
      <c r="G138" s="216" t="s">
        <v>200</v>
      </c>
      <c r="H138" s="217">
        <v>100</v>
      </c>
      <c r="I138" s="218"/>
      <c r="J138" s="219">
        <f>ROUND(I138*H138,2)</f>
        <v>0</v>
      </c>
      <c r="K138" s="215" t="s">
        <v>156</v>
      </c>
      <c r="L138" s="44"/>
      <c r="M138" s="220" t="s">
        <v>39</v>
      </c>
      <c r="N138" s="221" t="s">
        <v>53</v>
      </c>
      <c r="O138" s="85"/>
      <c r="P138" s="222">
        <f>O138*H138</f>
        <v>0</v>
      </c>
      <c r="Q138" s="222">
        <v>0</v>
      </c>
      <c r="R138" s="222">
        <f>Q138*H138</f>
        <v>0</v>
      </c>
      <c r="S138" s="222">
        <v>0</v>
      </c>
      <c r="T138" s="223">
        <f>S138*H138</f>
        <v>0</v>
      </c>
      <c r="U138" s="38"/>
      <c r="V138" s="38"/>
      <c r="W138" s="38"/>
      <c r="X138" s="38"/>
      <c r="Y138" s="38"/>
      <c r="Z138" s="38"/>
      <c r="AA138" s="38"/>
      <c r="AB138" s="38"/>
      <c r="AC138" s="38"/>
      <c r="AD138" s="38"/>
      <c r="AE138" s="38"/>
      <c r="AR138" s="224" t="s">
        <v>157</v>
      </c>
      <c r="AT138" s="224" t="s">
        <v>152</v>
      </c>
      <c r="AU138" s="224" t="s">
        <v>89</v>
      </c>
      <c r="AY138" s="16" t="s">
        <v>149</v>
      </c>
      <c r="BE138" s="225">
        <f>IF(N138="základní",J138,0)</f>
        <v>0</v>
      </c>
      <c r="BF138" s="225">
        <f>IF(N138="snížená",J138,0)</f>
        <v>0</v>
      </c>
      <c r="BG138" s="225">
        <f>IF(N138="zákl. přenesená",J138,0)</f>
        <v>0</v>
      </c>
      <c r="BH138" s="225">
        <f>IF(N138="sníž. přenesená",J138,0)</f>
        <v>0</v>
      </c>
      <c r="BI138" s="225">
        <f>IF(N138="nulová",J138,0)</f>
        <v>0</v>
      </c>
      <c r="BJ138" s="16" t="s">
        <v>157</v>
      </c>
      <c r="BK138" s="225">
        <f>ROUND(I138*H138,2)</f>
        <v>0</v>
      </c>
      <c r="BL138" s="16" t="s">
        <v>157</v>
      </c>
      <c r="BM138" s="224" t="s">
        <v>267</v>
      </c>
    </row>
    <row r="139" spans="1:47" s="2" customFormat="1" ht="12">
      <c r="A139" s="38"/>
      <c r="B139" s="39"/>
      <c r="C139" s="40"/>
      <c r="D139" s="226" t="s">
        <v>159</v>
      </c>
      <c r="E139" s="40"/>
      <c r="F139" s="227" t="s">
        <v>268</v>
      </c>
      <c r="G139" s="40"/>
      <c r="H139" s="40"/>
      <c r="I139" s="228"/>
      <c r="J139" s="40"/>
      <c r="K139" s="40"/>
      <c r="L139" s="44"/>
      <c r="M139" s="229"/>
      <c r="N139" s="230"/>
      <c r="O139" s="85"/>
      <c r="P139" s="85"/>
      <c r="Q139" s="85"/>
      <c r="R139" s="85"/>
      <c r="S139" s="85"/>
      <c r="T139" s="86"/>
      <c r="U139" s="38"/>
      <c r="V139" s="38"/>
      <c r="W139" s="38"/>
      <c r="X139" s="38"/>
      <c r="Y139" s="38"/>
      <c r="Z139" s="38"/>
      <c r="AA139" s="38"/>
      <c r="AB139" s="38"/>
      <c r="AC139" s="38"/>
      <c r="AD139" s="38"/>
      <c r="AE139" s="38"/>
      <c r="AT139" s="16" t="s">
        <v>159</v>
      </c>
      <c r="AU139" s="16" t="s">
        <v>89</v>
      </c>
    </row>
    <row r="140" spans="1:47" s="2" customFormat="1" ht="12">
      <c r="A140" s="38"/>
      <c r="B140" s="39"/>
      <c r="C140" s="40"/>
      <c r="D140" s="226" t="s">
        <v>161</v>
      </c>
      <c r="E140" s="40"/>
      <c r="F140" s="231" t="s">
        <v>203</v>
      </c>
      <c r="G140" s="40"/>
      <c r="H140" s="40"/>
      <c r="I140" s="228"/>
      <c r="J140" s="40"/>
      <c r="K140" s="40"/>
      <c r="L140" s="44"/>
      <c r="M140" s="229"/>
      <c r="N140" s="230"/>
      <c r="O140" s="85"/>
      <c r="P140" s="85"/>
      <c r="Q140" s="85"/>
      <c r="R140" s="85"/>
      <c r="S140" s="85"/>
      <c r="T140" s="86"/>
      <c r="U140" s="38"/>
      <c r="V140" s="38"/>
      <c r="W140" s="38"/>
      <c r="X140" s="38"/>
      <c r="Y140" s="38"/>
      <c r="Z140" s="38"/>
      <c r="AA140" s="38"/>
      <c r="AB140" s="38"/>
      <c r="AC140" s="38"/>
      <c r="AD140" s="38"/>
      <c r="AE140" s="38"/>
      <c r="AT140" s="16" t="s">
        <v>161</v>
      </c>
      <c r="AU140" s="16" t="s">
        <v>89</v>
      </c>
    </row>
    <row r="141" spans="1:65" s="2" customFormat="1" ht="24.15" customHeight="1">
      <c r="A141" s="38"/>
      <c r="B141" s="39"/>
      <c r="C141" s="213" t="s">
        <v>269</v>
      </c>
      <c r="D141" s="213" t="s">
        <v>152</v>
      </c>
      <c r="E141" s="214" t="s">
        <v>270</v>
      </c>
      <c r="F141" s="215" t="s">
        <v>271</v>
      </c>
      <c r="G141" s="216" t="s">
        <v>200</v>
      </c>
      <c r="H141" s="217">
        <v>100</v>
      </c>
      <c r="I141" s="218"/>
      <c r="J141" s="219">
        <f>ROUND(I141*H141,2)</f>
        <v>0</v>
      </c>
      <c r="K141" s="215" t="s">
        <v>156</v>
      </c>
      <c r="L141" s="44"/>
      <c r="M141" s="220" t="s">
        <v>39</v>
      </c>
      <c r="N141" s="221" t="s">
        <v>53</v>
      </c>
      <c r="O141" s="85"/>
      <c r="P141" s="222">
        <f>O141*H141</f>
        <v>0</v>
      </c>
      <c r="Q141" s="222">
        <v>0</v>
      </c>
      <c r="R141" s="222">
        <f>Q141*H141</f>
        <v>0</v>
      </c>
      <c r="S141" s="222">
        <v>0</v>
      </c>
      <c r="T141" s="223">
        <f>S141*H141</f>
        <v>0</v>
      </c>
      <c r="U141" s="38"/>
      <c r="V141" s="38"/>
      <c r="W141" s="38"/>
      <c r="X141" s="38"/>
      <c r="Y141" s="38"/>
      <c r="Z141" s="38"/>
      <c r="AA141" s="38"/>
      <c r="AB141" s="38"/>
      <c r="AC141" s="38"/>
      <c r="AD141" s="38"/>
      <c r="AE141" s="38"/>
      <c r="AR141" s="224" t="s">
        <v>157</v>
      </c>
      <c r="AT141" s="224" t="s">
        <v>152</v>
      </c>
      <c r="AU141" s="224" t="s">
        <v>89</v>
      </c>
      <c r="AY141" s="16" t="s">
        <v>149</v>
      </c>
      <c r="BE141" s="225">
        <f>IF(N141="základní",J141,0)</f>
        <v>0</v>
      </c>
      <c r="BF141" s="225">
        <f>IF(N141="snížená",J141,0)</f>
        <v>0</v>
      </c>
      <c r="BG141" s="225">
        <f>IF(N141="zákl. přenesená",J141,0)</f>
        <v>0</v>
      </c>
      <c r="BH141" s="225">
        <f>IF(N141="sníž. přenesená",J141,0)</f>
        <v>0</v>
      </c>
      <c r="BI141" s="225">
        <f>IF(N141="nulová",J141,0)</f>
        <v>0</v>
      </c>
      <c r="BJ141" s="16" t="s">
        <v>157</v>
      </c>
      <c r="BK141" s="225">
        <f>ROUND(I141*H141,2)</f>
        <v>0</v>
      </c>
      <c r="BL141" s="16" t="s">
        <v>157</v>
      </c>
      <c r="BM141" s="224" t="s">
        <v>272</v>
      </c>
    </row>
    <row r="142" spans="1:47" s="2" customFormat="1" ht="12">
      <c r="A142" s="38"/>
      <c r="B142" s="39"/>
      <c r="C142" s="40"/>
      <c r="D142" s="226" t="s">
        <v>159</v>
      </c>
      <c r="E142" s="40"/>
      <c r="F142" s="227" t="s">
        <v>273</v>
      </c>
      <c r="G142" s="40"/>
      <c r="H142" s="40"/>
      <c r="I142" s="228"/>
      <c r="J142" s="40"/>
      <c r="K142" s="40"/>
      <c r="L142" s="44"/>
      <c r="M142" s="229"/>
      <c r="N142" s="230"/>
      <c r="O142" s="85"/>
      <c r="P142" s="85"/>
      <c r="Q142" s="85"/>
      <c r="R142" s="85"/>
      <c r="S142" s="85"/>
      <c r="T142" s="86"/>
      <c r="U142" s="38"/>
      <c r="V142" s="38"/>
      <c r="W142" s="38"/>
      <c r="X142" s="38"/>
      <c r="Y142" s="38"/>
      <c r="Z142" s="38"/>
      <c r="AA142" s="38"/>
      <c r="AB142" s="38"/>
      <c r="AC142" s="38"/>
      <c r="AD142" s="38"/>
      <c r="AE142" s="38"/>
      <c r="AT142" s="16" t="s">
        <v>159</v>
      </c>
      <c r="AU142" s="16" t="s">
        <v>89</v>
      </c>
    </row>
    <row r="143" spans="1:47" s="2" customFormat="1" ht="12">
      <c r="A143" s="38"/>
      <c r="B143" s="39"/>
      <c r="C143" s="40"/>
      <c r="D143" s="226" t="s">
        <v>161</v>
      </c>
      <c r="E143" s="40"/>
      <c r="F143" s="231" t="s">
        <v>203</v>
      </c>
      <c r="G143" s="40"/>
      <c r="H143" s="40"/>
      <c r="I143" s="228"/>
      <c r="J143" s="40"/>
      <c r="K143" s="40"/>
      <c r="L143" s="44"/>
      <c r="M143" s="229"/>
      <c r="N143" s="230"/>
      <c r="O143" s="85"/>
      <c r="P143" s="85"/>
      <c r="Q143" s="85"/>
      <c r="R143" s="85"/>
      <c r="S143" s="85"/>
      <c r="T143" s="86"/>
      <c r="U143" s="38"/>
      <c r="V143" s="38"/>
      <c r="W143" s="38"/>
      <c r="X143" s="38"/>
      <c r="Y143" s="38"/>
      <c r="Z143" s="38"/>
      <c r="AA143" s="38"/>
      <c r="AB143" s="38"/>
      <c r="AC143" s="38"/>
      <c r="AD143" s="38"/>
      <c r="AE143" s="38"/>
      <c r="AT143" s="16" t="s">
        <v>161</v>
      </c>
      <c r="AU143" s="16" t="s">
        <v>89</v>
      </c>
    </row>
    <row r="144" spans="1:65" s="2" customFormat="1" ht="24.15" customHeight="1">
      <c r="A144" s="38"/>
      <c r="B144" s="39"/>
      <c r="C144" s="213" t="s">
        <v>274</v>
      </c>
      <c r="D144" s="213" t="s">
        <v>152</v>
      </c>
      <c r="E144" s="214" t="s">
        <v>275</v>
      </c>
      <c r="F144" s="215" t="s">
        <v>276</v>
      </c>
      <c r="G144" s="216" t="s">
        <v>200</v>
      </c>
      <c r="H144" s="217">
        <v>100</v>
      </c>
      <c r="I144" s="218"/>
      <c r="J144" s="219">
        <f>ROUND(I144*H144,2)</f>
        <v>0</v>
      </c>
      <c r="K144" s="215" t="s">
        <v>156</v>
      </c>
      <c r="L144" s="44"/>
      <c r="M144" s="220" t="s">
        <v>39</v>
      </c>
      <c r="N144" s="221" t="s">
        <v>53</v>
      </c>
      <c r="O144" s="85"/>
      <c r="P144" s="222">
        <f>O144*H144</f>
        <v>0</v>
      </c>
      <c r="Q144" s="222">
        <v>0</v>
      </c>
      <c r="R144" s="222">
        <f>Q144*H144</f>
        <v>0</v>
      </c>
      <c r="S144" s="222">
        <v>0</v>
      </c>
      <c r="T144" s="223">
        <f>S144*H144</f>
        <v>0</v>
      </c>
      <c r="U144" s="38"/>
      <c r="V144" s="38"/>
      <c r="W144" s="38"/>
      <c r="X144" s="38"/>
      <c r="Y144" s="38"/>
      <c r="Z144" s="38"/>
      <c r="AA144" s="38"/>
      <c r="AB144" s="38"/>
      <c r="AC144" s="38"/>
      <c r="AD144" s="38"/>
      <c r="AE144" s="38"/>
      <c r="AR144" s="224" t="s">
        <v>157</v>
      </c>
      <c r="AT144" s="224" t="s">
        <v>152</v>
      </c>
      <c r="AU144" s="224" t="s">
        <v>89</v>
      </c>
      <c r="AY144" s="16" t="s">
        <v>149</v>
      </c>
      <c r="BE144" s="225">
        <f>IF(N144="základní",J144,0)</f>
        <v>0</v>
      </c>
      <c r="BF144" s="225">
        <f>IF(N144="snížená",J144,0)</f>
        <v>0</v>
      </c>
      <c r="BG144" s="225">
        <f>IF(N144="zákl. přenesená",J144,0)</f>
        <v>0</v>
      </c>
      <c r="BH144" s="225">
        <f>IF(N144="sníž. přenesená",J144,0)</f>
        <v>0</v>
      </c>
      <c r="BI144" s="225">
        <f>IF(N144="nulová",J144,0)</f>
        <v>0</v>
      </c>
      <c r="BJ144" s="16" t="s">
        <v>157</v>
      </c>
      <c r="BK144" s="225">
        <f>ROUND(I144*H144,2)</f>
        <v>0</v>
      </c>
      <c r="BL144" s="16" t="s">
        <v>157</v>
      </c>
      <c r="BM144" s="224" t="s">
        <v>277</v>
      </c>
    </row>
    <row r="145" spans="1:47" s="2" customFormat="1" ht="12">
      <c r="A145" s="38"/>
      <c r="B145" s="39"/>
      <c r="C145" s="40"/>
      <c r="D145" s="226" t="s">
        <v>159</v>
      </c>
      <c r="E145" s="40"/>
      <c r="F145" s="227" t="s">
        <v>278</v>
      </c>
      <c r="G145" s="40"/>
      <c r="H145" s="40"/>
      <c r="I145" s="228"/>
      <c r="J145" s="40"/>
      <c r="K145" s="40"/>
      <c r="L145" s="44"/>
      <c r="M145" s="229"/>
      <c r="N145" s="230"/>
      <c r="O145" s="85"/>
      <c r="P145" s="85"/>
      <c r="Q145" s="85"/>
      <c r="R145" s="85"/>
      <c r="S145" s="85"/>
      <c r="T145" s="86"/>
      <c r="U145" s="38"/>
      <c r="V145" s="38"/>
      <c r="W145" s="38"/>
      <c r="X145" s="38"/>
      <c r="Y145" s="38"/>
      <c r="Z145" s="38"/>
      <c r="AA145" s="38"/>
      <c r="AB145" s="38"/>
      <c r="AC145" s="38"/>
      <c r="AD145" s="38"/>
      <c r="AE145" s="38"/>
      <c r="AT145" s="16" t="s">
        <v>159</v>
      </c>
      <c r="AU145" s="16" t="s">
        <v>89</v>
      </c>
    </row>
    <row r="146" spans="1:47" s="2" customFormat="1" ht="12">
      <c r="A146" s="38"/>
      <c r="B146" s="39"/>
      <c r="C146" s="40"/>
      <c r="D146" s="226" t="s">
        <v>161</v>
      </c>
      <c r="E146" s="40"/>
      <c r="F146" s="231" t="s">
        <v>203</v>
      </c>
      <c r="G146" s="40"/>
      <c r="H146" s="40"/>
      <c r="I146" s="228"/>
      <c r="J146" s="40"/>
      <c r="K146" s="40"/>
      <c r="L146" s="44"/>
      <c r="M146" s="229"/>
      <c r="N146" s="230"/>
      <c r="O146" s="85"/>
      <c r="P146" s="85"/>
      <c r="Q146" s="85"/>
      <c r="R146" s="85"/>
      <c r="S146" s="85"/>
      <c r="T146" s="86"/>
      <c r="U146" s="38"/>
      <c r="V146" s="38"/>
      <c r="W146" s="38"/>
      <c r="X146" s="38"/>
      <c r="Y146" s="38"/>
      <c r="Z146" s="38"/>
      <c r="AA146" s="38"/>
      <c r="AB146" s="38"/>
      <c r="AC146" s="38"/>
      <c r="AD146" s="38"/>
      <c r="AE146" s="38"/>
      <c r="AT146" s="16" t="s">
        <v>161</v>
      </c>
      <c r="AU146" s="16" t="s">
        <v>89</v>
      </c>
    </row>
    <row r="147" spans="1:65" s="2" customFormat="1" ht="24.15" customHeight="1">
      <c r="A147" s="38"/>
      <c r="B147" s="39"/>
      <c r="C147" s="213" t="s">
        <v>279</v>
      </c>
      <c r="D147" s="213" t="s">
        <v>152</v>
      </c>
      <c r="E147" s="214" t="s">
        <v>280</v>
      </c>
      <c r="F147" s="215" t="s">
        <v>281</v>
      </c>
      <c r="G147" s="216" t="s">
        <v>200</v>
      </c>
      <c r="H147" s="217">
        <v>100</v>
      </c>
      <c r="I147" s="218"/>
      <c r="J147" s="219">
        <f>ROUND(I147*H147,2)</f>
        <v>0</v>
      </c>
      <c r="K147" s="215" t="s">
        <v>156</v>
      </c>
      <c r="L147" s="44"/>
      <c r="M147" s="220" t="s">
        <v>39</v>
      </c>
      <c r="N147" s="221" t="s">
        <v>53</v>
      </c>
      <c r="O147" s="85"/>
      <c r="P147" s="222">
        <f>O147*H147</f>
        <v>0</v>
      </c>
      <c r="Q147" s="222">
        <v>0</v>
      </c>
      <c r="R147" s="222">
        <f>Q147*H147</f>
        <v>0</v>
      </c>
      <c r="S147" s="222">
        <v>0</v>
      </c>
      <c r="T147" s="223">
        <f>S147*H147</f>
        <v>0</v>
      </c>
      <c r="U147" s="38"/>
      <c r="V147" s="38"/>
      <c r="W147" s="38"/>
      <c r="X147" s="38"/>
      <c r="Y147" s="38"/>
      <c r="Z147" s="38"/>
      <c r="AA147" s="38"/>
      <c r="AB147" s="38"/>
      <c r="AC147" s="38"/>
      <c r="AD147" s="38"/>
      <c r="AE147" s="38"/>
      <c r="AR147" s="224" t="s">
        <v>157</v>
      </c>
      <c r="AT147" s="224" t="s">
        <v>152</v>
      </c>
      <c r="AU147" s="224" t="s">
        <v>89</v>
      </c>
      <c r="AY147" s="16" t="s">
        <v>149</v>
      </c>
      <c r="BE147" s="225">
        <f>IF(N147="základní",J147,0)</f>
        <v>0</v>
      </c>
      <c r="BF147" s="225">
        <f>IF(N147="snížená",J147,0)</f>
        <v>0</v>
      </c>
      <c r="BG147" s="225">
        <f>IF(N147="zákl. přenesená",J147,0)</f>
        <v>0</v>
      </c>
      <c r="BH147" s="225">
        <f>IF(N147="sníž. přenesená",J147,0)</f>
        <v>0</v>
      </c>
      <c r="BI147" s="225">
        <f>IF(N147="nulová",J147,0)</f>
        <v>0</v>
      </c>
      <c r="BJ147" s="16" t="s">
        <v>157</v>
      </c>
      <c r="BK147" s="225">
        <f>ROUND(I147*H147,2)</f>
        <v>0</v>
      </c>
      <c r="BL147" s="16" t="s">
        <v>157</v>
      </c>
      <c r="BM147" s="224" t="s">
        <v>282</v>
      </c>
    </row>
    <row r="148" spans="1:47" s="2" customFormat="1" ht="12">
      <c r="A148" s="38"/>
      <c r="B148" s="39"/>
      <c r="C148" s="40"/>
      <c r="D148" s="226" t="s">
        <v>159</v>
      </c>
      <c r="E148" s="40"/>
      <c r="F148" s="227" t="s">
        <v>283</v>
      </c>
      <c r="G148" s="40"/>
      <c r="H148" s="40"/>
      <c r="I148" s="228"/>
      <c r="J148" s="40"/>
      <c r="K148" s="40"/>
      <c r="L148" s="44"/>
      <c r="M148" s="229"/>
      <c r="N148" s="230"/>
      <c r="O148" s="85"/>
      <c r="P148" s="85"/>
      <c r="Q148" s="85"/>
      <c r="R148" s="85"/>
      <c r="S148" s="85"/>
      <c r="T148" s="86"/>
      <c r="U148" s="38"/>
      <c r="V148" s="38"/>
      <c r="W148" s="38"/>
      <c r="X148" s="38"/>
      <c r="Y148" s="38"/>
      <c r="Z148" s="38"/>
      <c r="AA148" s="38"/>
      <c r="AB148" s="38"/>
      <c r="AC148" s="38"/>
      <c r="AD148" s="38"/>
      <c r="AE148" s="38"/>
      <c r="AT148" s="16" t="s">
        <v>159</v>
      </c>
      <c r="AU148" s="16" t="s">
        <v>89</v>
      </c>
    </row>
    <row r="149" spans="1:47" s="2" customFormat="1" ht="12">
      <c r="A149" s="38"/>
      <c r="B149" s="39"/>
      <c r="C149" s="40"/>
      <c r="D149" s="226" t="s">
        <v>161</v>
      </c>
      <c r="E149" s="40"/>
      <c r="F149" s="231" t="s">
        <v>203</v>
      </c>
      <c r="G149" s="40"/>
      <c r="H149" s="40"/>
      <c r="I149" s="228"/>
      <c r="J149" s="40"/>
      <c r="K149" s="40"/>
      <c r="L149" s="44"/>
      <c r="M149" s="229"/>
      <c r="N149" s="230"/>
      <c r="O149" s="85"/>
      <c r="P149" s="85"/>
      <c r="Q149" s="85"/>
      <c r="R149" s="85"/>
      <c r="S149" s="85"/>
      <c r="T149" s="86"/>
      <c r="U149" s="38"/>
      <c r="V149" s="38"/>
      <c r="W149" s="38"/>
      <c r="X149" s="38"/>
      <c r="Y149" s="38"/>
      <c r="Z149" s="38"/>
      <c r="AA149" s="38"/>
      <c r="AB149" s="38"/>
      <c r="AC149" s="38"/>
      <c r="AD149" s="38"/>
      <c r="AE149" s="38"/>
      <c r="AT149" s="16" t="s">
        <v>161</v>
      </c>
      <c r="AU149" s="16" t="s">
        <v>89</v>
      </c>
    </row>
    <row r="150" spans="1:65" s="2" customFormat="1" ht="24.15" customHeight="1">
      <c r="A150" s="38"/>
      <c r="B150" s="39"/>
      <c r="C150" s="213" t="s">
        <v>284</v>
      </c>
      <c r="D150" s="213" t="s">
        <v>152</v>
      </c>
      <c r="E150" s="214" t="s">
        <v>285</v>
      </c>
      <c r="F150" s="215" t="s">
        <v>286</v>
      </c>
      <c r="G150" s="216" t="s">
        <v>200</v>
      </c>
      <c r="H150" s="217">
        <v>300</v>
      </c>
      <c r="I150" s="218"/>
      <c r="J150" s="219">
        <f>ROUND(I150*H150,2)</f>
        <v>0</v>
      </c>
      <c r="K150" s="215" t="s">
        <v>156</v>
      </c>
      <c r="L150" s="44"/>
      <c r="M150" s="220" t="s">
        <v>39</v>
      </c>
      <c r="N150" s="221" t="s">
        <v>53</v>
      </c>
      <c r="O150" s="85"/>
      <c r="P150" s="222">
        <f>O150*H150</f>
        <v>0</v>
      </c>
      <c r="Q150" s="222">
        <v>0</v>
      </c>
      <c r="R150" s="222">
        <f>Q150*H150</f>
        <v>0</v>
      </c>
      <c r="S150" s="222">
        <v>0</v>
      </c>
      <c r="T150" s="223">
        <f>S150*H150</f>
        <v>0</v>
      </c>
      <c r="U150" s="38"/>
      <c r="V150" s="38"/>
      <c r="W150" s="38"/>
      <c r="X150" s="38"/>
      <c r="Y150" s="38"/>
      <c r="Z150" s="38"/>
      <c r="AA150" s="38"/>
      <c r="AB150" s="38"/>
      <c r="AC150" s="38"/>
      <c r="AD150" s="38"/>
      <c r="AE150" s="38"/>
      <c r="AR150" s="224" t="s">
        <v>157</v>
      </c>
      <c r="AT150" s="224" t="s">
        <v>152</v>
      </c>
      <c r="AU150" s="224" t="s">
        <v>89</v>
      </c>
      <c r="AY150" s="16" t="s">
        <v>149</v>
      </c>
      <c r="BE150" s="225">
        <f>IF(N150="základní",J150,0)</f>
        <v>0</v>
      </c>
      <c r="BF150" s="225">
        <f>IF(N150="snížená",J150,0)</f>
        <v>0</v>
      </c>
      <c r="BG150" s="225">
        <f>IF(N150="zákl. přenesená",J150,0)</f>
        <v>0</v>
      </c>
      <c r="BH150" s="225">
        <f>IF(N150="sníž. přenesená",J150,0)</f>
        <v>0</v>
      </c>
      <c r="BI150" s="225">
        <f>IF(N150="nulová",J150,0)</f>
        <v>0</v>
      </c>
      <c r="BJ150" s="16" t="s">
        <v>157</v>
      </c>
      <c r="BK150" s="225">
        <f>ROUND(I150*H150,2)</f>
        <v>0</v>
      </c>
      <c r="BL150" s="16" t="s">
        <v>157</v>
      </c>
      <c r="BM150" s="224" t="s">
        <v>287</v>
      </c>
    </row>
    <row r="151" spans="1:47" s="2" customFormat="1" ht="12">
      <c r="A151" s="38"/>
      <c r="B151" s="39"/>
      <c r="C151" s="40"/>
      <c r="D151" s="226" t="s">
        <v>159</v>
      </c>
      <c r="E151" s="40"/>
      <c r="F151" s="227" t="s">
        <v>288</v>
      </c>
      <c r="G151" s="40"/>
      <c r="H151" s="40"/>
      <c r="I151" s="228"/>
      <c r="J151" s="40"/>
      <c r="K151" s="40"/>
      <c r="L151" s="44"/>
      <c r="M151" s="229"/>
      <c r="N151" s="230"/>
      <c r="O151" s="85"/>
      <c r="P151" s="85"/>
      <c r="Q151" s="85"/>
      <c r="R151" s="85"/>
      <c r="S151" s="85"/>
      <c r="T151" s="86"/>
      <c r="U151" s="38"/>
      <c r="V151" s="38"/>
      <c r="W151" s="38"/>
      <c r="X151" s="38"/>
      <c r="Y151" s="38"/>
      <c r="Z151" s="38"/>
      <c r="AA151" s="38"/>
      <c r="AB151" s="38"/>
      <c r="AC151" s="38"/>
      <c r="AD151" s="38"/>
      <c r="AE151" s="38"/>
      <c r="AT151" s="16" t="s">
        <v>159</v>
      </c>
      <c r="AU151" s="16" t="s">
        <v>89</v>
      </c>
    </row>
    <row r="152" spans="1:47" s="2" customFormat="1" ht="12">
      <c r="A152" s="38"/>
      <c r="B152" s="39"/>
      <c r="C152" s="40"/>
      <c r="D152" s="226" t="s">
        <v>161</v>
      </c>
      <c r="E152" s="40"/>
      <c r="F152" s="231" t="s">
        <v>203</v>
      </c>
      <c r="G152" s="40"/>
      <c r="H152" s="40"/>
      <c r="I152" s="228"/>
      <c r="J152" s="40"/>
      <c r="K152" s="40"/>
      <c r="L152" s="44"/>
      <c r="M152" s="229"/>
      <c r="N152" s="230"/>
      <c r="O152" s="85"/>
      <c r="P152" s="85"/>
      <c r="Q152" s="85"/>
      <c r="R152" s="85"/>
      <c r="S152" s="85"/>
      <c r="T152" s="86"/>
      <c r="U152" s="38"/>
      <c r="V152" s="38"/>
      <c r="W152" s="38"/>
      <c r="X152" s="38"/>
      <c r="Y152" s="38"/>
      <c r="Z152" s="38"/>
      <c r="AA152" s="38"/>
      <c r="AB152" s="38"/>
      <c r="AC152" s="38"/>
      <c r="AD152" s="38"/>
      <c r="AE152" s="38"/>
      <c r="AT152" s="16" t="s">
        <v>161</v>
      </c>
      <c r="AU152" s="16" t="s">
        <v>89</v>
      </c>
    </row>
    <row r="153" spans="1:65" s="2" customFormat="1" ht="37.8" customHeight="1">
      <c r="A153" s="38"/>
      <c r="B153" s="39"/>
      <c r="C153" s="213" t="s">
        <v>7</v>
      </c>
      <c r="D153" s="213" t="s">
        <v>152</v>
      </c>
      <c r="E153" s="214" t="s">
        <v>289</v>
      </c>
      <c r="F153" s="215" t="s">
        <v>290</v>
      </c>
      <c r="G153" s="216" t="s">
        <v>200</v>
      </c>
      <c r="H153" s="217">
        <v>100</v>
      </c>
      <c r="I153" s="218"/>
      <c r="J153" s="219">
        <f>ROUND(I153*H153,2)</f>
        <v>0</v>
      </c>
      <c r="K153" s="215" t="s">
        <v>156</v>
      </c>
      <c r="L153" s="44"/>
      <c r="M153" s="220" t="s">
        <v>39</v>
      </c>
      <c r="N153" s="221" t="s">
        <v>53</v>
      </c>
      <c r="O153" s="85"/>
      <c r="P153" s="222">
        <f>O153*H153</f>
        <v>0</v>
      </c>
      <c r="Q153" s="222">
        <v>0</v>
      </c>
      <c r="R153" s="222">
        <f>Q153*H153</f>
        <v>0</v>
      </c>
      <c r="S153" s="222">
        <v>0</v>
      </c>
      <c r="T153" s="223">
        <f>S153*H153</f>
        <v>0</v>
      </c>
      <c r="U153" s="38"/>
      <c r="V153" s="38"/>
      <c r="W153" s="38"/>
      <c r="X153" s="38"/>
      <c r="Y153" s="38"/>
      <c r="Z153" s="38"/>
      <c r="AA153" s="38"/>
      <c r="AB153" s="38"/>
      <c r="AC153" s="38"/>
      <c r="AD153" s="38"/>
      <c r="AE153" s="38"/>
      <c r="AR153" s="224" t="s">
        <v>157</v>
      </c>
      <c r="AT153" s="224" t="s">
        <v>152</v>
      </c>
      <c r="AU153" s="224" t="s">
        <v>89</v>
      </c>
      <c r="AY153" s="16" t="s">
        <v>149</v>
      </c>
      <c r="BE153" s="225">
        <f>IF(N153="základní",J153,0)</f>
        <v>0</v>
      </c>
      <c r="BF153" s="225">
        <f>IF(N153="snížená",J153,0)</f>
        <v>0</v>
      </c>
      <c r="BG153" s="225">
        <f>IF(N153="zákl. přenesená",J153,0)</f>
        <v>0</v>
      </c>
      <c r="BH153" s="225">
        <f>IF(N153="sníž. přenesená",J153,0)</f>
        <v>0</v>
      </c>
      <c r="BI153" s="225">
        <f>IF(N153="nulová",J153,0)</f>
        <v>0</v>
      </c>
      <c r="BJ153" s="16" t="s">
        <v>157</v>
      </c>
      <c r="BK153" s="225">
        <f>ROUND(I153*H153,2)</f>
        <v>0</v>
      </c>
      <c r="BL153" s="16" t="s">
        <v>157</v>
      </c>
      <c r="BM153" s="224" t="s">
        <v>291</v>
      </c>
    </row>
    <row r="154" spans="1:47" s="2" customFormat="1" ht="12">
      <c r="A154" s="38"/>
      <c r="B154" s="39"/>
      <c r="C154" s="40"/>
      <c r="D154" s="226" t="s">
        <v>159</v>
      </c>
      <c r="E154" s="40"/>
      <c r="F154" s="227" t="s">
        <v>292</v>
      </c>
      <c r="G154" s="40"/>
      <c r="H154" s="40"/>
      <c r="I154" s="228"/>
      <c r="J154" s="40"/>
      <c r="K154" s="40"/>
      <c r="L154" s="44"/>
      <c r="M154" s="229"/>
      <c r="N154" s="230"/>
      <c r="O154" s="85"/>
      <c r="P154" s="85"/>
      <c r="Q154" s="85"/>
      <c r="R154" s="85"/>
      <c r="S154" s="85"/>
      <c r="T154" s="86"/>
      <c r="U154" s="38"/>
      <c r="V154" s="38"/>
      <c r="W154" s="38"/>
      <c r="X154" s="38"/>
      <c r="Y154" s="38"/>
      <c r="Z154" s="38"/>
      <c r="AA154" s="38"/>
      <c r="AB154" s="38"/>
      <c r="AC154" s="38"/>
      <c r="AD154" s="38"/>
      <c r="AE154" s="38"/>
      <c r="AT154" s="16" t="s">
        <v>159</v>
      </c>
      <c r="AU154" s="16" t="s">
        <v>89</v>
      </c>
    </row>
    <row r="155" spans="1:47" s="2" customFormat="1" ht="12">
      <c r="A155" s="38"/>
      <c r="B155" s="39"/>
      <c r="C155" s="40"/>
      <c r="D155" s="226" t="s">
        <v>161</v>
      </c>
      <c r="E155" s="40"/>
      <c r="F155" s="231" t="s">
        <v>203</v>
      </c>
      <c r="G155" s="40"/>
      <c r="H155" s="40"/>
      <c r="I155" s="228"/>
      <c r="J155" s="40"/>
      <c r="K155" s="40"/>
      <c r="L155" s="44"/>
      <c r="M155" s="229"/>
      <c r="N155" s="230"/>
      <c r="O155" s="85"/>
      <c r="P155" s="85"/>
      <c r="Q155" s="85"/>
      <c r="R155" s="85"/>
      <c r="S155" s="85"/>
      <c r="T155" s="86"/>
      <c r="U155" s="38"/>
      <c r="V155" s="38"/>
      <c r="W155" s="38"/>
      <c r="X155" s="38"/>
      <c r="Y155" s="38"/>
      <c r="Z155" s="38"/>
      <c r="AA155" s="38"/>
      <c r="AB155" s="38"/>
      <c r="AC155" s="38"/>
      <c r="AD155" s="38"/>
      <c r="AE155" s="38"/>
      <c r="AT155" s="16" t="s">
        <v>161</v>
      </c>
      <c r="AU155" s="16" t="s">
        <v>89</v>
      </c>
    </row>
    <row r="156" spans="1:65" s="2" customFormat="1" ht="37.8" customHeight="1">
      <c r="A156" s="38"/>
      <c r="B156" s="39"/>
      <c r="C156" s="213" t="s">
        <v>293</v>
      </c>
      <c r="D156" s="213" t="s">
        <v>152</v>
      </c>
      <c r="E156" s="214" t="s">
        <v>294</v>
      </c>
      <c r="F156" s="215" t="s">
        <v>295</v>
      </c>
      <c r="G156" s="216" t="s">
        <v>200</v>
      </c>
      <c r="H156" s="217">
        <v>100</v>
      </c>
      <c r="I156" s="218"/>
      <c r="J156" s="219">
        <f>ROUND(I156*H156,2)</f>
        <v>0</v>
      </c>
      <c r="K156" s="215" t="s">
        <v>156</v>
      </c>
      <c r="L156" s="44"/>
      <c r="M156" s="220" t="s">
        <v>39</v>
      </c>
      <c r="N156" s="221" t="s">
        <v>53</v>
      </c>
      <c r="O156" s="85"/>
      <c r="P156" s="222">
        <f>O156*H156</f>
        <v>0</v>
      </c>
      <c r="Q156" s="222">
        <v>0</v>
      </c>
      <c r="R156" s="222">
        <f>Q156*H156</f>
        <v>0</v>
      </c>
      <c r="S156" s="222">
        <v>0</v>
      </c>
      <c r="T156" s="223">
        <f>S156*H156</f>
        <v>0</v>
      </c>
      <c r="U156" s="38"/>
      <c r="V156" s="38"/>
      <c r="W156" s="38"/>
      <c r="X156" s="38"/>
      <c r="Y156" s="38"/>
      <c r="Z156" s="38"/>
      <c r="AA156" s="38"/>
      <c r="AB156" s="38"/>
      <c r="AC156" s="38"/>
      <c r="AD156" s="38"/>
      <c r="AE156" s="38"/>
      <c r="AR156" s="224" t="s">
        <v>157</v>
      </c>
      <c r="AT156" s="224" t="s">
        <v>152</v>
      </c>
      <c r="AU156" s="224" t="s">
        <v>89</v>
      </c>
      <c r="AY156" s="16" t="s">
        <v>149</v>
      </c>
      <c r="BE156" s="225">
        <f>IF(N156="základní",J156,0)</f>
        <v>0</v>
      </c>
      <c r="BF156" s="225">
        <f>IF(N156="snížená",J156,0)</f>
        <v>0</v>
      </c>
      <c r="BG156" s="225">
        <f>IF(N156="zákl. přenesená",J156,0)</f>
        <v>0</v>
      </c>
      <c r="BH156" s="225">
        <f>IF(N156="sníž. přenesená",J156,0)</f>
        <v>0</v>
      </c>
      <c r="BI156" s="225">
        <f>IF(N156="nulová",J156,0)</f>
        <v>0</v>
      </c>
      <c r="BJ156" s="16" t="s">
        <v>157</v>
      </c>
      <c r="BK156" s="225">
        <f>ROUND(I156*H156,2)</f>
        <v>0</v>
      </c>
      <c r="BL156" s="16" t="s">
        <v>157</v>
      </c>
      <c r="BM156" s="224" t="s">
        <v>296</v>
      </c>
    </row>
    <row r="157" spans="1:47" s="2" customFormat="1" ht="12">
      <c r="A157" s="38"/>
      <c r="B157" s="39"/>
      <c r="C157" s="40"/>
      <c r="D157" s="226" t="s">
        <v>159</v>
      </c>
      <c r="E157" s="40"/>
      <c r="F157" s="227" t="s">
        <v>297</v>
      </c>
      <c r="G157" s="40"/>
      <c r="H157" s="40"/>
      <c r="I157" s="228"/>
      <c r="J157" s="40"/>
      <c r="K157" s="40"/>
      <c r="L157" s="44"/>
      <c r="M157" s="229"/>
      <c r="N157" s="230"/>
      <c r="O157" s="85"/>
      <c r="P157" s="85"/>
      <c r="Q157" s="85"/>
      <c r="R157" s="85"/>
      <c r="S157" s="85"/>
      <c r="T157" s="86"/>
      <c r="U157" s="38"/>
      <c r="V157" s="38"/>
      <c r="W157" s="38"/>
      <c r="X157" s="38"/>
      <c r="Y157" s="38"/>
      <c r="Z157" s="38"/>
      <c r="AA157" s="38"/>
      <c r="AB157" s="38"/>
      <c r="AC157" s="38"/>
      <c r="AD157" s="38"/>
      <c r="AE157" s="38"/>
      <c r="AT157" s="16" t="s">
        <v>159</v>
      </c>
      <c r="AU157" s="16" t="s">
        <v>89</v>
      </c>
    </row>
    <row r="158" spans="1:47" s="2" customFormat="1" ht="12">
      <c r="A158" s="38"/>
      <c r="B158" s="39"/>
      <c r="C158" s="40"/>
      <c r="D158" s="226" t="s">
        <v>161</v>
      </c>
      <c r="E158" s="40"/>
      <c r="F158" s="231" t="s">
        <v>203</v>
      </c>
      <c r="G158" s="40"/>
      <c r="H158" s="40"/>
      <c r="I158" s="228"/>
      <c r="J158" s="40"/>
      <c r="K158" s="40"/>
      <c r="L158" s="44"/>
      <c r="M158" s="229"/>
      <c r="N158" s="230"/>
      <c r="O158" s="85"/>
      <c r="P158" s="85"/>
      <c r="Q158" s="85"/>
      <c r="R158" s="85"/>
      <c r="S158" s="85"/>
      <c r="T158" s="86"/>
      <c r="U158" s="38"/>
      <c r="V158" s="38"/>
      <c r="W158" s="38"/>
      <c r="X158" s="38"/>
      <c r="Y158" s="38"/>
      <c r="Z158" s="38"/>
      <c r="AA158" s="38"/>
      <c r="AB158" s="38"/>
      <c r="AC158" s="38"/>
      <c r="AD158" s="38"/>
      <c r="AE158" s="38"/>
      <c r="AT158" s="16" t="s">
        <v>161</v>
      </c>
      <c r="AU158" s="16" t="s">
        <v>89</v>
      </c>
    </row>
    <row r="159" spans="1:65" s="2" customFormat="1" ht="16.5" customHeight="1">
      <c r="A159" s="38"/>
      <c r="B159" s="39"/>
      <c r="C159" s="213" t="s">
        <v>298</v>
      </c>
      <c r="D159" s="213" t="s">
        <v>152</v>
      </c>
      <c r="E159" s="214" t="s">
        <v>299</v>
      </c>
      <c r="F159" s="215" t="s">
        <v>300</v>
      </c>
      <c r="G159" s="216" t="s">
        <v>200</v>
      </c>
      <c r="H159" s="217">
        <v>100</v>
      </c>
      <c r="I159" s="218"/>
      <c r="J159" s="219">
        <f>ROUND(I159*H159,2)</f>
        <v>0</v>
      </c>
      <c r="K159" s="215" t="s">
        <v>156</v>
      </c>
      <c r="L159" s="44"/>
      <c r="M159" s="220" t="s">
        <v>39</v>
      </c>
      <c r="N159" s="221" t="s">
        <v>53</v>
      </c>
      <c r="O159" s="85"/>
      <c r="P159" s="222">
        <f>O159*H159</f>
        <v>0</v>
      </c>
      <c r="Q159" s="222">
        <v>0</v>
      </c>
      <c r="R159" s="222">
        <f>Q159*H159</f>
        <v>0</v>
      </c>
      <c r="S159" s="222">
        <v>0</v>
      </c>
      <c r="T159" s="223">
        <f>S159*H159</f>
        <v>0</v>
      </c>
      <c r="U159" s="38"/>
      <c r="V159" s="38"/>
      <c r="W159" s="38"/>
      <c r="X159" s="38"/>
      <c r="Y159" s="38"/>
      <c r="Z159" s="38"/>
      <c r="AA159" s="38"/>
      <c r="AB159" s="38"/>
      <c r="AC159" s="38"/>
      <c r="AD159" s="38"/>
      <c r="AE159" s="38"/>
      <c r="AR159" s="224" t="s">
        <v>157</v>
      </c>
      <c r="AT159" s="224" t="s">
        <v>152</v>
      </c>
      <c r="AU159" s="224" t="s">
        <v>89</v>
      </c>
      <c r="AY159" s="16" t="s">
        <v>149</v>
      </c>
      <c r="BE159" s="225">
        <f>IF(N159="základní",J159,0)</f>
        <v>0</v>
      </c>
      <c r="BF159" s="225">
        <f>IF(N159="snížená",J159,0)</f>
        <v>0</v>
      </c>
      <c r="BG159" s="225">
        <f>IF(N159="zákl. přenesená",J159,0)</f>
        <v>0</v>
      </c>
      <c r="BH159" s="225">
        <f>IF(N159="sníž. přenesená",J159,0)</f>
        <v>0</v>
      </c>
      <c r="BI159" s="225">
        <f>IF(N159="nulová",J159,0)</f>
        <v>0</v>
      </c>
      <c r="BJ159" s="16" t="s">
        <v>157</v>
      </c>
      <c r="BK159" s="225">
        <f>ROUND(I159*H159,2)</f>
        <v>0</v>
      </c>
      <c r="BL159" s="16" t="s">
        <v>157</v>
      </c>
      <c r="BM159" s="224" t="s">
        <v>301</v>
      </c>
    </row>
    <row r="160" spans="1:47" s="2" customFormat="1" ht="12">
      <c r="A160" s="38"/>
      <c r="B160" s="39"/>
      <c r="C160" s="40"/>
      <c r="D160" s="226" t="s">
        <v>159</v>
      </c>
      <c r="E160" s="40"/>
      <c r="F160" s="227" t="s">
        <v>302</v>
      </c>
      <c r="G160" s="40"/>
      <c r="H160" s="40"/>
      <c r="I160" s="228"/>
      <c r="J160" s="40"/>
      <c r="K160" s="40"/>
      <c r="L160" s="44"/>
      <c r="M160" s="229"/>
      <c r="N160" s="230"/>
      <c r="O160" s="85"/>
      <c r="P160" s="85"/>
      <c r="Q160" s="85"/>
      <c r="R160" s="85"/>
      <c r="S160" s="85"/>
      <c r="T160" s="86"/>
      <c r="U160" s="38"/>
      <c r="V160" s="38"/>
      <c r="W160" s="38"/>
      <c r="X160" s="38"/>
      <c r="Y160" s="38"/>
      <c r="Z160" s="38"/>
      <c r="AA160" s="38"/>
      <c r="AB160" s="38"/>
      <c r="AC160" s="38"/>
      <c r="AD160" s="38"/>
      <c r="AE160" s="38"/>
      <c r="AT160" s="16" t="s">
        <v>159</v>
      </c>
      <c r="AU160" s="16" t="s">
        <v>89</v>
      </c>
    </row>
    <row r="161" spans="1:47" s="2" customFormat="1" ht="12">
      <c r="A161" s="38"/>
      <c r="B161" s="39"/>
      <c r="C161" s="40"/>
      <c r="D161" s="226" t="s">
        <v>161</v>
      </c>
      <c r="E161" s="40"/>
      <c r="F161" s="231" t="s">
        <v>303</v>
      </c>
      <c r="G161" s="40"/>
      <c r="H161" s="40"/>
      <c r="I161" s="228"/>
      <c r="J161" s="40"/>
      <c r="K161" s="40"/>
      <c r="L161" s="44"/>
      <c r="M161" s="229"/>
      <c r="N161" s="230"/>
      <c r="O161" s="85"/>
      <c r="P161" s="85"/>
      <c r="Q161" s="85"/>
      <c r="R161" s="85"/>
      <c r="S161" s="85"/>
      <c r="T161" s="86"/>
      <c r="U161" s="38"/>
      <c r="V161" s="38"/>
      <c r="W161" s="38"/>
      <c r="X161" s="38"/>
      <c r="Y161" s="38"/>
      <c r="Z161" s="38"/>
      <c r="AA161" s="38"/>
      <c r="AB161" s="38"/>
      <c r="AC161" s="38"/>
      <c r="AD161" s="38"/>
      <c r="AE161" s="38"/>
      <c r="AT161" s="16" t="s">
        <v>161</v>
      </c>
      <c r="AU161" s="16" t="s">
        <v>89</v>
      </c>
    </row>
    <row r="162" spans="1:65" s="2" customFormat="1" ht="21.75" customHeight="1">
      <c r="A162" s="38"/>
      <c r="B162" s="39"/>
      <c r="C162" s="213" t="s">
        <v>304</v>
      </c>
      <c r="D162" s="213" t="s">
        <v>152</v>
      </c>
      <c r="E162" s="214" t="s">
        <v>305</v>
      </c>
      <c r="F162" s="215" t="s">
        <v>306</v>
      </c>
      <c r="G162" s="216" t="s">
        <v>200</v>
      </c>
      <c r="H162" s="217">
        <v>300</v>
      </c>
      <c r="I162" s="218"/>
      <c r="J162" s="219">
        <f>ROUND(I162*H162,2)</f>
        <v>0</v>
      </c>
      <c r="K162" s="215" t="s">
        <v>156</v>
      </c>
      <c r="L162" s="44"/>
      <c r="M162" s="220" t="s">
        <v>39</v>
      </c>
      <c r="N162" s="221" t="s">
        <v>53</v>
      </c>
      <c r="O162" s="85"/>
      <c r="P162" s="222">
        <f>O162*H162</f>
        <v>0</v>
      </c>
      <c r="Q162" s="222">
        <v>0</v>
      </c>
      <c r="R162" s="222">
        <f>Q162*H162</f>
        <v>0</v>
      </c>
      <c r="S162" s="222">
        <v>0</v>
      </c>
      <c r="T162" s="223">
        <f>S162*H162</f>
        <v>0</v>
      </c>
      <c r="U162" s="38"/>
      <c r="V162" s="38"/>
      <c r="W162" s="38"/>
      <c r="X162" s="38"/>
      <c r="Y162" s="38"/>
      <c r="Z162" s="38"/>
      <c r="AA162" s="38"/>
      <c r="AB162" s="38"/>
      <c r="AC162" s="38"/>
      <c r="AD162" s="38"/>
      <c r="AE162" s="38"/>
      <c r="AR162" s="224" t="s">
        <v>157</v>
      </c>
      <c r="AT162" s="224" t="s">
        <v>152</v>
      </c>
      <c r="AU162" s="224" t="s">
        <v>89</v>
      </c>
      <c r="AY162" s="16" t="s">
        <v>149</v>
      </c>
      <c r="BE162" s="225">
        <f>IF(N162="základní",J162,0)</f>
        <v>0</v>
      </c>
      <c r="BF162" s="225">
        <f>IF(N162="snížená",J162,0)</f>
        <v>0</v>
      </c>
      <c r="BG162" s="225">
        <f>IF(N162="zákl. přenesená",J162,0)</f>
        <v>0</v>
      </c>
      <c r="BH162" s="225">
        <f>IF(N162="sníž. přenesená",J162,0)</f>
        <v>0</v>
      </c>
      <c r="BI162" s="225">
        <f>IF(N162="nulová",J162,0)</f>
        <v>0</v>
      </c>
      <c r="BJ162" s="16" t="s">
        <v>157</v>
      </c>
      <c r="BK162" s="225">
        <f>ROUND(I162*H162,2)</f>
        <v>0</v>
      </c>
      <c r="BL162" s="16" t="s">
        <v>157</v>
      </c>
      <c r="BM162" s="224" t="s">
        <v>307</v>
      </c>
    </row>
    <row r="163" spans="1:47" s="2" customFormat="1" ht="12">
      <c r="A163" s="38"/>
      <c r="B163" s="39"/>
      <c r="C163" s="40"/>
      <c r="D163" s="226" t="s">
        <v>159</v>
      </c>
      <c r="E163" s="40"/>
      <c r="F163" s="227" t="s">
        <v>308</v>
      </c>
      <c r="G163" s="40"/>
      <c r="H163" s="40"/>
      <c r="I163" s="228"/>
      <c r="J163" s="40"/>
      <c r="K163" s="40"/>
      <c r="L163" s="44"/>
      <c r="M163" s="229"/>
      <c r="N163" s="230"/>
      <c r="O163" s="85"/>
      <c r="P163" s="85"/>
      <c r="Q163" s="85"/>
      <c r="R163" s="85"/>
      <c r="S163" s="85"/>
      <c r="T163" s="86"/>
      <c r="U163" s="38"/>
      <c r="V163" s="38"/>
      <c r="W163" s="38"/>
      <c r="X163" s="38"/>
      <c r="Y163" s="38"/>
      <c r="Z163" s="38"/>
      <c r="AA163" s="38"/>
      <c r="AB163" s="38"/>
      <c r="AC163" s="38"/>
      <c r="AD163" s="38"/>
      <c r="AE163" s="38"/>
      <c r="AT163" s="16" t="s">
        <v>159</v>
      </c>
      <c r="AU163" s="16" t="s">
        <v>89</v>
      </c>
    </row>
    <row r="164" spans="1:47" s="2" customFormat="1" ht="12">
      <c r="A164" s="38"/>
      <c r="B164" s="39"/>
      <c r="C164" s="40"/>
      <c r="D164" s="226" t="s">
        <v>161</v>
      </c>
      <c r="E164" s="40"/>
      <c r="F164" s="231" t="s">
        <v>303</v>
      </c>
      <c r="G164" s="40"/>
      <c r="H164" s="40"/>
      <c r="I164" s="228"/>
      <c r="J164" s="40"/>
      <c r="K164" s="40"/>
      <c r="L164" s="44"/>
      <c r="M164" s="229"/>
      <c r="N164" s="230"/>
      <c r="O164" s="85"/>
      <c r="P164" s="85"/>
      <c r="Q164" s="85"/>
      <c r="R164" s="85"/>
      <c r="S164" s="85"/>
      <c r="T164" s="86"/>
      <c r="U164" s="38"/>
      <c r="V164" s="38"/>
      <c r="W164" s="38"/>
      <c r="X164" s="38"/>
      <c r="Y164" s="38"/>
      <c r="Z164" s="38"/>
      <c r="AA164" s="38"/>
      <c r="AB164" s="38"/>
      <c r="AC164" s="38"/>
      <c r="AD164" s="38"/>
      <c r="AE164" s="38"/>
      <c r="AT164" s="16" t="s">
        <v>161</v>
      </c>
      <c r="AU164" s="16" t="s">
        <v>89</v>
      </c>
    </row>
    <row r="165" spans="1:65" s="2" customFormat="1" ht="24.15" customHeight="1">
      <c r="A165" s="38"/>
      <c r="B165" s="39"/>
      <c r="C165" s="213" t="s">
        <v>309</v>
      </c>
      <c r="D165" s="213" t="s">
        <v>152</v>
      </c>
      <c r="E165" s="214" t="s">
        <v>310</v>
      </c>
      <c r="F165" s="215" t="s">
        <v>311</v>
      </c>
      <c r="G165" s="216" t="s">
        <v>200</v>
      </c>
      <c r="H165" s="217">
        <v>100</v>
      </c>
      <c r="I165" s="218"/>
      <c r="J165" s="219">
        <f>ROUND(I165*H165,2)</f>
        <v>0</v>
      </c>
      <c r="K165" s="215" t="s">
        <v>156</v>
      </c>
      <c r="L165" s="44"/>
      <c r="M165" s="220" t="s">
        <v>39</v>
      </c>
      <c r="N165" s="221" t="s">
        <v>53</v>
      </c>
      <c r="O165" s="85"/>
      <c r="P165" s="222">
        <f>O165*H165</f>
        <v>0</v>
      </c>
      <c r="Q165" s="222">
        <v>0</v>
      </c>
      <c r="R165" s="222">
        <f>Q165*H165</f>
        <v>0</v>
      </c>
      <c r="S165" s="222">
        <v>0</v>
      </c>
      <c r="T165" s="223">
        <f>S165*H165</f>
        <v>0</v>
      </c>
      <c r="U165" s="38"/>
      <c r="V165" s="38"/>
      <c r="W165" s="38"/>
      <c r="X165" s="38"/>
      <c r="Y165" s="38"/>
      <c r="Z165" s="38"/>
      <c r="AA165" s="38"/>
      <c r="AB165" s="38"/>
      <c r="AC165" s="38"/>
      <c r="AD165" s="38"/>
      <c r="AE165" s="38"/>
      <c r="AR165" s="224" t="s">
        <v>157</v>
      </c>
      <c r="AT165" s="224" t="s">
        <v>152</v>
      </c>
      <c r="AU165" s="224" t="s">
        <v>89</v>
      </c>
      <c r="AY165" s="16" t="s">
        <v>149</v>
      </c>
      <c r="BE165" s="225">
        <f>IF(N165="základní",J165,0)</f>
        <v>0</v>
      </c>
      <c r="BF165" s="225">
        <f>IF(N165="snížená",J165,0)</f>
        <v>0</v>
      </c>
      <c r="BG165" s="225">
        <f>IF(N165="zákl. přenesená",J165,0)</f>
        <v>0</v>
      </c>
      <c r="BH165" s="225">
        <f>IF(N165="sníž. přenesená",J165,0)</f>
        <v>0</v>
      </c>
      <c r="BI165" s="225">
        <f>IF(N165="nulová",J165,0)</f>
        <v>0</v>
      </c>
      <c r="BJ165" s="16" t="s">
        <v>157</v>
      </c>
      <c r="BK165" s="225">
        <f>ROUND(I165*H165,2)</f>
        <v>0</v>
      </c>
      <c r="BL165" s="16" t="s">
        <v>157</v>
      </c>
      <c r="BM165" s="224" t="s">
        <v>312</v>
      </c>
    </row>
    <row r="166" spans="1:47" s="2" customFormat="1" ht="12">
      <c r="A166" s="38"/>
      <c r="B166" s="39"/>
      <c r="C166" s="40"/>
      <c r="D166" s="226" t="s">
        <v>159</v>
      </c>
      <c r="E166" s="40"/>
      <c r="F166" s="227" t="s">
        <v>313</v>
      </c>
      <c r="G166" s="40"/>
      <c r="H166" s="40"/>
      <c r="I166" s="228"/>
      <c r="J166" s="40"/>
      <c r="K166" s="40"/>
      <c r="L166" s="44"/>
      <c r="M166" s="229"/>
      <c r="N166" s="230"/>
      <c r="O166" s="85"/>
      <c r="P166" s="85"/>
      <c r="Q166" s="85"/>
      <c r="R166" s="85"/>
      <c r="S166" s="85"/>
      <c r="T166" s="86"/>
      <c r="U166" s="38"/>
      <c r="V166" s="38"/>
      <c r="W166" s="38"/>
      <c r="X166" s="38"/>
      <c r="Y166" s="38"/>
      <c r="Z166" s="38"/>
      <c r="AA166" s="38"/>
      <c r="AB166" s="38"/>
      <c r="AC166" s="38"/>
      <c r="AD166" s="38"/>
      <c r="AE166" s="38"/>
      <c r="AT166" s="16" t="s">
        <v>159</v>
      </c>
      <c r="AU166" s="16" t="s">
        <v>89</v>
      </c>
    </row>
    <row r="167" spans="1:47" s="2" customFormat="1" ht="12">
      <c r="A167" s="38"/>
      <c r="B167" s="39"/>
      <c r="C167" s="40"/>
      <c r="D167" s="226" t="s">
        <v>161</v>
      </c>
      <c r="E167" s="40"/>
      <c r="F167" s="231" t="s">
        <v>303</v>
      </c>
      <c r="G167" s="40"/>
      <c r="H167" s="40"/>
      <c r="I167" s="228"/>
      <c r="J167" s="40"/>
      <c r="K167" s="40"/>
      <c r="L167" s="44"/>
      <c r="M167" s="229"/>
      <c r="N167" s="230"/>
      <c r="O167" s="85"/>
      <c r="P167" s="85"/>
      <c r="Q167" s="85"/>
      <c r="R167" s="85"/>
      <c r="S167" s="85"/>
      <c r="T167" s="86"/>
      <c r="U167" s="38"/>
      <c r="V167" s="38"/>
      <c r="W167" s="38"/>
      <c r="X167" s="38"/>
      <c r="Y167" s="38"/>
      <c r="Z167" s="38"/>
      <c r="AA167" s="38"/>
      <c r="AB167" s="38"/>
      <c r="AC167" s="38"/>
      <c r="AD167" s="38"/>
      <c r="AE167" s="38"/>
      <c r="AT167" s="16" t="s">
        <v>161</v>
      </c>
      <c r="AU167" s="16" t="s">
        <v>89</v>
      </c>
    </row>
    <row r="168" spans="1:65" s="2" customFormat="1" ht="21.75" customHeight="1">
      <c r="A168" s="38"/>
      <c r="B168" s="39"/>
      <c r="C168" s="213" t="s">
        <v>314</v>
      </c>
      <c r="D168" s="213" t="s">
        <v>152</v>
      </c>
      <c r="E168" s="214" t="s">
        <v>315</v>
      </c>
      <c r="F168" s="215" t="s">
        <v>316</v>
      </c>
      <c r="G168" s="216" t="s">
        <v>200</v>
      </c>
      <c r="H168" s="217">
        <v>100</v>
      </c>
      <c r="I168" s="218"/>
      <c r="J168" s="219">
        <f>ROUND(I168*H168,2)</f>
        <v>0</v>
      </c>
      <c r="K168" s="215" t="s">
        <v>156</v>
      </c>
      <c r="L168" s="44"/>
      <c r="M168" s="220" t="s">
        <v>39</v>
      </c>
      <c r="N168" s="221" t="s">
        <v>53</v>
      </c>
      <c r="O168" s="85"/>
      <c r="P168" s="222">
        <f>O168*H168</f>
        <v>0</v>
      </c>
      <c r="Q168" s="222">
        <v>0</v>
      </c>
      <c r="R168" s="222">
        <f>Q168*H168</f>
        <v>0</v>
      </c>
      <c r="S168" s="222">
        <v>0</v>
      </c>
      <c r="T168" s="223">
        <f>S168*H168</f>
        <v>0</v>
      </c>
      <c r="U168" s="38"/>
      <c r="V168" s="38"/>
      <c r="W168" s="38"/>
      <c r="X168" s="38"/>
      <c r="Y168" s="38"/>
      <c r="Z168" s="38"/>
      <c r="AA168" s="38"/>
      <c r="AB168" s="38"/>
      <c r="AC168" s="38"/>
      <c r="AD168" s="38"/>
      <c r="AE168" s="38"/>
      <c r="AR168" s="224" t="s">
        <v>157</v>
      </c>
      <c r="AT168" s="224" t="s">
        <v>152</v>
      </c>
      <c r="AU168" s="224" t="s">
        <v>89</v>
      </c>
      <c r="AY168" s="16" t="s">
        <v>149</v>
      </c>
      <c r="BE168" s="225">
        <f>IF(N168="základní",J168,0)</f>
        <v>0</v>
      </c>
      <c r="BF168" s="225">
        <f>IF(N168="snížená",J168,0)</f>
        <v>0</v>
      </c>
      <c r="BG168" s="225">
        <f>IF(N168="zákl. přenesená",J168,0)</f>
        <v>0</v>
      </c>
      <c r="BH168" s="225">
        <f>IF(N168="sníž. přenesená",J168,0)</f>
        <v>0</v>
      </c>
      <c r="BI168" s="225">
        <f>IF(N168="nulová",J168,0)</f>
        <v>0</v>
      </c>
      <c r="BJ168" s="16" t="s">
        <v>157</v>
      </c>
      <c r="BK168" s="225">
        <f>ROUND(I168*H168,2)</f>
        <v>0</v>
      </c>
      <c r="BL168" s="16" t="s">
        <v>157</v>
      </c>
      <c r="BM168" s="224" t="s">
        <v>317</v>
      </c>
    </row>
    <row r="169" spans="1:47" s="2" customFormat="1" ht="12">
      <c r="A169" s="38"/>
      <c r="B169" s="39"/>
      <c r="C169" s="40"/>
      <c r="D169" s="226" t="s">
        <v>159</v>
      </c>
      <c r="E169" s="40"/>
      <c r="F169" s="227" t="s">
        <v>318</v>
      </c>
      <c r="G169" s="40"/>
      <c r="H169" s="40"/>
      <c r="I169" s="228"/>
      <c r="J169" s="40"/>
      <c r="K169" s="40"/>
      <c r="L169" s="44"/>
      <c r="M169" s="229"/>
      <c r="N169" s="230"/>
      <c r="O169" s="85"/>
      <c r="P169" s="85"/>
      <c r="Q169" s="85"/>
      <c r="R169" s="85"/>
      <c r="S169" s="85"/>
      <c r="T169" s="86"/>
      <c r="U169" s="38"/>
      <c r="V169" s="38"/>
      <c r="W169" s="38"/>
      <c r="X169" s="38"/>
      <c r="Y169" s="38"/>
      <c r="Z169" s="38"/>
      <c r="AA169" s="38"/>
      <c r="AB169" s="38"/>
      <c r="AC169" s="38"/>
      <c r="AD169" s="38"/>
      <c r="AE169" s="38"/>
      <c r="AT169" s="16" t="s">
        <v>159</v>
      </c>
      <c r="AU169" s="16" t="s">
        <v>89</v>
      </c>
    </row>
    <row r="170" spans="1:47" s="2" customFormat="1" ht="12">
      <c r="A170" s="38"/>
      <c r="B170" s="39"/>
      <c r="C170" s="40"/>
      <c r="D170" s="226" t="s">
        <v>161</v>
      </c>
      <c r="E170" s="40"/>
      <c r="F170" s="231" t="s">
        <v>303</v>
      </c>
      <c r="G170" s="40"/>
      <c r="H170" s="40"/>
      <c r="I170" s="228"/>
      <c r="J170" s="40"/>
      <c r="K170" s="40"/>
      <c r="L170" s="44"/>
      <c r="M170" s="229"/>
      <c r="N170" s="230"/>
      <c r="O170" s="85"/>
      <c r="P170" s="85"/>
      <c r="Q170" s="85"/>
      <c r="R170" s="85"/>
      <c r="S170" s="85"/>
      <c r="T170" s="86"/>
      <c r="U170" s="38"/>
      <c r="V170" s="38"/>
      <c r="W170" s="38"/>
      <c r="X170" s="38"/>
      <c r="Y170" s="38"/>
      <c r="Z170" s="38"/>
      <c r="AA170" s="38"/>
      <c r="AB170" s="38"/>
      <c r="AC170" s="38"/>
      <c r="AD170" s="38"/>
      <c r="AE170" s="38"/>
      <c r="AT170" s="16" t="s">
        <v>161</v>
      </c>
      <c r="AU170" s="16" t="s">
        <v>89</v>
      </c>
    </row>
    <row r="171" spans="1:65" s="2" customFormat="1" ht="24.15" customHeight="1">
      <c r="A171" s="38"/>
      <c r="B171" s="39"/>
      <c r="C171" s="213" t="s">
        <v>319</v>
      </c>
      <c r="D171" s="213" t="s">
        <v>152</v>
      </c>
      <c r="E171" s="214" t="s">
        <v>320</v>
      </c>
      <c r="F171" s="215" t="s">
        <v>321</v>
      </c>
      <c r="G171" s="216" t="s">
        <v>200</v>
      </c>
      <c r="H171" s="217">
        <v>300</v>
      </c>
      <c r="I171" s="218"/>
      <c r="J171" s="219">
        <f>ROUND(I171*H171,2)</f>
        <v>0</v>
      </c>
      <c r="K171" s="215" t="s">
        <v>156</v>
      </c>
      <c r="L171" s="44"/>
      <c r="M171" s="220" t="s">
        <v>39</v>
      </c>
      <c r="N171" s="221" t="s">
        <v>53</v>
      </c>
      <c r="O171" s="85"/>
      <c r="P171" s="222">
        <f>O171*H171</f>
        <v>0</v>
      </c>
      <c r="Q171" s="222">
        <v>0</v>
      </c>
      <c r="R171" s="222">
        <f>Q171*H171</f>
        <v>0</v>
      </c>
      <c r="S171" s="222">
        <v>0</v>
      </c>
      <c r="T171" s="223">
        <f>S171*H171</f>
        <v>0</v>
      </c>
      <c r="U171" s="38"/>
      <c r="V171" s="38"/>
      <c r="W171" s="38"/>
      <c r="X171" s="38"/>
      <c r="Y171" s="38"/>
      <c r="Z171" s="38"/>
      <c r="AA171" s="38"/>
      <c r="AB171" s="38"/>
      <c r="AC171" s="38"/>
      <c r="AD171" s="38"/>
      <c r="AE171" s="38"/>
      <c r="AR171" s="224" t="s">
        <v>157</v>
      </c>
      <c r="AT171" s="224" t="s">
        <v>152</v>
      </c>
      <c r="AU171" s="224" t="s">
        <v>89</v>
      </c>
      <c r="AY171" s="16" t="s">
        <v>149</v>
      </c>
      <c r="BE171" s="225">
        <f>IF(N171="základní",J171,0)</f>
        <v>0</v>
      </c>
      <c r="BF171" s="225">
        <f>IF(N171="snížená",J171,0)</f>
        <v>0</v>
      </c>
      <c r="BG171" s="225">
        <f>IF(N171="zákl. přenesená",J171,0)</f>
        <v>0</v>
      </c>
      <c r="BH171" s="225">
        <f>IF(N171="sníž. přenesená",J171,0)</f>
        <v>0</v>
      </c>
      <c r="BI171" s="225">
        <f>IF(N171="nulová",J171,0)</f>
        <v>0</v>
      </c>
      <c r="BJ171" s="16" t="s">
        <v>157</v>
      </c>
      <c r="BK171" s="225">
        <f>ROUND(I171*H171,2)</f>
        <v>0</v>
      </c>
      <c r="BL171" s="16" t="s">
        <v>157</v>
      </c>
      <c r="BM171" s="224" t="s">
        <v>322</v>
      </c>
    </row>
    <row r="172" spans="1:47" s="2" customFormat="1" ht="12">
      <c r="A172" s="38"/>
      <c r="B172" s="39"/>
      <c r="C172" s="40"/>
      <c r="D172" s="226" t="s">
        <v>159</v>
      </c>
      <c r="E172" s="40"/>
      <c r="F172" s="227" t="s">
        <v>323</v>
      </c>
      <c r="G172" s="40"/>
      <c r="H172" s="40"/>
      <c r="I172" s="228"/>
      <c r="J172" s="40"/>
      <c r="K172" s="40"/>
      <c r="L172" s="44"/>
      <c r="M172" s="229"/>
      <c r="N172" s="230"/>
      <c r="O172" s="85"/>
      <c r="P172" s="85"/>
      <c r="Q172" s="85"/>
      <c r="R172" s="85"/>
      <c r="S172" s="85"/>
      <c r="T172" s="86"/>
      <c r="U172" s="38"/>
      <c r="V172" s="38"/>
      <c r="W172" s="38"/>
      <c r="X172" s="38"/>
      <c r="Y172" s="38"/>
      <c r="Z172" s="38"/>
      <c r="AA172" s="38"/>
      <c r="AB172" s="38"/>
      <c r="AC172" s="38"/>
      <c r="AD172" s="38"/>
      <c r="AE172" s="38"/>
      <c r="AT172" s="16" t="s">
        <v>159</v>
      </c>
      <c r="AU172" s="16" t="s">
        <v>89</v>
      </c>
    </row>
    <row r="173" spans="1:47" s="2" customFormat="1" ht="12">
      <c r="A173" s="38"/>
      <c r="B173" s="39"/>
      <c r="C173" s="40"/>
      <c r="D173" s="226" t="s">
        <v>161</v>
      </c>
      <c r="E173" s="40"/>
      <c r="F173" s="231" t="s">
        <v>303</v>
      </c>
      <c r="G173" s="40"/>
      <c r="H173" s="40"/>
      <c r="I173" s="228"/>
      <c r="J173" s="40"/>
      <c r="K173" s="40"/>
      <c r="L173" s="44"/>
      <c r="M173" s="229"/>
      <c r="N173" s="230"/>
      <c r="O173" s="85"/>
      <c r="P173" s="85"/>
      <c r="Q173" s="85"/>
      <c r="R173" s="85"/>
      <c r="S173" s="85"/>
      <c r="T173" s="86"/>
      <c r="U173" s="38"/>
      <c r="V173" s="38"/>
      <c r="W173" s="38"/>
      <c r="X173" s="38"/>
      <c r="Y173" s="38"/>
      <c r="Z173" s="38"/>
      <c r="AA173" s="38"/>
      <c r="AB173" s="38"/>
      <c r="AC173" s="38"/>
      <c r="AD173" s="38"/>
      <c r="AE173" s="38"/>
      <c r="AT173" s="16" t="s">
        <v>161</v>
      </c>
      <c r="AU173" s="16" t="s">
        <v>89</v>
      </c>
    </row>
    <row r="174" spans="1:65" s="2" customFormat="1" ht="24.15" customHeight="1">
      <c r="A174" s="38"/>
      <c r="B174" s="39"/>
      <c r="C174" s="213" t="s">
        <v>324</v>
      </c>
      <c r="D174" s="213" t="s">
        <v>152</v>
      </c>
      <c r="E174" s="214" t="s">
        <v>325</v>
      </c>
      <c r="F174" s="215" t="s">
        <v>326</v>
      </c>
      <c r="G174" s="216" t="s">
        <v>200</v>
      </c>
      <c r="H174" s="217">
        <v>100</v>
      </c>
      <c r="I174" s="218"/>
      <c r="J174" s="219">
        <f>ROUND(I174*H174,2)</f>
        <v>0</v>
      </c>
      <c r="K174" s="215" t="s">
        <v>156</v>
      </c>
      <c r="L174" s="44"/>
      <c r="M174" s="220" t="s">
        <v>39</v>
      </c>
      <c r="N174" s="221" t="s">
        <v>53</v>
      </c>
      <c r="O174" s="85"/>
      <c r="P174" s="222">
        <f>O174*H174</f>
        <v>0</v>
      </c>
      <c r="Q174" s="222">
        <v>0</v>
      </c>
      <c r="R174" s="222">
        <f>Q174*H174</f>
        <v>0</v>
      </c>
      <c r="S174" s="222">
        <v>0</v>
      </c>
      <c r="T174" s="223">
        <f>S174*H174</f>
        <v>0</v>
      </c>
      <c r="U174" s="38"/>
      <c r="V174" s="38"/>
      <c r="W174" s="38"/>
      <c r="X174" s="38"/>
      <c r="Y174" s="38"/>
      <c r="Z174" s="38"/>
      <c r="AA174" s="38"/>
      <c r="AB174" s="38"/>
      <c r="AC174" s="38"/>
      <c r="AD174" s="38"/>
      <c r="AE174" s="38"/>
      <c r="AR174" s="224" t="s">
        <v>157</v>
      </c>
      <c r="AT174" s="224" t="s">
        <v>152</v>
      </c>
      <c r="AU174" s="224" t="s">
        <v>89</v>
      </c>
      <c r="AY174" s="16" t="s">
        <v>149</v>
      </c>
      <c r="BE174" s="225">
        <f>IF(N174="základní",J174,0)</f>
        <v>0</v>
      </c>
      <c r="BF174" s="225">
        <f>IF(N174="snížená",J174,0)</f>
        <v>0</v>
      </c>
      <c r="BG174" s="225">
        <f>IF(N174="zákl. přenesená",J174,0)</f>
        <v>0</v>
      </c>
      <c r="BH174" s="225">
        <f>IF(N174="sníž. přenesená",J174,0)</f>
        <v>0</v>
      </c>
      <c r="BI174" s="225">
        <f>IF(N174="nulová",J174,0)</f>
        <v>0</v>
      </c>
      <c r="BJ174" s="16" t="s">
        <v>157</v>
      </c>
      <c r="BK174" s="225">
        <f>ROUND(I174*H174,2)</f>
        <v>0</v>
      </c>
      <c r="BL174" s="16" t="s">
        <v>157</v>
      </c>
      <c r="BM174" s="224" t="s">
        <v>327</v>
      </c>
    </row>
    <row r="175" spans="1:47" s="2" customFormat="1" ht="12">
      <c r="A175" s="38"/>
      <c r="B175" s="39"/>
      <c r="C175" s="40"/>
      <c r="D175" s="226" t="s">
        <v>159</v>
      </c>
      <c r="E175" s="40"/>
      <c r="F175" s="227" t="s">
        <v>328</v>
      </c>
      <c r="G175" s="40"/>
      <c r="H175" s="40"/>
      <c r="I175" s="228"/>
      <c r="J175" s="40"/>
      <c r="K175" s="40"/>
      <c r="L175" s="44"/>
      <c r="M175" s="229"/>
      <c r="N175" s="230"/>
      <c r="O175" s="85"/>
      <c r="P175" s="85"/>
      <c r="Q175" s="85"/>
      <c r="R175" s="85"/>
      <c r="S175" s="85"/>
      <c r="T175" s="86"/>
      <c r="U175" s="38"/>
      <c r="V175" s="38"/>
      <c r="W175" s="38"/>
      <c r="X175" s="38"/>
      <c r="Y175" s="38"/>
      <c r="Z175" s="38"/>
      <c r="AA175" s="38"/>
      <c r="AB175" s="38"/>
      <c r="AC175" s="38"/>
      <c r="AD175" s="38"/>
      <c r="AE175" s="38"/>
      <c r="AT175" s="16" t="s">
        <v>159</v>
      </c>
      <c r="AU175" s="16" t="s">
        <v>89</v>
      </c>
    </row>
    <row r="176" spans="1:47" s="2" customFormat="1" ht="12">
      <c r="A176" s="38"/>
      <c r="B176" s="39"/>
      <c r="C176" s="40"/>
      <c r="D176" s="226" t="s">
        <v>161</v>
      </c>
      <c r="E176" s="40"/>
      <c r="F176" s="231" t="s">
        <v>303</v>
      </c>
      <c r="G176" s="40"/>
      <c r="H176" s="40"/>
      <c r="I176" s="228"/>
      <c r="J176" s="40"/>
      <c r="K176" s="40"/>
      <c r="L176" s="44"/>
      <c r="M176" s="229"/>
      <c r="N176" s="230"/>
      <c r="O176" s="85"/>
      <c r="P176" s="85"/>
      <c r="Q176" s="85"/>
      <c r="R176" s="85"/>
      <c r="S176" s="85"/>
      <c r="T176" s="86"/>
      <c r="U176" s="38"/>
      <c r="V176" s="38"/>
      <c r="W176" s="38"/>
      <c r="X176" s="38"/>
      <c r="Y176" s="38"/>
      <c r="Z176" s="38"/>
      <c r="AA176" s="38"/>
      <c r="AB176" s="38"/>
      <c r="AC176" s="38"/>
      <c r="AD176" s="38"/>
      <c r="AE176" s="38"/>
      <c r="AT176" s="16" t="s">
        <v>161</v>
      </c>
      <c r="AU176" s="16" t="s">
        <v>89</v>
      </c>
    </row>
    <row r="177" spans="1:65" s="2" customFormat="1" ht="24.15" customHeight="1">
      <c r="A177" s="38"/>
      <c r="B177" s="39"/>
      <c r="C177" s="213" t="s">
        <v>329</v>
      </c>
      <c r="D177" s="213" t="s">
        <v>152</v>
      </c>
      <c r="E177" s="214" t="s">
        <v>330</v>
      </c>
      <c r="F177" s="215" t="s">
        <v>331</v>
      </c>
      <c r="G177" s="216" t="s">
        <v>200</v>
      </c>
      <c r="H177" s="217">
        <v>100</v>
      </c>
      <c r="I177" s="218"/>
      <c r="J177" s="219">
        <f>ROUND(I177*H177,2)</f>
        <v>0</v>
      </c>
      <c r="K177" s="215" t="s">
        <v>156</v>
      </c>
      <c r="L177" s="44"/>
      <c r="M177" s="220" t="s">
        <v>39</v>
      </c>
      <c r="N177" s="221" t="s">
        <v>53</v>
      </c>
      <c r="O177" s="85"/>
      <c r="P177" s="222">
        <f>O177*H177</f>
        <v>0</v>
      </c>
      <c r="Q177" s="222">
        <v>0</v>
      </c>
      <c r="R177" s="222">
        <f>Q177*H177</f>
        <v>0</v>
      </c>
      <c r="S177" s="222">
        <v>0</v>
      </c>
      <c r="T177" s="223">
        <f>S177*H177</f>
        <v>0</v>
      </c>
      <c r="U177" s="38"/>
      <c r="V177" s="38"/>
      <c r="W177" s="38"/>
      <c r="X177" s="38"/>
      <c r="Y177" s="38"/>
      <c r="Z177" s="38"/>
      <c r="AA177" s="38"/>
      <c r="AB177" s="38"/>
      <c r="AC177" s="38"/>
      <c r="AD177" s="38"/>
      <c r="AE177" s="38"/>
      <c r="AR177" s="224" t="s">
        <v>157</v>
      </c>
      <c r="AT177" s="224" t="s">
        <v>152</v>
      </c>
      <c r="AU177" s="224" t="s">
        <v>89</v>
      </c>
      <c r="AY177" s="16" t="s">
        <v>149</v>
      </c>
      <c r="BE177" s="225">
        <f>IF(N177="základní",J177,0)</f>
        <v>0</v>
      </c>
      <c r="BF177" s="225">
        <f>IF(N177="snížená",J177,0)</f>
        <v>0</v>
      </c>
      <c r="BG177" s="225">
        <f>IF(N177="zákl. přenesená",J177,0)</f>
        <v>0</v>
      </c>
      <c r="BH177" s="225">
        <f>IF(N177="sníž. přenesená",J177,0)</f>
        <v>0</v>
      </c>
      <c r="BI177" s="225">
        <f>IF(N177="nulová",J177,0)</f>
        <v>0</v>
      </c>
      <c r="BJ177" s="16" t="s">
        <v>157</v>
      </c>
      <c r="BK177" s="225">
        <f>ROUND(I177*H177,2)</f>
        <v>0</v>
      </c>
      <c r="BL177" s="16" t="s">
        <v>157</v>
      </c>
      <c r="BM177" s="224" t="s">
        <v>332</v>
      </c>
    </row>
    <row r="178" spans="1:47" s="2" customFormat="1" ht="12">
      <c r="A178" s="38"/>
      <c r="B178" s="39"/>
      <c r="C178" s="40"/>
      <c r="D178" s="226" t="s">
        <v>159</v>
      </c>
      <c r="E178" s="40"/>
      <c r="F178" s="227" t="s">
        <v>333</v>
      </c>
      <c r="G178" s="40"/>
      <c r="H178" s="40"/>
      <c r="I178" s="228"/>
      <c r="J178" s="40"/>
      <c r="K178" s="40"/>
      <c r="L178" s="44"/>
      <c r="M178" s="229"/>
      <c r="N178" s="230"/>
      <c r="O178" s="85"/>
      <c r="P178" s="85"/>
      <c r="Q178" s="85"/>
      <c r="R178" s="85"/>
      <c r="S178" s="85"/>
      <c r="T178" s="86"/>
      <c r="U178" s="38"/>
      <c r="V178" s="38"/>
      <c r="W178" s="38"/>
      <c r="X178" s="38"/>
      <c r="Y178" s="38"/>
      <c r="Z178" s="38"/>
      <c r="AA178" s="38"/>
      <c r="AB178" s="38"/>
      <c r="AC178" s="38"/>
      <c r="AD178" s="38"/>
      <c r="AE178" s="38"/>
      <c r="AT178" s="16" t="s">
        <v>159</v>
      </c>
      <c r="AU178" s="16" t="s">
        <v>89</v>
      </c>
    </row>
    <row r="179" spans="1:47" s="2" customFormat="1" ht="12">
      <c r="A179" s="38"/>
      <c r="B179" s="39"/>
      <c r="C179" s="40"/>
      <c r="D179" s="226" t="s">
        <v>161</v>
      </c>
      <c r="E179" s="40"/>
      <c r="F179" s="231" t="s">
        <v>303</v>
      </c>
      <c r="G179" s="40"/>
      <c r="H179" s="40"/>
      <c r="I179" s="228"/>
      <c r="J179" s="40"/>
      <c r="K179" s="40"/>
      <c r="L179" s="44"/>
      <c r="M179" s="229"/>
      <c r="N179" s="230"/>
      <c r="O179" s="85"/>
      <c r="P179" s="85"/>
      <c r="Q179" s="85"/>
      <c r="R179" s="85"/>
      <c r="S179" s="85"/>
      <c r="T179" s="86"/>
      <c r="U179" s="38"/>
      <c r="V179" s="38"/>
      <c r="W179" s="38"/>
      <c r="X179" s="38"/>
      <c r="Y179" s="38"/>
      <c r="Z179" s="38"/>
      <c r="AA179" s="38"/>
      <c r="AB179" s="38"/>
      <c r="AC179" s="38"/>
      <c r="AD179" s="38"/>
      <c r="AE179" s="38"/>
      <c r="AT179" s="16" t="s">
        <v>161</v>
      </c>
      <c r="AU179" s="16" t="s">
        <v>89</v>
      </c>
    </row>
    <row r="180" spans="1:65" s="2" customFormat="1" ht="24.15" customHeight="1">
      <c r="A180" s="38"/>
      <c r="B180" s="39"/>
      <c r="C180" s="213" t="s">
        <v>334</v>
      </c>
      <c r="D180" s="213" t="s">
        <v>152</v>
      </c>
      <c r="E180" s="214" t="s">
        <v>335</v>
      </c>
      <c r="F180" s="215" t="s">
        <v>336</v>
      </c>
      <c r="G180" s="216" t="s">
        <v>200</v>
      </c>
      <c r="H180" s="217">
        <v>500</v>
      </c>
      <c r="I180" s="218"/>
      <c r="J180" s="219">
        <f>ROUND(I180*H180,2)</f>
        <v>0</v>
      </c>
      <c r="K180" s="215" t="s">
        <v>156</v>
      </c>
      <c r="L180" s="44"/>
      <c r="M180" s="220" t="s">
        <v>39</v>
      </c>
      <c r="N180" s="221" t="s">
        <v>53</v>
      </c>
      <c r="O180" s="85"/>
      <c r="P180" s="222">
        <f>O180*H180</f>
        <v>0</v>
      </c>
      <c r="Q180" s="222">
        <v>0</v>
      </c>
      <c r="R180" s="222">
        <f>Q180*H180</f>
        <v>0</v>
      </c>
      <c r="S180" s="222">
        <v>0</v>
      </c>
      <c r="T180" s="223">
        <f>S180*H180</f>
        <v>0</v>
      </c>
      <c r="U180" s="38"/>
      <c r="V180" s="38"/>
      <c r="W180" s="38"/>
      <c r="X180" s="38"/>
      <c r="Y180" s="38"/>
      <c r="Z180" s="38"/>
      <c r="AA180" s="38"/>
      <c r="AB180" s="38"/>
      <c r="AC180" s="38"/>
      <c r="AD180" s="38"/>
      <c r="AE180" s="38"/>
      <c r="AR180" s="224" t="s">
        <v>157</v>
      </c>
      <c r="AT180" s="224" t="s">
        <v>152</v>
      </c>
      <c r="AU180" s="224" t="s">
        <v>89</v>
      </c>
      <c r="AY180" s="16" t="s">
        <v>149</v>
      </c>
      <c r="BE180" s="225">
        <f>IF(N180="základní",J180,0)</f>
        <v>0</v>
      </c>
      <c r="BF180" s="225">
        <f>IF(N180="snížená",J180,0)</f>
        <v>0</v>
      </c>
      <c r="BG180" s="225">
        <f>IF(N180="zákl. přenesená",J180,0)</f>
        <v>0</v>
      </c>
      <c r="BH180" s="225">
        <f>IF(N180="sníž. přenesená",J180,0)</f>
        <v>0</v>
      </c>
      <c r="BI180" s="225">
        <f>IF(N180="nulová",J180,0)</f>
        <v>0</v>
      </c>
      <c r="BJ180" s="16" t="s">
        <v>157</v>
      </c>
      <c r="BK180" s="225">
        <f>ROUND(I180*H180,2)</f>
        <v>0</v>
      </c>
      <c r="BL180" s="16" t="s">
        <v>157</v>
      </c>
      <c r="BM180" s="224" t="s">
        <v>337</v>
      </c>
    </row>
    <row r="181" spans="1:47" s="2" customFormat="1" ht="12">
      <c r="A181" s="38"/>
      <c r="B181" s="39"/>
      <c r="C181" s="40"/>
      <c r="D181" s="226" t="s">
        <v>159</v>
      </c>
      <c r="E181" s="40"/>
      <c r="F181" s="227" t="s">
        <v>338</v>
      </c>
      <c r="G181" s="40"/>
      <c r="H181" s="40"/>
      <c r="I181" s="228"/>
      <c r="J181" s="40"/>
      <c r="K181" s="40"/>
      <c r="L181" s="44"/>
      <c r="M181" s="229"/>
      <c r="N181" s="230"/>
      <c r="O181" s="85"/>
      <c r="P181" s="85"/>
      <c r="Q181" s="85"/>
      <c r="R181" s="85"/>
      <c r="S181" s="85"/>
      <c r="T181" s="86"/>
      <c r="U181" s="38"/>
      <c r="V181" s="38"/>
      <c r="W181" s="38"/>
      <c r="X181" s="38"/>
      <c r="Y181" s="38"/>
      <c r="Z181" s="38"/>
      <c r="AA181" s="38"/>
      <c r="AB181" s="38"/>
      <c r="AC181" s="38"/>
      <c r="AD181" s="38"/>
      <c r="AE181" s="38"/>
      <c r="AT181" s="16" t="s">
        <v>159</v>
      </c>
      <c r="AU181" s="16" t="s">
        <v>89</v>
      </c>
    </row>
    <row r="182" spans="1:47" s="2" customFormat="1" ht="12">
      <c r="A182" s="38"/>
      <c r="B182" s="39"/>
      <c r="C182" s="40"/>
      <c r="D182" s="226" t="s">
        <v>161</v>
      </c>
      <c r="E182" s="40"/>
      <c r="F182" s="231" t="s">
        <v>303</v>
      </c>
      <c r="G182" s="40"/>
      <c r="H182" s="40"/>
      <c r="I182" s="228"/>
      <c r="J182" s="40"/>
      <c r="K182" s="40"/>
      <c r="L182" s="44"/>
      <c r="M182" s="229"/>
      <c r="N182" s="230"/>
      <c r="O182" s="85"/>
      <c r="P182" s="85"/>
      <c r="Q182" s="85"/>
      <c r="R182" s="85"/>
      <c r="S182" s="85"/>
      <c r="T182" s="86"/>
      <c r="U182" s="38"/>
      <c r="V182" s="38"/>
      <c r="W182" s="38"/>
      <c r="X182" s="38"/>
      <c r="Y182" s="38"/>
      <c r="Z182" s="38"/>
      <c r="AA182" s="38"/>
      <c r="AB182" s="38"/>
      <c r="AC182" s="38"/>
      <c r="AD182" s="38"/>
      <c r="AE182" s="38"/>
      <c r="AT182" s="16" t="s">
        <v>161</v>
      </c>
      <c r="AU182" s="16" t="s">
        <v>89</v>
      </c>
    </row>
    <row r="183" spans="1:65" s="2" customFormat="1" ht="33" customHeight="1">
      <c r="A183" s="38"/>
      <c r="B183" s="39"/>
      <c r="C183" s="213" t="s">
        <v>339</v>
      </c>
      <c r="D183" s="213" t="s">
        <v>152</v>
      </c>
      <c r="E183" s="214" t="s">
        <v>340</v>
      </c>
      <c r="F183" s="215" t="s">
        <v>341</v>
      </c>
      <c r="G183" s="216" t="s">
        <v>200</v>
      </c>
      <c r="H183" s="217">
        <v>100</v>
      </c>
      <c r="I183" s="218"/>
      <c r="J183" s="219">
        <f>ROUND(I183*H183,2)</f>
        <v>0</v>
      </c>
      <c r="K183" s="215" t="s">
        <v>156</v>
      </c>
      <c r="L183" s="44"/>
      <c r="M183" s="220" t="s">
        <v>39</v>
      </c>
      <c r="N183" s="221" t="s">
        <v>53</v>
      </c>
      <c r="O183" s="85"/>
      <c r="P183" s="222">
        <f>O183*H183</f>
        <v>0</v>
      </c>
      <c r="Q183" s="222">
        <v>0</v>
      </c>
      <c r="R183" s="222">
        <f>Q183*H183</f>
        <v>0</v>
      </c>
      <c r="S183" s="222">
        <v>0</v>
      </c>
      <c r="T183" s="223">
        <f>S183*H183</f>
        <v>0</v>
      </c>
      <c r="U183" s="38"/>
      <c r="V183" s="38"/>
      <c r="W183" s="38"/>
      <c r="X183" s="38"/>
      <c r="Y183" s="38"/>
      <c r="Z183" s="38"/>
      <c r="AA183" s="38"/>
      <c r="AB183" s="38"/>
      <c r="AC183" s="38"/>
      <c r="AD183" s="38"/>
      <c r="AE183" s="38"/>
      <c r="AR183" s="224" t="s">
        <v>157</v>
      </c>
      <c r="AT183" s="224" t="s">
        <v>152</v>
      </c>
      <c r="AU183" s="224" t="s">
        <v>89</v>
      </c>
      <c r="AY183" s="16" t="s">
        <v>149</v>
      </c>
      <c r="BE183" s="225">
        <f>IF(N183="základní",J183,0)</f>
        <v>0</v>
      </c>
      <c r="BF183" s="225">
        <f>IF(N183="snížená",J183,0)</f>
        <v>0</v>
      </c>
      <c r="BG183" s="225">
        <f>IF(N183="zákl. přenesená",J183,0)</f>
        <v>0</v>
      </c>
      <c r="BH183" s="225">
        <f>IF(N183="sníž. přenesená",J183,0)</f>
        <v>0</v>
      </c>
      <c r="BI183" s="225">
        <f>IF(N183="nulová",J183,0)</f>
        <v>0</v>
      </c>
      <c r="BJ183" s="16" t="s">
        <v>157</v>
      </c>
      <c r="BK183" s="225">
        <f>ROUND(I183*H183,2)</f>
        <v>0</v>
      </c>
      <c r="BL183" s="16" t="s">
        <v>157</v>
      </c>
      <c r="BM183" s="224" t="s">
        <v>342</v>
      </c>
    </row>
    <row r="184" spans="1:47" s="2" customFormat="1" ht="12">
      <c r="A184" s="38"/>
      <c r="B184" s="39"/>
      <c r="C184" s="40"/>
      <c r="D184" s="226" t="s">
        <v>159</v>
      </c>
      <c r="E184" s="40"/>
      <c r="F184" s="227" t="s">
        <v>343</v>
      </c>
      <c r="G184" s="40"/>
      <c r="H184" s="40"/>
      <c r="I184" s="228"/>
      <c r="J184" s="40"/>
      <c r="K184" s="40"/>
      <c r="L184" s="44"/>
      <c r="M184" s="229"/>
      <c r="N184" s="230"/>
      <c r="O184" s="85"/>
      <c r="P184" s="85"/>
      <c r="Q184" s="85"/>
      <c r="R184" s="85"/>
      <c r="S184" s="85"/>
      <c r="T184" s="86"/>
      <c r="U184" s="38"/>
      <c r="V184" s="38"/>
      <c r="W184" s="38"/>
      <c r="X184" s="38"/>
      <c r="Y184" s="38"/>
      <c r="Z184" s="38"/>
      <c r="AA184" s="38"/>
      <c r="AB184" s="38"/>
      <c r="AC184" s="38"/>
      <c r="AD184" s="38"/>
      <c r="AE184" s="38"/>
      <c r="AT184" s="16" t="s">
        <v>159</v>
      </c>
      <c r="AU184" s="16" t="s">
        <v>89</v>
      </c>
    </row>
    <row r="185" spans="1:47" s="2" customFormat="1" ht="12">
      <c r="A185" s="38"/>
      <c r="B185" s="39"/>
      <c r="C185" s="40"/>
      <c r="D185" s="226" t="s">
        <v>161</v>
      </c>
      <c r="E185" s="40"/>
      <c r="F185" s="231" t="s">
        <v>303</v>
      </c>
      <c r="G185" s="40"/>
      <c r="H185" s="40"/>
      <c r="I185" s="228"/>
      <c r="J185" s="40"/>
      <c r="K185" s="40"/>
      <c r="L185" s="44"/>
      <c r="M185" s="229"/>
      <c r="N185" s="230"/>
      <c r="O185" s="85"/>
      <c r="P185" s="85"/>
      <c r="Q185" s="85"/>
      <c r="R185" s="85"/>
      <c r="S185" s="85"/>
      <c r="T185" s="86"/>
      <c r="U185" s="38"/>
      <c r="V185" s="38"/>
      <c r="W185" s="38"/>
      <c r="X185" s="38"/>
      <c r="Y185" s="38"/>
      <c r="Z185" s="38"/>
      <c r="AA185" s="38"/>
      <c r="AB185" s="38"/>
      <c r="AC185" s="38"/>
      <c r="AD185" s="38"/>
      <c r="AE185" s="38"/>
      <c r="AT185" s="16" t="s">
        <v>161</v>
      </c>
      <c r="AU185" s="16" t="s">
        <v>89</v>
      </c>
    </row>
    <row r="186" spans="1:65" s="2" customFormat="1" ht="33" customHeight="1">
      <c r="A186" s="38"/>
      <c r="B186" s="39"/>
      <c r="C186" s="213" t="s">
        <v>344</v>
      </c>
      <c r="D186" s="213" t="s">
        <v>152</v>
      </c>
      <c r="E186" s="214" t="s">
        <v>345</v>
      </c>
      <c r="F186" s="215" t="s">
        <v>346</v>
      </c>
      <c r="G186" s="216" t="s">
        <v>200</v>
      </c>
      <c r="H186" s="217">
        <v>100</v>
      </c>
      <c r="I186" s="218"/>
      <c r="J186" s="219">
        <f>ROUND(I186*H186,2)</f>
        <v>0</v>
      </c>
      <c r="K186" s="215" t="s">
        <v>156</v>
      </c>
      <c r="L186" s="44"/>
      <c r="M186" s="220" t="s">
        <v>39</v>
      </c>
      <c r="N186" s="221" t="s">
        <v>53</v>
      </c>
      <c r="O186" s="85"/>
      <c r="P186" s="222">
        <f>O186*H186</f>
        <v>0</v>
      </c>
      <c r="Q186" s="222">
        <v>0</v>
      </c>
      <c r="R186" s="222">
        <f>Q186*H186</f>
        <v>0</v>
      </c>
      <c r="S186" s="222">
        <v>0</v>
      </c>
      <c r="T186" s="223">
        <f>S186*H186</f>
        <v>0</v>
      </c>
      <c r="U186" s="38"/>
      <c r="V186" s="38"/>
      <c r="W186" s="38"/>
      <c r="X186" s="38"/>
      <c r="Y186" s="38"/>
      <c r="Z186" s="38"/>
      <c r="AA186" s="38"/>
      <c r="AB186" s="38"/>
      <c r="AC186" s="38"/>
      <c r="AD186" s="38"/>
      <c r="AE186" s="38"/>
      <c r="AR186" s="224" t="s">
        <v>157</v>
      </c>
      <c r="AT186" s="224" t="s">
        <v>152</v>
      </c>
      <c r="AU186" s="224" t="s">
        <v>89</v>
      </c>
      <c r="AY186" s="16" t="s">
        <v>149</v>
      </c>
      <c r="BE186" s="225">
        <f>IF(N186="základní",J186,0)</f>
        <v>0</v>
      </c>
      <c r="BF186" s="225">
        <f>IF(N186="snížená",J186,0)</f>
        <v>0</v>
      </c>
      <c r="BG186" s="225">
        <f>IF(N186="zákl. přenesená",J186,0)</f>
        <v>0</v>
      </c>
      <c r="BH186" s="225">
        <f>IF(N186="sníž. přenesená",J186,0)</f>
        <v>0</v>
      </c>
      <c r="BI186" s="225">
        <f>IF(N186="nulová",J186,0)</f>
        <v>0</v>
      </c>
      <c r="BJ186" s="16" t="s">
        <v>157</v>
      </c>
      <c r="BK186" s="225">
        <f>ROUND(I186*H186,2)</f>
        <v>0</v>
      </c>
      <c r="BL186" s="16" t="s">
        <v>157</v>
      </c>
      <c r="BM186" s="224" t="s">
        <v>347</v>
      </c>
    </row>
    <row r="187" spans="1:47" s="2" customFormat="1" ht="12">
      <c r="A187" s="38"/>
      <c r="B187" s="39"/>
      <c r="C187" s="40"/>
      <c r="D187" s="226" t="s">
        <v>159</v>
      </c>
      <c r="E187" s="40"/>
      <c r="F187" s="227" t="s">
        <v>348</v>
      </c>
      <c r="G187" s="40"/>
      <c r="H187" s="40"/>
      <c r="I187" s="228"/>
      <c r="J187" s="40"/>
      <c r="K187" s="40"/>
      <c r="L187" s="44"/>
      <c r="M187" s="229"/>
      <c r="N187" s="230"/>
      <c r="O187" s="85"/>
      <c r="P187" s="85"/>
      <c r="Q187" s="85"/>
      <c r="R187" s="85"/>
      <c r="S187" s="85"/>
      <c r="T187" s="86"/>
      <c r="U187" s="38"/>
      <c r="V187" s="38"/>
      <c r="W187" s="38"/>
      <c r="X187" s="38"/>
      <c r="Y187" s="38"/>
      <c r="Z187" s="38"/>
      <c r="AA187" s="38"/>
      <c r="AB187" s="38"/>
      <c r="AC187" s="38"/>
      <c r="AD187" s="38"/>
      <c r="AE187" s="38"/>
      <c r="AT187" s="16" t="s">
        <v>159</v>
      </c>
      <c r="AU187" s="16" t="s">
        <v>89</v>
      </c>
    </row>
    <row r="188" spans="1:47" s="2" customFormat="1" ht="12">
      <c r="A188" s="38"/>
      <c r="B188" s="39"/>
      <c r="C188" s="40"/>
      <c r="D188" s="226" t="s">
        <v>161</v>
      </c>
      <c r="E188" s="40"/>
      <c r="F188" s="231" t="s">
        <v>303</v>
      </c>
      <c r="G188" s="40"/>
      <c r="H188" s="40"/>
      <c r="I188" s="228"/>
      <c r="J188" s="40"/>
      <c r="K188" s="40"/>
      <c r="L188" s="44"/>
      <c r="M188" s="229"/>
      <c r="N188" s="230"/>
      <c r="O188" s="85"/>
      <c r="P188" s="85"/>
      <c r="Q188" s="85"/>
      <c r="R188" s="85"/>
      <c r="S188" s="85"/>
      <c r="T188" s="86"/>
      <c r="U188" s="38"/>
      <c r="V188" s="38"/>
      <c r="W188" s="38"/>
      <c r="X188" s="38"/>
      <c r="Y188" s="38"/>
      <c r="Z188" s="38"/>
      <c r="AA188" s="38"/>
      <c r="AB188" s="38"/>
      <c r="AC188" s="38"/>
      <c r="AD188" s="38"/>
      <c r="AE188" s="38"/>
      <c r="AT188" s="16" t="s">
        <v>161</v>
      </c>
      <c r="AU188" s="16" t="s">
        <v>89</v>
      </c>
    </row>
    <row r="189" spans="1:65" s="2" customFormat="1" ht="24.15" customHeight="1">
      <c r="A189" s="38"/>
      <c r="B189" s="39"/>
      <c r="C189" s="213" t="s">
        <v>349</v>
      </c>
      <c r="D189" s="213" t="s">
        <v>152</v>
      </c>
      <c r="E189" s="214" t="s">
        <v>350</v>
      </c>
      <c r="F189" s="215" t="s">
        <v>351</v>
      </c>
      <c r="G189" s="216" t="s">
        <v>200</v>
      </c>
      <c r="H189" s="217">
        <v>100</v>
      </c>
      <c r="I189" s="218"/>
      <c r="J189" s="219">
        <f>ROUND(I189*H189,2)</f>
        <v>0</v>
      </c>
      <c r="K189" s="215" t="s">
        <v>156</v>
      </c>
      <c r="L189" s="44"/>
      <c r="M189" s="220" t="s">
        <v>39</v>
      </c>
      <c r="N189" s="221" t="s">
        <v>53</v>
      </c>
      <c r="O189" s="85"/>
      <c r="P189" s="222">
        <f>O189*H189</f>
        <v>0</v>
      </c>
      <c r="Q189" s="222">
        <v>0</v>
      </c>
      <c r="R189" s="222">
        <f>Q189*H189</f>
        <v>0</v>
      </c>
      <c r="S189" s="222">
        <v>0</v>
      </c>
      <c r="T189" s="223">
        <f>S189*H189</f>
        <v>0</v>
      </c>
      <c r="U189" s="38"/>
      <c r="V189" s="38"/>
      <c r="W189" s="38"/>
      <c r="X189" s="38"/>
      <c r="Y189" s="38"/>
      <c r="Z189" s="38"/>
      <c r="AA189" s="38"/>
      <c r="AB189" s="38"/>
      <c r="AC189" s="38"/>
      <c r="AD189" s="38"/>
      <c r="AE189" s="38"/>
      <c r="AR189" s="224" t="s">
        <v>157</v>
      </c>
      <c r="AT189" s="224" t="s">
        <v>152</v>
      </c>
      <c r="AU189" s="224" t="s">
        <v>89</v>
      </c>
      <c r="AY189" s="16" t="s">
        <v>149</v>
      </c>
      <c r="BE189" s="225">
        <f>IF(N189="základní",J189,0)</f>
        <v>0</v>
      </c>
      <c r="BF189" s="225">
        <f>IF(N189="snížená",J189,0)</f>
        <v>0</v>
      </c>
      <c r="BG189" s="225">
        <f>IF(N189="zákl. přenesená",J189,0)</f>
        <v>0</v>
      </c>
      <c r="BH189" s="225">
        <f>IF(N189="sníž. přenesená",J189,0)</f>
        <v>0</v>
      </c>
      <c r="BI189" s="225">
        <f>IF(N189="nulová",J189,0)</f>
        <v>0</v>
      </c>
      <c r="BJ189" s="16" t="s">
        <v>157</v>
      </c>
      <c r="BK189" s="225">
        <f>ROUND(I189*H189,2)</f>
        <v>0</v>
      </c>
      <c r="BL189" s="16" t="s">
        <v>157</v>
      </c>
      <c r="BM189" s="224" t="s">
        <v>352</v>
      </c>
    </row>
    <row r="190" spans="1:47" s="2" customFormat="1" ht="12">
      <c r="A190" s="38"/>
      <c r="B190" s="39"/>
      <c r="C190" s="40"/>
      <c r="D190" s="226" t="s">
        <v>159</v>
      </c>
      <c r="E190" s="40"/>
      <c r="F190" s="227" t="s">
        <v>353</v>
      </c>
      <c r="G190" s="40"/>
      <c r="H190" s="40"/>
      <c r="I190" s="228"/>
      <c r="J190" s="40"/>
      <c r="K190" s="40"/>
      <c r="L190" s="44"/>
      <c r="M190" s="229"/>
      <c r="N190" s="230"/>
      <c r="O190" s="85"/>
      <c r="P190" s="85"/>
      <c r="Q190" s="85"/>
      <c r="R190" s="85"/>
      <c r="S190" s="85"/>
      <c r="T190" s="86"/>
      <c r="U190" s="38"/>
      <c r="V190" s="38"/>
      <c r="W190" s="38"/>
      <c r="X190" s="38"/>
      <c r="Y190" s="38"/>
      <c r="Z190" s="38"/>
      <c r="AA190" s="38"/>
      <c r="AB190" s="38"/>
      <c r="AC190" s="38"/>
      <c r="AD190" s="38"/>
      <c r="AE190" s="38"/>
      <c r="AT190" s="16" t="s">
        <v>159</v>
      </c>
      <c r="AU190" s="16" t="s">
        <v>89</v>
      </c>
    </row>
    <row r="191" spans="1:47" s="2" customFormat="1" ht="12">
      <c r="A191" s="38"/>
      <c r="B191" s="39"/>
      <c r="C191" s="40"/>
      <c r="D191" s="226" t="s">
        <v>161</v>
      </c>
      <c r="E191" s="40"/>
      <c r="F191" s="231" t="s">
        <v>354</v>
      </c>
      <c r="G191" s="40"/>
      <c r="H191" s="40"/>
      <c r="I191" s="228"/>
      <c r="J191" s="40"/>
      <c r="K191" s="40"/>
      <c r="L191" s="44"/>
      <c r="M191" s="229"/>
      <c r="N191" s="230"/>
      <c r="O191" s="85"/>
      <c r="P191" s="85"/>
      <c r="Q191" s="85"/>
      <c r="R191" s="85"/>
      <c r="S191" s="85"/>
      <c r="T191" s="86"/>
      <c r="U191" s="38"/>
      <c r="V191" s="38"/>
      <c r="W191" s="38"/>
      <c r="X191" s="38"/>
      <c r="Y191" s="38"/>
      <c r="Z191" s="38"/>
      <c r="AA191" s="38"/>
      <c r="AB191" s="38"/>
      <c r="AC191" s="38"/>
      <c r="AD191" s="38"/>
      <c r="AE191" s="38"/>
      <c r="AT191" s="16" t="s">
        <v>161</v>
      </c>
      <c r="AU191" s="16" t="s">
        <v>89</v>
      </c>
    </row>
    <row r="192" spans="1:47" s="2" customFormat="1" ht="12">
      <c r="A192" s="38"/>
      <c r="B192" s="39"/>
      <c r="C192" s="40"/>
      <c r="D192" s="226" t="s">
        <v>193</v>
      </c>
      <c r="E192" s="40"/>
      <c r="F192" s="231" t="s">
        <v>355</v>
      </c>
      <c r="G192" s="40"/>
      <c r="H192" s="40"/>
      <c r="I192" s="228"/>
      <c r="J192" s="40"/>
      <c r="K192" s="40"/>
      <c r="L192" s="44"/>
      <c r="M192" s="229"/>
      <c r="N192" s="230"/>
      <c r="O192" s="85"/>
      <c r="P192" s="85"/>
      <c r="Q192" s="85"/>
      <c r="R192" s="85"/>
      <c r="S192" s="85"/>
      <c r="T192" s="86"/>
      <c r="U192" s="38"/>
      <c r="V192" s="38"/>
      <c r="W192" s="38"/>
      <c r="X192" s="38"/>
      <c r="Y192" s="38"/>
      <c r="Z192" s="38"/>
      <c r="AA192" s="38"/>
      <c r="AB192" s="38"/>
      <c r="AC192" s="38"/>
      <c r="AD192" s="38"/>
      <c r="AE192" s="38"/>
      <c r="AT192" s="16" t="s">
        <v>193</v>
      </c>
      <c r="AU192" s="16" t="s">
        <v>89</v>
      </c>
    </row>
    <row r="193" spans="1:65" s="2" customFormat="1" ht="24.15" customHeight="1">
      <c r="A193" s="38"/>
      <c r="B193" s="39"/>
      <c r="C193" s="213" t="s">
        <v>356</v>
      </c>
      <c r="D193" s="213" t="s">
        <v>152</v>
      </c>
      <c r="E193" s="214" t="s">
        <v>357</v>
      </c>
      <c r="F193" s="215" t="s">
        <v>358</v>
      </c>
      <c r="G193" s="216" t="s">
        <v>200</v>
      </c>
      <c r="H193" s="217">
        <v>100</v>
      </c>
      <c r="I193" s="218"/>
      <c r="J193" s="219">
        <f>ROUND(I193*H193,2)</f>
        <v>0</v>
      </c>
      <c r="K193" s="215" t="s">
        <v>156</v>
      </c>
      <c r="L193" s="44"/>
      <c r="M193" s="220" t="s">
        <v>39</v>
      </c>
      <c r="N193" s="221" t="s">
        <v>53</v>
      </c>
      <c r="O193" s="85"/>
      <c r="P193" s="222">
        <f>O193*H193</f>
        <v>0</v>
      </c>
      <c r="Q193" s="222">
        <v>0</v>
      </c>
      <c r="R193" s="222">
        <f>Q193*H193</f>
        <v>0</v>
      </c>
      <c r="S193" s="222">
        <v>0</v>
      </c>
      <c r="T193" s="223">
        <f>S193*H193</f>
        <v>0</v>
      </c>
      <c r="U193" s="38"/>
      <c r="V193" s="38"/>
      <c r="W193" s="38"/>
      <c r="X193" s="38"/>
      <c r="Y193" s="38"/>
      <c r="Z193" s="38"/>
      <c r="AA193" s="38"/>
      <c r="AB193" s="38"/>
      <c r="AC193" s="38"/>
      <c r="AD193" s="38"/>
      <c r="AE193" s="38"/>
      <c r="AR193" s="224" t="s">
        <v>157</v>
      </c>
      <c r="AT193" s="224" t="s">
        <v>152</v>
      </c>
      <c r="AU193" s="224" t="s">
        <v>89</v>
      </c>
      <c r="AY193" s="16" t="s">
        <v>149</v>
      </c>
      <c r="BE193" s="225">
        <f>IF(N193="základní",J193,0)</f>
        <v>0</v>
      </c>
      <c r="BF193" s="225">
        <f>IF(N193="snížená",J193,0)</f>
        <v>0</v>
      </c>
      <c r="BG193" s="225">
        <f>IF(N193="zákl. přenesená",J193,0)</f>
        <v>0</v>
      </c>
      <c r="BH193" s="225">
        <f>IF(N193="sníž. přenesená",J193,0)</f>
        <v>0</v>
      </c>
      <c r="BI193" s="225">
        <f>IF(N193="nulová",J193,0)</f>
        <v>0</v>
      </c>
      <c r="BJ193" s="16" t="s">
        <v>157</v>
      </c>
      <c r="BK193" s="225">
        <f>ROUND(I193*H193,2)</f>
        <v>0</v>
      </c>
      <c r="BL193" s="16" t="s">
        <v>157</v>
      </c>
      <c r="BM193" s="224" t="s">
        <v>359</v>
      </c>
    </row>
    <row r="194" spans="1:47" s="2" customFormat="1" ht="12">
      <c r="A194" s="38"/>
      <c r="B194" s="39"/>
      <c r="C194" s="40"/>
      <c r="D194" s="226" t="s">
        <v>159</v>
      </c>
      <c r="E194" s="40"/>
      <c r="F194" s="227" t="s">
        <v>360</v>
      </c>
      <c r="G194" s="40"/>
      <c r="H194" s="40"/>
      <c r="I194" s="228"/>
      <c r="J194" s="40"/>
      <c r="K194" s="40"/>
      <c r="L194" s="44"/>
      <c r="M194" s="229"/>
      <c r="N194" s="230"/>
      <c r="O194" s="85"/>
      <c r="P194" s="85"/>
      <c r="Q194" s="85"/>
      <c r="R194" s="85"/>
      <c r="S194" s="85"/>
      <c r="T194" s="86"/>
      <c r="U194" s="38"/>
      <c r="V194" s="38"/>
      <c r="W194" s="38"/>
      <c r="X194" s="38"/>
      <c r="Y194" s="38"/>
      <c r="Z194" s="38"/>
      <c r="AA194" s="38"/>
      <c r="AB194" s="38"/>
      <c r="AC194" s="38"/>
      <c r="AD194" s="38"/>
      <c r="AE194" s="38"/>
      <c r="AT194" s="16" t="s">
        <v>159</v>
      </c>
      <c r="AU194" s="16" t="s">
        <v>89</v>
      </c>
    </row>
    <row r="195" spans="1:47" s="2" customFormat="1" ht="12">
      <c r="A195" s="38"/>
      <c r="B195" s="39"/>
      <c r="C195" s="40"/>
      <c r="D195" s="226" t="s">
        <v>161</v>
      </c>
      <c r="E195" s="40"/>
      <c r="F195" s="231" t="s">
        <v>354</v>
      </c>
      <c r="G195" s="40"/>
      <c r="H195" s="40"/>
      <c r="I195" s="228"/>
      <c r="J195" s="40"/>
      <c r="K195" s="40"/>
      <c r="L195" s="44"/>
      <c r="M195" s="229"/>
      <c r="N195" s="230"/>
      <c r="O195" s="85"/>
      <c r="P195" s="85"/>
      <c r="Q195" s="85"/>
      <c r="R195" s="85"/>
      <c r="S195" s="85"/>
      <c r="T195" s="86"/>
      <c r="U195" s="38"/>
      <c r="V195" s="38"/>
      <c r="W195" s="38"/>
      <c r="X195" s="38"/>
      <c r="Y195" s="38"/>
      <c r="Z195" s="38"/>
      <c r="AA195" s="38"/>
      <c r="AB195" s="38"/>
      <c r="AC195" s="38"/>
      <c r="AD195" s="38"/>
      <c r="AE195" s="38"/>
      <c r="AT195" s="16" t="s">
        <v>161</v>
      </c>
      <c r="AU195" s="16" t="s">
        <v>89</v>
      </c>
    </row>
    <row r="196" spans="1:47" s="2" customFormat="1" ht="12">
      <c r="A196" s="38"/>
      <c r="B196" s="39"/>
      <c r="C196" s="40"/>
      <c r="D196" s="226" t="s">
        <v>193</v>
      </c>
      <c r="E196" s="40"/>
      <c r="F196" s="231" t="s">
        <v>355</v>
      </c>
      <c r="G196" s="40"/>
      <c r="H196" s="40"/>
      <c r="I196" s="228"/>
      <c r="J196" s="40"/>
      <c r="K196" s="40"/>
      <c r="L196" s="44"/>
      <c r="M196" s="229"/>
      <c r="N196" s="230"/>
      <c r="O196" s="85"/>
      <c r="P196" s="85"/>
      <c r="Q196" s="85"/>
      <c r="R196" s="85"/>
      <c r="S196" s="85"/>
      <c r="T196" s="86"/>
      <c r="U196" s="38"/>
      <c r="V196" s="38"/>
      <c r="W196" s="38"/>
      <c r="X196" s="38"/>
      <c r="Y196" s="38"/>
      <c r="Z196" s="38"/>
      <c r="AA196" s="38"/>
      <c r="AB196" s="38"/>
      <c r="AC196" s="38"/>
      <c r="AD196" s="38"/>
      <c r="AE196" s="38"/>
      <c r="AT196" s="16" t="s">
        <v>193</v>
      </c>
      <c r="AU196" s="16" t="s">
        <v>89</v>
      </c>
    </row>
    <row r="197" spans="1:65" s="2" customFormat="1" ht="33" customHeight="1">
      <c r="A197" s="38"/>
      <c r="B197" s="39"/>
      <c r="C197" s="213" t="s">
        <v>361</v>
      </c>
      <c r="D197" s="213" t="s">
        <v>152</v>
      </c>
      <c r="E197" s="214" t="s">
        <v>362</v>
      </c>
      <c r="F197" s="215" t="s">
        <v>363</v>
      </c>
      <c r="G197" s="216" t="s">
        <v>200</v>
      </c>
      <c r="H197" s="217">
        <v>150</v>
      </c>
      <c r="I197" s="218"/>
      <c r="J197" s="219">
        <f>ROUND(I197*H197,2)</f>
        <v>0</v>
      </c>
      <c r="K197" s="215" t="s">
        <v>156</v>
      </c>
      <c r="L197" s="44"/>
      <c r="M197" s="220" t="s">
        <v>39</v>
      </c>
      <c r="N197" s="221" t="s">
        <v>53</v>
      </c>
      <c r="O197" s="85"/>
      <c r="P197" s="222">
        <f>O197*H197</f>
        <v>0</v>
      </c>
      <c r="Q197" s="222">
        <v>0</v>
      </c>
      <c r="R197" s="222">
        <f>Q197*H197</f>
        <v>0</v>
      </c>
      <c r="S197" s="222">
        <v>0</v>
      </c>
      <c r="T197" s="223">
        <f>S197*H197</f>
        <v>0</v>
      </c>
      <c r="U197" s="38"/>
      <c r="V197" s="38"/>
      <c r="W197" s="38"/>
      <c r="X197" s="38"/>
      <c r="Y197" s="38"/>
      <c r="Z197" s="38"/>
      <c r="AA197" s="38"/>
      <c r="AB197" s="38"/>
      <c r="AC197" s="38"/>
      <c r="AD197" s="38"/>
      <c r="AE197" s="38"/>
      <c r="AR197" s="224" t="s">
        <v>157</v>
      </c>
      <c r="AT197" s="224" t="s">
        <v>152</v>
      </c>
      <c r="AU197" s="224" t="s">
        <v>89</v>
      </c>
      <c r="AY197" s="16" t="s">
        <v>149</v>
      </c>
      <c r="BE197" s="225">
        <f>IF(N197="základní",J197,0)</f>
        <v>0</v>
      </c>
      <c r="BF197" s="225">
        <f>IF(N197="snížená",J197,0)</f>
        <v>0</v>
      </c>
      <c r="BG197" s="225">
        <f>IF(N197="zákl. přenesená",J197,0)</f>
        <v>0</v>
      </c>
      <c r="BH197" s="225">
        <f>IF(N197="sníž. přenesená",J197,0)</f>
        <v>0</v>
      </c>
      <c r="BI197" s="225">
        <f>IF(N197="nulová",J197,0)</f>
        <v>0</v>
      </c>
      <c r="BJ197" s="16" t="s">
        <v>157</v>
      </c>
      <c r="BK197" s="225">
        <f>ROUND(I197*H197,2)</f>
        <v>0</v>
      </c>
      <c r="BL197" s="16" t="s">
        <v>157</v>
      </c>
      <c r="BM197" s="224" t="s">
        <v>364</v>
      </c>
    </row>
    <row r="198" spans="1:47" s="2" customFormat="1" ht="12">
      <c r="A198" s="38"/>
      <c r="B198" s="39"/>
      <c r="C198" s="40"/>
      <c r="D198" s="226" t="s">
        <v>159</v>
      </c>
      <c r="E198" s="40"/>
      <c r="F198" s="227" t="s">
        <v>365</v>
      </c>
      <c r="G198" s="40"/>
      <c r="H198" s="40"/>
      <c r="I198" s="228"/>
      <c r="J198" s="40"/>
      <c r="K198" s="40"/>
      <c r="L198" s="44"/>
      <c r="M198" s="229"/>
      <c r="N198" s="230"/>
      <c r="O198" s="85"/>
      <c r="P198" s="85"/>
      <c r="Q198" s="85"/>
      <c r="R198" s="85"/>
      <c r="S198" s="85"/>
      <c r="T198" s="86"/>
      <c r="U198" s="38"/>
      <c r="V198" s="38"/>
      <c r="W198" s="38"/>
      <c r="X198" s="38"/>
      <c r="Y198" s="38"/>
      <c r="Z198" s="38"/>
      <c r="AA198" s="38"/>
      <c r="AB198" s="38"/>
      <c r="AC198" s="38"/>
      <c r="AD198" s="38"/>
      <c r="AE198" s="38"/>
      <c r="AT198" s="16" t="s">
        <v>159</v>
      </c>
      <c r="AU198" s="16" t="s">
        <v>89</v>
      </c>
    </row>
    <row r="199" spans="1:47" s="2" customFormat="1" ht="12">
      <c r="A199" s="38"/>
      <c r="B199" s="39"/>
      <c r="C199" s="40"/>
      <c r="D199" s="226" t="s">
        <v>161</v>
      </c>
      <c r="E199" s="40"/>
      <c r="F199" s="231" t="s">
        <v>366</v>
      </c>
      <c r="G199" s="40"/>
      <c r="H199" s="40"/>
      <c r="I199" s="228"/>
      <c r="J199" s="40"/>
      <c r="K199" s="40"/>
      <c r="L199" s="44"/>
      <c r="M199" s="229"/>
      <c r="N199" s="230"/>
      <c r="O199" s="85"/>
      <c r="P199" s="85"/>
      <c r="Q199" s="85"/>
      <c r="R199" s="85"/>
      <c r="S199" s="85"/>
      <c r="T199" s="86"/>
      <c r="U199" s="38"/>
      <c r="V199" s="38"/>
      <c r="W199" s="38"/>
      <c r="X199" s="38"/>
      <c r="Y199" s="38"/>
      <c r="Z199" s="38"/>
      <c r="AA199" s="38"/>
      <c r="AB199" s="38"/>
      <c r="AC199" s="38"/>
      <c r="AD199" s="38"/>
      <c r="AE199" s="38"/>
      <c r="AT199" s="16" t="s">
        <v>161</v>
      </c>
      <c r="AU199" s="16" t="s">
        <v>89</v>
      </c>
    </row>
    <row r="200" spans="1:65" s="2" customFormat="1" ht="33" customHeight="1">
      <c r="A200" s="38"/>
      <c r="B200" s="39"/>
      <c r="C200" s="213" t="s">
        <v>367</v>
      </c>
      <c r="D200" s="213" t="s">
        <v>152</v>
      </c>
      <c r="E200" s="214" t="s">
        <v>368</v>
      </c>
      <c r="F200" s="215" t="s">
        <v>369</v>
      </c>
      <c r="G200" s="216" t="s">
        <v>200</v>
      </c>
      <c r="H200" s="217">
        <v>150</v>
      </c>
      <c r="I200" s="218"/>
      <c r="J200" s="219">
        <f>ROUND(I200*H200,2)</f>
        <v>0</v>
      </c>
      <c r="K200" s="215" t="s">
        <v>156</v>
      </c>
      <c r="L200" s="44"/>
      <c r="M200" s="220" t="s">
        <v>39</v>
      </c>
      <c r="N200" s="221" t="s">
        <v>53</v>
      </c>
      <c r="O200" s="85"/>
      <c r="P200" s="222">
        <f>O200*H200</f>
        <v>0</v>
      </c>
      <c r="Q200" s="222">
        <v>0</v>
      </c>
      <c r="R200" s="222">
        <f>Q200*H200</f>
        <v>0</v>
      </c>
      <c r="S200" s="222">
        <v>0</v>
      </c>
      <c r="T200" s="223">
        <f>S200*H200</f>
        <v>0</v>
      </c>
      <c r="U200" s="38"/>
      <c r="V200" s="38"/>
      <c r="W200" s="38"/>
      <c r="X200" s="38"/>
      <c r="Y200" s="38"/>
      <c r="Z200" s="38"/>
      <c r="AA200" s="38"/>
      <c r="AB200" s="38"/>
      <c r="AC200" s="38"/>
      <c r="AD200" s="38"/>
      <c r="AE200" s="38"/>
      <c r="AR200" s="224" t="s">
        <v>157</v>
      </c>
      <c r="AT200" s="224" t="s">
        <v>152</v>
      </c>
      <c r="AU200" s="224" t="s">
        <v>89</v>
      </c>
      <c r="AY200" s="16" t="s">
        <v>149</v>
      </c>
      <c r="BE200" s="225">
        <f>IF(N200="základní",J200,0)</f>
        <v>0</v>
      </c>
      <c r="BF200" s="225">
        <f>IF(N200="snížená",J200,0)</f>
        <v>0</v>
      </c>
      <c r="BG200" s="225">
        <f>IF(N200="zákl. přenesená",J200,0)</f>
        <v>0</v>
      </c>
      <c r="BH200" s="225">
        <f>IF(N200="sníž. přenesená",J200,0)</f>
        <v>0</v>
      </c>
      <c r="BI200" s="225">
        <f>IF(N200="nulová",J200,0)</f>
        <v>0</v>
      </c>
      <c r="BJ200" s="16" t="s">
        <v>157</v>
      </c>
      <c r="BK200" s="225">
        <f>ROUND(I200*H200,2)</f>
        <v>0</v>
      </c>
      <c r="BL200" s="16" t="s">
        <v>157</v>
      </c>
      <c r="BM200" s="224" t="s">
        <v>370</v>
      </c>
    </row>
    <row r="201" spans="1:47" s="2" customFormat="1" ht="12">
      <c r="A201" s="38"/>
      <c r="B201" s="39"/>
      <c r="C201" s="40"/>
      <c r="D201" s="226" t="s">
        <v>159</v>
      </c>
      <c r="E201" s="40"/>
      <c r="F201" s="227" t="s">
        <v>371</v>
      </c>
      <c r="G201" s="40"/>
      <c r="H201" s="40"/>
      <c r="I201" s="228"/>
      <c r="J201" s="40"/>
      <c r="K201" s="40"/>
      <c r="L201" s="44"/>
      <c r="M201" s="229"/>
      <c r="N201" s="230"/>
      <c r="O201" s="85"/>
      <c r="P201" s="85"/>
      <c r="Q201" s="85"/>
      <c r="R201" s="85"/>
      <c r="S201" s="85"/>
      <c r="T201" s="86"/>
      <c r="U201" s="38"/>
      <c r="V201" s="38"/>
      <c r="W201" s="38"/>
      <c r="X201" s="38"/>
      <c r="Y201" s="38"/>
      <c r="Z201" s="38"/>
      <c r="AA201" s="38"/>
      <c r="AB201" s="38"/>
      <c r="AC201" s="38"/>
      <c r="AD201" s="38"/>
      <c r="AE201" s="38"/>
      <c r="AT201" s="16" t="s">
        <v>159</v>
      </c>
      <c r="AU201" s="16" t="s">
        <v>89</v>
      </c>
    </row>
    <row r="202" spans="1:47" s="2" customFormat="1" ht="12">
      <c r="A202" s="38"/>
      <c r="B202" s="39"/>
      <c r="C202" s="40"/>
      <c r="D202" s="226" t="s">
        <v>161</v>
      </c>
      <c r="E202" s="40"/>
      <c r="F202" s="231" t="s">
        <v>366</v>
      </c>
      <c r="G202" s="40"/>
      <c r="H202" s="40"/>
      <c r="I202" s="228"/>
      <c r="J202" s="40"/>
      <c r="K202" s="40"/>
      <c r="L202" s="44"/>
      <c r="M202" s="229"/>
      <c r="N202" s="230"/>
      <c r="O202" s="85"/>
      <c r="P202" s="85"/>
      <c r="Q202" s="85"/>
      <c r="R202" s="85"/>
      <c r="S202" s="85"/>
      <c r="T202" s="86"/>
      <c r="U202" s="38"/>
      <c r="V202" s="38"/>
      <c r="W202" s="38"/>
      <c r="X202" s="38"/>
      <c r="Y202" s="38"/>
      <c r="Z202" s="38"/>
      <c r="AA202" s="38"/>
      <c r="AB202" s="38"/>
      <c r="AC202" s="38"/>
      <c r="AD202" s="38"/>
      <c r="AE202" s="38"/>
      <c r="AT202" s="16" t="s">
        <v>161</v>
      </c>
      <c r="AU202" s="16" t="s">
        <v>89</v>
      </c>
    </row>
    <row r="203" spans="1:65" s="2" customFormat="1" ht="33" customHeight="1">
      <c r="A203" s="38"/>
      <c r="B203" s="39"/>
      <c r="C203" s="213" t="s">
        <v>372</v>
      </c>
      <c r="D203" s="213" t="s">
        <v>152</v>
      </c>
      <c r="E203" s="214" t="s">
        <v>373</v>
      </c>
      <c r="F203" s="215" t="s">
        <v>374</v>
      </c>
      <c r="G203" s="216" t="s">
        <v>200</v>
      </c>
      <c r="H203" s="217">
        <v>150</v>
      </c>
      <c r="I203" s="218"/>
      <c r="J203" s="219">
        <f>ROUND(I203*H203,2)</f>
        <v>0</v>
      </c>
      <c r="K203" s="215" t="s">
        <v>156</v>
      </c>
      <c r="L203" s="44"/>
      <c r="M203" s="220" t="s">
        <v>39</v>
      </c>
      <c r="N203" s="221" t="s">
        <v>53</v>
      </c>
      <c r="O203" s="85"/>
      <c r="P203" s="222">
        <f>O203*H203</f>
        <v>0</v>
      </c>
      <c r="Q203" s="222">
        <v>0</v>
      </c>
      <c r="R203" s="222">
        <f>Q203*H203</f>
        <v>0</v>
      </c>
      <c r="S203" s="222">
        <v>0</v>
      </c>
      <c r="T203" s="223">
        <f>S203*H203</f>
        <v>0</v>
      </c>
      <c r="U203" s="38"/>
      <c r="V203" s="38"/>
      <c r="W203" s="38"/>
      <c r="X203" s="38"/>
      <c r="Y203" s="38"/>
      <c r="Z203" s="38"/>
      <c r="AA203" s="38"/>
      <c r="AB203" s="38"/>
      <c r="AC203" s="38"/>
      <c r="AD203" s="38"/>
      <c r="AE203" s="38"/>
      <c r="AR203" s="224" t="s">
        <v>157</v>
      </c>
      <c r="AT203" s="224" t="s">
        <v>152</v>
      </c>
      <c r="AU203" s="224" t="s">
        <v>89</v>
      </c>
      <c r="AY203" s="16" t="s">
        <v>149</v>
      </c>
      <c r="BE203" s="225">
        <f>IF(N203="základní",J203,0)</f>
        <v>0</v>
      </c>
      <c r="BF203" s="225">
        <f>IF(N203="snížená",J203,0)</f>
        <v>0</v>
      </c>
      <c r="BG203" s="225">
        <f>IF(N203="zákl. přenesená",J203,0)</f>
        <v>0</v>
      </c>
      <c r="BH203" s="225">
        <f>IF(N203="sníž. přenesená",J203,0)</f>
        <v>0</v>
      </c>
      <c r="BI203" s="225">
        <f>IF(N203="nulová",J203,0)</f>
        <v>0</v>
      </c>
      <c r="BJ203" s="16" t="s">
        <v>157</v>
      </c>
      <c r="BK203" s="225">
        <f>ROUND(I203*H203,2)</f>
        <v>0</v>
      </c>
      <c r="BL203" s="16" t="s">
        <v>157</v>
      </c>
      <c r="BM203" s="224" t="s">
        <v>375</v>
      </c>
    </row>
    <row r="204" spans="1:47" s="2" customFormat="1" ht="12">
      <c r="A204" s="38"/>
      <c r="B204" s="39"/>
      <c r="C204" s="40"/>
      <c r="D204" s="226" t="s">
        <v>159</v>
      </c>
      <c r="E204" s="40"/>
      <c r="F204" s="227" t="s">
        <v>376</v>
      </c>
      <c r="G204" s="40"/>
      <c r="H204" s="40"/>
      <c r="I204" s="228"/>
      <c r="J204" s="40"/>
      <c r="K204" s="40"/>
      <c r="L204" s="44"/>
      <c r="M204" s="229"/>
      <c r="N204" s="230"/>
      <c r="O204" s="85"/>
      <c r="P204" s="85"/>
      <c r="Q204" s="85"/>
      <c r="R204" s="85"/>
      <c r="S204" s="85"/>
      <c r="T204" s="86"/>
      <c r="U204" s="38"/>
      <c r="V204" s="38"/>
      <c r="W204" s="38"/>
      <c r="X204" s="38"/>
      <c r="Y204" s="38"/>
      <c r="Z204" s="38"/>
      <c r="AA204" s="38"/>
      <c r="AB204" s="38"/>
      <c r="AC204" s="38"/>
      <c r="AD204" s="38"/>
      <c r="AE204" s="38"/>
      <c r="AT204" s="16" t="s">
        <v>159</v>
      </c>
      <c r="AU204" s="16" t="s">
        <v>89</v>
      </c>
    </row>
    <row r="205" spans="1:47" s="2" customFormat="1" ht="12">
      <c r="A205" s="38"/>
      <c r="B205" s="39"/>
      <c r="C205" s="40"/>
      <c r="D205" s="226" t="s">
        <v>161</v>
      </c>
      <c r="E205" s="40"/>
      <c r="F205" s="231" t="s">
        <v>377</v>
      </c>
      <c r="G205" s="40"/>
      <c r="H205" s="40"/>
      <c r="I205" s="228"/>
      <c r="J205" s="40"/>
      <c r="K205" s="40"/>
      <c r="L205" s="44"/>
      <c r="M205" s="229"/>
      <c r="N205" s="230"/>
      <c r="O205" s="85"/>
      <c r="P205" s="85"/>
      <c r="Q205" s="85"/>
      <c r="R205" s="85"/>
      <c r="S205" s="85"/>
      <c r="T205" s="86"/>
      <c r="U205" s="38"/>
      <c r="V205" s="38"/>
      <c r="W205" s="38"/>
      <c r="X205" s="38"/>
      <c r="Y205" s="38"/>
      <c r="Z205" s="38"/>
      <c r="AA205" s="38"/>
      <c r="AB205" s="38"/>
      <c r="AC205" s="38"/>
      <c r="AD205" s="38"/>
      <c r="AE205" s="38"/>
      <c r="AT205" s="16" t="s">
        <v>161</v>
      </c>
      <c r="AU205" s="16" t="s">
        <v>89</v>
      </c>
    </row>
    <row r="206" spans="1:65" s="2" customFormat="1" ht="24.15" customHeight="1">
      <c r="A206" s="38"/>
      <c r="B206" s="39"/>
      <c r="C206" s="213" t="s">
        <v>378</v>
      </c>
      <c r="D206" s="213" t="s">
        <v>152</v>
      </c>
      <c r="E206" s="214" t="s">
        <v>379</v>
      </c>
      <c r="F206" s="215" t="s">
        <v>380</v>
      </c>
      <c r="G206" s="216" t="s">
        <v>200</v>
      </c>
      <c r="H206" s="217">
        <v>300</v>
      </c>
      <c r="I206" s="218"/>
      <c r="J206" s="219">
        <f>ROUND(I206*H206,2)</f>
        <v>0</v>
      </c>
      <c r="K206" s="215" t="s">
        <v>156</v>
      </c>
      <c r="L206" s="44"/>
      <c r="M206" s="220" t="s">
        <v>39</v>
      </c>
      <c r="N206" s="221" t="s">
        <v>53</v>
      </c>
      <c r="O206" s="85"/>
      <c r="P206" s="222">
        <f>O206*H206</f>
        <v>0</v>
      </c>
      <c r="Q206" s="222">
        <v>0</v>
      </c>
      <c r="R206" s="222">
        <f>Q206*H206</f>
        <v>0</v>
      </c>
      <c r="S206" s="222">
        <v>0</v>
      </c>
      <c r="T206" s="223">
        <f>S206*H206</f>
        <v>0</v>
      </c>
      <c r="U206" s="38"/>
      <c r="V206" s="38"/>
      <c r="W206" s="38"/>
      <c r="X206" s="38"/>
      <c r="Y206" s="38"/>
      <c r="Z206" s="38"/>
      <c r="AA206" s="38"/>
      <c r="AB206" s="38"/>
      <c r="AC206" s="38"/>
      <c r="AD206" s="38"/>
      <c r="AE206" s="38"/>
      <c r="AR206" s="224" t="s">
        <v>157</v>
      </c>
      <c r="AT206" s="224" t="s">
        <v>152</v>
      </c>
      <c r="AU206" s="224" t="s">
        <v>89</v>
      </c>
      <c r="AY206" s="16" t="s">
        <v>149</v>
      </c>
      <c r="BE206" s="225">
        <f>IF(N206="základní",J206,0)</f>
        <v>0</v>
      </c>
      <c r="BF206" s="225">
        <f>IF(N206="snížená",J206,0)</f>
        <v>0</v>
      </c>
      <c r="BG206" s="225">
        <f>IF(N206="zákl. přenesená",J206,0)</f>
        <v>0</v>
      </c>
      <c r="BH206" s="225">
        <f>IF(N206="sníž. přenesená",J206,0)</f>
        <v>0</v>
      </c>
      <c r="BI206" s="225">
        <f>IF(N206="nulová",J206,0)</f>
        <v>0</v>
      </c>
      <c r="BJ206" s="16" t="s">
        <v>157</v>
      </c>
      <c r="BK206" s="225">
        <f>ROUND(I206*H206,2)</f>
        <v>0</v>
      </c>
      <c r="BL206" s="16" t="s">
        <v>157</v>
      </c>
      <c r="BM206" s="224" t="s">
        <v>381</v>
      </c>
    </row>
    <row r="207" spans="1:47" s="2" customFormat="1" ht="12">
      <c r="A207" s="38"/>
      <c r="B207" s="39"/>
      <c r="C207" s="40"/>
      <c r="D207" s="226" t="s">
        <v>159</v>
      </c>
      <c r="E207" s="40"/>
      <c r="F207" s="227" t="s">
        <v>382</v>
      </c>
      <c r="G207" s="40"/>
      <c r="H207" s="40"/>
      <c r="I207" s="228"/>
      <c r="J207" s="40"/>
      <c r="K207" s="40"/>
      <c r="L207" s="44"/>
      <c r="M207" s="229"/>
      <c r="N207" s="230"/>
      <c r="O207" s="85"/>
      <c r="P207" s="85"/>
      <c r="Q207" s="85"/>
      <c r="R207" s="85"/>
      <c r="S207" s="85"/>
      <c r="T207" s="86"/>
      <c r="U207" s="38"/>
      <c r="V207" s="38"/>
      <c r="W207" s="38"/>
      <c r="X207" s="38"/>
      <c r="Y207" s="38"/>
      <c r="Z207" s="38"/>
      <c r="AA207" s="38"/>
      <c r="AB207" s="38"/>
      <c r="AC207" s="38"/>
      <c r="AD207" s="38"/>
      <c r="AE207" s="38"/>
      <c r="AT207" s="16" t="s">
        <v>159</v>
      </c>
      <c r="AU207" s="16" t="s">
        <v>89</v>
      </c>
    </row>
    <row r="208" spans="1:47" s="2" customFormat="1" ht="12">
      <c r="A208" s="38"/>
      <c r="B208" s="39"/>
      <c r="C208" s="40"/>
      <c r="D208" s="226" t="s">
        <v>161</v>
      </c>
      <c r="E208" s="40"/>
      <c r="F208" s="231" t="s">
        <v>377</v>
      </c>
      <c r="G208" s="40"/>
      <c r="H208" s="40"/>
      <c r="I208" s="228"/>
      <c r="J208" s="40"/>
      <c r="K208" s="40"/>
      <c r="L208" s="44"/>
      <c r="M208" s="229"/>
      <c r="N208" s="230"/>
      <c r="O208" s="85"/>
      <c r="P208" s="85"/>
      <c r="Q208" s="85"/>
      <c r="R208" s="85"/>
      <c r="S208" s="85"/>
      <c r="T208" s="86"/>
      <c r="U208" s="38"/>
      <c r="V208" s="38"/>
      <c r="W208" s="38"/>
      <c r="X208" s="38"/>
      <c r="Y208" s="38"/>
      <c r="Z208" s="38"/>
      <c r="AA208" s="38"/>
      <c r="AB208" s="38"/>
      <c r="AC208" s="38"/>
      <c r="AD208" s="38"/>
      <c r="AE208" s="38"/>
      <c r="AT208" s="16" t="s">
        <v>161</v>
      </c>
      <c r="AU208" s="16" t="s">
        <v>89</v>
      </c>
    </row>
    <row r="209" spans="1:47" s="2" customFormat="1" ht="12">
      <c r="A209" s="38"/>
      <c r="B209" s="39"/>
      <c r="C209" s="40"/>
      <c r="D209" s="226" t="s">
        <v>193</v>
      </c>
      <c r="E209" s="40"/>
      <c r="F209" s="231" t="s">
        <v>355</v>
      </c>
      <c r="G209" s="40"/>
      <c r="H209" s="40"/>
      <c r="I209" s="228"/>
      <c r="J209" s="40"/>
      <c r="K209" s="40"/>
      <c r="L209" s="44"/>
      <c r="M209" s="229"/>
      <c r="N209" s="230"/>
      <c r="O209" s="85"/>
      <c r="P209" s="85"/>
      <c r="Q209" s="85"/>
      <c r="R209" s="85"/>
      <c r="S209" s="85"/>
      <c r="T209" s="86"/>
      <c r="U209" s="38"/>
      <c r="V209" s="38"/>
      <c r="W209" s="38"/>
      <c r="X209" s="38"/>
      <c r="Y209" s="38"/>
      <c r="Z209" s="38"/>
      <c r="AA209" s="38"/>
      <c r="AB209" s="38"/>
      <c r="AC209" s="38"/>
      <c r="AD209" s="38"/>
      <c r="AE209" s="38"/>
      <c r="AT209" s="16" t="s">
        <v>193</v>
      </c>
      <c r="AU209" s="16" t="s">
        <v>89</v>
      </c>
    </row>
    <row r="210" spans="1:65" s="2" customFormat="1" ht="24.15" customHeight="1">
      <c r="A210" s="38"/>
      <c r="B210" s="39"/>
      <c r="C210" s="213" t="s">
        <v>383</v>
      </c>
      <c r="D210" s="213" t="s">
        <v>152</v>
      </c>
      <c r="E210" s="214" t="s">
        <v>384</v>
      </c>
      <c r="F210" s="215" t="s">
        <v>385</v>
      </c>
      <c r="G210" s="216" t="s">
        <v>200</v>
      </c>
      <c r="H210" s="217">
        <v>1000</v>
      </c>
      <c r="I210" s="218"/>
      <c r="J210" s="219">
        <f>ROUND(I210*H210,2)</f>
        <v>0</v>
      </c>
      <c r="K210" s="215" t="s">
        <v>156</v>
      </c>
      <c r="L210" s="44"/>
      <c r="M210" s="220" t="s">
        <v>39</v>
      </c>
      <c r="N210" s="221" t="s">
        <v>53</v>
      </c>
      <c r="O210" s="85"/>
      <c r="P210" s="222">
        <f>O210*H210</f>
        <v>0</v>
      </c>
      <c r="Q210" s="222">
        <v>0</v>
      </c>
      <c r="R210" s="222">
        <f>Q210*H210</f>
        <v>0</v>
      </c>
      <c r="S210" s="222">
        <v>0</v>
      </c>
      <c r="T210" s="223">
        <f>S210*H210</f>
        <v>0</v>
      </c>
      <c r="U210" s="38"/>
      <c r="V210" s="38"/>
      <c r="W210" s="38"/>
      <c r="X210" s="38"/>
      <c r="Y210" s="38"/>
      <c r="Z210" s="38"/>
      <c r="AA210" s="38"/>
      <c r="AB210" s="38"/>
      <c r="AC210" s="38"/>
      <c r="AD210" s="38"/>
      <c r="AE210" s="38"/>
      <c r="AR210" s="224" t="s">
        <v>157</v>
      </c>
      <c r="AT210" s="224" t="s">
        <v>152</v>
      </c>
      <c r="AU210" s="224" t="s">
        <v>89</v>
      </c>
      <c r="AY210" s="16" t="s">
        <v>149</v>
      </c>
      <c r="BE210" s="225">
        <f>IF(N210="základní",J210,0)</f>
        <v>0</v>
      </c>
      <c r="BF210" s="225">
        <f>IF(N210="snížená",J210,0)</f>
        <v>0</v>
      </c>
      <c r="BG210" s="225">
        <f>IF(N210="zákl. přenesená",J210,0)</f>
        <v>0</v>
      </c>
      <c r="BH210" s="225">
        <f>IF(N210="sníž. přenesená",J210,0)</f>
        <v>0</v>
      </c>
      <c r="BI210" s="225">
        <f>IF(N210="nulová",J210,0)</f>
        <v>0</v>
      </c>
      <c r="BJ210" s="16" t="s">
        <v>157</v>
      </c>
      <c r="BK210" s="225">
        <f>ROUND(I210*H210,2)</f>
        <v>0</v>
      </c>
      <c r="BL210" s="16" t="s">
        <v>157</v>
      </c>
      <c r="BM210" s="224" t="s">
        <v>386</v>
      </c>
    </row>
    <row r="211" spans="1:47" s="2" customFormat="1" ht="12">
      <c r="A211" s="38"/>
      <c r="B211" s="39"/>
      <c r="C211" s="40"/>
      <c r="D211" s="226" t="s">
        <v>159</v>
      </c>
      <c r="E211" s="40"/>
      <c r="F211" s="227" t="s">
        <v>387</v>
      </c>
      <c r="G211" s="40"/>
      <c r="H211" s="40"/>
      <c r="I211" s="228"/>
      <c r="J211" s="40"/>
      <c r="K211" s="40"/>
      <c r="L211" s="44"/>
      <c r="M211" s="229"/>
      <c r="N211" s="230"/>
      <c r="O211" s="85"/>
      <c r="P211" s="85"/>
      <c r="Q211" s="85"/>
      <c r="R211" s="85"/>
      <c r="S211" s="85"/>
      <c r="T211" s="86"/>
      <c r="U211" s="38"/>
      <c r="V211" s="38"/>
      <c r="W211" s="38"/>
      <c r="X211" s="38"/>
      <c r="Y211" s="38"/>
      <c r="Z211" s="38"/>
      <c r="AA211" s="38"/>
      <c r="AB211" s="38"/>
      <c r="AC211" s="38"/>
      <c r="AD211" s="38"/>
      <c r="AE211" s="38"/>
      <c r="AT211" s="16" t="s">
        <v>159</v>
      </c>
      <c r="AU211" s="16" t="s">
        <v>89</v>
      </c>
    </row>
    <row r="212" spans="1:47" s="2" customFormat="1" ht="12">
      <c r="A212" s="38"/>
      <c r="B212" s="39"/>
      <c r="C212" s="40"/>
      <c r="D212" s="226" t="s">
        <v>161</v>
      </c>
      <c r="E212" s="40"/>
      <c r="F212" s="231" t="s">
        <v>377</v>
      </c>
      <c r="G212" s="40"/>
      <c r="H212" s="40"/>
      <c r="I212" s="228"/>
      <c r="J212" s="40"/>
      <c r="K212" s="40"/>
      <c r="L212" s="44"/>
      <c r="M212" s="229"/>
      <c r="N212" s="230"/>
      <c r="O212" s="85"/>
      <c r="P212" s="85"/>
      <c r="Q212" s="85"/>
      <c r="R212" s="85"/>
      <c r="S212" s="85"/>
      <c r="T212" s="86"/>
      <c r="U212" s="38"/>
      <c r="V212" s="38"/>
      <c r="W212" s="38"/>
      <c r="X212" s="38"/>
      <c r="Y212" s="38"/>
      <c r="Z212" s="38"/>
      <c r="AA212" s="38"/>
      <c r="AB212" s="38"/>
      <c r="AC212" s="38"/>
      <c r="AD212" s="38"/>
      <c r="AE212" s="38"/>
      <c r="AT212" s="16" t="s">
        <v>161</v>
      </c>
      <c r="AU212" s="16" t="s">
        <v>89</v>
      </c>
    </row>
    <row r="213" spans="1:47" s="2" customFormat="1" ht="12">
      <c r="A213" s="38"/>
      <c r="B213" s="39"/>
      <c r="C213" s="40"/>
      <c r="D213" s="226" t="s">
        <v>193</v>
      </c>
      <c r="E213" s="40"/>
      <c r="F213" s="231" t="s">
        <v>355</v>
      </c>
      <c r="G213" s="40"/>
      <c r="H213" s="40"/>
      <c r="I213" s="228"/>
      <c r="J213" s="40"/>
      <c r="K213" s="40"/>
      <c r="L213" s="44"/>
      <c r="M213" s="229"/>
      <c r="N213" s="230"/>
      <c r="O213" s="85"/>
      <c r="P213" s="85"/>
      <c r="Q213" s="85"/>
      <c r="R213" s="85"/>
      <c r="S213" s="85"/>
      <c r="T213" s="86"/>
      <c r="U213" s="38"/>
      <c r="V213" s="38"/>
      <c r="W213" s="38"/>
      <c r="X213" s="38"/>
      <c r="Y213" s="38"/>
      <c r="Z213" s="38"/>
      <c r="AA213" s="38"/>
      <c r="AB213" s="38"/>
      <c r="AC213" s="38"/>
      <c r="AD213" s="38"/>
      <c r="AE213" s="38"/>
      <c r="AT213" s="16" t="s">
        <v>193</v>
      </c>
      <c r="AU213" s="16" t="s">
        <v>89</v>
      </c>
    </row>
    <row r="214" spans="1:65" s="2" customFormat="1" ht="33" customHeight="1">
      <c r="A214" s="38"/>
      <c r="B214" s="39"/>
      <c r="C214" s="213" t="s">
        <v>388</v>
      </c>
      <c r="D214" s="213" t="s">
        <v>152</v>
      </c>
      <c r="E214" s="214" t="s">
        <v>389</v>
      </c>
      <c r="F214" s="215" t="s">
        <v>390</v>
      </c>
      <c r="G214" s="216" t="s">
        <v>200</v>
      </c>
      <c r="H214" s="217">
        <v>150</v>
      </c>
      <c r="I214" s="218"/>
      <c r="J214" s="219">
        <f>ROUND(I214*H214,2)</f>
        <v>0</v>
      </c>
      <c r="K214" s="215" t="s">
        <v>156</v>
      </c>
      <c r="L214" s="44"/>
      <c r="M214" s="220" t="s">
        <v>39</v>
      </c>
      <c r="N214" s="221" t="s">
        <v>53</v>
      </c>
      <c r="O214" s="85"/>
      <c r="P214" s="222">
        <f>O214*H214</f>
        <v>0</v>
      </c>
      <c r="Q214" s="222">
        <v>0</v>
      </c>
      <c r="R214" s="222">
        <f>Q214*H214</f>
        <v>0</v>
      </c>
      <c r="S214" s="222">
        <v>0</v>
      </c>
      <c r="T214" s="223">
        <f>S214*H214</f>
        <v>0</v>
      </c>
      <c r="U214" s="38"/>
      <c r="V214" s="38"/>
      <c r="W214" s="38"/>
      <c r="X214" s="38"/>
      <c r="Y214" s="38"/>
      <c r="Z214" s="38"/>
      <c r="AA214" s="38"/>
      <c r="AB214" s="38"/>
      <c r="AC214" s="38"/>
      <c r="AD214" s="38"/>
      <c r="AE214" s="38"/>
      <c r="AR214" s="224" t="s">
        <v>157</v>
      </c>
      <c r="AT214" s="224" t="s">
        <v>152</v>
      </c>
      <c r="AU214" s="224" t="s">
        <v>89</v>
      </c>
      <c r="AY214" s="16" t="s">
        <v>149</v>
      </c>
      <c r="BE214" s="225">
        <f>IF(N214="základní",J214,0)</f>
        <v>0</v>
      </c>
      <c r="BF214" s="225">
        <f>IF(N214="snížená",J214,0)</f>
        <v>0</v>
      </c>
      <c r="BG214" s="225">
        <f>IF(N214="zákl. přenesená",J214,0)</f>
        <v>0</v>
      </c>
      <c r="BH214" s="225">
        <f>IF(N214="sníž. přenesená",J214,0)</f>
        <v>0</v>
      </c>
      <c r="BI214" s="225">
        <f>IF(N214="nulová",J214,0)</f>
        <v>0</v>
      </c>
      <c r="BJ214" s="16" t="s">
        <v>157</v>
      </c>
      <c r="BK214" s="225">
        <f>ROUND(I214*H214,2)</f>
        <v>0</v>
      </c>
      <c r="BL214" s="16" t="s">
        <v>157</v>
      </c>
      <c r="BM214" s="224" t="s">
        <v>391</v>
      </c>
    </row>
    <row r="215" spans="1:47" s="2" customFormat="1" ht="12">
      <c r="A215" s="38"/>
      <c r="B215" s="39"/>
      <c r="C215" s="40"/>
      <c r="D215" s="226" t="s">
        <v>159</v>
      </c>
      <c r="E215" s="40"/>
      <c r="F215" s="227" t="s">
        <v>392</v>
      </c>
      <c r="G215" s="40"/>
      <c r="H215" s="40"/>
      <c r="I215" s="228"/>
      <c r="J215" s="40"/>
      <c r="K215" s="40"/>
      <c r="L215" s="44"/>
      <c r="M215" s="229"/>
      <c r="N215" s="230"/>
      <c r="O215" s="85"/>
      <c r="P215" s="85"/>
      <c r="Q215" s="85"/>
      <c r="R215" s="85"/>
      <c r="S215" s="85"/>
      <c r="T215" s="86"/>
      <c r="U215" s="38"/>
      <c r="V215" s="38"/>
      <c r="W215" s="38"/>
      <c r="X215" s="38"/>
      <c r="Y215" s="38"/>
      <c r="Z215" s="38"/>
      <c r="AA215" s="38"/>
      <c r="AB215" s="38"/>
      <c r="AC215" s="38"/>
      <c r="AD215" s="38"/>
      <c r="AE215" s="38"/>
      <c r="AT215" s="16" t="s">
        <v>159</v>
      </c>
      <c r="AU215" s="16" t="s">
        <v>89</v>
      </c>
    </row>
    <row r="216" spans="1:47" s="2" customFormat="1" ht="12">
      <c r="A216" s="38"/>
      <c r="B216" s="39"/>
      <c r="C216" s="40"/>
      <c r="D216" s="226" t="s">
        <v>161</v>
      </c>
      <c r="E216" s="40"/>
      <c r="F216" s="231" t="s">
        <v>377</v>
      </c>
      <c r="G216" s="40"/>
      <c r="H216" s="40"/>
      <c r="I216" s="228"/>
      <c r="J216" s="40"/>
      <c r="K216" s="40"/>
      <c r="L216" s="44"/>
      <c r="M216" s="229"/>
      <c r="N216" s="230"/>
      <c r="O216" s="85"/>
      <c r="P216" s="85"/>
      <c r="Q216" s="85"/>
      <c r="R216" s="85"/>
      <c r="S216" s="85"/>
      <c r="T216" s="86"/>
      <c r="U216" s="38"/>
      <c r="V216" s="38"/>
      <c r="W216" s="38"/>
      <c r="X216" s="38"/>
      <c r="Y216" s="38"/>
      <c r="Z216" s="38"/>
      <c r="AA216" s="38"/>
      <c r="AB216" s="38"/>
      <c r="AC216" s="38"/>
      <c r="AD216" s="38"/>
      <c r="AE216" s="38"/>
      <c r="AT216" s="16" t="s">
        <v>161</v>
      </c>
      <c r="AU216" s="16" t="s">
        <v>89</v>
      </c>
    </row>
    <row r="217" spans="1:65" s="2" customFormat="1" ht="33" customHeight="1">
      <c r="A217" s="38"/>
      <c r="B217" s="39"/>
      <c r="C217" s="213" t="s">
        <v>393</v>
      </c>
      <c r="D217" s="213" t="s">
        <v>152</v>
      </c>
      <c r="E217" s="214" t="s">
        <v>394</v>
      </c>
      <c r="F217" s="215" t="s">
        <v>395</v>
      </c>
      <c r="G217" s="216" t="s">
        <v>200</v>
      </c>
      <c r="H217" s="217">
        <v>300</v>
      </c>
      <c r="I217" s="218"/>
      <c r="J217" s="219">
        <f>ROUND(I217*H217,2)</f>
        <v>0</v>
      </c>
      <c r="K217" s="215" t="s">
        <v>156</v>
      </c>
      <c r="L217" s="44"/>
      <c r="M217" s="220" t="s">
        <v>39</v>
      </c>
      <c r="N217" s="221" t="s">
        <v>53</v>
      </c>
      <c r="O217" s="85"/>
      <c r="P217" s="222">
        <f>O217*H217</f>
        <v>0</v>
      </c>
      <c r="Q217" s="222">
        <v>0</v>
      </c>
      <c r="R217" s="222">
        <f>Q217*H217</f>
        <v>0</v>
      </c>
      <c r="S217" s="222">
        <v>0</v>
      </c>
      <c r="T217" s="223">
        <f>S217*H217</f>
        <v>0</v>
      </c>
      <c r="U217" s="38"/>
      <c r="V217" s="38"/>
      <c r="W217" s="38"/>
      <c r="X217" s="38"/>
      <c r="Y217" s="38"/>
      <c r="Z217" s="38"/>
      <c r="AA217" s="38"/>
      <c r="AB217" s="38"/>
      <c r="AC217" s="38"/>
      <c r="AD217" s="38"/>
      <c r="AE217" s="38"/>
      <c r="AR217" s="224" t="s">
        <v>157</v>
      </c>
      <c r="AT217" s="224" t="s">
        <v>152</v>
      </c>
      <c r="AU217" s="224" t="s">
        <v>89</v>
      </c>
      <c r="AY217" s="16" t="s">
        <v>149</v>
      </c>
      <c r="BE217" s="225">
        <f>IF(N217="základní",J217,0)</f>
        <v>0</v>
      </c>
      <c r="BF217" s="225">
        <f>IF(N217="snížená",J217,0)</f>
        <v>0</v>
      </c>
      <c r="BG217" s="225">
        <f>IF(N217="zákl. přenesená",J217,0)</f>
        <v>0</v>
      </c>
      <c r="BH217" s="225">
        <f>IF(N217="sníž. přenesená",J217,0)</f>
        <v>0</v>
      </c>
      <c r="BI217" s="225">
        <f>IF(N217="nulová",J217,0)</f>
        <v>0</v>
      </c>
      <c r="BJ217" s="16" t="s">
        <v>157</v>
      </c>
      <c r="BK217" s="225">
        <f>ROUND(I217*H217,2)</f>
        <v>0</v>
      </c>
      <c r="BL217" s="16" t="s">
        <v>157</v>
      </c>
      <c r="BM217" s="224" t="s">
        <v>396</v>
      </c>
    </row>
    <row r="218" spans="1:47" s="2" customFormat="1" ht="12">
      <c r="A218" s="38"/>
      <c r="B218" s="39"/>
      <c r="C218" s="40"/>
      <c r="D218" s="226" t="s">
        <v>159</v>
      </c>
      <c r="E218" s="40"/>
      <c r="F218" s="227" t="s">
        <v>397</v>
      </c>
      <c r="G218" s="40"/>
      <c r="H218" s="40"/>
      <c r="I218" s="228"/>
      <c r="J218" s="40"/>
      <c r="K218" s="40"/>
      <c r="L218" s="44"/>
      <c r="M218" s="229"/>
      <c r="N218" s="230"/>
      <c r="O218" s="85"/>
      <c r="P218" s="85"/>
      <c r="Q218" s="85"/>
      <c r="R218" s="85"/>
      <c r="S218" s="85"/>
      <c r="T218" s="86"/>
      <c r="U218" s="38"/>
      <c r="V218" s="38"/>
      <c r="W218" s="38"/>
      <c r="X218" s="38"/>
      <c r="Y218" s="38"/>
      <c r="Z218" s="38"/>
      <c r="AA218" s="38"/>
      <c r="AB218" s="38"/>
      <c r="AC218" s="38"/>
      <c r="AD218" s="38"/>
      <c r="AE218" s="38"/>
      <c r="AT218" s="16" t="s">
        <v>159</v>
      </c>
      <c r="AU218" s="16" t="s">
        <v>89</v>
      </c>
    </row>
    <row r="219" spans="1:47" s="2" customFormat="1" ht="12">
      <c r="A219" s="38"/>
      <c r="B219" s="39"/>
      <c r="C219" s="40"/>
      <c r="D219" s="226" t="s">
        <v>161</v>
      </c>
      <c r="E219" s="40"/>
      <c r="F219" s="231" t="s">
        <v>377</v>
      </c>
      <c r="G219" s="40"/>
      <c r="H219" s="40"/>
      <c r="I219" s="228"/>
      <c r="J219" s="40"/>
      <c r="K219" s="40"/>
      <c r="L219" s="44"/>
      <c r="M219" s="229"/>
      <c r="N219" s="230"/>
      <c r="O219" s="85"/>
      <c r="P219" s="85"/>
      <c r="Q219" s="85"/>
      <c r="R219" s="85"/>
      <c r="S219" s="85"/>
      <c r="T219" s="86"/>
      <c r="U219" s="38"/>
      <c r="V219" s="38"/>
      <c r="W219" s="38"/>
      <c r="X219" s="38"/>
      <c r="Y219" s="38"/>
      <c r="Z219" s="38"/>
      <c r="AA219" s="38"/>
      <c r="AB219" s="38"/>
      <c r="AC219" s="38"/>
      <c r="AD219" s="38"/>
      <c r="AE219" s="38"/>
      <c r="AT219" s="16" t="s">
        <v>161</v>
      </c>
      <c r="AU219" s="16" t="s">
        <v>89</v>
      </c>
    </row>
    <row r="220" spans="1:47" s="2" customFormat="1" ht="12">
      <c r="A220" s="38"/>
      <c r="B220" s="39"/>
      <c r="C220" s="40"/>
      <c r="D220" s="226" t="s">
        <v>193</v>
      </c>
      <c r="E220" s="40"/>
      <c r="F220" s="231" t="s">
        <v>398</v>
      </c>
      <c r="G220" s="40"/>
      <c r="H220" s="40"/>
      <c r="I220" s="228"/>
      <c r="J220" s="40"/>
      <c r="K220" s="40"/>
      <c r="L220" s="44"/>
      <c r="M220" s="229"/>
      <c r="N220" s="230"/>
      <c r="O220" s="85"/>
      <c r="P220" s="85"/>
      <c r="Q220" s="85"/>
      <c r="R220" s="85"/>
      <c r="S220" s="85"/>
      <c r="T220" s="86"/>
      <c r="U220" s="38"/>
      <c r="V220" s="38"/>
      <c r="W220" s="38"/>
      <c r="X220" s="38"/>
      <c r="Y220" s="38"/>
      <c r="Z220" s="38"/>
      <c r="AA220" s="38"/>
      <c r="AB220" s="38"/>
      <c r="AC220" s="38"/>
      <c r="AD220" s="38"/>
      <c r="AE220" s="38"/>
      <c r="AT220" s="16" t="s">
        <v>193</v>
      </c>
      <c r="AU220" s="16" t="s">
        <v>89</v>
      </c>
    </row>
    <row r="221" spans="1:65" s="2" customFormat="1" ht="33" customHeight="1">
      <c r="A221" s="38"/>
      <c r="B221" s="39"/>
      <c r="C221" s="213" t="s">
        <v>399</v>
      </c>
      <c r="D221" s="213" t="s">
        <v>152</v>
      </c>
      <c r="E221" s="214" t="s">
        <v>400</v>
      </c>
      <c r="F221" s="215" t="s">
        <v>401</v>
      </c>
      <c r="G221" s="216" t="s">
        <v>200</v>
      </c>
      <c r="H221" s="217">
        <v>950</v>
      </c>
      <c r="I221" s="218"/>
      <c r="J221" s="219">
        <f>ROUND(I221*H221,2)</f>
        <v>0</v>
      </c>
      <c r="K221" s="215" t="s">
        <v>156</v>
      </c>
      <c r="L221" s="44"/>
      <c r="M221" s="220" t="s">
        <v>39</v>
      </c>
      <c r="N221" s="221" t="s">
        <v>53</v>
      </c>
      <c r="O221" s="85"/>
      <c r="P221" s="222">
        <f>O221*H221</f>
        <v>0</v>
      </c>
      <c r="Q221" s="222">
        <v>0</v>
      </c>
      <c r="R221" s="222">
        <f>Q221*H221</f>
        <v>0</v>
      </c>
      <c r="S221" s="222">
        <v>0</v>
      </c>
      <c r="T221" s="223">
        <f>S221*H221</f>
        <v>0</v>
      </c>
      <c r="U221" s="38"/>
      <c r="V221" s="38"/>
      <c r="W221" s="38"/>
      <c r="X221" s="38"/>
      <c r="Y221" s="38"/>
      <c r="Z221" s="38"/>
      <c r="AA221" s="38"/>
      <c r="AB221" s="38"/>
      <c r="AC221" s="38"/>
      <c r="AD221" s="38"/>
      <c r="AE221" s="38"/>
      <c r="AR221" s="224" t="s">
        <v>157</v>
      </c>
      <c r="AT221" s="224" t="s">
        <v>152</v>
      </c>
      <c r="AU221" s="224" t="s">
        <v>89</v>
      </c>
      <c r="AY221" s="16" t="s">
        <v>149</v>
      </c>
      <c r="BE221" s="225">
        <f>IF(N221="základní",J221,0)</f>
        <v>0</v>
      </c>
      <c r="BF221" s="225">
        <f>IF(N221="snížená",J221,0)</f>
        <v>0</v>
      </c>
      <c r="BG221" s="225">
        <f>IF(N221="zákl. přenesená",J221,0)</f>
        <v>0</v>
      </c>
      <c r="BH221" s="225">
        <f>IF(N221="sníž. přenesená",J221,0)</f>
        <v>0</v>
      </c>
      <c r="BI221" s="225">
        <f>IF(N221="nulová",J221,0)</f>
        <v>0</v>
      </c>
      <c r="BJ221" s="16" t="s">
        <v>157</v>
      </c>
      <c r="BK221" s="225">
        <f>ROUND(I221*H221,2)</f>
        <v>0</v>
      </c>
      <c r="BL221" s="16" t="s">
        <v>157</v>
      </c>
      <c r="BM221" s="224" t="s">
        <v>402</v>
      </c>
    </row>
    <row r="222" spans="1:47" s="2" customFormat="1" ht="12">
      <c r="A222" s="38"/>
      <c r="B222" s="39"/>
      <c r="C222" s="40"/>
      <c r="D222" s="226" t="s">
        <v>159</v>
      </c>
      <c r="E222" s="40"/>
      <c r="F222" s="227" t="s">
        <v>403</v>
      </c>
      <c r="G222" s="40"/>
      <c r="H222" s="40"/>
      <c r="I222" s="228"/>
      <c r="J222" s="40"/>
      <c r="K222" s="40"/>
      <c r="L222" s="44"/>
      <c r="M222" s="229"/>
      <c r="N222" s="230"/>
      <c r="O222" s="85"/>
      <c r="P222" s="85"/>
      <c r="Q222" s="85"/>
      <c r="R222" s="85"/>
      <c r="S222" s="85"/>
      <c r="T222" s="86"/>
      <c r="U222" s="38"/>
      <c r="V222" s="38"/>
      <c r="W222" s="38"/>
      <c r="X222" s="38"/>
      <c r="Y222" s="38"/>
      <c r="Z222" s="38"/>
      <c r="AA222" s="38"/>
      <c r="AB222" s="38"/>
      <c r="AC222" s="38"/>
      <c r="AD222" s="38"/>
      <c r="AE222" s="38"/>
      <c r="AT222" s="16" t="s">
        <v>159</v>
      </c>
      <c r="AU222" s="16" t="s">
        <v>89</v>
      </c>
    </row>
    <row r="223" spans="1:47" s="2" customFormat="1" ht="12">
      <c r="A223" s="38"/>
      <c r="B223" s="39"/>
      <c r="C223" s="40"/>
      <c r="D223" s="226" t="s">
        <v>161</v>
      </c>
      <c r="E223" s="40"/>
      <c r="F223" s="231" t="s">
        <v>377</v>
      </c>
      <c r="G223" s="40"/>
      <c r="H223" s="40"/>
      <c r="I223" s="228"/>
      <c r="J223" s="40"/>
      <c r="K223" s="40"/>
      <c r="L223" s="44"/>
      <c r="M223" s="229"/>
      <c r="N223" s="230"/>
      <c r="O223" s="85"/>
      <c r="P223" s="85"/>
      <c r="Q223" s="85"/>
      <c r="R223" s="85"/>
      <c r="S223" s="85"/>
      <c r="T223" s="86"/>
      <c r="U223" s="38"/>
      <c r="V223" s="38"/>
      <c r="W223" s="38"/>
      <c r="X223" s="38"/>
      <c r="Y223" s="38"/>
      <c r="Z223" s="38"/>
      <c r="AA223" s="38"/>
      <c r="AB223" s="38"/>
      <c r="AC223" s="38"/>
      <c r="AD223" s="38"/>
      <c r="AE223" s="38"/>
      <c r="AT223" s="16" t="s">
        <v>161</v>
      </c>
      <c r="AU223" s="16" t="s">
        <v>89</v>
      </c>
    </row>
    <row r="224" spans="1:47" s="2" customFormat="1" ht="12">
      <c r="A224" s="38"/>
      <c r="B224" s="39"/>
      <c r="C224" s="40"/>
      <c r="D224" s="226" t="s">
        <v>193</v>
      </c>
      <c r="E224" s="40"/>
      <c r="F224" s="231" t="s">
        <v>398</v>
      </c>
      <c r="G224" s="40"/>
      <c r="H224" s="40"/>
      <c r="I224" s="228"/>
      <c r="J224" s="40"/>
      <c r="K224" s="40"/>
      <c r="L224" s="44"/>
      <c r="M224" s="229"/>
      <c r="N224" s="230"/>
      <c r="O224" s="85"/>
      <c r="P224" s="85"/>
      <c r="Q224" s="85"/>
      <c r="R224" s="85"/>
      <c r="S224" s="85"/>
      <c r="T224" s="86"/>
      <c r="U224" s="38"/>
      <c r="V224" s="38"/>
      <c r="W224" s="38"/>
      <c r="X224" s="38"/>
      <c r="Y224" s="38"/>
      <c r="Z224" s="38"/>
      <c r="AA224" s="38"/>
      <c r="AB224" s="38"/>
      <c r="AC224" s="38"/>
      <c r="AD224" s="38"/>
      <c r="AE224" s="38"/>
      <c r="AT224" s="16" t="s">
        <v>193</v>
      </c>
      <c r="AU224" s="16" t="s">
        <v>89</v>
      </c>
    </row>
    <row r="225" spans="1:65" s="2" customFormat="1" ht="33" customHeight="1">
      <c r="A225" s="38"/>
      <c r="B225" s="39"/>
      <c r="C225" s="213" t="s">
        <v>404</v>
      </c>
      <c r="D225" s="213" t="s">
        <v>152</v>
      </c>
      <c r="E225" s="214" t="s">
        <v>405</v>
      </c>
      <c r="F225" s="215" t="s">
        <v>406</v>
      </c>
      <c r="G225" s="216" t="s">
        <v>407</v>
      </c>
      <c r="H225" s="217">
        <v>2</v>
      </c>
      <c r="I225" s="218"/>
      <c r="J225" s="219">
        <f>ROUND(I225*H225,2)</f>
        <v>0</v>
      </c>
      <c r="K225" s="215" t="s">
        <v>156</v>
      </c>
      <c r="L225" s="44"/>
      <c r="M225" s="220" t="s">
        <v>39</v>
      </c>
      <c r="N225" s="221" t="s">
        <v>53</v>
      </c>
      <c r="O225" s="85"/>
      <c r="P225" s="222">
        <f>O225*H225</f>
        <v>0</v>
      </c>
      <c r="Q225" s="222">
        <v>0</v>
      </c>
      <c r="R225" s="222">
        <f>Q225*H225</f>
        <v>0</v>
      </c>
      <c r="S225" s="222">
        <v>0</v>
      </c>
      <c r="T225" s="223">
        <f>S225*H225</f>
        <v>0</v>
      </c>
      <c r="U225" s="38"/>
      <c r="V225" s="38"/>
      <c r="W225" s="38"/>
      <c r="X225" s="38"/>
      <c r="Y225" s="38"/>
      <c r="Z225" s="38"/>
      <c r="AA225" s="38"/>
      <c r="AB225" s="38"/>
      <c r="AC225" s="38"/>
      <c r="AD225" s="38"/>
      <c r="AE225" s="38"/>
      <c r="AR225" s="224" t="s">
        <v>157</v>
      </c>
      <c r="AT225" s="224" t="s">
        <v>152</v>
      </c>
      <c r="AU225" s="224" t="s">
        <v>89</v>
      </c>
      <c r="AY225" s="16" t="s">
        <v>149</v>
      </c>
      <c r="BE225" s="225">
        <f>IF(N225="základní",J225,0)</f>
        <v>0</v>
      </c>
      <c r="BF225" s="225">
        <f>IF(N225="snížená",J225,0)</f>
        <v>0</v>
      </c>
      <c r="BG225" s="225">
        <f>IF(N225="zákl. přenesená",J225,0)</f>
        <v>0</v>
      </c>
      <c r="BH225" s="225">
        <f>IF(N225="sníž. přenesená",J225,0)</f>
        <v>0</v>
      </c>
      <c r="BI225" s="225">
        <f>IF(N225="nulová",J225,0)</f>
        <v>0</v>
      </c>
      <c r="BJ225" s="16" t="s">
        <v>157</v>
      </c>
      <c r="BK225" s="225">
        <f>ROUND(I225*H225,2)</f>
        <v>0</v>
      </c>
      <c r="BL225" s="16" t="s">
        <v>157</v>
      </c>
      <c r="BM225" s="224" t="s">
        <v>408</v>
      </c>
    </row>
    <row r="226" spans="1:47" s="2" customFormat="1" ht="12">
      <c r="A226" s="38"/>
      <c r="B226" s="39"/>
      <c r="C226" s="40"/>
      <c r="D226" s="226" t="s">
        <v>159</v>
      </c>
      <c r="E226" s="40"/>
      <c r="F226" s="227" t="s">
        <v>409</v>
      </c>
      <c r="G226" s="40"/>
      <c r="H226" s="40"/>
      <c r="I226" s="228"/>
      <c r="J226" s="40"/>
      <c r="K226" s="40"/>
      <c r="L226" s="44"/>
      <c r="M226" s="229"/>
      <c r="N226" s="230"/>
      <c r="O226" s="85"/>
      <c r="P226" s="85"/>
      <c r="Q226" s="85"/>
      <c r="R226" s="85"/>
      <c r="S226" s="85"/>
      <c r="T226" s="86"/>
      <c r="U226" s="38"/>
      <c r="V226" s="38"/>
      <c r="W226" s="38"/>
      <c r="X226" s="38"/>
      <c r="Y226" s="38"/>
      <c r="Z226" s="38"/>
      <c r="AA226" s="38"/>
      <c r="AB226" s="38"/>
      <c r="AC226" s="38"/>
      <c r="AD226" s="38"/>
      <c r="AE226" s="38"/>
      <c r="AT226" s="16" t="s">
        <v>159</v>
      </c>
      <c r="AU226" s="16" t="s">
        <v>89</v>
      </c>
    </row>
    <row r="227" spans="1:47" s="2" customFormat="1" ht="12">
      <c r="A227" s="38"/>
      <c r="B227" s="39"/>
      <c r="C227" s="40"/>
      <c r="D227" s="226" t="s">
        <v>161</v>
      </c>
      <c r="E227" s="40"/>
      <c r="F227" s="231" t="s">
        <v>410</v>
      </c>
      <c r="G227" s="40"/>
      <c r="H227" s="40"/>
      <c r="I227" s="228"/>
      <c r="J227" s="40"/>
      <c r="K227" s="40"/>
      <c r="L227" s="44"/>
      <c r="M227" s="229"/>
      <c r="N227" s="230"/>
      <c r="O227" s="85"/>
      <c r="P227" s="85"/>
      <c r="Q227" s="85"/>
      <c r="R227" s="85"/>
      <c r="S227" s="85"/>
      <c r="T227" s="86"/>
      <c r="U227" s="38"/>
      <c r="V227" s="38"/>
      <c r="W227" s="38"/>
      <c r="X227" s="38"/>
      <c r="Y227" s="38"/>
      <c r="Z227" s="38"/>
      <c r="AA227" s="38"/>
      <c r="AB227" s="38"/>
      <c r="AC227" s="38"/>
      <c r="AD227" s="38"/>
      <c r="AE227" s="38"/>
      <c r="AT227" s="16" t="s">
        <v>161</v>
      </c>
      <c r="AU227" s="16" t="s">
        <v>89</v>
      </c>
    </row>
    <row r="228" spans="1:65" s="2" customFormat="1" ht="33" customHeight="1">
      <c r="A228" s="38"/>
      <c r="B228" s="39"/>
      <c r="C228" s="213" t="s">
        <v>411</v>
      </c>
      <c r="D228" s="213" t="s">
        <v>152</v>
      </c>
      <c r="E228" s="214" t="s">
        <v>412</v>
      </c>
      <c r="F228" s="215" t="s">
        <v>413</v>
      </c>
      <c r="G228" s="216" t="s">
        <v>407</v>
      </c>
      <c r="H228" s="217">
        <v>8</v>
      </c>
      <c r="I228" s="218"/>
      <c r="J228" s="219">
        <f>ROUND(I228*H228,2)</f>
        <v>0</v>
      </c>
      <c r="K228" s="215" t="s">
        <v>156</v>
      </c>
      <c r="L228" s="44"/>
      <c r="M228" s="220" t="s">
        <v>39</v>
      </c>
      <c r="N228" s="221" t="s">
        <v>53</v>
      </c>
      <c r="O228" s="85"/>
      <c r="P228" s="222">
        <f>O228*H228</f>
        <v>0</v>
      </c>
      <c r="Q228" s="222">
        <v>0</v>
      </c>
      <c r="R228" s="222">
        <f>Q228*H228</f>
        <v>0</v>
      </c>
      <c r="S228" s="222">
        <v>0</v>
      </c>
      <c r="T228" s="223">
        <f>S228*H228</f>
        <v>0</v>
      </c>
      <c r="U228" s="38"/>
      <c r="V228" s="38"/>
      <c r="W228" s="38"/>
      <c r="X228" s="38"/>
      <c r="Y228" s="38"/>
      <c r="Z228" s="38"/>
      <c r="AA228" s="38"/>
      <c r="AB228" s="38"/>
      <c r="AC228" s="38"/>
      <c r="AD228" s="38"/>
      <c r="AE228" s="38"/>
      <c r="AR228" s="224" t="s">
        <v>157</v>
      </c>
      <c r="AT228" s="224" t="s">
        <v>152</v>
      </c>
      <c r="AU228" s="224" t="s">
        <v>89</v>
      </c>
      <c r="AY228" s="16" t="s">
        <v>149</v>
      </c>
      <c r="BE228" s="225">
        <f>IF(N228="základní",J228,0)</f>
        <v>0</v>
      </c>
      <c r="BF228" s="225">
        <f>IF(N228="snížená",J228,0)</f>
        <v>0</v>
      </c>
      <c r="BG228" s="225">
        <f>IF(N228="zákl. přenesená",J228,0)</f>
        <v>0</v>
      </c>
      <c r="BH228" s="225">
        <f>IF(N228="sníž. přenesená",J228,0)</f>
        <v>0</v>
      </c>
      <c r="BI228" s="225">
        <f>IF(N228="nulová",J228,0)</f>
        <v>0</v>
      </c>
      <c r="BJ228" s="16" t="s">
        <v>157</v>
      </c>
      <c r="BK228" s="225">
        <f>ROUND(I228*H228,2)</f>
        <v>0</v>
      </c>
      <c r="BL228" s="16" t="s">
        <v>157</v>
      </c>
      <c r="BM228" s="224" t="s">
        <v>414</v>
      </c>
    </row>
    <row r="229" spans="1:47" s="2" customFormat="1" ht="12">
      <c r="A229" s="38"/>
      <c r="B229" s="39"/>
      <c r="C229" s="40"/>
      <c r="D229" s="226" t="s">
        <v>159</v>
      </c>
      <c r="E229" s="40"/>
      <c r="F229" s="227" t="s">
        <v>415</v>
      </c>
      <c r="G229" s="40"/>
      <c r="H229" s="40"/>
      <c r="I229" s="228"/>
      <c r="J229" s="40"/>
      <c r="K229" s="40"/>
      <c r="L229" s="44"/>
      <c r="M229" s="229"/>
      <c r="N229" s="230"/>
      <c r="O229" s="85"/>
      <c r="P229" s="85"/>
      <c r="Q229" s="85"/>
      <c r="R229" s="85"/>
      <c r="S229" s="85"/>
      <c r="T229" s="86"/>
      <c r="U229" s="38"/>
      <c r="V229" s="38"/>
      <c r="W229" s="38"/>
      <c r="X229" s="38"/>
      <c r="Y229" s="38"/>
      <c r="Z229" s="38"/>
      <c r="AA229" s="38"/>
      <c r="AB229" s="38"/>
      <c r="AC229" s="38"/>
      <c r="AD229" s="38"/>
      <c r="AE229" s="38"/>
      <c r="AT229" s="16" t="s">
        <v>159</v>
      </c>
      <c r="AU229" s="16" t="s">
        <v>89</v>
      </c>
    </row>
    <row r="230" spans="1:47" s="2" customFormat="1" ht="12">
      <c r="A230" s="38"/>
      <c r="B230" s="39"/>
      <c r="C230" s="40"/>
      <c r="D230" s="226" t="s">
        <v>161</v>
      </c>
      <c r="E230" s="40"/>
      <c r="F230" s="231" t="s">
        <v>410</v>
      </c>
      <c r="G230" s="40"/>
      <c r="H230" s="40"/>
      <c r="I230" s="228"/>
      <c r="J230" s="40"/>
      <c r="K230" s="40"/>
      <c r="L230" s="44"/>
      <c r="M230" s="229"/>
      <c r="N230" s="230"/>
      <c r="O230" s="85"/>
      <c r="P230" s="85"/>
      <c r="Q230" s="85"/>
      <c r="R230" s="85"/>
      <c r="S230" s="85"/>
      <c r="T230" s="86"/>
      <c r="U230" s="38"/>
      <c r="V230" s="38"/>
      <c r="W230" s="38"/>
      <c r="X230" s="38"/>
      <c r="Y230" s="38"/>
      <c r="Z230" s="38"/>
      <c r="AA230" s="38"/>
      <c r="AB230" s="38"/>
      <c r="AC230" s="38"/>
      <c r="AD230" s="38"/>
      <c r="AE230" s="38"/>
      <c r="AT230" s="16" t="s">
        <v>161</v>
      </c>
      <c r="AU230" s="16" t="s">
        <v>89</v>
      </c>
    </row>
    <row r="231" spans="1:47" s="2" customFormat="1" ht="12">
      <c r="A231" s="38"/>
      <c r="B231" s="39"/>
      <c r="C231" s="40"/>
      <c r="D231" s="226" t="s">
        <v>193</v>
      </c>
      <c r="E231" s="40"/>
      <c r="F231" s="231" t="s">
        <v>416</v>
      </c>
      <c r="G231" s="40"/>
      <c r="H231" s="40"/>
      <c r="I231" s="228"/>
      <c r="J231" s="40"/>
      <c r="K231" s="40"/>
      <c r="L231" s="44"/>
      <c r="M231" s="229"/>
      <c r="N231" s="230"/>
      <c r="O231" s="85"/>
      <c r="P231" s="85"/>
      <c r="Q231" s="85"/>
      <c r="R231" s="85"/>
      <c r="S231" s="85"/>
      <c r="T231" s="86"/>
      <c r="U231" s="38"/>
      <c r="V231" s="38"/>
      <c r="W231" s="38"/>
      <c r="X231" s="38"/>
      <c r="Y231" s="38"/>
      <c r="Z231" s="38"/>
      <c r="AA231" s="38"/>
      <c r="AB231" s="38"/>
      <c r="AC231" s="38"/>
      <c r="AD231" s="38"/>
      <c r="AE231" s="38"/>
      <c r="AT231" s="16" t="s">
        <v>193</v>
      </c>
      <c r="AU231" s="16" t="s">
        <v>89</v>
      </c>
    </row>
    <row r="232" spans="1:65" s="2" customFormat="1" ht="33" customHeight="1">
      <c r="A232" s="38"/>
      <c r="B232" s="39"/>
      <c r="C232" s="213" t="s">
        <v>417</v>
      </c>
      <c r="D232" s="213" t="s">
        <v>152</v>
      </c>
      <c r="E232" s="214" t="s">
        <v>418</v>
      </c>
      <c r="F232" s="215" t="s">
        <v>419</v>
      </c>
      <c r="G232" s="216" t="s">
        <v>407</v>
      </c>
      <c r="H232" s="217">
        <v>4</v>
      </c>
      <c r="I232" s="218"/>
      <c r="J232" s="219">
        <f>ROUND(I232*H232,2)</f>
        <v>0</v>
      </c>
      <c r="K232" s="215" t="s">
        <v>156</v>
      </c>
      <c r="L232" s="44"/>
      <c r="M232" s="220" t="s">
        <v>39</v>
      </c>
      <c r="N232" s="221" t="s">
        <v>53</v>
      </c>
      <c r="O232" s="85"/>
      <c r="P232" s="222">
        <f>O232*H232</f>
        <v>0</v>
      </c>
      <c r="Q232" s="222">
        <v>0</v>
      </c>
      <c r="R232" s="222">
        <f>Q232*H232</f>
        <v>0</v>
      </c>
      <c r="S232" s="222">
        <v>0</v>
      </c>
      <c r="T232" s="223">
        <f>S232*H232</f>
        <v>0</v>
      </c>
      <c r="U232" s="38"/>
      <c r="V232" s="38"/>
      <c r="W232" s="38"/>
      <c r="X232" s="38"/>
      <c r="Y232" s="38"/>
      <c r="Z232" s="38"/>
      <c r="AA232" s="38"/>
      <c r="AB232" s="38"/>
      <c r="AC232" s="38"/>
      <c r="AD232" s="38"/>
      <c r="AE232" s="38"/>
      <c r="AR232" s="224" t="s">
        <v>157</v>
      </c>
      <c r="AT232" s="224" t="s">
        <v>152</v>
      </c>
      <c r="AU232" s="224" t="s">
        <v>89</v>
      </c>
      <c r="AY232" s="16" t="s">
        <v>149</v>
      </c>
      <c r="BE232" s="225">
        <f>IF(N232="základní",J232,0)</f>
        <v>0</v>
      </c>
      <c r="BF232" s="225">
        <f>IF(N232="snížená",J232,0)</f>
        <v>0</v>
      </c>
      <c r="BG232" s="225">
        <f>IF(N232="zákl. přenesená",J232,0)</f>
        <v>0</v>
      </c>
      <c r="BH232" s="225">
        <f>IF(N232="sníž. přenesená",J232,0)</f>
        <v>0</v>
      </c>
      <c r="BI232" s="225">
        <f>IF(N232="nulová",J232,0)</f>
        <v>0</v>
      </c>
      <c r="BJ232" s="16" t="s">
        <v>157</v>
      </c>
      <c r="BK232" s="225">
        <f>ROUND(I232*H232,2)</f>
        <v>0</v>
      </c>
      <c r="BL232" s="16" t="s">
        <v>157</v>
      </c>
      <c r="BM232" s="224" t="s">
        <v>420</v>
      </c>
    </row>
    <row r="233" spans="1:47" s="2" customFormat="1" ht="12">
      <c r="A233" s="38"/>
      <c r="B233" s="39"/>
      <c r="C233" s="40"/>
      <c r="D233" s="226" t="s">
        <v>159</v>
      </c>
      <c r="E233" s="40"/>
      <c r="F233" s="227" t="s">
        <v>421</v>
      </c>
      <c r="G233" s="40"/>
      <c r="H233" s="40"/>
      <c r="I233" s="228"/>
      <c r="J233" s="40"/>
      <c r="K233" s="40"/>
      <c r="L233" s="44"/>
      <c r="M233" s="229"/>
      <c r="N233" s="230"/>
      <c r="O233" s="85"/>
      <c r="P233" s="85"/>
      <c r="Q233" s="85"/>
      <c r="R233" s="85"/>
      <c r="S233" s="85"/>
      <c r="T233" s="86"/>
      <c r="U233" s="38"/>
      <c r="V233" s="38"/>
      <c r="W233" s="38"/>
      <c r="X233" s="38"/>
      <c r="Y233" s="38"/>
      <c r="Z233" s="38"/>
      <c r="AA233" s="38"/>
      <c r="AB233" s="38"/>
      <c r="AC233" s="38"/>
      <c r="AD233" s="38"/>
      <c r="AE233" s="38"/>
      <c r="AT233" s="16" t="s">
        <v>159</v>
      </c>
      <c r="AU233" s="16" t="s">
        <v>89</v>
      </c>
    </row>
    <row r="234" spans="1:47" s="2" customFormat="1" ht="12">
      <c r="A234" s="38"/>
      <c r="B234" s="39"/>
      <c r="C234" s="40"/>
      <c r="D234" s="226" t="s">
        <v>161</v>
      </c>
      <c r="E234" s="40"/>
      <c r="F234" s="231" t="s">
        <v>410</v>
      </c>
      <c r="G234" s="40"/>
      <c r="H234" s="40"/>
      <c r="I234" s="228"/>
      <c r="J234" s="40"/>
      <c r="K234" s="40"/>
      <c r="L234" s="44"/>
      <c r="M234" s="229"/>
      <c r="N234" s="230"/>
      <c r="O234" s="85"/>
      <c r="P234" s="85"/>
      <c r="Q234" s="85"/>
      <c r="R234" s="85"/>
      <c r="S234" s="85"/>
      <c r="T234" s="86"/>
      <c r="U234" s="38"/>
      <c r="V234" s="38"/>
      <c r="W234" s="38"/>
      <c r="X234" s="38"/>
      <c r="Y234" s="38"/>
      <c r="Z234" s="38"/>
      <c r="AA234" s="38"/>
      <c r="AB234" s="38"/>
      <c r="AC234" s="38"/>
      <c r="AD234" s="38"/>
      <c r="AE234" s="38"/>
      <c r="AT234" s="16" t="s">
        <v>161</v>
      </c>
      <c r="AU234" s="16" t="s">
        <v>89</v>
      </c>
    </row>
    <row r="235" spans="1:47" s="2" customFormat="1" ht="12">
      <c r="A235" s="38"/>
      <c r="B235" s="39"/>
      <c r="C235" s="40"/>
      <c r="D235" s="226" t="s">
        <v>193</v>
      </c>
      <c r="E235" s="40"/>
      <c r="F235" s="231" t="s">
        <v>416</v>
      </c>
      <c r="G235" s="40"/>
      <c r="H235" s="40"/>
      <c r="I235" s="228"/>
      <c r="J235" s="40"/>
      <c r="K235" s="40"/>
      <c r="L235" s="44"/>
      <c r="M235" s="229"/>
      <c r="N235" s="230"/>
      <c r="O235" s="85"/>
      <c r="P235" s="85"/>
      <c r="Q235" s="85"/>
      <c r="R235" s="85"/>
      <c r="S235" s="85"/>
      <c r="T235" s="86"/>
      <c r="U235" s="38"/>
      <c r="V235" s="38"/>
      <c r="W235" s="38"/>
      <c r="X235" s="38"/>
      <c r="Y235" s="38"/>
      <c r="Z235" s="38"/>
      <c r="AA235" s="38"/>
      <c r="AB235" s="38"/>
      <c r="AC235" s="38"/>
      <c r="AD235" s="38"/>
      <c r="AE235" s="38"/>
      <c r="AT235" s="16" t="s">
        <v>193</v>
      </c>
      <c r="AU235" s="16" t="s">
        <v>89</v>
      </c>
    </row>
    <row r="236" spans="1:65" s="2" customFormat="1" ht="33" customHeight="1">
      <c r="A236" s="38"/>
      <c r="B236" s="39"/>
      <c r="C236" s="213" t="s">
        <v>422</v>
      </c>
      <c r="D236" s="213" t="s">
        <v>152</v>
      </c>
      <c r="E236" s="214" t="s">
        <v>423</v>
      </c>
      <c r="F236" s="215" t="s">
        <v>424</v>
      </c>
      <c r="G236" s="216" t="s">
        <v>407</v>
      </c>
      <c r="H236" s="217">
        <v>2</v>
      </c>
      <c r="I236" s="218"/>
      <c r="J236" s="219">
        <f>ROUND(I236*H236,2)</f>
        <v>0</v>
      </c>
      <c r="K236" s="215" t="s">
        <v>156</v>
      </c>
      <c r="L236" s="44"/>
      <c r="M236" s="220" t="s">
        <v>39</v>
      </c>
      <c r="N236" s="221" t="s">
        <v>53</v>
      </c>
      <c r="O236" s="85"/>
      <c r="P236" s="222">
        <f>O236*H236</f>
        <v>0</v>
      </c>
      <c r="Q236" s="222">
        <v>0</v>
      </c>
      <c r="R236" s="222">
        <f>Q236*H236</f>
        <v>0</v>
      </c>
      <c r="S236" s="222">
        <v>0</v>
      </c>
      <c r="T236" s="223">
        <f>S236*H236</f>
        <v>0</v>
      </c>
      <c r="U236" s="38"/>
      <c r="V236" s="38"/>
      <c r="W236" s="38"/>
      <c r="X236" s="38"/>
      <c r="Y236" s="38"/>
      <c r="Z236" s="38"/>
      <c r="AA236" s="38"/>
      <c r="AB236" s="38"/>
      <c r="AC236" s="38"/>
      <c r="AD236" s="38"/>
      <c r="AE236" s="38"/>
      <c r="AR236" s="224" t="s">
        <v>157</v>
      </c>
      <c r="AT236" s="224" t="s">
        <v>152</v>
      </c>
      <c r="AU236" s="224" t="s">
        <v>89</v>
      </c>
      <c r="AY236" s="16" t="s">
        <v>149</v>
      </c>
      <c r="BE236" s="225">
        <f>IF(N236="základní",J236,0)</f>
        <v>0</v>
      </c>
      <c r="BF236" s="225">
        <f>IF(N236="snížená",J236,0)</f>
        <v>0</v>
      </c>
      <c r="BG236" s="225">
        <f>IF(N236="zákl. přenesená",J236,0)</f>
        <v>0</v>
      </c>
      <c r="BH236" s="225">
        <f>IF(N236="sníž. přenesená",J236,0)</f>
        <v>0</v>
      </c>
      <c r="BI236" s="225">
        <f>IF(N236="nulová",J236,0)</f>
        <v>0</v>
      </c>
      <c r="BJ236" s="16" t="s">
        <v>157</v>
      </c>
      <c r="BK236" s="225">
        <f>ROUND(I236*H236,2)</f>
        <v>0</v>
      </c>
      <c r="BL236" s="16" t="s">
        <v>157</v>
      </c>
      <c r="BM236" s="224" t="s">
        <v>425</v>
      </c>
    </row>
    <row r="237" spans="1:47" s="2" customFormat="1" ht="12">
      <c r="A237" s="38"/>
      <c r="B237" s="39"/>
      <c r="C237" s="40"/>
      <c r="D237" s="226" t="s">
        <v>159</v>
      </c>
      <c r="E237" s="40"/>
      <c r="F237" s="227" t="s">
        <v>426</v>
      </c>
      <c r="G237" s="40"/>
      <c r="H237" s="40"/>
      <c r="I237" s="228"/>
      <c r="J237" s="40"/>
      <c r="K237" s="40"/>
      <c r="L237" s="44"/>
      <c r="M237" s="229"/>
      <c r="N237" s="230"/>
      <c r="O237" s="85"/>
      <c r="P237" s="85"/>
      <c r="Q237" s="85"/>
      <c r="R237" s="85"/>
      <c r="S237" s="85"/>
      <c r="T237" s="86"/>
      <c r="U237" s="38"/>
      <c r="V237" s="38"/>
      <c r="W237" s="38"/>
      <c r="X237" s="38"/>
      <c r="Y237" s="38"/>
      <c r="Z237" s="38"/>
      <c r="AA237" s="38"/>
      <c r="AB237" s="38"/>
      <c r="AC237" s="38"/>
      <c r="AD237" s="38"/>
      <c r="AE237" s="38"/>
      <c r="AT237" s="16" t="s">
        <v>159</v>
      </c>
      <c r="AU237" s="16" t="s">
        <v>89</v>
      </c>
    </row>
    <row r="238" spans="1:47" s="2" customFormat="1" ht="12">
      <c r="A238" s="38"/>
      <c r="B238" s="39"/>
      <c r="C238" s="40"/>
      <c r="D238" s="226" t="s">
        <v>161</v>
      </c>
      <c r="E238" s="40"/>
      <c r="F238" s="231" t="s">
        <v>410</v>
      </c>
      <c r="G238" s="40"/>
      <c r="H238" s="40"/>
      <c r="I238" s="228"/>
      <c r="J238" s="40"/>
      <c r="K238" s="40"/>
      <c r="L238" s="44"/>
      <c r="M238" s="229"/>
      <c r="N238" s="230"/>
      <c r="O238" s="85"/>
      <c r="P238" s="85"/>
      <c r="Q238" s="85"/>
      <c r="R238" s="85"/>
      <c r="S238" s="85"/>
      <c r="T238" s="86"/>
      <c r="U238" s="38"/>
      <c r="V238" s="38"/>
      <c r="W238" s="38"/>
      <c r="X238" s="38"/>
      <c r="Y238" s="38"/>
      <c r="Z238" s="38"/>
      <c r="AA238" s="38"/>
      <c r="AB238" s="38"/>
      <c r="AC238" s="38"/>
      <c r="AD238" s="38"/>
      <c r="AE238" s="38"/>
      <c r="AT238" s="16" t="s">
        <v>161</v>
      </c>
      <c r="AU238" s="16" t="s">
        <v>89</v>
      </c>
    </row>
    <row r="239" spans="1:47" s="2" customFormat="1" ht="12">
      <c r="A239" s="38"/>
      <c r="B239" s="39"/>
      <c r="C239" s="40"/>
      <c r="D239" s="226" t="s">
        <v>193</v>
      </c>
      <c r="E239" s="40"/>
      <c r="F239" s="231" t="s">
        <v>416</v>
      </c>
      <c r="G239" s="40"/>
      <c r="H239" s="40"/>
      <c r="I239" s="228"/>
      <c r="J239" s="40"/>
      <c r="K239" s="40"/>
      <c r="L239" s="44"/>
      <c r="M239" s="229"/>
      <c r="N239" s="230"/>
      <c r="O239" s="85"/>
      <c r="P239" s="85"/>
      <c r="Q239" s="85"/>
      <c r="R239" s="85"/>
      <c r="S239" s="85"/>
      <c r="T239" s="86"/>
      <c r="U239" s="38"/>
      <c r="V239" s="38"/>
      <c r="W239" s="38"/>
      <c r="X239" s="38"/>
      <c r="Y239" s="38"/>
      <c r="Z239" s="38"/>
      <c r="AA239" s="38"/>
      <c r="AB239" s="38"/>
      <c r="AC239" s="38"/>
      <c r="AD239" s="38"/>
      <c r="AE239" s="38"/>
      <c r="AT239" s="16" t="s">
        <v>193</v>
      </c>
      <c r="AU239" s="16" t="s">
        <v>89</v>
      </c>
    </row>
    <row r="240" spans="1:65" s="2" customFormat="1" ht="24.15" customHeight="1">
      <c r="A240" s="38"/>
      <c r="B240" s="39"/>
      <c r="C240" s="213" t="s">
        <v>427</v>
      </c>
      <c r="D240" s="213" t="s">
        <v>152</v>
      </c>
      <c r="E240" s="214" t="s">
        <v>428</v>
      </c>
      <c r="F240" s="215" t="s">
        <v>429</v>
      </c>
      <c r="G240" s="216" t="s">
        <v>407</v>
      </c>
      <c r="H240" s="217">
        <v>2</v>
      </c>
      <c r="I240" s="218"/>
      <c r="J240" s="219">
        <f>ROUND(I240*H240,2)</f>
        <v>0</v>
      </c>
      <c r="K240" s="215" t="s">
        <v>156</v>
      </c>
      <c r="L240" s="44"/>
      <c r="M240" s="220" t="s">
        <v>39</v>
      </c>
      <c r="N240" s="221" t="s">
        <v>53</v>
      </c>
      <c r="O240" s="85"/>
      <c r="P240" s="222">
        <f>O240*H240</f>
        <v>0</v>
      </c>
      <c r="Q240" s="222">
        <v>0</v>
      </c>
      <c r="R240" s="222">
        <f>Q240*H240</f>
        <v>0</v>
      </c>
      <c r="S240" s="222">
        <v>0</v>
      </c>
      <c r="T240" s="223">
        <f>S240*H240</f>
        <v>0</v>
      </c>
      <c r="U240" s="38"/>
      <c r="V240" s="38"/>
      <c r="W240" s="38"/>
      <c r="X240" s="38"/>
      <c r="Y240" s="38"/>
      <c r="Z240" s="38"/>
      <c r="AA240" s="38"/>
      <c r="AB240" s="38"/>
      <c r="AC240" s="38"/>
      <c r="AD240" s="38"/>
      <c r="AE240" s="38"/>
      <c r="AR240" s="224" t="s">
        <v>157</v>
      </c>
      <c r="AT240" s="224" t="s">
        <v>152</v>
      </c>
      <c r="AU240" s="224" t="s">
        <v>89</v>
      </c>
      <c r="AY240" s="16" t="s">
        <v>149</v>
      </c>
      <c r="BE240" s="225">
        <f>IF(N240="základní",J240,0)</f>
        <v>0</v>
      </c>
      <c r="BF240" s="225">
        <f>IF(N240="snížená",J240,0)</f>
        <v>0</v>
      </c>
      <c r="BG240" s="225">
        <f>IF(N240="zákl. přenesená",J240,0)</f>
        <v>0</v>
      </c>
      <c r="BH240" s="225">
        <f>IF(N240="sníž. přenesená",J240,0)</f>
        <v>0</v>
      </c>
      <c r="BI240" s="225">
        <f>IF(N240="nulová",J240,0)</f>
        <v>0</v>
      </c>
      <c r="BJ240" s="16" t="s">
        <v>157</v>
      </c>
      <c r="BK240" s="225">
        <f>ROUND(I240*H240,2)</f>
        <v>0</v>
      </c>
      <c r="BL240" s="16" t="s">
        <v>157</v>
      </c>
      <c r="BM240" s="224" t="s">
        <v>430</v>
      </c>
    </row>
    <row r="241" spans="1:47" s="2" customFormat="1" ht="12">
      <c r="A241" s="38"/>
      <c r="B241" s="39"/>
      <c r="C241" s="40"/>
      <c r="D241" s="226" t="s">
        <v>159</v>
      </c>
      <c r="E241" s="40"/>
      <c r="F241" s="227" t="s">
        <v>431</v>
      </c>
      <c r="G241" s="40"/>
      <c r="H241" s="40"/>
      <c r="I241" s="228"/>
      <c r="J241" s="40"/>
      <c r="K241" s="40"/>
      <c r="L241" s="44"/>
      <c r="M241" s="229"/>
      <c r="N241" s="230"/>
      <c r="O241" s="85"/>
      <c r="P241" s="85"/>
      <c r="Q241" s="85"/>
      <c r="R241" s="85"/>
      <c r="S241" s="85"/>
      <c r="T241" s="86"/>
      <c r="U241" s="38"/>
      <c r="V241" s="38"/>
      <c r="W241" s="38"/>
      <c r="X241" s="38"/>
      <c r="Y241" s="38"/>
      <c r="Z241" s="38"/>
      <c r="AA241" s="38"/>
      <c r="AB241" s="38"/>
      <c r="AC241" s="38"/>
      <c r="AD241" s="38"/>
      <c r="AE241" s="38"/>
      <c r="AT241" s="16" t="s">
        <v>159</v>
      </c>
      <c r="AU241" s="16" t="s">
        <v>89</v>
      </c>
    </row>
    <row r="242" spans="1:47" s="2" customFormat="1" ht="12">
      <c r="A242" s="38"/>
      <c r="B242" s="39"/>
      <c r="C242" s="40"/>
      <c r="D242" s="226" t="s">
        <v>161</v>
      </c>
      <c r="E242" s="40"/>
      <c r="F242" s="231" t="s">
        <v>410</v>
      </c>
      <c r="G242" s="40"/>
      <c r="H242" s="40"/>
      <c r="I242" s="228"/>
      <c r="J242" s="40"/>
      <c r="K242" s="40"/>
      <c r="L242" s="44"/>
      <c r="M242" s="229"/>
      <c r="N242" s="230"/>
      <c r="O242" s="85"/>
      <c r="P242" s="85"/>
      <c r="Q242" s="85"/>
      <c r="R242" s="85"/>
      <c r="S242" s="85"/>
      <c r="T242" s="86"/>
      <c r="U242" s="38"/>
      <c r="V242" s="38"/>
      <c r="W242" s="38"/>
      <c r="X242" s="38"/>
      <c r="Y242" s="38"/>
      <c r="Z242" s="38"/>
      <c r="AA242" s="38"/>
      <c r="AB242" s="38"/>
      <c r="AC242" s="38"/>
      <c r="AD242" s="38"/>
      <c r="AE242" s="38"/>
      <c r="AT242" s="16" t="s">
        <v>161</v>
      </c>
      <c r="AU242" s="16" t="s">
        <v>89</v>
      </c>
    </row>
    <row r="243" spans="1:47" s="2" customFormat="1" ht="12">
      <c r="A243" s="38"/>
      <c r="B243" s="39"/>
      <c r="C243" s="40"/>
      <c r="D243" s="226" t="s">
        <v>193</v>
      </c>
      <c r="E243" s="40"/>
      <c r="F243" s="231" t="s">
        <v>416</v>
      </c>
      <c r="G243" s="40"/>
      <c r="H243" s="40"/>
      <c r="I243" s="228"/>
      <c r="J243" s="40"/>
      <c r="K243" s="40"/>
      <c r="L243" s="44"/>
      <c r="M243" s="232"/>
      <c r="N243" s="233"/>
      <c r="O243" s="234"/>
      <c r="P243" s="234"/>
      <c r="Q243" s="234"/>
      <c r="R243" s="234"/>
      <c r="S243" s="234"/>
      <c r="T243" s="235"/>
      <c r="U243" s="38"/>
      <c r="V243" s="38"/>
      <c r="W243" s="38"/>
      <c r="X243" s="38"/>
      <c r="Y243" s="38"/>
      <c r="Z243" s="38"/>
      <c r="AA243" s="38"/>
      <c r="AB243" s="38"/>
      <c r="AC243" s="38"/>
      <c r="AD243" s="38"/>
      <c r="AE243" s="38"/>
      <c r="AT243" s="16" t="s">
        <v>193</v>
      </c>
      <c r="AU243" s="16" t="s">
        <v>89</v>
      </c>
    </row>
    <row r="244" spans="1:31" s="2" customFormat="1" ht="6.95" customHeight="1">
      <c r="A244" s="38"/>
      <c r="B244" s="60"/>
      <c r="C244" s="61"/>
      <c r="D244" s="61"/>
      <c r="E244" s="61"/>
      <c r="F244" s="61"/>
      <c r="G244" s="61"/>
      <c r="H244" s="61"/>
      <c r="I244" s="61"/>
      <c r="J244" s="61"/>
      <c r="K244" s="61"/>
      <c r="L244" s="44"/>
      <c r="M244" s="38"/>
      <c r="O244" s="38"/>
      <c r="P244" s="38"/>
      <c r="Q244" s="38"/>
      <c r="R244" s="38"/>
      <c r="S244" s="38"/>
      <c r="T244" s="38"/>
      <c r="U244" s="38"/>
      <c r="V244" s="38"/>
      <c r="W244" s="38"/>
      <c r="X244" s="38"/>
      <c r="Y244" s="38"/>
      <c r="Z244" s="38"/>
      <c r="AA244" s="38"/>
      <c r="AB244" s="38"/>
      <c r="AC244" s="38"/>
      <c r="AD244" s="38"/>
      <c r="AE244" s="38"/>
    </row>
  </sheetData>
  <sheetProtection password="CDD6" sheet="1" objects="1" scenarios="1" formatColumns="0" formatRows="0" autoFilter="0"/>
  <autoFilter ref="C86:K243"/>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100</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432</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ROUND((SUM(BE87:BE251)),2)</f>
        <v>0</v>
      </c>
      <c r="G35" s="38"/>
      <c r="H35" s="38"/>
      <c r="I35" s="158">
        <v>0.21</v>
      </c>
      <c r="J35" s="157">
        <f>ROUND(((SUM(BE87:BE251))*I35),2)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ROUND((SUM(BF87:BF251)),2)</f>
        <v>0</v>
      </c>
      <c r="G36" s="38"/>
      <c r="H36" s="38"/>
      <c r="I36" s="158">
        <v>0.15</v>
      </c>
      <c r="J36" s="157">
        <f>ROUND(((SUM(BF87:BF251))*I36),2)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ROUND((SUM(BG87:BG251)),2)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ROUND((SUM(BH87:BH251)),2)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ROUND((SUM(BI87:BI251)),2)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Č13 - Svařování aluminotermické a obloukem</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132</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hidden="1">
      <c r="A65" s="10"/>
      <c r="B65" s="181"/>
      <c r="C65" s="126"/>
      <c r="D65" s="182" t="s">
        <v>133</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124</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Č13 - Svařování aluminotermické a obloukem</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f>
        <v>0</v>
      </c>
      <c r="Q87" s="97"/>
      <c r="R87" s="194">
        <f>R88</f>
        <v>0</v>
      </c>
      <c r="S87" s="97"/>
      <c r="T87" s="195">
        <f>T88</f>
        <v>0</v>
      </c>
      <c r="U87" s="38"/>
      <c r="V87" s="38"/>
      <c r="W87" s="38"/>
      <c r="X87" s="38"/>
      <c r="Y87" s="38"/>
      <c r="Z87" s="38"/>
      <c r="AA87" s="38"/>
      <c r="AB87" s="38"/>
      <c r="AC87" s="38"/>
      <c r="AD87" s="38"/>
      <c r="AE87" s="38"/>
      <c r="AT87" s="16" t="s">
        <v>79</v>
      </c>
      <c r="AU87" s="16" t="s">
        <v>131</v>
      </c>
      <c r="BK87" s="196">
        <f>BK88</f>
        <v>0</v>
      </c>
    </row>
    <row r="88" spans="1:63" s="12" customFormat="1" ht="25.9" customHeight="1">
      <c r="A88" s="12"/>
      <c r="B88" s="197"/>
      <c r="C88" s="198"/>
      <c r="D88" s="199" t="s">
        <v>79</v>
      </c>
      <c r="E88" s="200" t="s">
        <v>147</v>
      </c>
      <c r="F88" s="200" t="s">
        <v>148</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87</v>
      </c>
      <c r="AT88" s="209" t="s">
        <v>79</v>
      </c>
      <c r="AU88" s="209" t="s">
        <v>80</v>
      </c>
      <c r="AY88" s="208" t="s">
        <v>149</v>
      </c>
      <c r="BK88" s="210">
        <f>BK89</f>
        <v>0</v>
      </c>
    </row>
    <row r="89" spans="1:63" s="12" customFormat="1" ht="22.8" customHeight="1">
      <c r="A89" s="12"/>
      <c r="B89" s="197"/>
      <c r="C89" s="198"/>
      <c r="D89" s="199" t="s">
        <v>79</v>
      </c>
      <c r="E89" s="211" t="s">
        <v>150</v>
      </c>
      <c r="F89" s="211" t="s">
        <v>151</v>
      </c>
      <c r="G89" s="198"/>
      <c r="H89" s="198"/>
      <c r="I89" s="201"/>
      <c r="J89" s="212">
        <f>BK89</f>
        <v>0</v>
      </c>
      <c r="K89" s="198"/>
      <c r="L89" s="203"/>
      <c r="M89" s="204"/>
      <c r="N89" s="205"/>
      <c r="O89" s="205"/>
      <c r="P89" s="206">
        <f>SUM(P90:P251)</f>
        <v>0</v>
      </c>
      <c r="Q89" s="205"/>
      <c r="R89" s="206">
        <f>SUM(R90:R251)</f>
        <v>0</v>
      </c>
      <c r="S89" s="205"/>
      <c r="T89" s="207">
        <f>SUM(T90:T251)</f>
        <v>0</v>
      </c>
      <c r="U89" s="12"/>
      <c r="V89" s="12"/>
      <c r="W89" s="12"/>
      <c r="X89" s="12"/>
      <c r="Y89" s="12"/>
      <c r="Z89" s="12"/>
      <c r="AA89" s="12"/>
      <c r="AB89" s="12"/>
      <c r="AC89" s="12"/>
      <c r="AD89" s="12"/>
      <c r="AE89" s="12"/>
      <c r="AR89" s="208" t="s">
        <v>87</v>
      </c>
      <c r="AT89" s="209" t="s">
        <v>79</v>
      </c>
      <c r="AU89" s="209" t="s">
        <v>87</v>
      </c>
      <c r="AY89" s="208" t="s">
        <v>149</v>
      </c>
      <c r="BK89" s="210">
        <f>SUM(BK90:BK251)</f>
        <v>0</v>
      </c>
    </row>
    <row r="90" spans="1:65" s="2" customFormat="1" ht="24.15" customHeight="1">
      <c r="A90" s="38"/>
      <c r="B90" s="39"/>
      <c r="C90" s="213" t="s">
        <v>87</v>
      </c>
      <c r="D90" s="213" t="s">
        <v>152</v>
      </c>
      <c r="E90" s="214" t="s">
        <v>433</v>
      </c>
      <c r="F90" s="215" t="s">
        <v>434</v>
      </c>
      <c r="G90" s="216" t="s">
        <v>407</v>
      </c>
      <c r="H90" s="217">
        <v>150</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89</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435</v>
      </c>
    </row>
    <row r="91" spans="1:47" s="2" customFormat="1" ht="12">
      <c r="A91" s="38"/>
      <c r="B91" s="39"/>
      <c r="C91" s="40"/>
      <c r="D91" s="226" t="s">
        <v>159</v>
      </c>
      <c r="E91" s="40"/>
      <c r="F91" s="227" t="s">
        <v>436</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89</v>
      </c>
    </row>
    <row r="92" spans="1:47" s="2" customFormat="1" ht="12">
      <c r="A92" s="38"/>
      <c r="B92" s="39"/>
      <c r="C92" s="40"/>
      <c r="D92" s="226" t="s">
        <v>161</v>
      </c>
      <c r="E92" s="40"/>
      <c r="F92" s="231" t="s">
        <v>437</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89</v>
      </c>
    </row>
    <row r="93" spans="1:65" s="2" customFormat="1" ht="24.15" customHeight="1">
      <c r="A93" s="38"/>
      <c r="B93" s="39"/>
      <c r="C93" s="213" t="s">
        <v>89</v>
      </c>
      <c r="D93" s="213" t="s">
        <v>152</v>
      </c>
      <c r="E93" s="214" t="s">
        <v>438</v>
      </c>
      <c r="F93" s="215" t="s">
        <v>439</v>
      </c>
      <c r="G93" s="216" t="s">
        <v>407</v>
      </c>
      <c r="H93" s="217">
        <v>300</v>
      </c>
      <c r="I93" s="218"/>
      <c r="J93" s="219">
        <f>ROUND(I93*H93,2)</f>
        <v>0</v>
      </c>
      <c r="K93" s="215" t="s">
        <v>156</v>
      </c>
      <c r="L93" s="44"/>
      <c r="M93" s="220" t="s">
        <v>39</v>
      </c>
      <c r="N93" s="221" t="s">
        <v>53</v>
      </c>
      <c r="O93" s="85"/>
      <c r="P93" s="222">
        <f>O93*H93</f>
        <v>0</v>
      </c>
      <c r="Q93" s="222">
        <v>0</v>
      </c>
      <c r="R93" s="222">
        <f>Q93*H93</f>
        <v>0</v>
      </c>
      <c r="S93" s="222">
        <v>0</v>
      </c>
      <c r="T93" s="223">
        <f>S93*H93</f>
        <v>0</v>
      </c>
      <c r="U93" s="38"/>
      <c r="V93" s="38"/>
      <c r="W93" s="38"/>
      <c r="X93" s="38"/>
      <c r="Y93" s="38"/>
      <c r="Z93" s="38"/>
      <c r="AA93" s="38"/>
      <c r="AB93" s="38"/>
      <c r="AC93" s="38"/>
      <c r="AD93" s="38"/>
      <c r="AE93" s="38"/>
      <c r="AR93" s="224" t="s">
        <v>157</v>
      </c>
      <c r="AT93" s="224" t="s">
        <v>152</v>
      </c>
      <c r="AU93" s="224" t="s">
        <v>89</v>
      </c>
      <c r="AY93" s="16" t="s">
        <v>149</v>
      </c>
      <c r="BE93" s="225">
        <f>IF(N93="základní",J93,0)</f>
        <v>0</v>
      </c>
      <c r="BF93" s="225">
        <f>IF(N93="snížená",J93,0)</f>
        <v>0</v>
      </c>
      <c r="BG93" s="225">
        <f>IF(N93="zákl. přenesená",J93,0)</f>
        <v>0</v>
      </c>
      <c r="BH93" s="225">
        <f>IF(N93="sníž. přenesená",J93,0)</f>
        <v>0</v>
      </c>
      <c r="BI93" s="225">
        <f>IF(N93="nulová",J93,0)</f>
        <v>0</v>
      </c>
      <c r="BJ93" s="16" t="s">
        <v>157</v>
      </c>
      <c r="BK93" s="225">
        <f>ROUND(I93*H93,2)</f>
        <v>0</v>
      </c>
      <c r="BL93" s="16" t="s">
        <v>157</v>
      </c>
      <c r="BM93" s="224" t="s">
        <v>440</v>
      </c>
    </row>
    <row r="94" spans="1:47" s="2" customFormat="1" ht="12">
      <c r="A94" s="38"/>
      <c r="B94" s="39"/>
      <c r="C94" s="40"/>
      <c r="D94" s="226" t="s">
        <v>159</v>
      </c>
      <c r="E94" s="40"/>
      <c r="F94" s="227" t="s">
        <v>441</v>
      </c>
      <c r="G94" s="40"/>
      <c r="H94" s="40"/>
      <c r="I94" s="228"/>
      <c r="J94" s="40"/>
      <c r="K94" s="40"/>
      <c r="L94" s="44"/>
      <c r="M94" s="229"/>
      <c r="N94" s="230"/>
      <c r="O94" s="85"/>
      <c r="P94" s="85"/>
      <c r="Q94" s="85"/>
      <c r="R94" s="85"/>
      <c r="S94" s="85"/>
      <c r="T94" s="86"/>
      <c r="U94" s="38"/>
      <c r="V94" s="38"/>
      <c r="W94" s="38"/>
      <c r="X94" s="38"/>
      <c r="Y94" s="38"/>
      <c r="Z94" s="38"/>
      <c r="AA94" s="38"/>
      <c r="AB94" s="38"/>
      <c r="AC94" s="38"/>
      <c r="AD94" s="38"/>
      <c r="AE94" s="38"/>
      <c r="AT94" s="16" t="s">
        <v>159</v>
      </c>
      <c r="AU94" s="16" t="s">
        <v>89</v>
      </c>
    </row>
    <row r="95" spans="1:47" s="2" customFormat="1" ht="12">
      <c r="A95" s="38"/>
      <c r="B95" s="39"/>
      <c r="C95" s="40"/>
      <c r="D95" s="226" t="s">
        <v>161</v>
      </c>
      <c r="E95" s="40"/>
      <c r="F95" s="231" t="s">
        <v>437</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161</v>
      </c>
      <c r="AU95" s="16" t="s">
        <v>89</v>
      </c>
    </row>
    <row r="96" spans="1:65" s="2" customFormat="1" ht="24.15" customHeight="1">
      <c r="A96" s="38"/>
      <c r="B96" s="39"/>
      <c r="C96" s="213" t="s">
        <v>167</v>
      </c>
      <c r="D96" s="213" t="s">
        <v>152</v>
      </c>
      <c r="E96" s="214" t="s">
        <v>442</v>
      </c>
      <c r="F96" s="215" t="s">
        <v>443</v>
      </c>
      <c r="G96" s="216" t="s">
        <v>407</v>
      </c>
      <c r="H96" s="217">
        <v>800</v>
      </c>
      <c r="I96" s="218"/>
      <c r="J96" s="219">
        <f>ROUND(I96*H96,2)</f>
        <v>0</v>
      </c>
      <c r="K96" s="215" t="s">
        <v>156</v>
      </c>
      <c r="L96" s="44"/>
      <c r="M96" s="220" t="s">
        <v>39</v>
      </c>
      <c r="N96" s="221" t="s">
        <v>53</v>
      </c>
      <c r="O96" s="85"/>
      <c r="P96" s="222">
        <f>O96*H96</f>
        <v>0</v>
      </c>
      <c r="Q96" s="222">
        <v>0</v>
      </c>
      <c r="R96" s="222">
        <f>Q96*H96</f>
        <v>0</v>
      </c>
      <c r="S96" s="222">
        <v>0</v>
      </c>
      <c r="T96" s="223">
        <f>S96*H96</f>
        <v>0</v>
      </c>
      <c r="U96" s="38"/>
      <c r="V96" s="38"/>
      <c r="W96" s="38"/>
      <c r="X96" s="38"/>
      <c r="Y96" s="38"/>
      <c r="Z96" s="38"/>
      <c r="AA96" s="38"/>
      <c r="AB96" s="38"/>
      <c r="AC96" s="38"/>
      <c r="AD96" s="38"/>
      <c r="AE96" s="38"/>
      <c r="AR96" s="224" t="s">
        <v>157</v>
      </c>
      <c r="AT96" s="224" t="s">
        <v>152</v>
      </c>
      <c r="AU96" s="224" t="s">
        <v>89</v>
      </c>
      <c r="AY96" s="16" t="s">
        <v>149</v>
      </c>
      <c r="BE96" s="225">
        <f>IF(N96="základní",J96,0)</f>
        <v>0</v>
      </c>
      <c r="BF96" s="225">
        <f>IF(N96="snížená",J96,0)</f>
        <v>0</v>
      </c>
      <c r="BG96" s="225">
        <f>IF(N96="zákl. přenesená",J96,0)</f>
        <v>0</v>
      </c>
      <c r="BH96" s="225">
        <f>IF(N96="sníž. přenesená",J96,0)</f>
        <v>0</v>
      </c>
      <c r="BI96" s="225">
        <f>IF(N96="nulová",J96,0)</f>
        <v>0</v>
      </c>
      <c r="BJ96" s="16" t="s">
        <v>157</v>
      </c>
      <c r="BK96" s="225">
        <f>ROUND(I96*H96,2)</f>
        <v>0</v>
      </c>
      <c r="BL96" s="16" t="s">
        <v>157</v>
      </c>
      <c r="BM96" s="224" t="s">
        <v>444</v>
      </c>
    </row>
    <row r="97" spans="1:47" s="2" customFormat="1" ht="12">
      <c r="A97" s="38"/>
      <c r="B97" s="39"/>
      <c r="C97" s="40"/>
      <c r="D97" s="226" t="s">
        <v>159</v>
      </c>
      <c r="E97" s="40"/>
      <c r="F97" s="227" t="s">
        <v>445</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159</v>
      </c>
      <c r="AU97" s="16" t="s">
        <v>89</v>
      </c>
    </row>
    <row r="98" spans="1:47" s="2" customFormat="1" ht="12">
      <c r="A98" s="38"/>
      <c r="B98" s="39"/>
      <c r="C98" s="40"/>
      <c r="D98" s="226" t="s">
        <v>161</v>
      </c>
      <c r="E98" s="40"/>
      <c r="F98" s="231" t="s">
        <v>437</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161</v>
      </c>
      <c r="AU98" s="16" t="s">
        <v>89</v>
      </c>
    </row>
    <row r="99" spans="1:65" s="2" customFormat="1" ht="24.15" customHeight="1">
      <c r="A99" s="38"/>
      <c r="B99" s="39"/>
      <c r="C99" s="213" t="s">
        <v>157</v>
      </c>
      <c r="D99" s="213" t="s">
        <v>152</v>
      </c>
      <c r="E99" s="214" t="s">
        <v>446</v>
      </c>
      <c r="F99" s="215" t="s">
        <v>447</v>
      </c>
      <c r="G99" s="216" t="s">
        <v>407</v>
      </c>
      <c r="H99" s="217">
        <v>100</v>
      </c>
      <c r="I99" s="218"/>
      <c r="J99" s="219">
        <f>ROUND(I99*H99,2)</f>
        <v>0</v>
      </c>
      <c r="K99" s="215" t="s">
        <v>156</v>
      </c>
      <c r="L99" s="44"/>
      <c r="M99" s="220" t="s">
        <v>39</v>
      </c>
      <c r="N99" s="221" t="s">
        <v>53</v>
      </c>
      <c r="O99" s="85"/>
      <c r="P99" s="222">
        <f>O99*H99</f>
        <v>0</v>
      </c>
      <c r="Q99" s="222">
        <v>0</v>
      </c>
      <c r="R99" s="222">
        <f>Q99*H99</f>
        <v>0</v>
      </c>
      <c r="S99" s="222">
        <v>0</v>
      </c>
      <c r="T99" s="223">
        <f>S99*H99</f>
        <v>0</v>
      </c>
      <c r="U99" s="38"/>
      <c r="V99" s="38"/>
      <c r="W99" s="38"/>
      <c r="X99" s="38"/>
      <c r="Y99" s="38"/>
      <c r="Z99" s="38"/>
      <c r="AA99" s="38"/>
      <c r="AB99" s="38"/>
      <c r="AC99" s="38"/>
      <c r="AD99" s="38"/>
      <c r="AE99" s="38"/>
      <c r="AR99" s="224" t="s">
        <v>157</v>
      </c>
      <c r="AT99" s="224" t="s">
        <v>152</v>
      </c>
      <c r="AU99" s="224" t="s">
        <v>89</v>
      </c>
      <c r="AY99" s="16" t="s">
        <v>149</v>
      </c>
      <c r="BE99" s="225">
        <f>IF(N99="základní",J99,0)</f>
        <v>0</v>
      </c>
      <c r="BF99" s="225">
        <f>IF(N99="snížená",J99,0)</f>
        <v>0</v>
      </c>
      <c r="BG99" s="225">
        <f>IF(N99="zákl. přenesená",J99,0)</f>
        <v>0</v>
      </c>
      <c r="BH99" s="225">
        <f>IF(N99="sníž. přenesená",J99,0)</f>
        <v>0</v>
      </c>
      <c r="BI99" s="225">
        <f>IF(N99="nulová",J99,0)</f>
        <v>0</v>
      </c>
      <c r="BJ99" s="16" t="s">
        <v>157</v>
      </c>
      <c r="BK99" s="225">
        <f>ROUND(I99*H99,2)</f>
        <v>0</v>
      </c>
      <c r="BL99" s="16" t="s">
        <v>157</v>
      </c>
      <c r="BM99" s="224" t="s">
        <v>448</v>
      </c>
    </row>
    <row r="100" spans="1:47" s="2" customFormat="1" ht="12">
      <c r="A100" s="38"/>
      <c r="B100" s="39"/>
      <c r="C100" s="40"/>
      <c r="D100" s="226" t="s">
        <v>159</v>
      </c>
      <c r="E100" s="40"/>
      <c r="F100" s="227" t="s">
        <v>449</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159</v>
      </c>
      <c r="AU100" s="16" t="s">
        <v>89</v>
      </c>
    </row>
    <row r="101" spans="1:47" s="2" customFormat="1" ht="12">
      <c r="A101" s="38"/>
      <c r="B101" s="39"/>
      <c r="C101" s="40"/>
      <c r="D101" s="226" t="s">
        <v>161</v>
      </c>
      <c r="E101" s="40"/>
      <c r="F101" s="231" t="s">
        <v>437</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161</v>
      </c>
      <c r="AU101" s="16" t="s">
        <v>89</v>
      </c>
    </row>
    <row r="102" spans="1:65" s="2" customFormat="1" ht="24.15" customHeight="1">
      <c r="A102" s="38"/>
      <c r="B102" s="39"/>
      <c r="C102" s="213" t="s">
        <v>150</v>
      </c>
      <c r="D102" s="213" t="s">
        <v>152</v>
      </c>
      <c r="E102" s="214" t="s">
        <v>450</v>
      </c>
      <c r="F102" s="215" t="s">
        <v>451</v>
      </c>
      <c r="G102" s="216" t="s">
        <v>407</v>
      </c>
      <c r="H102" s="217">
        <v>50</v>
      </c>
      <c r="I102" s="218"/>
      <c r="J102" s="219">
        <f>ROUND(I102*H102,2)</f>
        <v>0</v>
      </c>
      <c r="K102" s="215" t="s">
        <v>156</v>
      </c>
      <c r="L102" s="44"/>
      <c r="M102" s="220" t="s">
        <v>39</v>
      </c>
      <c r="N102" s="221" t="s">
        <v>53</v>
      </c>
      <c r="O102" s="85"/>
      <c r="P102" s="222">
        <f>O102*H102</f>
        <v>0</v>
      </c>
      <c r="Q102" s="222">
        <v>0</v>
      </c>
      <c r="R102" s="222">
        <f>Q102*H102</f>
        <v>0</v>
      </c>
      <c r="S102" s="222">
        <v>0</v>
      </c>
      <c r="T102" s="223">
        <f>S102*H102</f>
        <v>0</v>
      </c>
      <c r="U102" s="38"/>
      <c r="V102" s="38"/>
      <c r="W102" s="38"/>
      <c r="X102" s="38"/>
      <c r="Y102" s="38"/>
      <c r="Z102" s="38"/>
      <c r="AA102" s="38"/>
      <c r="AB102" s="38"/>
      <c r="AC102" s="38"/>
      <c r="AD102" s="38"/>
      <c r="AE102" s="38"/>
      <c r="AR102" s="224" t="s">
        <v>157</v>
      </c>
      <c r="AT102" s="224" t="s">
        <v>152</v>
      </c>
      <c r="AU102" s="224" t="s">
        <v>89</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452</v>
      </c>
    </row>
    <row r="103" spans="1:47" s="2" customFormat="1" ht="12">
      <c r="A103" s="38"/>
      <c r="B103" s="39"/>
      <c r="C103" s="40"/>
      <c r="D103" s="226" t="s">
        <v>159</v>
      </c>
      <c r="E103" s="40"/>
      <c r="F103" s="227" t="s">
        <v>453</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89</v>
      </c>
    </row>
    <row r="104" spans="1:47" s="2" customFormat="1" ht="12">
      <c r="A104" s="38"/>
      <c r="B104" s="39"/>
      <c r="C104" s="40"/>
      <c r="D104" s="226" t="s">
        <v>161</v>
      </c>
      <c r="E104" s="40"/>
      <c r="F104" s="231" t="s">
        <v>437</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161</v>
      </c>
      <c r="AU104" s="16" t="s">
        <v>89</v>
      </c>
    </row>
    <row r="105" spans="1:65" s="2" customFormat="1" ht="24.15" customHeight="1">
      <c r="A105" s="38"/>
      <c r="B105" s="39"/>
      <c r="C105" s="213" t="s">
        <v>181</v>
      </c>
      <c r="D105" s="213" t="s">
        <v>152</v>
      </c>
      <c r="E105" s="214" t="s">
        <v>454</v>
      </c>
      <c r="F105" s="215" t="s">
        <v>455</v>
      </c>
      <c r="G105" s="216" t="s">
        <v>407</v>
      </c>
      <c r="H105" s="217">
        <v>200</v>
      </c>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89</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456</v>
      </c>
    </row>
    <row r="106" spans="1:47" s="2" customFormat="1" ht="12">
      <c r="A106" s="38"/>
      <c r="B106" s="39"/>
      <c r="C106" s="40"/>
      <c r="D106" s="226" t="s">
        <v>159</v>
      </c>
      <c r="E106" s="40"/>
      <c r="F106" s="227" t="s">
        <v>457</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89</v>
      </c>
    </row>
    <row r="107" spans="1:47" s="2" customFormat="1" ht="12">
      <c r="A107" s="38"/>
      <c r="B107" s="39"/>
      <c r="C107" s="40"/>
      <c r="D107" s="226" t="s">
        <v>161</v>
      </c>
      <c r="E107" s="40"/>
      <c r="F107" s="231" t="s">
        <v>437</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161</v>
      </c>
      <c r="AU107" s="16" t="s">
        <v>89</v>
      </c>
    </row>
    <row r="108" spans="1:65" s="2" customFormat="1" ht="24.15" customHeight="1">
      <c r="A108" s="38"/>
      <c r="B108" s="39"/>
      <c r="C108" s="213" t="s">
        <v>220</v>
      </c>
      <c r="D108" s="213" t="s">
        <v>152</v>
      </c>
      <c r="E108" s="214" t="s">
        <v>458</v>
      </c>
      <c r="F108" s="215" t="s">
        <v>459</v>
      </c>
      <c r="G108" s="216" t="s">
        <v>407</v>
      </c>
      <c r="H108" s="217">
        <v>800</v>
      </c>
      <c r="I108" s="218"/>
      <c r="J108" s="219">
        <f>ROUND(I108*H108,2)</f>
        <v>0</v>
      </c>
      <c r="K108" s="215" t="s">
        <v>156</v>
      </c>
      <c r="L108" s="44"/>
      <c r="M108" s="220" t="s">
        <v>39</v>
      </c>
      <c r="N108" s="221" t="s">
        <v>53</v>
      </c>
      <c r="O108" s="85"/>
      <c r="P108" s="222">
        <f>O108*H108</f>
        <v>0</v>
      </c>
      <c r="Q108" s="222">
        <v>0</v>
      </c>
      <c r="R108" s="222">
        <f>Q108*H108</f>
        <v>0</v>
      </c>
      <c r="S108" s="222">
        <v>0</v>
      </c>
      <c r="T108" s="223">
        <f>S108*H108</f>
        <v>0</v>
      </c>
      <c r="U108" s="38"/>
      <c r="V108" s="38"/>
      <c r="W108" s="38"/>
      <c r="X108" s="38"/>
      <c r="Y108" s="38"/>
      <c r="Z108" s="38"/>
      <c r="AA108" s="38"/>
      <c r="AB108" s="38"/>
      <c r="AC108" s="38"/>
      <c r="AD108" s="38"/>
      <c r="AE108" s="38"/>
      <c r="AR108" s="224" t="s">
        <v>157</v>
      </c>
      <c r="AT108" s="224" t="s">
        <v>152</v>
      </c>
      <c r="AU108" s="224" t="s">
        <v>89</v>
      </c>
      <c r="AY108" s="16" t="s">
        <v>149</v>
      </c>
      <c r="BE108" s="225">
        <f>IF(N108="základní",J108,0)</f>
        <v>0</v>
      </c>
      <c r="BF108" s="225">
        <f>IF(N108="snížená",J108,0)</f>
        <v>0</v>
      </c>
      <c r="BG108" s="225">
        <f>IF(N108="zákl. přenesená",J108,0)</f>
        <v>0</v>
      </c>
      <c r="BH108" s="225">
        <f>IF(N108="sníž. přenesená",J108,0)</f>
        <v>0</v>
      </c>
      <c r="BI108" s="225">
        <f>IF(N108="nulová",J108,0)</f>
        <v>0</v>
      </c>
      <c r="BJ108" s="16" t="s">
        <v>157</v>
      </c>
      <c r="BK108" s="225">
        <f>ROUND(I108*H108,2)</f>
        <v>0</v>
      </c>
      <c r="BL108" s="16" t="s">
        <v>157</v>
      </c>
      <c r="BM108" s="224" t="s">
        <v>460</v>
      </c>
    </row>
    <row r="109" spans="1:47" s="2" customFormat="1" ht="12">
      <c r="A109" s="38"/>
      <c r="B109" s="39"/>
      <c r="C109" s="40"/>
      <c r="D109" s="226" t="s">
        <v>159</v>
      </c>
      <c r="E109" s="40"/>
      <c r="F109" s="227" t="s">
        <v>461</v>
      </c>
      <c r="G109" s="40"/>
      <c r="H109" s="40"/>
      <c r="I109" s="228"/>
      <c r="J109" s="40"/>
      <c r="K109" s="40"/>
      <c r="L109" s="44"/>
      <c r="M109" s="229"/>
      <c r="N109" s="230"/>
      <c r="O109" s="85"/>
      <c r="P109" s="85"/>
      <c r="Q109" s="85"/>
      <c r="R109" s="85"/>
      <c r="S109" s="85"/>
      <c r="T109" s="86"/>
      <c r="U109" s="38"/>
      <c r="V109" s="38"/>
      <c r="W109" s="38"/>
      <c r="X109" s="38"/>
      <c r="Y109" s="38"/>
      <c r="Z109" s="38"/>
      <c r="AA109" s="38"/>
      <c r="AB109" s="38"/>
      <c r="AC109" s="38"/>
      <c r="AD109" s="38"/>
      <c r="AE109" s="38"/>
      <c r="AT109" s="16" t="s">
        <v>159</v>
      </c>
      <c r="AU109" s="16" t="s">
        <v>89</v>
      </c>
    </row>
    <row r="110" spans="1:47" s="2" customFormat="1" ht="12">
      <c r="A110" s="38"/>
      <c r="B110" s="39"/>
      <c r="C110" s="40"/>
      <c r="D110" s="226" t="s">
        <v>161</v>
      </c>
      <c r="E110" s="40"/>
      <c r="F110" s="231" t="s">
        <v>437</v>
      </c>
      <c r="G110" s="40"/>
      <c r="H110" s="40"/>
      <c r="I110" s="228"/>
      <c r="J110" s="40"/>
      <c r="K110" s="40"/>
      <c r="L110" s="44"/>
      <c r="M110" s="229"/>
      <c r="N110" s="230"/>
      <c r="O110" s="85"/>
      <c r="P110" s="85"/>
      <c r="Q110" s="85"/>
      <c r="R110" s="85"/>
      <c r="S110" s="85"/>
      <c r="T110" s="86"/>
      <c r="U110" s="38"/>
      <c r="V110" s="38"/>
      <c r="W110" s="38"/>
      <c r="X110" s="38"/>
      <c r="Y110" s="38"/>
      <c r="Z110" s="38"/>
      <c r="AA110" s="38"/>
      <c r="AB110" s="38"/>
      <c r="AC110" s="38"/>
      <c r="AD110" s="38"/>
      <c r="AE110" s="38"/>
      <c r="AT110" s="16" t="s">
        <v>161</v>
      </c>
      <c r="AU110" s="16" t="s">
        <v>89</v>
      </c>
    </row>
    <row r="111" spans="1:65" s="2" customFormat="1" ht="24.15" customHeight="1">
      <c r="A111" s="38"/>
      <c r="B111" s="39"/>
      <c r="C111" s="213" t="s">
        <v>225</v>
      </c>
      <c r="D111" s="213" t="s">
        <v>152</v>
      </c>
      <c r="E111" s="214" t="s">
        <v>462</v>
      </c>
      <c r="F111" s="215" t="s">
        <v>463</v>
      </c>
      <c r="G111" s="216" t="s">
        <v>407</v>
      </c>
      <c r="H111" s="217">
        <v>100</v>
      </c>
      <c r="I111" s="218"/>
      <c r="J111" s="219">
        <f>ROUND(I111*H111,2)</f>
        <v>0</v>
      </c>
      <c r="K111" s="215" t="s">
        <v>156</v>
      </c>
      <c r="L111" s="44"/>
      <c r="M111" s="220" t="s">
        <v>39</v>
      </c>
      <c r="N111" s="221" t="s">
        <v>53</v>
      </c>
      <c r="O111" s="85"/>
      <c r="P111" s="222">
        <f>O111*H111</f>
        <v>0</v>
      </c>
      <c r="Q111" s="222">
        <v>0</v>
      </c>
      <c r="R111" s="222">
        <f>Q111*H111</f>
        <v>0</v>
      </c>
      <c r="S111" s="222">
        <v>0</v>
      </c>
      <c r="T111" s="223">
        <f>S111*H111</f>
        <v>0</v>
      </c>
      <c r="U111" s="38"/>
      <c r="V111" s="38"/>
      <c r="W111" s="38"/>
      <c r="X111" s="38"/>
      <c r="Y111" s="38"/>
      <c r="Z111" s="38"/>
      <c r="AA111" s="38"/>
      <c r="AB111" s="38"/>
      <c r="AC111" s="38"/>
      <c r="AD111" s="38"/>
      <c r="AE111" s="38"/>
      <c r="AR111" s="224" t="s">
        <v>157</v>
      </c>
      <c r="AT111" s="224" t="s">
        <v>152</v>
      </c>
      <c r="AU111" s="224" t="s">
        <v>89</v>
      </c>
      <c r="AY111" s="16" t="s">
        <v>149</v>
      </c>
      <c r="BE111" s="225">
        <f>IF(N111="základní",J111,0)</f>
        <v>0</v>
      </c>
      <c r="BF111" s="225">
        <f>IF(N111="snížená",J111,0)</f>
        <v>0</v>
      </c>
      <c r="BG111" s="225">
        <f>IF(N111="zákl. přenesená",J111,0)</f>
        <v>0</v>
      </c>
      <c r="BH111" s="225">
        <f>IF(N111="sníž. přenesená",J111,0)</f>
        <v>0</v>
      </c>
      <c r="BI111" s="225">
        <f>IF(N111="nulová",J111,0)</f>
        <v>0</v>
      </c>
      <c r="BJ111" s="16" t="s">
        <v>157</v>
      </c>
      <c r="BK111" s="225">
        <f>ROUND(I111*H111,2)</f>
        <v>0</v>
      </c>
      <c r="BL111" s="16" t="s">
        <v>157</v>
      </c>
      <c r="BM111" s="224" t="s">
        <v>464</v>
      </c>
    </row>
    <row r="112" spans="1:47" s="2" customFormat="1" ht="12">
      <c r="A112" s="38"/>
      <c r="B112" s="39"/>
      <c r="C112" s="40"/>
      <c r="D112" s="226" t="s">
        <v>159</v>
      </c>
      <c r="E112" s="40"/>
      <c r="F112" s="227" t="s">
        <v>465</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159</v>
      </c>
      <c r="AU112" s="16" t="s">
        <v>89</v>
      </c>
    </row>
    <row r="113" spans="1:47" s="2" customFormat="1" ht="12">
      <c r="A113" s="38"/>
      <c r="B113" s="39"/>
      <c r="C113" s="40"/>
      <c r="D113" s="226" t="s">
        <v>161</v>
      </c>
      <c r="E113" s="40"/>
      <c r="F113" s="231" t="s">
        <v>437</v>
      </c>
      <c r="G113" s="40"/>
      <c r="H113" s="40"/>
      <c r="I113" s="228"/>
      <c r="J113" s="40"/>
      <c r="K113" s="40"/>
      <c r="L113" s="44"/>
      <c r="M113" s="229"/>
      <c r="N113" s="230"/>
      <c r="O113" s="85"/>
      <c r="P113" s="85"/>
      <c r="Q113" s="85"/>
      <c r="R113" s="85"/>
      <c r="S113" s="85"/>
      <c r="T113" s="86"/>
      <c r="U113" s="38"/>
      <c r="V113" s="38"/>
      <c r="W113" s="38"/>
      <c r="X113" s="38"/>
      <c r="Y113" s="38"/>
      <c r="Z113" s="38"/>
      <c r="AA113" s="38"/>
      <c r="AB113" s="38"/>
      <c r="AC113" s="38"/>
      <c r="AD113" s="38"/>
      <c r="AE113" s="38"/>
      <c r="AT113" s="16" t="s">
        <v>161</v>
      </c>
      <c r="AU113" s="16" t="s">
        <v>89</v>
      </c>
    </row>
    <row r="114" spans="1:65" s="2" customFormat="1" ht="24.15" customHeight="1">
      <c r="A114" s="38"/>
      <c r="B114" s="39"/>
      <c r="C114" s="213" t="s">
        <v>230</v>
      </c>
      <c r="D114" s="213" t="s">
        <v>152</v>
      </c>
      <c r="E114" s="214" t="s">
        <v>466</v>
      </c>
      <c r="F114" s="215" t="s">
        <v>467</v>
      </c>
      <c r="G114" s="216" t="s">
        <v>407</v>
      </c>
      <c r="H114" s="217">
        <v>2</v>
      </c>
      <c r="I114" s="218"/>
      <c r="J114" s="219">
        <f>ROUND(I114*H114,2)</f>
        <v>0</v>
      </c>
      <c r="K114" s="215" t="s">
        <v>156</v>
      </c>
      <c r="L114" s="44"/>
      <c r="M114" s="220" t="s">
        <v>39</v>
      </c>
      <c r="N114" s="221" t="s">
        <v>53</v>
      </c>
      <c r="O114" s="85"/>
      <c r="P114" s="222">
        <f>O114*H114</f>
        <v>0</v>
      </c>
      <c r="Q114" s="222">
        <v>0</v>
      </c>
      <c r="R114" s="222">
        <f>Q114*H114</f>
        <v>0</v>
      </c>
      <c r="S114" s="222">
        <v>0</v>
      </c>
      <c r="T114" s="223">
        <f>S114*H114</f>
        <v>0</v>
      </c>
      <c r="U114" s="38"/>
      <c r="V114" s="38"/>
      <c r="W114" s="38"/>
      <c r="X114" s="38"/>
      <c r="Y114" s="38"/>
      <c r="Z114" s="38"/>
      <c r="AA114" s="38"/>
      <c r="AB114" s="38"/>
      <c r="AC114" s="38"/>
      <c r="AD114" s="38"/>
      <c r="AE114" s="38"/>
      <c r="AR114" s="224" t="s">
        <v>157</v>
      </c>
      <c r="AT114" s="224" t="s">
        <v>152</v>
      </c>
      <c r="AU114" s="224" t="s">
        <v>89</v>
      </c>
      <c r="AY114" s="16" t="s">
        <v>149</v>
      </c>
      <c r="BE114" s="225">
        <f>IF(N114="základní",J114,0)</f>
        <v>0</v>
      </c>
      <c r="BF114" s="225">
        <f>IF(N114="snížená",J114,0)</f>
        <v>0</v>
      </c>
      <c r="BG114" s="225">
        <f>IF(N114="zákl. přenesená",J114,0)</f>
        <v>0</v>
      </c>
      <c r="BH114" s="225">
        <f>IF(N114="sníž. přenesená",J114,0)</f>
        <v>0</v>
      </c>
      <c r="BI114" s="225">
        <f>IF(N114="nulová",J114,0)</f>
        <v>0</v>
      </c>
      <c r="BJ114" s="16" t="s">
        <v>157</v>
      </c>
      <c r="BK114" s="225">
        <f>ROUND(I114*H114,2)</f>
        <v>0</v>
      </c>
      <c r="BL114" s="16" t="s">
        <v>157</v>
      </c>
      <c r="BM114" s="224" t="s">
        <v>468</v>
      </c>
    </row>
    <row r="115" spans="1:47" s="2" customFormat="1" ht="12">
      <c r="A115" s="38"/>
      <c r="B115" s="39"/>
      <c r="C115" s="40"/>
      <c r="D115" s="226" t="s">
        <v>159</v>
      </c>
      <c r="E115" s="40"/>
      <c r="F115" s="227" t="s">
        <v>469</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159</v>
      </c>
      <c r="AU115" s="16" t="s">
        <v>89</v>
      </c>
    </row>
    <row r="116" spans="1:47" s="2" customFormat="1" ht="12">
      <c r="A116" s="38"/>
      <c r="B116" s="39"/>
      <c r="C116" s="40"/>
      <c r="D116" s="226" t="s">
        <v>161</v>
      </c>
      <c r="E116" s="40"/>
      <c r="F116" s="231" t="s">
        <v>437</v>
      </c>
      <c r="G116" s="40"/>
      <c r="H116" s="40"/>
      <c r="I116" s="228"/>
      <c r="J116" s="40"/>
      <c r="K116" s="40"/>
      <c r="L116" s="44"/>
      <c r="M116" s="229"/>
      <c r="N116" s="230"/>
      <c r="O116" s="85"/>
      <c r="P116" s="85"/>
      <c r="Q116" s="85"/>
      <c r="R116" s="85"/>
      <c r="S116" s="85"/>
      <c r="T116" s="86"/>
      <c r="U116" s="38"/>
      <c r="V116" s="38"/>
      <c r="W116" s="38"/>
      <c r="X116" s="38"/>
      <c r="Y116" s="38"/>
      <c r="Z116" s="38"/>
      <c r="AA116" s="38"/>
      <c r="AB116" s="38"/>
      <c r="AC116" s="38"/>
      <c r="AD116" s="38"/>
      <c r="AE116" s="38"/>
      <c r="AT116" s="16" t="s">
        <v>161</v>
      </c>
      <c r="AU116" s="16" t="s">
        <v>89</v>
      </c>
    </row>
    <row r="117" spans="1:65" s="2" customFormat="1" ht="24.15" customHeight="1">
      <c r="A117" s="38"/>
      <c r="B117" s="39"/>
      <c r="C117" s="213" t="s">
        <v>235</v>
      </c>
      <c r="D117" s="213" t="s">
        <v>152</v>
      </c>
      <c r="E117" s="214" t="s">
        <v>470</v>
      </c>
      <c r="F117" s="215" t="s">
        <v>471</v>
      </c>
      <c r="G117" s="216" t="s">
        <v>407</v>
      </c>
      <c r="H117" s="217">
        <v>4</v>
      </c>
      <c r="I117" s="218"/>
      <c r="J117" s="219">
        <f>ROUND(I117*H117,2)</f>
        <v>0</v>
      </c>
      <c r="K117" s="215" t="s">
        <v>156</v>
      </c>
      <c r="L117" s="44"/>
      <c r="M117" s="220" t="s">
        <v>39</v>
      </c>
      <c r="N117" s="221" t="s">
        <v>53</v>
      </c>
      <c r="O117" s="85"/>
      <c r="P117" s="222">
        <f>O117*H117</f>
        <v>0</v>
      </c>
      <c r="Q117" s="222">
        <v>0</v>
      </c>
      <c r="R117" s="222">
        <f>Q117*H117</f>
        <v>0</v>
      </c>
      <c r="S117" s="222">
        <v>0</v>
      </c>
      <c r="T117" s="223">
        <f>S117*H117</f>
        <v>0</v>
      </c>
      <c r="U117" s="38"/>
      <c r="V117" s="38"/>
      <c r="W117" s="38"/>
      <c r="X117" s="38"/>
      <c r="Y117" s="38"/>
      <c r="Z117" s="38"/>
      <c r="AA117" s="38"/>
      <c r="AB117" s="38"/>
      <c r="AC117" s="38"/>
      <c r="AD117" s="38"/>
      <c r="AE117" s="38"/>
      <c r="AR117" s="224" t="s">
        <v>157</v>
      </c>
      <c r="AT117" s="224" t="s">
        <v>152</v>
      </c>
      <c r="AU117" s="224" t="s">
        <v>89</v>
      </c>
      <c r="AY117" s="16" t="s">
        <v>149</v>
      </c>
      <c r="BE117" s="225">
        <f>IF(N117="základní",J117,0)</f>
        <v>0</v>
      </c>
      <c r="BF117" s="225">
        <f>IF(N117="snížená",J117,0)</f>
        <v>0</v>
      </c>
      <c r="BG117" s="225">
        <f>IF(N117="zákl. přenesená",J117,0)</f>
        <v>0</v>
      </c>
      <c r="BH117" s="225">
        <f>IF(N117="sníž. přenesená",J117,0)</f>
        <v>0</v>
      </c>
      <c r="BI117" s="225">
        <f>IF(N117="nulová",J117,0)</f>
        <v>0</v>
      </c>
      <c r="BJ117" s="16" t="s">
        <v>157</v>
      </c>
      <c r="BK117" s="225">
        <f>ROUND(I117*H117,2)</f>
        <v>0</v>
      </c>
      <c r="BL117" s="16" t="s">
        <v>157</v>
      </c>
      <c r="BM117" s="224" t="s">
        <v>472</v>
      </c>
    </row>
    <row r="118" spans="1:47" s="2" customFormat="1" ht="12">
      <c r="A118" s="38"/>
      <c r="B118" s="39"/>
      <c r="C118" s="40"/>
      <c r="D118" s="226" t="s">
        <v>159</v>
      </c>
      <c r="E118" s="40"/>
      <c r="F118" s="227" t="s">
        <v>473</v>
      </c>
      <c r="G118" s="40"/>
      <c r="H118" s="40"/>
      <c r="I118" s="228"/>
      <c r="J118" s="40"/>
      <c r="K118" s="40"/>
      <c r="L118" s="44"/>
      <c r="M118" s="229"/>
      <c r="N118" s="230"/>
      <c r="O118" s="85"/>
      <c r="P118" s="85"/>
      <c r="Q118" s="85"/>
      <c r="R118" s="85"/>
      <c r="S118" s="85"/>
      <c r="T118" s="86"/>
      <c r="U118" s="38"/>
      <c r="V118" s="38"/>
      <c r="W118" s="38"/>
      <c r="X118" s="38"/>
      <c r="Y118" s="38"/>
      <c r="Z118" s="38"/>
      <c r="AA118" s="38"/>
      <c r="AB118" s="38"/>
      <c r="AC118" s="38"/>
      <c r="AD118" s="38"/>
      <c r="AE118" s="38"/>
      <c r="AT118" s="16" t="s">
        <v>159</v>
      </c>
      <c r="AU118" s="16" t="s">
        <v>89</v>
      </c>
    </row>
    <row r="119" spans="1:47" s="2" customFormat="1" ht="12">
      <c r="A119" s="38"/>
      <c r="B119" s="39"/>
      <c r="C119" s="40"/>
      <c r="D119" s="226" t="s">
        <v>161</v>
      </c>
      <c r="E119" s="40"/>
      <c r="F119" s="231" t="s">
        <v>437</v>
      </c>
      <c r="G119" s="40"/>
      <c r="H119" s="40"/>
      <c r="I119" s="228"/>
      <c r="J119" s="40"/>
      <c r="K119" s="40"/>
      <c r="L119" s="44"/>
      <c r="M119" s="229"/>
      <c r="N119" s="230"/>
      <c r="O119" s="85"/>
      <c r="P119" s="85"/>
      <c r="Q119" s="85"/>
      <c r="R119" s="85"/>
      <c r="S119" s="85"/>
      <c r="T119" s="86"/>
      <c r="U119" s="38"/>
      <c r="V119" s="38"/>
      <c r="W119" s="38"/>
      <c r="X119" s="38"/>
      <c r="Y119" s="38"/>
      <c r="Z119" s="38"/>
      <c r="AA119" s="38"/>
      <c r="AB119" s="38"/>
      <c r="AC119" s="38"/>
      <c r="AD119" s="38"/>
      <c r="AE119" s="38"/>
      <c r="AT119" s="16" t="s">
        <v>161</v>
      </c>
      <c r="AU119" s="16" t="s">
        <v>89</v>
      </c>
    </row>
    <row r="120" spans="1:65" s="2" customFormat="1" ht="24.15" customHeight="1">
      <c r="A120" s="38"/>
      <c r="B120" s="39"/>
      <c r="C120" s="213" t="s">
        <v>240</v>
      </c>
      <c r="D120" s="213" t="s">
        <v>152</v>
      </c>
      <c r="E120" s="214" t="s">
        <v>474</v>
      </c>
      <c r="F120" s="215" t="s">
        <v>475</v>
      </c>
      <c r="G120" s="216" t="s">
        <v>407</v>
      </c>
      <c r="H120" s="217">
        <v>4</v>
      </c>
      <c r="I120" s="218"/>
      <c r="J120" s="219">
        <f>ROUND(I120*H120,2)</f>
        <v>0</v>
      </c>
      <c r="K120" s="215" t="s">
        <v>156</v>
      </c>
      <c r="L120" s="44"/>
      <c r="M120" s="220" t="s">
        <v>39</v>
      </c>
      <c r="N120" s="221" t="s">
        <v>53</v>
      </c>
      <c r="O120" s="85"/>
      <c r="P120" s="222">
        <f>O120*H120</f>
        <v>0</v>
      </c>
      <c r="Q120" s="222">
        <v>0</v>
      </c>
      <c r="R120" s="222">
        <f>Q120*H120</f>
        <v>0</v>
      </c>
      <c r="S120" s="222">
        <v>0</v>
      </c>
      <c r="T120" s="223">
        <f>S120*H120</f>
        <v>0</v>
      </c>
      <c r="U120" s="38"/>
      <c r="V120" s="38"/>
      <c r="W120" s="38"/>
      <c r="X120" s="38"/>
      <c r="Y120" s="38"/>
      <c r="Z120" s="38"/>
      <c r="AA120" s="38"/>
      <c r="AB120" s="38"/>
      <c r="AC120" s="38"/>
      <c r="AD120" s="38"/>
      <c r="AE120" s="38"/>
      <c r="AR120" s="224" t="s">
        <v>157</v>
      </c>
      <c r="AT120" s="224" t="s">
        <v>152</v>
      </c>
      <c r="AU120" s="224" t="s">
        <v>89</v>
      </c>
      <c r="AY120" s="16" t="s">
        <v>149</v>
      </c>
      <c r="BE120" s="225">
        <f>IF(N120="základní",J120,0)</f>
        <v>0</v>
      </c>
      <c r="BF120" s="225">
        <f>IF(N120="snížená",J120,0)</f>
        <v>0</v>
      </c>
      <c r="BG120" s="225">
        <f>IF(N120="zákl. přenesená",J120,0)</f>
        <v>0</v>
      </c>
      <c r="BH120" s="225">
        <f>IF(N120="sníž. přenesená",J120,0)</f>
        <v>0</v>
      </c>
      <c r="BI120" s="225">
        <f>IF(N120="nulová",J120,0)</f>
        <v>0</v>
      </c>
      <c r="BJ120" s="16" t="s">
        <v>157</v>
      </c>
      <c r="BK120" s="225">
        <f>ROUND(I120*H120,2)</f>
        <v>0</v>
      </c>
      <c r="BL120" s="16" t="s">
        <v>157</v>
      </c>
      <c r="BM120" s="224" t="s">
        <v>476</v>
      </c>
    </row>
    <row r="121" spans="1:47" s="2" customFormat="1" ht="12">
      <c r="A121" s="38"/>
      <c r="B121" s="39"/>
      <c r="C121" s="40"/>
      <c r="D121" s="226" t="s">
        <v>159</v>
      </c>
      <c r="E121" s="40"/>
      <c r="F121" s="227" t="s">
        <v>477</v>
      </c>
      <c r="G121" s="40"/>
      <c r="H121" s="40"/>
      <c r="I121" s="228"/>
      <c r="J121" s="40"/>
      <c r="K121" s="40"/>
      <c r="L121" s="44"/>
      <c r="M121" s="229"/>
      <c r="N121" s="230"/>
      <c r="O121" s="85"/>
      <c r="P121" s="85"/>
      <c r="Q121" s="85"/>
      <c r="R121" s="85"/>
      <c r="S121" s="85"/>
      <c r="T121" s="86"/>
      <c r="U121" s="38"/>
      <c r="V121" s="38"/>
      <c r="W121" s="38"/>
      <c r="X121" s="38"/>
      <c r="Y121" s="38"/>
      <c r="Z121" s="38"/>
      <c r="AA121" s="38"/>
      <c r="AB121" s="38"/>
      <c r="AC121" s="38"/>
      <c r="AD121" s="38"/>
      <c r="AE121" s="38"/>
      <c r="AT121" s="16" t="s">
        <v>159</v>
      </c>
      <c r="AU121" s="16" t="s">
        <v>89</v>
      </c>
    </row>
    <row r="122" spans="1:47" s="2" customFormat="1" ht="12">
      <c r="A122" s="38"/>
      <c r="B122" s="39"/>
      <c r="C122" s="40"/>
      <c r="D122" s="226" t="s">
        <v>161</v>
      </c>
      <c r="E122" s="40"/>
      <c r="F122" s="231" t="s">
        <v>437</v>
      </c>
      <c r="G122" s="40"/>
      <c r="H122" s="40"/>
      <c r="I122" s="228"/>
      <c r="J122" s="40"/>
      <c r="K122" s="40"/>
      <c r="L122" s="44"/>
      <c r="M122" s="229"/>
      <c r="N122" s="230"/>
      <c r="O122" s="85"/>
      <c r="P122" s="85"/>
      <c r="Q122" s="85"/>
      <c r="R122" s="85"/>
      <c r="S122" s="85"/>
      <c r="T122" s="86"/>
      <c r="U122" s="38"/>
      <c r="V122" s="38"/>
      <c r="W122" s="38"/>
      <c r="X122" s="38"/>
      <c r="Y122" s="38"/>
      <c r="Z122" s="38"/>
      <c r="AA122" s="38"/>
      <c r="AB122" s="38"/>
      <c r="AC122" s="38"/>
      <c r="AD122" s="38"/>
      <c r="AE122" s="38"/>
      <c r="AT122" s="16" t="s">
        <v>161</v>
      </c>
      <c r="AU122" s="16" t="s">
        <v>89</v>
      </c>
    </row>
    <row r="123" spans="1:65" s="2" customFormat="1" ht="24.15" customHeight="1">
      <c r="A123" s="38"/>
      <c r="B123" s="39"/>
      <c r="C123" s="213" t="s">
        <v>245</v>
      </c>
      <c r="D123" s="213" t="s">
        <v>152</v>
      </c>
      <c r="E123" s="214" t="s">
        <v>478</v>
      </c>
      <c r="F123" s="215" t="s">
        <v>479</v>
      </c>
      <c r="G123" s="216" t="s">
        <v>407</v>
      </c>
      <c r="H123" s="217">
        <v>2</v>
      </c>
      <c r="I123" s="218"/>
      <c r="J123" s="219">
        <f>ROUND(I123*H123,2)</f>
        <v>0</v>
      </c>
      <c r="K123" s="215" t="s">
        <v>156</v>
      </c>
      <c r="L123" s="44"/>
      <c r="M123" s="220" t="s">
        <v>39</v>
      </c>
      <c r="N123" s="221" t="s">
        <v>53</v>
      </c>
      <c r="O123" s="85"/>
      <c r="P123" s="222">
        <f>O123*H123</f>
        <v>0</v>
      </c>
      <c r="Q123" s="222">
        <v>0</v>
      </c>
      <c r="R123" s="222">
        <f>Q123*H123</f>
        <v>0</v>
      </c>
      <c r="S123" s="222">
        <v>0</v>
      </c>
      <c r="T123" s="223">
        <f>S123*H123</f>
        <v>0</v>
      </c>
      <c r="U123" s="38"/>
      <c r="V123" s="38"/>
      <c r="W123" s="38"/>
      <c r="X123" s="38"/>
      <c r="Y123" s="38"/>
      <c r="Z123" s="38"/>
      <c r="AA123" s="38"/>
      <c r="AB123" s="38"/>
      <c r="AC123" s="38"/>
      <c r="AD123" s="38"/>
      <c r="AE123" s="38"/>
      <c r="AR123" s="224" t="s">
        <v>157</v>
      </c>
      <c r="AT123" s="224" t="s">
        <v>152</v>
      </c>
      <c r="AU123" s="224" t="s">
        <v>89</v>
      </c>
      <c r="AY123" s="16" t="s">
        <v>149</v>
      </c>
      <c r="BE123" s="225">
        <f>IF(N123="základní",J123,0)</f>
        <v>0</v>
      </c>
      <c r="BF123" s="225">
        <f>IF(N123="snížená",J123,0)</f>
        <v>0</v>
      </c>
      <c r="BG123" s="225">
        <f>IF(N123="zákl. přenesená",J123,0)</f>
        <v>0</v>
      </c>
      <c r="BH123" s="225">
        <f>IF(N123="sníž. přenesená",J123,0)</f>
        <v>0</v>
      </c>
      <c r="BI123" s="225">
        <f>IF(N123="nulová",J123,0)</f>
        <v>0</v>
      </c>
      <c r="BJ123" s="16" t="s">
        <v>157</v>
      </c>
      <c r="BK123" s="225">
        <f>ROUND(I123*H123,2)</f>
        <v>0</v>
      </c>
      <c r="BL123" s="16" t="s">
        <v>157</v>
      </c>
      <c r="BM123" s="224" t="s">
        <v>480</v>
      </c>
    </row>
    <row r="124" spans="1:47" s="2" customFormat="1" ht="12">
      <c r="A124" s="38"/>
      <c r="B124" s="39"/>
      <c r="C124" s="40"/>
      <c r="D124" s="226" t="s">
        <v>159</v>
      </c>
      <c r="E124" s="40"/>
      <c r="F124" s="227" t="s">
        <v>481</v>
      </c>
      <c r="G124" s="40"/>
      <c r="H124" s="40"/>
      <c r="I124" s="228"/>
      <c r="J124" s="40"/>
      <c r="K124" s="40"/>
      <c r="L124" s="44"/>
      <c r="M124" s="229"/>
      <c r="N124" s="230"/>
      <c r="O124" s="85"/>
      <c r="P124" s="85"/>
      <c r="Q124" s="85"/>
      <c r="R124" s="85"/>
      <c r="S124" s="85"/>
      <c r="T124" s="86"/>
      <c r="U124" s="38"/>
      <c r="V124" s="38"/>
      <c r="W124" s="38"/>
      <c r="X124" s="38"/>
      <c r="Y124" s="38"/>
      <c r="Z124" s="38"/>
      <c r="AA124" s="38"/>
      <c r="AB124" s="38"/>
      <c r="AC124" s="38"/>
      <c r="AD124" s="38"/>
      <c r="AE124" s="38"/>
      <c r="AT124" s="16" t="s">
        <v>159</v>
      </c>
      <c r="AU124" s="16" t="s">
        <v>89</v>
      </c>
    </row>
    <row r="125" spans="1:47" s="2" customFormat="1" ht="12">
      <c r="A125" s="38"/>
      <c r="B125" s="39"/>
      <c r="C125" s="40"/>
      <c r="D125" s="226" t="s">
        <v>161</v>
      </c>
      <c r="E125" s="40"/>
      <c r="F125" s="231" t="s">
        <v>437</v>
      </c>
      <c r="G125" s="40"/>
      <c r="H125" s="40"/>
      <c r="I125" s="228"/>
      <c r="J125" s="40"/>
      <c r="K125" s="40"/>
      <c r="L125" s="44"/>
      <c r="M125" s="229"/>
      <c r="N125" s="230"/>
      <c r="O125" s="85"/>
      <c r="P125" s="85"/>
      <c r="Q125" s="85"/>
      <c r="R125" s="85"/>
      <c r="S125" s="85"/>
      <c r="T125" s="86"/>
      <c r="U125" s="38"/>
      <c r="V125" s="38"/>
      <c r="W125" s="38"/>
      <c r="X125" s="38"/>
      <c r="Y125" s="38"/>
      <c r="Z125" s="38"/>
      <c r="AA125" s="38"/>
      <c r="AB125" s="38"/>
      <c r="AC125" s="38"/>
      <c r="AD125" s="38"/>
      <c r="AE125" s="38"/>
      <c r="AT125" s="16" t="s">
        <v>161</v>
      </c>
      <c r="AU125" s="16" t="s">
        <v>89</v>
      </c>
    </row>
    <row r="126" spans="1:65" s="2" customFormat="1" ht="24.15" customHeight="1">
      <c r="A126" s="38"/>
      <c r="B126" s="39"/>
      <c r="C126" s="213" t="s">
        <v>250</v>
      </c>
      <c r="D126" s="213" t="s">
        <v>152</v>
      </c>
      <c r="E126" s="214" t="s">
        <v>482</v>
      </c>
      <c r="F126" s="215" t="s">
        <v>483</v>
      </c>
      <c r="G126" s="216" t="s">
        <v>407</v>
      </c>
      <c r="H126" s="217">
        <v>4</v>
      </c>
      <c r="I126" s="218"/>
      <c r="J126" s="219">
        <f>ROUND(I126*H126,2)</f>
        <v>0</v>
      </c>
      <c r="K126" s="215" t="s">
        <v>156</v>
      </c>
      <c r="L126" s="44"/>
      <c r="M126" s="220" t="s">
        <v>39</v>
      </c>
      <c r="N126" s="221" t="s">
        <v>53</v>
      </c>
      <c r="O126" s="85"/>
      <c r="P126" s="222">
        <f>O126*H126</f>
        <v>0</v>
      </c>
      <c r="Q126" s="222">
        <v>0</v>
      </c>
      <c r="R126" s="222">
        <f>Q126*H126</f>
        <v>0</v>
      </c>
      <c r="S126" s="222">
        <v>0</v>
      </c>
      <c r="T126" s="223">
        <f>S126*H126</f>
        <v>0</v>
      </c>
      <c r="U126" s="38"/>
      <c r="V126" s="38"/>
      <c r="W126" s="38"/>
      <c r="X126" s="38"/>
      <c r="Y126" s="38"/>
      <c r="Z126" s="38"/>
      <c r="AA126" s="38"/>
      <c r="AB126" s="38"/>
      <c r="AC126" s="38"/>
      <c r="AD126" s="38"/>
      <c r="AE126" s="38"/>
      <c r="AR126" s="224" t="s">
        <v>157</v>
      </c>
      <c r="AT126" s="224" t="s">
        <v>152</v>
      </c>
      <c r="AU126" s="224" t="s">
        <v>89</v>
      </c>
      <c r="AY126" s="16" t="s">
        <v>149</v>
      </c>
      <c r="BE126" s="225">
        <f>IF(N126="základní",J126,0)</f>
        <v>0</v>
      </c>
      <c r="BF126" s="225">
        <f>IF(N126="snížená",J126,0)</f>
        <v>0</v>
      </c>
      <c r="BG126" s="225">
        <f>IF(N126="zákl. přenesená",J126,0)</f>
        <v>0</v>
      </c>
      <c r="BH126" s="225">
        <f>IF(N126="sníž. přenesená",J126,0)</f>
        <v>0</v>
      </c>
      <c r="BI126" s="225">
        <f>IF(N126="nulová",J126,0)</f>
        <v>0</v>
      </c>
      <c r="BJ126" s="16" t="s">
        <v>157</v>
      </c>
      <c r="BK126" s="225">
        <f>ROUND(I126*H126,2)</f>
        <v>0</v>
      </c>
      <c r="BL126" s="16" t="s">
        <v>157</v>
      </c>
      <c r="BM126" s="224" t="s">
        <v>484</v>
      </c>
    </row>
    <row r="127" spans="1:47" s="2" customFormat="1" ht="12">
      <c r="A127" s="38"/>
      <c r="B127" s="39"/>
      <c r="C127" s="40"/>
      <c r="D127" s="226" t="s">
        <v>159</v>
      </c>
      <c r="E127" s="40"/>
      <c r="F127" s="227" t="s">
        <v>485</v>
      </c>
      <c r="G127" s="40"/>
      <c r="H127" s="40"/>
      <c r="I127" s="228"/>
      <c r="J127" s="40"/>
      <c r="K127" s="40"/>
      <c r="L127" s="44"/>
      <c r="M127" s="229"/>
      <c r="N127" s="230"/>
      <c r="O127" s="85"/>
      <c r="P127" s="85"/>
      <c r="Q127" s="85"/>
      <c r="R127" s="85"/>
      <c r="S127" s="85"/>
      <c r="T127" s="86"/>
      <c r="U127" s="38"/>
      <c r="V127" s="38"/>
      <c r="W127" s="38"/>
      <c r="X127" s="38"/>
      <c r="Y127" s="38"/>
      <c r="Z127" s="38"/>
      <c r="AA127" s="38"/>
      <c r="AB127" s="38"/>
      <c r="AC127" s="38"/>
      <c r="AD127" s="38"/>
      <c r="AE127" s="38"/>
      <c r="AT127" s="16" t="s">
        <v>159</v>
      </c>
      <c r="AU127" s="16" t="s">
        <v>89</v>
      </c>
    </row>
    <row r="128" spans="1:47" s="2" customFormat="1" ht="12">
      <c r="A128" s="38"/>
      <c r="B128" s="39"/>
      <c r="C128" s="40"/>
      <c r="D128" s="226" t="s">
        <v>161</v>
      </c>
      <c r="E128" s="40"/>
      <c r="F128" s="231" t="s">
        <v>437</v>
      </c>
      <c r="G128" s="40"/>
      <c r="H128" s="40"/>
      <c r="I128" s="228"/>
      <c r="J128" s="40"/>
      <c r="K128" s="40"/>
      <c r="L128" s="44"/>
      <c r="M128" s="229"/>
      <c r="N128" s="230"/>
      <c r="O128" s="85"/>
      <c r="P128" s="85"/>
      <c r="Q128" s="85"/>
      <c r="R128" s="85"/>
      <c r="S128" s="85"/>
      <c r="T128" s="86"/>
      <c r="U128" s="38"/>
      <c r="V128" s="38"/>
      <c r="W128" s="38"/>
      <c r="X128" s="38"/>
      <c r="Y128" s="38"/>
      <c r="Z128" s="38"/>
      <c r="AA128" s="38"/>
      <c r="AB128" s="38"/>
      <c r="AC128" s="38"/>
      <c r="AD128" s="38"/>
      <c r="AE128" s="38"/>
      <c r="AT128" s="16" t="s">
        <v>161</v>
      </c>
      <c r="AU128" s="16" t="s">
        <v>89</v>
      </c>
    </row>
    <row r="129" spans="1:65" s="2" customFormat="1" ht="24.15" customHeight="1">
      <c r="A129" s="38"/>
      <c r="B129" s="39"/>
      <c r="C129" s="213" t="s">
        <v>255</v>
      </c>
      <c r="D129" s="213" t="s">
        <v>152</v>
      </c>
      <c r="E129" s="214" t="s">
        <v>486</v>
      </c>
      <c r="F129" s="215" t="s">
        <v>487</v>
      </c>
      <c r="G129" s="216" t="s">
        <v>407</v>
      </c>
      <c r="H129" s="217">
        <v>8</v>
      </c>
      <c r="I129" s="218"/>
      <c r="J129" s="219">
        <f>ROUND(I129*H129,2)</f>
        <v>0</v>
      </c>
      <c r="K129" s="215" t="s">
        <v>156</v>
      </c>
      <c r="L129" s="44"/>
      <c r="M129" s="220" t="s">
        <v>39</v>
      </c>
      <c r="N129" s="221" t="s">
        <v>53</v>
      </c>
      <c r="O129" s="85"/>
      <c r="P129" s="222">
        <f>O129*H129</f>
        <v>0</v>
      </c>
      <c r="Q129" s="222">
        <v>0</v>
      </c>
      <c r="R129" s="222">
        <f>Q129*H129</f>
        <v>0</v>
      </c>
      <c r="S129" s="222">
        <v>0</v>
      </c>
      <c r="T129" s="223">
        <f>S129*H129</f>
        <v>0</v>
      </c>
      <c r="U129" s="38"/>
      <c r="V129" s="38"/>
      <c r="W129" s="38"/>
      <c r="X129" s="38"/>
      <c r="Y129" s="38"/>
      <c r="Z129" s="38"/>
      <c r="AA129" s="38"/>
      <c r="AB129" s="38"/>
      <c r="AC129" s="38"/>
      <c r="AD129" s="38"/>
      <c r="AE129" s="38"/>
      <c r="AR129" s="224" t="s">
        <v>157</v>
      </c>
      <c r="AT129" s="224" t="s">
        <v>152</v>
      </c>
      <c r="AU129" s="224" t="s">
        <v>89</v>
      </c>
      <c r="AY129" s="16" t="s">
        <v>149</v>
      </c>
      <c r="BE129" s="225">
        <f>IF(N129="základní",J129,0)</f>
        <v>0</v>
      </c>
      <c r="BF129" s="225">
        <f>IF(N129="snížená",J129,0)</f>
        <v>0</v>
      </c>
      <c r="BG129" s="225">
        <f>IF(N129="zákl. přenesená",J129,0)</f>
        <v>0</v>
      </c>
      <c r="BH129" s="225">
        <f>IF(N129="sníž. přenesená",J129,0)</f>
        <v>0</v>
      </c>
      <c r="BI129" s="225">
        <f>IF(N129="nulová",J129,0)</f>
        <v>0</v>
      </c>
      <c r="BJ129" s="16" t="s">
        <v>157</v>
      </c>
      <c r="BK129" s="225">
        <f>ROUND(I129*H129,2)</f>
        <v>0</v>
      </c>
      <c r="BL129" s="16" t="s">
        <v>157</v>
      </c>
      <c r="BM129" s="224" t="s">
        <v>488</v>
      </c>
    </row>
    <row r="130" spans="1:47" s="2" customFormat="1" ht="12">
      <c r="A130" s="38"/>
      <c r="B130" s="39"/>
      <c r="C130" s="40"/>
      <c r="D130" s="226" t="s">
        <v>159</v>
      </c>
      <c r="E130" s="40"/>
      <c r="F130" s="227" t="s">
        <v>489</v>
      </c>
      <c r="G130" s="40"/>
      <c r="H130" s="40"/>
      <c r="I130" s="228"/>
      <c r="J130" s="40"/>
      <c r="K130" s="40"/>
      <c r="L130" s="44"/>
      <c r="M130" s="229"/>
      <c r="N130" s="230"/>
      <c r="O130" s="85"/>
      <c r="P130" s="85"/>
      <c r="Q130" s="85"/>
      <c r="R130" s="85"/>
      <c r="S130" s="85"/>
      <c r="T130" s="86"/>
      <c r="U130" s="38"/>
      <c r="V130" s="38"/>
      <c r="W130" s="38"/>
      <c r="X130" s="38"/>
      <c r="Y130" s="38"/>
      <c r="Z130" s="38"/>
      <c r="AA130" s="38"/>
      <c r="AB130" s="38"/>
      <c r="AC130" s="38"/>
      <c r="AD130" s="38"/>
      <c r="AE130" s="38"/>
      <c r="AT130" s="16" t="s">
        <v>159</v>
      </c>
      <c r="AU130" s="16" t="s">
        <v>89</v>
      </c>
    </row>
    <row r="131" spans="1:47" s="2" customFormat="1" ht="12">
      <c r="A131" s="38"/>
      <c r="B131" s="39"/>
      <c r="C131" s="40"/>
      <c r="D131" s="226" t="s">
        <v>161</v>
      </c>
      <c r="E131" s="40"/>
      <c r="F131" s="231" t="s">
        <v>437</v>
      </c>
      <c r="G131" s="40"/>
      <c r="H131" s="40"/>
      <c r="I131" s="228"/>
      <c r="J131" s="40"/>
      <c r="K131" s="40"/>
      <c r="L131" s="44"/>
      <c r="M131" s="229"/>
      <c r="N131" s="230"/>
      <c r="O131" s="85"/>
      <c r="P131" s="85"/>
      <c r="Q131" s="85"/>
      <c r="R131" s="85"/>
      <c r="S131" s="85"/>
      <c r="T131" s="86"/>
      <c r="U131" s="38"/>
      <c r="V131" s="38"/>
      <c r="W131" s="38"/>
      <c r="X131" s="38"/>
      <c r="Y131" s="38"/>
      <c r="Z131" s="38"/>
      <c r="AA131" s="38"/>
      <c r="AB131" s="38"/>
      <c r="AC131" s="38"/>
      <c r="AD131" s="38"/>
      <c r="AE131" s="38"/>
      <c r="AT131" s="16" t="s">
        <v>161</v>
      </c>
      <c r="AU131" s="16" t="s">
        <v>89</v>
      </c>
    </row>
    <row r="132" spans="1:65" s="2" customFormat="1" ht="24.15" customHeight="1">
      <c r="A132" s="38"/>
      <c r="B132" s="39"/>
      <c r="C132" s="213" t="s">
        <v>8</v>
      </c>
      <c r="D132" s="213" t="s">
        <v>152</v>
      </c>
      <c r="E132" s="214" t="s">
        <v>490</v>
      </c>
      <c r="F132" s="215" t="s">
        <v>491</v>
      </c>
      <c r="G132" s="216" t="s">
        <v>407</v>
      </c>
      <c r="H132" s="217">
        <v>4</v>
      </c>
      <c r="I132" s="218"/>
      <c r="J132" s="219">
        <f>ROUND(I132*H132,2)</f>
        <v>0</v>
      </c>
      <c r="K132" s="215" t="s">
        <v>156</v>
      </c>
      <c r="L132" s="44"/>
      <c r="M132" s="220" t="s">
        <v>39</v>
      </c>
      <c r="N132" s="221" t="s">
        <v>53</v>
      </c>
      <c r="O132" s="85"/>
      <c r="P132" s="222">
        <f>O132*H132</f>
        <v>0</v>
      </c>
      <c r="Q132" s="222">
        <v>0</v>
      </c>
      <c r="R132" s="222">
        <f>Q132*H132</f>
        <v>0</v>
      </c>
      <c r="S132" s="222">
        <v>0</v>
      </c>
      <c r="T132" s="223">
        <f>S132*H132</f>
        <v>0</v>
      </c>
      <c r="U132" s="38"/>
      <c r="V132" s="38"/>
      <c r="W132" s="38"/>
      <c r="X132" s="38"/>
      <c r="Y132" s="38"/>
      <c r="Z132" s="38"/>
      <c r="AA132" s="38"/>
      <c r="AB132" s="38"/>
      <c r="AC132" s="38"/>
      <c r="AD132" s="38"/>
      <c r="AE132" s="38"/>
      <c r="AR132" s="224" t="s">
        <v>157</v>
      </c>
      <c r="AT132" s="224" t="s">
        <v>152</v>
      </c>
      <c r="AU132" s="224" t="s">
        <v>89</v>
      </c>
      <c r="AY132" s="16" t="s">
        <v>149</v>
      </c>
      <c r="BE132" s="225">
        <f>IF(N132="základní",J132,0)</f>
        <v>0</v>
      </c>
      <c r="BF132" s="225">
        <f>IF(N132="snížená",J132,0)</f>
        <v>0</v>
      </c>
      <c r="BG132" s="225">
        <f>IF(N132="zákl. přenesená",J132,0)</f>
        <v>0</v>
      </c>
      <c r="BH132" s="225">
        <f>IF(N132="sníž. přenesená",J132,0)</f>
        <v>0</v>
      </c>
      <c r="BI132" s="225">
        <f>IF(N132="nulová",J132,0)</f>
        <v>0</v>
      </c>
      <c r="BJ132" s="16" t="s">
        <v>157</v>
      </c>
      <c r="BK132" s="225">
        <f>ROUND(I132*H132,2)</f>
        <v>0</v>
      </c>
      <c r="BL132" s="16" t="s">
        <v>157</v>
      </c>
      <c r="BM132" s="224" t="s">
        <v>492</v>
      </c>
    </row>
    <row r="133" spans="1:47" s="2" customFormat="1" ht="12">
      <c r="A133" s="38"/>
      <c r="B133" s="39"/>
      <c r="C133" s="40"/>
      <c r="D133" s="226" t="s">
        <v>159</v>
      </c>
      <c r="E133" s="40"/>
      <c r="F133" s="227" t="s">
        <v>493</v>
      </c>
      <c r="G133" s="40"/>
      <c r="H133" s="40"/>
      <c r="I133" s="228"/>
      <c r="J133" s="40"/>
      <c r="K133" s="40"/>
      <c r="L133" s="44"/>
      <c r="M133" s="229"/>
      <c r="N133" s="230"/>
      <c r="O133" s="85"/>
      <c r="P133" s="85"/>
      <c r="Q133" s="85"/>
      <c r="R133" s="85"/>
      <c r="S133" s="85"/>
      <c r="T133" s="86"/>
      <c r="U133" s="38"/>
      <c r="V133" s="38"/>
      <c r="W133" s="38"/>
      <c r="X133" s="38"/>
      <c r="Y133" s="38"/>
      <c r="Z133" s="38"/>
      <c r="AA133" s="38"/>
      <c r="AB133" s="38"/>
      <c r="AC133" s="38"/>
      <c r="AD133" s="38"/>
      <c r="AE133" s="38"/>
      <c r="AT133" s="16" t="s">
        <v>159</v>
      </c>
      <c r="AU133" s="16" t="s">
        <v>89</v>
      </c>
    </row>
    <row r="134" spans="1:47" s="2" customFormat="1" ht="12">
      <c r="A134" s="38"/>
      <c r="B134" s="39"/>
      <c r="C134" s="40"/>
      <c r="D134" s="226" t="s">
        <v>161</v>
      </c>
      <c r="E134" s="40"/>
      <c r="F134" s="231" t="s">
        <v>437</v>
      </c>
      <c r="G134" s="40"/>
      <c r="H134" s="40"/>
      <c r="I134" s="228"/>
      <c r="J134" s="40"/>
      <c r="K134" s="40"/>
      <c r="L134" s="44"/>
      <c r="M134" s="229"/>
      <c r="N134" s="230"/>
      <c r="O134" s="85"/>
      <c r="P134" s="85"/>
      <c r="Q134" s="85"/>
      <c r="R134" s="85"/>
      <c r="S134" s="85"/>
      <c r="T134" s="86"/>
      <c r="U134" s="38"/>
      <c r="V134" s="38"/>
      <c r="W134" s="38"/>
      <c r="X134" s="38"/>
      <c r="Y134" s="38"/>
      <c r="Z134" s="38"/>
      <c r="AA134" s="38"/>
      <c r="AB134" s="38"/>
      <c r="AC134" s="38"/>
      <c r="AD134" s="38"/>
      <c r="AE134" s="38"/>
      <c r="AT134" s="16" t="s">
        <v>161</v>
      </c>
      <c r="AU134" s="16" t="s">
        <v>89</v>
      </c>
    </row>
    <row r="135" spans="1:65" s="2" customFormat="1" ht="24.15" customHeight="1">
      <c r="A135" s="38"/>
      <c r="B135" s="39"/>
      <c r="C135" s="213" t="s">
        <v>264</v>
      </c>
      <c r="D135" s="213" t="s">
        <v>152</v>
      </c>
      <c r="E135" s="214" t="s">
        <v>494</v>
      </c>
      <c r="F135" s="215" t="s">
        <v>495</v>
      </c>
      <c r="G135" s="216" t="s">
        <v>407</v>
      </c>
      <c r="H135" s="217">
        <v>4</v>
      </c>
      <c r="I135" s="218"/>
      <c r="J135" s="219">
        <f>ROUND(I135*H135,2)</f>
        <v>0</v>
      </c>
      <c r="K135" s="215" t="s">
        <v>156</v>
      </c>
      <c r="L135" s="44"/>
      <c r="M135" s="220" t="s">
        <v>39</v>
      </c>
      <c r="N135" s="221" t="s">
        <v>53</v>
      </c>
      <c r="O135" s="85"/>
      <c r="P135" s="222">
        <f>O135*H135</f>
        <v>0</v>
      </c>
      <c r="Q135" s="222">
        <v>0</v>
      </c>
      <c r="R135" s="222">
        <f>Q135*H135</f>
        <v>0</v>
      </c>
      <c r="S135" s="222">
        <v>0</v>
      </c>
      <c r="T135" s="223">
        <f>S135*H135</f>
        <v>0</v>
      </c>
      <c r="U135" s="38"/>
      <c r="V135" s="38"/>
      <c r="W135" s="38"/>
      <c r="X135" s="38"/>
      <c r="Y135" s="38"/>
      <c r="Z135" s="38"/>
      <c r="AA135" s="38"/>
      <c r="AB135" s="38"/>
      <c r="AC135" s="38"/>
      <c r="AD135" s="38"/>
      <c r="AE135" s="38"/>
      <c r="AR135" s="224" t="s">
        <v>157</v>
      </c>
      <c r="AT135" s="224" t="s">
        <v>152</v>
      </c>
      <c r="AU135" s="224" t="s">
        <v>89</v>
      </c>
      <c r="AY135" s="16" t="s">
        <v>149</v>
      </c>
      <c r="BE135" s="225">
        <f>IF(N135="základní",J135,0)</f>
        <v>0</v>
      </c>
      <c r="BF135" s="225">
        <f>IF(N135="snížená",J135,0)</f>
        <v>0</v>
      </c>
      <c r="BG135" s="225">
        <f>IF(N135="zákl. přenesená",J135,0)</f>
        <v>0</v>
      </c>
      <c r="BH135" s="225">
        <f>IF(N135="sníž. přenesená",J135,0)</f>
        <v>0</v>
      </c>
      <c r="BI135" s="225">
        <f>IF(N135="nulová",J135,0)</f>
        <v>0</v>
      </c>
      <c r="BJ135" s="16" t="s">
        <v>157</v>
      </c>
      <c r="BK135" s="225">
        <f>ROUND(I135*H135,2)</f>
        <v>0</v>
      </c>
      <c r="BL135" s="16" t="s">
        <v>157</v>
      </c>
      <c r="BM135" s="224" t="s">
        <v>496</v>
      </c>
    </row>
    <row r="136" spans="1:47" s="2" customFormat="1" ht="12">
      <c r="A136" s="38"/>
      <c r="B136" s="39"/>
      <c r="C136" s="40"/>
      <c r="D136" s="226" t="s">
        <v>159</v>
      </c>
      <c r="E136" s="40"/>
      <c r="F136" s="227" t="s">
        <v>497</v>
      </c>
      <c r="G136" s="40"/>
      <c r="H136" s="40"/>
      <c r="I136" s="228"/>
      <c r="J136" s="40"/>
      <c r="K136" s="40"/>
      <c r="L136" s="44"/>
      <c r="M136" s="229"/>
      <c r="N136" s="230"/>
      <c r="O136" s="85"/>
      <c r="P136" s="85"/>
      <c r="Q136" s="85"/>
      <c r="R136" s="85"/>
      <c r="S136" s="85"/>
      <c r="T136" s="86"/>
      <c r="U136" s="38"/>
      <c r="V136" s="38"/>
      <c r="W136" s="38"/>
      <c r="X136" s="38"/>
      <c r="Y136" s="38"/>
      <c r="Z136" s="38"/>
      <c r="AA136" s="38"/>
      <c r="AB136" s="38"/>
      <c r="AC136" s="38"/>
      <c r="AD136" s="38"/>
      <c r="AE136" s="38"/>
      <c r="AT136" s="16" t="s">
        <v>159</v>
      </c>
      <c r="AU136" s="16" t="s">
        <v>89</v>
      </c>
    </row>
    <row r="137" spans="1:47" s="2" customFormat="1" ht="12">
      <c r="A137" s="38"/>
      <c r="B137" s="39"/>
      <c r="C137" s="40"/>
      <c r="D137" s="226" t="s">
        <v>161</v>
      </c>
      <c r="E137" s="40"/>
      <c r="F137" s="231" t="s">
        <v>437</v>
      </c>
      <c r="G137" s="40"/>
      <c r="H137" s="40"/>
      <c r="I137" s="228"/>
      <c r="J137" s="40"/>
      <c r="K137" s="40"/>
      <c r="L137" s="44"/>
      <c r="M137" s="229"/>
      <c r="N137" s="230"/>
      <c r="O137" s="85"/>
      <c r="P137" s="85"/>
      <c r="Q137" s="85"/>
      <c r="R137" s="85"/>
      <c r="S137" s="85"/>
      <c r="T137" s="86"/>
      <c r="U137" s="38"/>
      <c r="V137" s="38"/>
      <c r="W137" s="38"/>
      <c r="X137" s="38"/>
      <c r="Y137" s="38"/>
      <c r="Z137" s="38"/>
      <c r="AA137" s="38"/>
      <c r="AB137" s="38"/>
      <c r="AC137" s="38"/>
      <c r="AD137" s="38"/>
      <c r="AE137" s="38"/>
      <c r="AT137" s="16" t="s">
        <v>161</v>
      </c>
      <c r="AU137" s="16" t="s">
        <v>89</v>
      </c>
    </row>
    <row r="138" spans="1:65" s="2" customFormat="1" ht="24.15" customHeight="1">
      <c r="A138" s="38"/>
      <c r="B138" s="39"/>
      <c r="C138" s="213" t="s">
        <v>269</v>
      </c>
      <c r="D138" s="213" t="s">
        <v>152</v>
      </c>
      <c r="E138" s="214" t="s">
        <v>498</v>
      </c>
      <c r="F138" s="215" t="s">
        <v>499</v>
      </c>
      <c r="G138" s="216" t="s">
        <v>407</v>
      </c>
      <c r="H138" s="217">
        <v>4</v>
      </c>
      <c r="I138" s="218"/>
      <c r="J138" s="219">
        <f>ROUND(I138*H138,2)</f>
        <v>0</v>
      </c>
      <c r="K138" s="215" t="s">
        <v>156</v>
      </c>
      <c r="L138" s="44"/>
      <c r="M138" s="220" t="s">
        <v>39</v>
      </c>
      <c r="N138" s="221" t="s">
        <v>53</v>
      </c>
      <c r="O138" s="85"/>
      <c r="P138" s="222">
        <f>O138*H138</f>
        <v>0</v>
      </c>
      <c r="Q138" s="222">
        <v>0</v>
      </c>
      <c r="R138" s="222">
        <f>Q138*H138</f>
        <v>0</v>
      </c>
      <c r="S138" s="222">
        <v>0</v>
      </c>
      <c r="T138" s="223">
        <f>S138*H138</f>
        <v>0</v>
      </c>
      <c r="U138" s="38"/>
      <c r="V138" s="38"/>
      <c r="W138" s="38"/>
      <c r="X138" s="38"/>
      <c r="Y138" s="38"/>
      <c r="Z138" s="38"/>
      <c r="AA138" s="38"/>
      <c r="AB138" s="38"/>
      <c r="AC138" s="38"/>
      <c r="AD138" s="38"/>
      <c r="AE138" s="38"/>
      <c r="AR138" s="224" t="s">
        <v>157</v>
      </c>
      <c r="AT138" s="224" t="s">
        <v>152</v>
      </c>
      <c r="AU138" s="224" t="s">
        <v>89</v>
      </c>
      <c r="AY138" s="16" t="s">
        <v>149</v>
      </c>
      <c r="BE138" s="225">
        <f>IF(N138="základní",J138,0)</f>
        <v>0</v>
      </c>
      <c r="BF138" s="225">
        <f>IF(N138="snížená",J138,0)</f>
        <v>0</v>
      </c>
      <c r="BG138" s="225">
        <f>IF(N138="zákl. přenesená",J138,0)</f>
        <v>0</v>
      </c>
      <c r="BH138" s="225">
        <f>IF(N138="sníž. přenesená",J138,0)</f>
        <v>0</v>
      </c>
      <c r="BI138" s="225">
        <f>IF(N138="nulová",J138,0)</f>
        <v>0</v>
      </c>
      <c r="BJ138" s="16" t="s">
        <v>157</v>
      </c>
      <c r="BK138" s="225">
        <f>ROUND(I138*H138,2)</f>
        <v>0</v>
      </c>
      <c r="BL138" s="16" t="s">
        <v>157</v>
      </c>
      <c r="BM138" s="224" t="s">
        <v>500</v>
      </c>
    </row>
    <row r="139" spans="1:47" s="2" customFormat="1" ht="12">
      <c r="A139" s="38"/>
      <c r="B139" s="39"/>
      <c r="C139" s="40"/>
      <c r="D139" s="226" t="s">
        <v>159</v>
      </c>
      <c r="E139" s="40"/>
      <c r="F139" s="227" t="s">
        <v>501</v>
      </c>
      <c r="G139" s="40"/>
      <c r="H139" s="40"/>
      <c r="I139" s="228"/>
      <c r="J139" s="40"/>
      <c r="K139" s="40"/>
      <c r="L139" s="44"/>
      <c r="M139" s="229"/>
      <c r="N139" s="230"/>
      <c r="O139" s="85"/>
      <c r="P139" s="85"/>
      <c r="Q139" s="85"/>
      <c r="R139" s="85"/>
      <c r="S139" s="85"/>
      <c r="T139" s="86"/>
      <c r="U139" s="38"/>
      <c r="V139" s="38"/>
      <c r="W139" s="38"/>
      <c r="X139" s="38"/>
      <c r="Y139" s="38"/>
      <c r="Z139" s="38"/>
      <c r="AA139" s="38"/>
      <c r="AB139" s="38"/>
      <c r="AC139" s="38"/>
      <c r="AD139" s="38"/>
      <c r="AE139" s="38"/>
      <c r="AT139" s="16" t="s">
        <v>159</v>
      </c>
      <c r="AU139" s="16" t="s">
        <v>89</v>
      </c>
    </row>
    <row r="140" spans="1:47" s="2" customFormat="1" ht="12">
      <c r="A140" s="38"/>
      <c r="B140" s="39"/>
      <c r="C140" s="40"/>
      <c r="D140" s="226" t="s">
        <v>161</v>
      </c>
      <c r="E140" s="40"/>
      <c r="F140" s="231" t="s">
        <v>437</v>
      </c>
      <c r="G140" s="40"/>
      <c r="H140" s="40"/>
      <c r="I140" s="228"/>
      <c r="J140" s="40"/>
      <c r="K140" s="40"/>
      <c r="L140" s="44"/>
      <c r="M140" s="229"/>
      <c r="N140" s="230"/>
      <c r="O140" s="85"/>
      <c r="P140" s="85"/>
      <c r="Q140" s="85"/>
      <c r="R140" s="85"/>
      <c r="S140" s="85"/>
      <c r="T140" s="86"/>
      <c r="U140" s="38"/>
      <c r="V140" s="38"/>
      <c r="W140" s="38"/>
      <c r="X140" s="38"/>
      <c r="Y140" s="38"/>
      <c r="Z140" s="38"/>
      <c r="AA140" s="38"/>
      <c r="AB140" s="38"/>
      <c r="AC140" s="38"/>
      <c r="AD140" s="38"/>
      <c r="AE140" s="38"/>
      <c r="AT140" s="16" t="s">
        <v>161</v>
      </c>
      <c r="AU140" s="16" t="s">
        <v>89</v>
      </c>
    </row>
    <row r="141" spans="1:65" s="2" customFormat="1" ht="24.15" customHeight="1">
      <c r="A141" s="38"/>
      <c r="B141" s="39"/>
      <c r="C141" s="213" t="s">
        <v>274</v>
      </c>
      <c r="D141" s="213" t="s">
        <v>152</v>
      </c>
      <c r="E141" s="214" t="s">
        <v>502</v>
      </c>
      <c r="F141" s="215" t="s">
        <v>503</v>
      </c>
      <c r="G141" s="216" t="s">
        <v>407</v>
      </c>
      <c r="H141" s="217">
        <v>20</v>
      </c>
      <c r="I141" s="218"/>
      <c r="J141" s="219">
        <f>ROUND(I141*H141,2)</f>
        <v>0</v>
      </c>
      <c r="K141" s="215" t="s">
        <v>156</v>
      </c>
      <c r="L141" s="44"/>
      <c r="M141" s="220" t="s">
        <v>39</v>
      </c>
      <c r="N141" s="221" t="s">
        <v>53</v>
      </c>
      <c r="O141" s="85"/>
      <c r="P141" s="222">
        <f>O141*H141</f>
        <v>0</v>
      </c>
      <c r="Q141" s="222">
        <v>0</v>
      </c>
      <c r="R141" s="222">
        <f>Q141*H141</f>
        <v>0</v>
      </c>
      <c r="S141" s="222">
        <v>0</v>
      </c>
      <c r="T141" s="223">
        <f>S141*H141</f>
        <v>0</v>
      </c>
      <c r="U141" s="38"/>
      <c r="V141" s="38"/>
      <c r="W141" s="38"/>
      <c r="X141" s="38"/>
      <c r="Y141" s="38"/>
      <c r="Z141" s="38"/>
      <c r="AA141" s="38"/>
      <c r="AB141" s="38"/>
      <c r="AC141" s="38"/>
      <c r="AD141" s="38"/>
      <c r="AE141" s="38"/>
      <c r="AR141" s="224" t="s">
        <v>157</v>
      </c>
      <c r="AT141" s="224" t="s">
        <v>152</v>
      </c>
      <c r="AU141" s="224" t="s">
        <v>89</v>
      </c>
      <c r="AY141" s="16" t="s">
        <v>149</v>
      </c>
      <c r="BE141" s="225">
        <f>IF(N141="základní",J141,0)</f>
        <v>0</v>
      </c>
      <c r="BF141" s="225">
        <f>IF(N141="snížená",J141,0)</f>
        <v>0</v>
      </c>
      <c r="BG141" s="225">
        <f>IF(N141="zákl. přenesená",J141,0)</f>
        <v>0</v>
      </c>
      <c r="BH141" s="225">
        <f>IF(N141="sníž. přenesená",J141,0)</f>
        <v>0</v>
      </c>
      <c r="BI141" s="225">
        <f>IF(N141="nulová",J141,0)</f>
        <v>0</v>
      </c>
      <c r="BJ141" s="16" t="s">
        <v>157</v>
      </c>
      <c r="BK141" s="225">
        <f>ROUND(I141*H141,2)</f>
        <v>0</v>
      </c>
      <c r="BL141" s="16" t="s">
        <v>157</v>
      </c>
      <c r="BM141" s="224" t="s">
        <v>504</v>
      </c>
    </row>
    <row r="142" spans="1:47" s="2" customFormat="1" ht="12">
      <c r="A142" s="38"/>
      <c r="B142" s="39"/>
      <c r="C142" s="40"/>
      <c r="D142" s="226" t="s">
        <v>159</v>
      </c>
      <c r="E142" s="40"/>
      <c r="F142" s="227" t="s">
        <v>505</v>
      </c>
      <c r="G142" s="40"/>
      <c r="H142" s="40"/>
      <c r="I142" s="228"/>
      <c r="J142" s="40"/>
      <c r="K142" s="40"/>
      <c r="L142" s="44"/>
      <c r="M142" s="229"/>
      <c r="N142" s="230"/>
      <c r="O142" s="85"/>
      <c r="P142" s="85"/>
      <c r="Q142" s="85"/>
      <c r="R142" s="85"/>
      <c r="S142" s="85"/>
      <c r="T142" s="86"/>
      <c r="U142" s="38"/>
      <c r="V142" s="38"/>
      <c r="W142" s="38"/>
      <c r="X142" s="38"/>
      <c r="Y142" s="38"/>
      <c r="Z142" s="38"/>
      <c r="AA142" s="38"/>
      <c r="AB142" s="38"/>
      <c r="AC142" s="38"/>
      <c r="AD142" s="38"/>
      <c r="AE142" s="38"/>
      <c r="AT142" s="16" t="s">
        <v>159</v>
      </c>
      <c r="AU142" s="16" t="s">
        <v>89</v>
      </c>
    </row>
    <row r="143" spans="1:47" s="2" customFormat="1" ht="12">
      <c r="A143" s="38"/>
      <c r="B143" s="39"/>
      <c r="C143" s="40"/>
      <c r="D143" s="226" t="s">
        <v>161</v>
      </c>
      <c r="E143" s="40"/>
      <c r="F143" s="231" t="s">
        <v>437</v>
      </c>
      <c r="G143" s="40"/>
      <c r="H143" s="40"/>
      <c r="I143" s="228"/>
      <c r="J143" s="40"/>
      <c r="K143" s="40"/>
      <c r="L143" s="44"/>
      <c r="M143" s="229"/>
      <c r="N143" s="230"/>
      <c r="O143" s="85"/>
      <c r="P143" s="85"/>
      <c r="Q143" s="85"/>
      <c r="R143" s="85"/>
      <c r="S143" s="85"/>
      <c r="T143" s="86"/>
      <c r="U143" s="38"/>
      <c r="V143" s="38"/>
      <c r="W143" s="38"/>
      <c r="X143" s="38"/>
      <c r="Y143" s="38"/>
      <c r="Z143" s="38"/>
      <c r="AA143" s="38"/>
      <c r="AB143" s="38"/>
      <c r="AC143" s="38"/>
      <c r="AD143" s="38"/>
      <c r="AE143" s="38"/>
      <c r="AT143" s="16" t="s">
        <v>161</v>
      </c>
      <c r="AU143" s="16" t="s">
        <v>89</v>
      </c>
    </row>
    <row r="144" spans="1:65" s="2" customFormat="1" ht="24.15" customHeight="1">
      <c r="A144" s="38"/>
      <c r="B144" s="39"/>
      <c r="C144" s="213" t="s">
        <v>279</v>
      </c>
      <c r="D144" s="213" t="s">
        <v>152</v>
      </c>
      <c r="E144" s="214" t="s">
        <v>506</v>
      </c>
      <c r="F144" s="215" t="s">
        <v>507</v>
      </c>
      <c r="G144" s="216" t="s">
        <v>407</v>
      </c>
      <c r="H144" s="217">
        <v>4</v>
      </c>
      <c r="I144" s="218"/>
      <c r="J144" s="219">
        <f>ROUND(I144*H144,2)</f>
        <v>0</v>
      </c>
      <c r="K144" s="215" t="s">
        <v>156</v>
      </c>
      <c r="L144" s="44"/>
      <c r="M144" s="220" t="s">
        <v>39</v>
      </c>
      <c r="N144" s="221" t="s">
        <v>53</v>
      </c>
      <c r="O144" s="85"/>
      <c r="P144" s="222">
        <f>O144*H144</f>
        <v>0</v>
      </c>
      <c r="Q144" s="222">
        <v>0</v>
      </c>
      <c r="R144" s="222">
        <f>Q144*H144</f>
        <v>0</v>
      </c>
      <c r="S144" s="222">
        <v>0</v>
      </c>
      <c r="T144" s="223">
        <f>S144*H144</f>
        <v>0</v>
      </c>
      <c r="U144" s="38"/>
      <c r="V144" s="38"/>
      <c r="W144" s="38"/>
      <c r="X144" s="38"/>
      <c r="Y144" s="38"/>
      <c r="Z144" s="38"/>
      <c r="AA144" s="38"/>
      <c r="AB144" s="38"/>
      <c r="AC144" s="38"/>
      <c r="AD144" s="38"/>
      <c r="AE144" s="38"/>
      <c r="AR144" s="224" t="s">
        <v>157</v>
      </c>
      <c r="AT144" s="224" t="s">
        <v>152</v>
      </c>
      <c r="AU144" s="224" t="s">
        <v>89</v>
      </c>
      <c r="AY144" s="16" t="s">
        <v>149</v>
      </c>
      <c r="BE144" s="225">
        <f>IF(N144="základní",J144,0)</f>
        <v>0</v>
      </c>
      <c r="BF144" s="225">
        <f>IF(N144="snížená",J144,0)</f>
        <v>0</v>
      </c>
      <c r="BG144" s="225">
        <f>IF(N144="zákl. přenesená",J144,0)</f>
        <v>0</v>
      </c>
      <c r="BH144" s="225">
        <f>IF(N144="sníž. přenesená",J144,0)</f>
        <v>0</v>
      </c>
      <c r="BI144" s="225">
        <f>IF(N144="nulová",J144,0)</f>
        <v>0</v>
      </c>
      <c r="BJ144" s="16" t="s">
        <v>157</v>
      </c>
      <c r="BK144" s="225">
        <f>ROUND(I144*H144,2)</f>
        <v>0</v>
      </c>
      <c r="BL144" s="16" t="s">
        <v>157</v>
      </c>
      <c r="BM144" s="224" t="s">
        <v>508</v>
      </c>
    </row>
    <row r="145" spans="1:47" s="2" customFormat="1" ht="12">
      <c r="A145" s="38"/>
      <c r="B145" s="39"/>
      <c r="C145" s="40"/>
      <c r="D145" s="226" t="s">
        <v>159</v>
      </c>
      <c r="E145" s="40"/>
      <c r="F145" s="227" t="s">
        <v>509</v>
      </c>
      <c r="G145" s="40"/>
      <c r="H145" s="40"/>
      <c r="I145" s="228"/>
      <c r="J145" s="40"/>
      <c r="K145" s="40"/>
      <c r="L145" s="44"/>
      <c r="M145" s="229"/>
      <c r="N145" s="230"/>
      <c r="O145" s="85"/>
      <c r="P145" s="85"/>
      <c r="Q145" s="85"/>
      <c r="R145" s="85"/>
      <c r="S145" s="85"/>
      <c r="T145" s="86"/>
      <c r="U145" s="38"/>
      <c r="V145" s="38"/>
      <c r="W145" s="38"/>
      <c r="X145" s="38"/>
      <c r="Y145" s="38"/>
      <c r="Z145" s="38"/>
      <c r="AA145" s="38"/>
      <c r="AB145" s="38"/>
      <c r="AC145" s="38"/>
      <c r="AD145" s="38"/>
      <c r="AE145" s="38"/>
      <c r="AT145" s="16" t="s">
        <v>159</v>
      </c>
      <c r="AU145" s="16" t="s">
        <v>89</v>
      </c>
    </row>
    <row r="146" spans="1:47" s="2" customFormat="1" ht="12">
      <c r="A146" s="38"/>
      <c r="B146" s="39"/>
      <c r="C146" s="40"/>
      <c r="D146" s="226" t="s">
        <v>161</v>
      </c>
      <c r="E146" s="40"/>
      <c r="F146" s="231" t="s">
        <v>437</v>
      </c>
      <c r="G146" s="40"/>
      <c r="H146" s="40"/>
      <c r="I146" s="228"/>
      <c r="J146" s="40"/>
      <c r="K146" s="40"/>
      <c r="L146" s="44"/>
      <c r="M146" s="229"/>
      <c r="N146" s="230"/>
      <c r="O146" s="85"/>
      <c r="P146" s="85"/>
      <c r="Q146" s="85"/>
      <c r="R146" s="85"/>
      <c r="S146" s="85"/>
      <c r="T146" s="86"/>
      <c r="U146" s="38"/>
      <c r="V146" s="38"/>
      <c r="W146" s="38"/>
      <c r="X146" s="38"/>
      <c r="Y146" s="38"/>
      <c r="Z146" s="38"/>
      <c r="AA146" s="38"/>
      <c r="AB146" s="38"/>
      <c r="AC146" s="38"/>
      <c r="AD146" s="38"/>
      <c r="AE146" s="38"/>
      <c r="AT146" s="16" t="s">
        <v>161</v>
      </c>
      <c r="AU146" s="16" t="s">
        <v>89</v>
      </c>
    </row>
    <row r="147" spans="1:65" s="2" customFormat="1" ht="24.15" customHeight="1">
      <c r="A147" s="38"/>
      <c r="B147" s="39"/>
      <c r="C147" s="213" t="s">
        <v>284</v>
      </c>
      <c r="D147" s="213" t="s">
        <v>152</v>
      </c>
      <c r="E147" s="214" t="s">
        <v>510</v>
      </c>
      <c r="F147" s="215" t="s">
        <v>511</v>
      </c>
      <c r="G147" s="216" t="s">
        <v>407</v>
      </c>
      <c r="H147" s="217">
        <v>50</v>
      </c>
      <c r="I147" s="218"/>
      <c r="J147" s="219">
        <f>ROUND(I147*H147,2)</f>
        <v>0</v>
      </c>
      <c r="K147" s="215" t="s">
        <v>156</v>
      </c>
      <c r="L147" s="44"/>
      <c r="M147" s="220" t="s">
        <v>39</v>
      </c>
      <c r="N147" s="221" t="s">
        <v>53</v>
      </c>
      <c r="O147" s="85"/>
      <c r="P147" s="222">
        <f>O147*H147</f>
        <v>0</v>
      </c>
      <c r="Q147" s="222">
        <v>0</v>
      </c>
      <c r="R147" s="222">
        <f>Q147*H147</f>
        <v>0</v>
      </c>
      <c r="S147" s="222">
        <v>0</v>
      </c>
      <c r="T147" s="223">
        <f>S147*H147</f>
        <v>0</v>
      </c>
      <c r="U147" s="38"/>
      <c r="V147" s="38"/>
      <c r="W147" s="38"/>
      <c r="X147" s="38"/>
      <c r="Y147" s="38"/>
      <c r="Z147" s="38"/>
      <c r="AA147" s="38"/>
      <c r="AB147" s="38"/>
      <c r="AC147" s="38"/>
      <c r="AD147" s="38"/>
      <c r="AE147" s="38"/>
      <c r="AR147" s="224" t="s">
        <v>157</v>
      </c>
      <c r="AT147" s="224" t="s">
        <v>152</v>
      </c>
      <c r="AU147" s="224" t="s">
        <v>89</v>
      </c>
      <c r="AY147" s="16" t="s">
        <v>149</v>
      </c>
      <c r="BE147" s="225">
        <f>IF(N147="základní",J147,0)</f>
        <v>0</v>
      </c>
      <c r="BF147" s="225">
        <f>IF(N147="snížená",J147,0)</f>
        <v>0</v>
      </c>
      <c r="BG147" s="225">
        <f>IF(N147="zákl. přenesená",J147,0)</f>
        <v>0</v>
      </c>
      <c r="BH147" s="225">
        <f>IF(N147="sníž. přenesená",J147,0)</f>
        <v>0</v>
      </c>
      <c r="BI147" s="225">
        <f>IF(N147="nulová",J147,0)</f>
        <v>0</v>
      </c>
      <c r="BJ147" s="16" t="s">
        <v>157</v>
      </c>
      <c r="BK147" s="225">
        <f>ROUND(I147*H147,2)</f>
        <v>0</v>
      </c>
      <c r="BL147" s="16" t="s">
        <v>157</v>
      </c>
      <c r="BM147" s="224" t="s">
        <v>512</v>
      </c>
    </row>
    <row r="148" spans="1:47" s="2" customFormat="1" ht="12">
      <c r="A148" s="38"/>
      <c r="B148" s="39"/>
      <c r="C148" s="40"/>
      <c r="D148" s="226" t="s">
        <v>159</v>
      </c>
      <c r="E148" s="40"/>
      <c r="F148" s="227" t="s">
        <v>513</v>
      </c>
      <c r="G148" s="40"/>
      <c r="H148" s="40"/>
      <c r="I148" s="228"/>
      <c r="J148" s="40"/>
      <c r="K148" s="40"/>
      <c r="L148" s="44"/>
      <c r="M148" s="229"/>
      <c r="N148" s="230"/>
      <c r="O148" s="85"/>
      <c r="P148" s="85"/>
      <c r="Q148" s="85"/>
      <c r="R148" s="85"/>
      <c r="S148" s="85"/>
      <c r="T148" s="86"/>
      <c r="U148" s="38"/>
      <c r="V148" s="38"/>
      <c r="W148" s="38"/>
      <c r="X148" s="38"/>
      <c r="Y148" s="38"/>
      <c r="Z148" s="38"/>
      <c r="AA148" s="38"/>
      <c r="AB148" s="38"/>
      <c r="AC148" s="38"/>
      <c r="AD148" s="38"/>
      <c r="AE148" s="38"/>
      <c r="AT148" s="16" t="s">
        <v>159</v>
      </c>
      <c r="AU148" s="16" t="s">
        <v>89</v>
      </c>
    </row>
    <row r="149" spans="1:47" s="2" customFormat="1" ht="12">
      <c r="A149" s="38"/>
      <c r="B149" s="39"/>
      <c r="C149" s="40"/>
      <c r="D149" s="226" t="s">
        <v>161</v>
      </c>
      <c r="E149" s="40"/>
      <c r="F149" s="231" t="s">
        <v>437</v>
      </c>
      <c r="G149" s="40"/>
      <c r="H149" s="40"/>
      <c r="I149" s="228"/>
      <c r="J149" s="40"/>
      <c r="K149" s="40"/>
      <c r="L149" s="44"/>
      <c r="M149" s="229"/>
      <c r="N149" s="230"/>
      <c r="O149" s="85"/>
      <c r="P149" s="85"/>
      <c r="Q149" s="85"/>
      <c r="R149" s="85"/>
      <c r="S149" s="85"/>
      <c r="T149" s="86"/>
      <c r="U149" s="38"/>
      <c r="V149" s="38"/>
      <c r="W149" s="38"/>
      <c r="X149" s="38"/>
      <c r="Y149" s="38"/>
      <c r="Z149" s="38"/>
      <c r="AA149" s="38"/>
      <c r="AB149" s="38"/>
      <c r="AC149" s="38"/>
      <c r="AD149" s="38"/>
      <c r="AE149" s="38"/>
      <c r="AT149" s="16" t="s">
        <v>161</v>
      </c>
      <c r="AU149" s="16" t="s">
        <v>89</v>
      </c>
    </row>
    <row r="150" spans="1:65" s="2" customFormat="1" ht="24.15" customHeight="1">
      <c r="A150" s="38"/>
      <c r="B150" s="39"/>
      <c r="C150" s="213" t="s">
        <v>7</v>
      </c>
      <c r="D150" s="213" t="s">
        <v>152</v>
      </c>
      <c r="E150" s="214" t="s">
        <v>514</v>
      </c>
      <c r="F150" s="215" t="s">
        <v>515</v>
      </c>
      <c r="G150" s="216" t="s">
        <v>407</v>
      </c>
      <c r="H150" s="217">
        <v>1</v>
      </c>
      <c r="I150" s="218"/>
      <c r="J150" s="219">
        <f>ROUND(I150*H150,2)</f>
        <v>0</v>
      </c>
      <c r="K150" s="215" t="s">
        <v>156</v>
      </c>
      <c r="L150" s="44"/>
      <c r="M150" s="220" t="s">
        <v>39</v>
      </c>
      <c r="N150" s="221" t="s">
        <v>53</v>
      </c>
      <c r="O150" s="85"/>
      <c r="P150" s="222">
        <f>O150*H150</f>
        <v>0</v>
      </c>
      <c r="Q150" s="222">
        <v>0</v>
      </c>
      <c r="R150" s="222">
        <f>Q150*H150</f>
        <v>0</v>
      </c>
      <c r="S150" s="222">
        <v>0</v>
      </c>
      <c r="T150" s="223">
        <f>S150*H150</f>
        <v>0</v>
      </c>
      <c r="U150" s="38"/>
      <c r="V150" s="38"/>
      <c r="W150" s="38"/>
      <c r="X150" s="38"/>
      <c r="Y150" s="38"/>
      <c r="Z150" s="38"/>
      <c r="AA150" s="38"/>
      <c r="AB150" s="38"/>
      <c r="AC150" s="38"/>
      <c r="AD150" s="38"/>
      <c r="AE150" s="38"/>
      <c r="AR150" s="224" t="s">
        <v>157</v>
      </c>
      <c r="AT150" s="224" t="s">
        <v>152</v>
      </c>
      <c r="AU150" s="224" t="s">
        <v>89</v>
      </c>
      <c r="AY150" s="16" t="s">
        <v>149</v>
      </c>
      <c r="BE150" s="225">
        <f>IF(N150="základní",J150,0)</f>
        <v>0</v>
      </c>
      <c r="BF150" s="225">
        <f>IF(N150="snížená",J150,0)</f>
        <v>0</v>
      </c>
      <c r="BG150" s="225">
        <f>IF(N150="zákl. přenesená",J150,0)</f>
        <v>0</v>
      </c>
      <c r="BH150" s="225">
        <f>IF(N150="sníž. přenesená",J150,0)</f>
        <v>0</v>
      </c>
      <c r="BI150" s="225">
        <f>IF(N150="nulová",J150,0)</f>
        <v>0</v>
      </c>
      <c r="BJ150" s="16" t="s">
        <v>157</v>
      </c>
      <c r="BK150" s="225">
        <f>ROUND(I150*H150,2)</f>
        <v>0</v>
      </c>
      <c r="BL150" s="16" t="s">
        <v>157</v>
      </c>
      <c r="BM150" s="224" t="s">
        <v>516</v>
      </c>
    </row>
    <row r="151" spans="1:47" s="2" customFormat="1" ht="12">
      <c r="A151" s="38"/>
      <c r="B151" s="39"/>
      <c r="C151" s="40"/>
      <c r="D151" s="226" t="s">
        <v>159</v>
      </c>
      <c r="E151" s="40"/>
      <c r="F151" s="227" t="s">
        <v>517</v>
      </c>
      <c r="G151" s="40"/>
      <c r="H151" s="40"/>
      <c r="I151" s="228"/>
      <c r="J151" s="40"/>
      <c r="K151" s="40"/>
      <c r="L151" s="44"/>
      <c r="M151" s="229"/>
      <c r="N151" s="230"/>
      <c r="O151" s="85"/>
      <c r="P151" s="85"/>
      <c r="Q151" s="85"/>
      <c r="R151" s="85"/>
      <c r="S151" s="85"/>
      <c r="T151" s="86"/>
      <c r="U151" s="38"/>
      <c r="V151" s="38"/>
      <c r="W151" s="38"/>
      <c r="X151" s="38"/>
      <c r="Y151" s="38"/>
      <c r="Z151" s="38"/>
      <c r="AA151" s="38"/>
      <c r="AB151" s="38"/>
      <c r="AC151" s="38"/>
      <c r="AD151" s="38"/>
      <c r="AE151" s="38"/>
      <c r="AT151" s="16" t="s">
        <v>159</v>
      </c>
      <c r="AU151" s="16" t="s">
        <v>89</v>
      </c>
    </row>
    <row r="152" spans="1:47" s="2" customFormat="1" ht="12">
      <c r="A152" s="38"/>
      <c r="B152" s="39"/>
      <c r="C152" s="40"/>
      <c r="D152" s="226" t="s">
        <v>161</v>
      </c>
      <c r="E152" s="40"/>
      <c r="F152" s="231" t="s">
        <v>437</v>
      </c>
      <c r="G152" s="40"/>
      <c r="H152" s="40"/>
      <c r="I152" s="228"/>
      <c r="J152" s="40"/>
      <c r="K152" s="40"/>
      <c r="L152" s="44"/>
      <c r="M152" s="229"/>
      <c r="N152" s="230"/>
      <c r="O152" s="85"/>
      <c r="P152" s="85"/>
      <c r="Q152" s="85"/>
      <c r="R152" s="85"/>
      <c r="S152" s="85"/>
      <c r="T152" s="86"/>
      <c r="U152" s="38"/>
      <c r="V152" s="38"/>
      <c r="W152" s="38"/>
      <c r="X152" s="38"/>
      <c r="Y152" s="38"/>
      <c r="Z152" s="38"/>
      <c r="AA152" s="38"/>
      <c r="AB152" s="38"/>
      <c r="AC152" s="38"/>
      <c r="AD152" s="38"/>
      <c r="AE152" s="38"/>
      <c r="AT152" s="16" t="s">
        <v>161</v>
      </c>
      <c r="AU152" s="16" t="s">
        <v>89</v>
      </c>
    </row>
    <row r="153" spans="1:65" s="2" customFormat="1" ht="24.15" customHeight="1">
      <c r="A153" s="38"/>
      <c r="B153" s="39"/>
      <c r="C153" s="213" t="s">
        <v>293</v>
      </c>
      <c r="D153" s="213" t="s">
        <v>152</v>
      </c>
      <c r="E153" s="214" t="s">
        <v>518</v>
      </c>
      <c r="F153" s="215" t="s">
        <v>519</v>
      </c>
      <c r="G153" s="216" t="s">
        <v>407</v>
      </c>
      <c r="H153" s="217">
        <v>1</v>
      </c>
      <c r="I153" s="218"/>
      <c r="J153" s="219">
        <f>ROUND(I153*H153,2)</f>
        <v>0</v>
      </c>
      <c r="K153" s="215" t="s">
        <v>156</v>
      </c>
      <c r="L153" s="44"/>
      <c r="M153" s="220" t="s">
        <v>39</v>
      </c>
      <c r="N153" s="221" t="s">
        <v>53</v>
      </c>
      <c r="O153" s="85"/>
      <c r="P153" s="222">
        <f>O153*H153</f>
        <v>0</v>
      </c>
      <c r="Q153" s="222">
        <v>0</v>
      </c>
      <c r="R153" s="222">
        <f>Q153*H153</f>
        <v>0</v>
      </c>
      <c r="S153" s="222">
        <v>0</v>
      </c>
      <c r="T153" s="223">
        <f>S153*H153</f>
        <v>0</v>
      </c>
      <c r="U153" s="38"/>
      <c r="V153" s="38"/>
      <c r="W153" s="38"/>
      <c r="X153" s="38"/>
      <c r="Y153" s="38"/>
      <c r="Z153" s="38"/>
      <c r="AA153" s="38"/>
      <c r="AB153" s="38"/>
      <c r="AC153" s="38"/>
      <c r="AD153" s="38"/>
      <c r="AE153" s="38"/>
      <c r="AR153" s="224" t="s">
        <v>157</v>
      </c>
      <c r="AT153" s="224" t="s">
        <v>152</v>
      </c>
      <c r="AU153" s="224" t="s">
        <v>89</v>
      </c>
      <c r="AY153" s="16" t="s">
        <v>149</v>
      </c>
      <c r="BE153" s="225">
        <f>IF(N153="základní",J153,0)</f>
        <v>0</v>
      </c>
      <c r="BF153" s="225">
        <f>IF(N153="snížená",J153,0)</f>
        <v>0</v>
      </c>
      <c r="BG153" s="225">
        <f>IF(N153="zákl. přenesená",J153,0)</f>
        <v>0</v>
      </c>
      <c r="BH153" s="225">
        <f>IF(N153="sníž. přenesená",J153,0)</f>
        <v>0</v>
      </c>
      <c r="BI153" s="225">
        <f>IF(N153="nulová",J153,0)</f>
        <v>0</v>
      </c>
      <c r="BJ153" s="16" t="s">
        <v>157</v>
      </c>
      <c r="BK153" s="225">
        <f>ROUND(I153*H153,2)</f>
        <v>0</v>
      </c>
      <c r="BL153" s="16" t="s">
        <v>157</v>
      </c>
      <c r="BM153" s="224" t="s">
        <v>520</v>
      </c>
    </row>
    <row r="154" spans="1:47" s="2" customFormat="1" ht="12">
      <c r="A154" s="38"/>
      <c r="B154" s="39"/>
      <c r="C154" s="40"/>
      <c r="D154" s="226" t="s">
        <v>159</v>
      </c>
      <c r="E154" s="40"/>
      <c r="F154" s="227" t="s">
        <v>521</v>
      </c>
      <c r="G154" s="40"/>
      <c r="H154" s="40"/>
      <c r="I154" s="228"/>
      <c r="J154" s="40"/>
      <c r="K154" s="40"/>
      <c r="L154" s="44"/>
      <c r="M154" s="229"/>
      <c r="N154" s="230"/>
      <c r="O154" s="85"/>
      <c r="P154" s="85"/>
      <c r="Q154" s="85"/>
      <c r="R154" s="85"/>
      <c r="S154" s="85"/>
      <c r="T154" s="86"/>
      <c r="U154" s="38"/>
      <c r="V154" s="38"/>
      <c r="W154" s="38"/>
      <c r="X154" s="38"/>
      <c r="Y154" s="38"/>
      <c r="Z154" s="38"/>
      <c r="AA154" s="38"/>
      <c r="AB154" s="38"/>
      <c r="AC154" s="38"/>
      <c r="AD154" s="38"/>
      <c r="AE154" s="38"/>
      <c r="AT154" s="16" t="s">
        <v>159</v>
      </c>
      <c r="AU154" s="16" t="s">
        <v>89</v>
      </c>
    </row>
    <row r="155" spans="1:47" s="2" customFormat="1" ht="12">
      <c r="A155" s="38"/>
      <c r="B155" s="39"/>
      <c r="C155" s="40"/>
      <c r="D155" s="226" t="s">
        <v>161</v>
      </c>
      <c r="E155" s="40"/>
      <c r="F155" s="231" t="s">
        <v>437</v>
      </c>
      <c r="G155" s="40"/>
      <c r="H155" s="40"/>
      <c r="I155" s="228"/>
      <c r="J155" s="40"/>
      <c r="K155" s="40"/>
      <c r="L155" s="44"/>
      <c r="M155" s="229"/>
      <c r="N155" s="230"/>
      <c r="O155" s="85"/>
      <c r="P155" s="85"/>
      <c r="Q155" s="85"/>
      <c r="R155" s="85"/>
      <c r="S155" s="85"/>
      <c r="T155" s="86"/>
      <c r="U155" s="38"/>
      <c r="V155" s="38"/>
      <c r="W155" s="38"/>
      <c r="X155" s="38"/>
      <c r="Y155" s="38"/>
      <c r="Z155" s="38"/>
      <c r="AA155" s="38"/>
      <c r="AB155" s="38"/>
      <c r="AC155" s="38"/>
      <c r="AD155" s="38"/>
      <c r="AE155" s="38"/>
      <c r="AT155" s="16" t="s">
        <v>161</v>
      </c>
      <c r="AU155" s="16" t="s">
        <v>89</v>
      </c>
    </row>
    <row r="156" spans="1:65" s="2" customFormat="1" ht="33" customHeight="1">
      <c r="A156" s="38"/>
      <c r="B156" s="39"/>
      <c r="C156" s="213" t="s">
        <v>298</v>
      </c>
      <c r="D156" s="213" t="s">
        <v>152</v>
      </c>
      <c r="E156" s="214" t="s">
        <v>522</v>
      </c>
      <c r="F156" s="215" t="s">
        <v>523</v>
      </c>
      <c r="G156" s="216" t="s">
        <v>407</v>
      </c>
      <c r="H156" s="217">
        <v>4</v>
      </c>
      <c r="I156" s="218"/>
      <c r="J156" s="219">
        <f>ROUND(I156*H156,2)</f>
        <v>0</v>
      </c>
      <c r="K156" s="215" t="s">
        <v>156</v>
      </c>
      <c r="L156" s="44"/>
      <c r="M156" s="220" t="s">
        <v>39</v>
      </c>
      <c r="N156" s="221" t="s">
        <v>53</v>
      </c>
      <c r="O156" s="85"/>
      <c r="P156" s="222">
        <f>O156*H156</f>
        <v>0</v>
      </c>
      <c r="Q156" s="222">
        <v>0</v>
      </c>
      <c r="R156" s="222">
        <f>Q156*H156</f>
        <v>0</v>
      </c>
      <c r="S156" s="222">
        <v>0</v>
      </c>
      <c r="T156" s="223">
        <f>S156*H156</f>
        <v>0</v>
      </c>
      <c r="U156" s="38"/>
      <c r="V156" s="38"/>
      <c r="W156" s="38"/>
      <c r="X156" s="38"/>
      <c r="Y156" s="38"/>
      <c r="Z156" s="38"/>
      <c r="AA156" s="38"/>
      <c r="AB156" s="38"/>
      <c r="AC156" s="38"/>
      <c r="AD156" s="38"/>
      <c r="AE156" s="38"/>
      <c r="AR156" s="224" t="s">
        <v>157</v>
      </c>
      <c r="AT156" s="224" t="s">
        <v>152</v>
      </c>
      <c r="AU156" s="224" t="s">
        <v>89</v>
      </c>
      <c r="AY156" s="16" t="s">
        <v>149</v>
      </c>
      <c r="BE156" s="225">
        <f>IF(N156="základní",J156,0)</f>
        <v>0</v>
      </c>
      <c r="BF156" s="225">
        <f>IF(N156="snížená",J156,0)</f>
        <v>0</v>
      </c>
      <c r="BG156" s="225">
        <f>IF(N156="zákl. přenesená",J156,0)</f>
        <v>0</v>
      </c>
      <c r="BH156" s="225">
        <f>IF(N156="sníž. přenesená",J156,0)</f>
        <v>0</v>
      </c>
      <c r="BI156" s="225">
        <f>IF(N156="nulová",J156,0)</f>
        <v>0</v>
      </c>
      <c r="BJ156" s="16" t="s">
        <v>157</v>
      </c>
      <c r="BK156" s="225">
        <f>ROUND(I156*H156,2)</f>
        <v>0</v>
      </c>
      <c r="BL156" s="16" t="s">
        <v>157</v>
      </c>
      <c r="BM156" s="224" t="s">
        <v>524</v>
      </c>
    </row>
    <row r="157" spans="1:47" s="2" customFormat="1" ht="12">
      <c r="A157" s="38"/>
      <c r="B157" s="39"/>
      <c r="C157" s="40"/>
      <c r="D157" s="226" t="s">
        <v>159</v>
      </c>
      <c r="E157" s="40"/>
      <c r="F157" s="227" t="s">
        <v>525</v>
      </c>
      <c r="G157" s="40"/>
      <c r="H157" s="40"/>
      <c r="I157" s="228"/>
      <c r="J157" s="40"/>
      <c r="K157" s="40"/>
      <c r="L157" s="44"/>
      <c r="M157" s="229"/>
      <c r="N157" s="230"/>
      <c r="O157" s="85"/>
      <c r="P157" s="85"/>
      <c r="Q157" s="85"/>
      <c r="R157" s="85"/>
      <c r="S157" s="85"/>
      <c r="T157" s="86"/>
      <c r="U157" s="38"/>
      <c r="V157" s="38"/>
      <c r="W157" s="38"/>
      <c r="X157" s="38"/>
      <c r="Y157" s="38"/>
      <c r="Z157" s="38"/>
      <c r="AA157" s="38"/>
      <c r="AB157" s="38"/>
      <c r="AC157" s="38"/>
      <c r="AD157" s="38"/>
      <c r="AE157" s="38"/>
      <c r="AT157" s="16" t="s">
        <v>159</v>
      </c>
      <c r="AU157" s="16" t="s">
        <v>89</v>
      </c>
    </row>
    <row r="158" spans="1:47" s="2" customFormat="1" ht="12">
      <c r="A158" s="38"/>
      <c r="B158" s="39"/>
      <c r="C158" s="40"/>
      <c r="D158" s="226" t="s">
        <v>161</v>
      </c>
      <c r="E158" s="40"/>
      <c r="F158" s="231" t="s">
        <v>437</v>
      </c>
      <c r="G158" s="40"/>
      <c r="H158" s="40"/>
      <c r="I158" s="228"/>
      <c r="J158" s="40"/>
      <c r="K158" s="40"/>
      <c r="L158" s="44"/>
      <c r="M158" s="229"/>
      <c r="N158" s="230"/>
      <c r="O158" s="85"/>
      <c r="P158" s="85"/>
      <c r="Q158" s="85"/>
      <c r="R158" s="85"/>
      <c r="S158" s="85"/>
      <c r="T158" s="86"/>
      <c r="U158" s="38"/>
      <c r="V158" s="38"/>
      <c r="W158" s="38"/>
      <c r="X158" s="38"/>
      <c r="Y158" s="38"/>
      <c r="Z158" s="38"/>
      <c r="AA158" s="38"/>
      <c r="AB158" s="38"/>
      <c r="AC158" s="38"/>
      <c r="AD158" s="38"/>
      <c r="AE158" s="38"/>
      <c r="AT158" s="16" t="s">
        <v>161</v>
      </c>
      <c r="AU158" s="16" t="s">
        <v>89</v>
      </c>
    </row>
    <row r="159" spans="1:65" s="2" customFormat="1" ht="33" customHeight="1">
      <c r="A159" s="38"/>
      <c r="B159" s="39"/>
      <c r="C159" s="213" t="s">
        <v>304</v>
      </c>
      <c r="D159" s="213" t="s">
        <v>152</v>
      </c>
      <c r="E159" s="214" t="s">
        <v>526</v>
      </c>
      <c r="F159" s="215" t="s">
        <v>527</v>
      </c>
      <c r="G159" s="216" t="s">
        <v>407</v>
      </c>
      <c r="H159" s="217">
        <v>6</v>
      </c>
      <c r="I159" s="218"/>
      <c r="J159" s="219">
        <f>ROUND(I159*H159,2)</f>
        <v>0</v>
      </c>
      <c r="K159" s="215" t="s">
        <v>156</v>
      </c>
      <c r="L159" s="44"/>
      <c r="M159" s="220" t="s">
        <v>39</v>
      </c>
      <c r="N159" s="221" t="s">
        <v>53</v>
      </c>
      <c r="O159" s="85"/>
      <c r="P159" s="222">
        <f>O159*H159</f>
        <v>0</v>
      </c>
      <c r="Q159" s="222">
        <v>0</v>
      </c>
      <c r="R159" s="222">
        <f>Q159*H159</f>
        <v>0</v>
      </c>
      <c r="S159" s="222">
        <v>0</v>
      </c>
      <c r="T159" s="223">
        <f>S159*H159</f>
        <v>0</v>
      </c>
      <c r="U159" s="38"/>
      <c r="V159" s="38"/>
      <c r="W159" s="38"/>
      <c r="X159" s="38"/>
      <c r="Y159" s="38"/>
      <c r="Z159" s="38"/>
      <c r="AA159" s="38"/>
      <c r="AB159" s="38"/>
      <c r="AC159" s="38"/>
      <c r="AD159" s="38"/>
      <c r="AE159" s="38"/>
      <c r="AR159" s="224" t="s">
        <v>157</v>
      </c>
      <c r="AT159" s="224" t="s">
        <v>152</v>
      </c>
      <c r="AU159" s="224" t="s">
        <v>89</v>
      </c>
      <c r="AY159" s="16" t="s">
        <v>149</v>
      </c>
      <c r="BE159" s="225">
        <f>IF(N159="základní",J159,0)</f>
        <v>0</v>
      </c>
      <c r="BF159" s="225">
        <f>IF(N159="snížená",J159,0)</f>
        <v>0</v>
      </c>
      <c r="BG159" s="225">
        <f>IF(N159="zákl. přenesená",J159,0)</f>
        <v>0</v>
      </c>
      <c r="BH159" s="225">
        <f>IF(N159="sníž. přenesená",J159,0)</f>
        <v>0</v>
      </c>
      <c r="BI159" s="225">
        <f>IF(N159="nulová",J159,0)</f>
        <v>0</v>
      </c>
      <c r="BJ159" s="16" t="s">
        <v>157</v>
      </c>
      <c r="BK159" s="225">
        <f>ROUND(I159*H159,2)</f>
        <v>0</v>
      </c>
      <c r="BL159" s="16" t="s">
        <v>157</v>
      </c>
      <c r="BM159" s="224" t="s">
        <v>528</v>
      </c>
    </row>
    <row r="160" spans="1:47" s="2" customFormat="1" ht="12">
      <c r="A160" s="38"/>
      <c r="B160" s="39"/>
      <c r="C160" s="40"/>
      <c r="D160" s="226" t="s">
        <v>159</v>
      </c>
      <c r="E160" s="40"/>
      <c r="F160" s="227" t="s">
        <v>529</v>
      </c>
      <c r="G160" s="40"/>
      <c r="H160" s="40"/>
      <c r="I160" s="228"/>
      <c r="J160" s="40"/>
      <c r="K160" s="40"/>
      <c r="L160" s="44"/>
      <c r="M160" s="229"/>
      <c r="N160" s="230"/>
      <c r="O160" s="85"/>
      <c r="P160" s="85"/>
      <c r="Q160" s="85"/>
      <c r="R160" s="85"/>
      <c r="S160" s="85"/>
      <c r="T160" s="86"/>
      <c r="U160" s="38"/>
      <c r="V160" s="38"/>
      <c r="W160" s="38"/>
      <c r="X160" s="38"/>
      <c r="Y160" s="38"/>
      <c r="Z160" s="38"/>
      <c r="AA160" s="38"/>
      <c r="AB160" s="38"/>
      <c r="AC160" s="38"/>
      <c r="AD160" s="38"/>
      <c r="AE160" s="38"/>
      <c r="AT160" s="16" t="s">
        <v>159</v>
      </c>
      <c r="AU160" s="16" t="s">
        <v>89</v>
      </c>
    </row>
    <row r="161" spans="1:47" s="2" customFormat="1" ht="12">
      <c r="A161" s="38"/>
      <c r="B161" s="39"/>
      <c r="C161" s="40"/>
      <c r="D161" s="226" t="s">
        <v>161</v>
      </c>
      <c r="E161" s="40"/>
      <c r="F161" s="231" t="s">
        <v>437</v>
      </c>
      <c r="G161" s="40"/>
      <c r="H161" s="40"/>
      <c r="I161" s="228"/>
      <c r="J161" s="40"/>
      <c r="K161" s="40"/>
      <c r="L161" s="44"/>
      <c r="M161" s="229"/>
      <c r="N161" s="230"/>
      <c r="O161" s="85"/>
      <c r="P161" s="85"/>
      <c r="Q161" s="85"/>
      <c r="R161" s="85"/>
      <c r="S161" s="85"/>
      <c r="T161" s="86"/>
      <c r="U161" s="38"/>
      <c r="V161" s="38"/>
      <c r="W161" s="38"/>
      <c r="X161" s="38"/>
      <c r="Y161" s="38"/>
      <c r="Z161" s="38"/>
      <c r="AA161" s="38"/>
      <c r="AB161" s="38"/>
      <c r="AC161" s="38"/>
      <c r="AD161" s="38"/>
      <c r="AE161" s="38"/>
      <c r="AT161" s="16" t="s">
        <v>161</v>
      </c>
      <c r="AU161" s="16" t="s">
        <v>89</v>
      </c>
    </row>
    <row r="162" spans="1:65" s="2" customFormat="1" ht="33" customHeight="1">
      <c r="A162" s="38"/>
      <c r="B162" s="39"/>
      <c r="C162" s="213" t="s">
        <v>309</v>
      </c>
      <c r="D162" s="213" t="s">
        <v>152</v>
      </c>
      <c r="E162" s="214" t="s">
        <v>530</v>
      </c>
      <c r="F162" s="215" t="s">
        <v>531</v>
      </c>
      <c r="G162" s="216" t="s">
        <v>407</v>
      </c>
      <c r="H162" s="217">
        <v>8</v>
      </c>
      <c r="I162" s="218"/>
      <c r="J162" s="219">
        <f>ROUND(I162*H162,2)</f>
        <v>0</v>
      </c>
      <c r="K162" s="215" t="s">
        <v>156</v>
      </c>
      <c r="L162" s="44"/>
      <c r="M162" s="220" t="s">
        <v>39</v>
      </c>
      <c r="N162" s="221" t="s">
        <v>53</v>
      </c>
      <c r="O162" s="85"/>
      <c r="P162" s="222">
        <f>O162*H162</f>
        <v>0</v>
      </c>
      <c r="Q162" s="222">
        <v>0</v>
      </c>
      <c r="R162" s="222">
        <f>Q162*H162</f>
        <v>0</v>
      </c>
      <c r="S162" s="222">
        <v>0</v>
      </c>
      <c r="T162" s="223">
        <f>S162*H162</f>
        <v>0</v>
      </c>
      <c r="U162" s="38"/>
      <c r="V162" s="38"/>
      <c r="W162" s="38"/>
      <c r="X162" s="38"/>
      <c r="Y162" s="38"/>
      <c r="Z162" s="38"/>
      <c r="AA162" s="38"/>
      <c r="AB162" s="38"/>
      <c r="AC162" s="38"/>
      <c r="AD162" s="38"/>
      <c r="AE162" s="38"/>
      <c r="AR162" s="224" t="s">
        <v>157</v>
      </c>
      <c r="AT162" s="224" t="s">
        <v>152</v>
      </c>
      <c r="AU162" s="224" t="s">
        <v>89</v>
      </c>
      <c r="AY162" s="16" t="s">
        <v>149</v>
      </c>
      <c r="BE162" s="225">
        <f>IF(N162="základní",J162,0)</f>
        <v>0</v>
      </c>
      <c r="BF162" s="225">
        <f>IF(N162="snížená",J162,0)</f>
        <v>0</v>
      </c>
      <c r="BG162" s="225">
        <f>IF(N162="zákl. přenesená",J162,0)</f>
        <v>0</v>
      </c>
      <c r="BH162" s="225">
        <f>IF(N162="sníž. přenesená",J162,0)</f>
        <v>0</v>
      </c>
      <c r="BI162" s="225">
        <f>IF(N162="nulová",J162,0)</f>
        <v>0</v>
      </c>
      <c r="BJ162" s="16" t="s">
        <v>157</v>
      </c>
      <c r="BK162" s="225">
        <f>ROUND(I162*H162,2)</f>
        <v>0</v>
      </c>
      <c r="BL162" s="16" t="s">
        <v>157</v>
      </c>
      <c r="BM162" s="224" t="s">
        <v>532</v>
      </c>
    </row>
    <row r="163" spans="1:47" s="2" customFormat="1" ht="12">
      <c r="A163" s="38"/>
      <c r="B163" s="39"/>
      <c r="C163" s="40"/>
      <c r="D163" s="226" t="s">
        <v>159</v>
      </c>
      <c r="E163" s="40"/>
      <c r="F163" s="227" t="s">
        <v>533</v>
      </c>
      <c r="G163" s="40"/>
      <c r="H163" s="40"/>
      <c r="I163" s="228"/>
      <c r="J163" s="40"/>
      <c r="K163" s="40"/>
      <c r="L163" s="44"/>
      <c r="M163" s="229"/>
      <c r="N163" s="230"/>
      <c r="O163" s="85"/>
      <c r="P163" s="85"/>
      <c r="Q163" s="85"/>
      <c r="R163" s="85"/>
      <c r="S163" s="85"/>
      <c r="T163" s="86"/>
      <c r="U163" s="38"/>
      <c r="V163" s="38"/>
      <c r="W163" s="38"/>
      <c r="X163" s="38"/>
      <c r="Y163" s="38"/>
      <c r="Z163" s="38"/>
      <c r="AA163" s="38"/>
      <c r="AB163" s="38"/>
      <c r="AC163" s="38"/>
      <c r="AD163" s="38"/>
      <c r="AE163" s="38"/>
      <c r="AT163" s="16" t="s">
        <v>159</v>
      </c>
      <c r="AU163" s="16" t="s">
        <v>89</v>
      </c>
    </row>
    <row r="164" spans="1:47" s="2" customFormat="1" ht="12">
      <c r="A164" s="38"/>
      <c r="B164" s="39"/>
      <c r="C164" s="40"/>
      <c r="D164" s="226" t="s">
        <v>161</v>
      </c>
      <c r="E164" s="40"/>
      <c r="F164" s="231" t="s">
        <v>437</v>
      </c>
      <c r="G164" s="40"/>
      <c r="H164" s="40"/>
      <c r="I164" s="228"/>
      <c r="J164" s="40"/>
      <c r="K164" s="40"/>
      <c r="L164" s="44"/>
      <c r="M164" s="229"/>
      <c r="N164" s="230"/>
      <c r="O164" s="85"/>
      <c r="P164" s="85"/>
      <c r="Q164" s="85"/>
      <c r="R164" s="85"/>
      <c r="S164" s="85"/>
      <c r="T164" s="86"/>
      <c r="U164" s="38"/>
      <c r="V164" s="38"/>
      <c r="W164" s="38"/>
      <c r="X164" s="38"/>
      <c r="Y164" s="38"/>
      <c r="Z164" s="38"/>
      <c r="AA164" s="38"/>
      <c r="AB164" s="38"/>
      <c r="AC164" s="38"/>
      <c r="AD164" s="38"/>
      <c r="AE164" s="38"/>
      <c r="AT164" s="16" t="s">
        <v>161</v>
      </c>
      <c r="AU164" s="16" t="s">
        <v>89</v>
      </c>
    </row>
    <row r="165" spans="1:65" s="2" customFormat="1" ht="24.15" customHeight="1">
      <c r="A165" s="38"/>
      <c r="B165" s="39"/>
      <c r="C165" s="213" t="s">
        <v>314</v>
      </c>
      <c r="D165" s="213" t="s">
        <v>152</v>
      </c>
      <c r="E165" s="214" t="s">
        <v>534</v>
      </c>
      <c r="F165" s="215" t="s">
        <v>535</v>
      </c>
      <c r="G165" s="216" t="s">
        <v>407</v>
      </c>
      <c r="H165" s="217">
        <v>2</v>
      </c>
      <c r="I165" s="218"/>
      <c r="J165" s="219">
        <f>ROUND(I165*H165,2)</f>
        <v>0</v>
      </c>
      <c r="K165" s="215" t="s">
        <v>156</v>
      </c>
      <c r="L165" s="44"/>
      <c r="M165" s="220" t="s">
        <v>39</v>
      </c>
      <c r="N165" s="221" t="s">
        <v>53</v>
      </c>
      <c r="O165" s="85"/>
      <c r="P165" s="222">
        <f>O165*H165</f>
        <v>0</v>
      </c>
      <c r="Q165" s="222">
        <v>0</v>
      </c>
      <c r="R165" s="222">
        <f>Q165*H165</f>
        <v>0</v>
      </c>
      <c r="S165" s="222">
        <v>0</v>
      </c>
      <c r="T165" s="223">
        <f>S165*H165</f>
        <v>0</v>
      </c>
      <c r="U165" s="38"/>
      <c r="V165" s="38"/>
      <c r="W165" s="38"/>
      <c r="X165" s="38"/>
      <c r="Y165" s="38"/>
      <c r="Z165" s="38"/>
      <c r="AA165" s="38"/>
      <c r="AB165" s="38"/>
      <c r="AC165" s="38"/>
      <c r="AD165" s="38"/>
      <c r="AE165" s="38"/>
      <c r="AR165" s="224" t="s">
        <v>157</v>
      </c>
      <c r="AT165" s="224" t="s">
        <v>152</v>
      </c>
      <c r="AU165" s="224" t="s">
        <v>89</v>
      </c>
      <c r="AY165" s="16" t="s">
        <v>149</v>
      </c>
      <c r="BE165" s="225">
        <f>IF(N165="základní",J165,0)</f>
        <v>0</v>
      </c>
      <c r="BF165" s="225">
        <f>IF(N165="snížená",J165,0)</f>
        <v>0</v>
      </c>
      <c r="BG165" s="225">
        <f>IF(N165="zákl. přenesená",J165,0)</f>
        <v>0</v>
      </c>
      <c r="BH165" s="225">
        <f>IF(N165="sníž. přenesená",J165,0)</f>
        <v>0</v>
      </c>
      <c r="BI165" s="225">
        <f>IF(N165="nulová",J165,0)</f>
        <v>0</v>
      </c>
      <c r="BJ165" s="16" t="s">
        <v>157</v>
      </c>
      <c r="BK165" s="225">
        <f>ROUND(I165*H165,2)</f>
        <v>0</v>
      </c>
      <c r="BL165" s="16" t="s">
        <v>157</v>
      </c>
      <c r="BM165" s="224" t="s">
        <v>536</v>
      </c>
    </row>
    <row r="166" spans="1:47" s="2" customFormat="1" ht="12">
      <c r="A166" s="38"/>
      <c r="B166" s="39"/>
      <c r="C166" s="40"/>
      <c r="D166" s="226" t="s">
        <v>159</v>
      </c>
      <c r="E166" s="40"/>
      <c r="F166" s="227" t="s">
        <v>537</v>
      </c>
      <c r="G166" s="40"/>
      <c r="H166" s="40"/>
      <c r="I166" s="228"/>
      <c r="J166" s="40"/>
      <c r="K166" s="40"/>
      <c r="L166" s="44"/>
      <c r="M166" s="229"/>
      <c r="N166" s="230"/>
      <c r="O166" s="85"/>
      <c r="P166" s="85"/>
      <c r="Q166" s="85"/>
      <c r="R166" s="85"/>
      <c r="S166" s="85"/>
      <c r="T166" s="86"/>
      <c r="U166" s="38"/>
      <c r="V166" s="38"/>
      <c r="W166" s="38"/>
      <c r="X166" s="38"/>
      <c r="Y166" s="38"/>
      <c r="Z166" s="38"/>
      <c r="AA166" s="38"/>
      <c r="AB166" s="38"/>
      <c r="AC166" s="38"/>
      <c r="AD166" s="38"/>
      <c r="AE166" s="38"/>
      <c r="AT166" s="16" t="s">
        <v>159</v>
      </c>
      <c r="AU166" s="16" t="s">
        <v>89</v>
      </c>
    </row>
    <row r="167" spans="1:47" s="2" customFormat="1" ht="12">
      <c r="A167" s="38"/>
      <c r="B167" s="39"/>
      <c r="C167" s="40"/>
      <c r="D167" s="226" t="s">
        <v>161</v>
      </c>
      <c r="E167" s="40"/>
      <c r="F167" s="231" t="s">
        <v>538</v>
      </c>
      <c r="G167" s="40"/>
      <c r="H167" s="40"/>
      <c r="I167" s="228"/>
      <c r="J167" s="40"/>
      <c r="K167" s="40"/>
      <c r="L167" s="44"/>
      <c r="M167" s="229"/>
      <c r="N167" s="230"/>
      <c r="O167" s="85"/>
      <c r="P167" s="85"/>
      <c r="Q167" s="85"/>
      <c r="R167" s="85"/>
      <c r="S167" s="85"/>
      <c r="T167" s="86"/>
      <c r="U167" s="38"/>
      <c r="V167" s="38"/>
      <c r="W167" s="38"/>
      <c r="X167" s="38"/>
      <c r="Y167" s="38"/>
      <c r="Z167" s="38"/>
      <c r="AA167" s="38"/>
      <c r="AB167" s="38"/>
      <c r="AC167" s="38"/>
      <c r="AD167" s="38"/>
      <c r="AE167" s="38"/>
      <c r="AT167" s="16" t="s">
        <v>161</v>
      </c>
      <c r="AU167" s="16" t="s">
        <v>89</v>
      </c>
    </row>
    <row r="168" spans="1:65" s="2" customFormat="1" ht="24.15" customHeight="1">
      <c r="A168" s="38"/>
      <c r="B168" s="39"/>
      <c r="C168" s="213" t="s">
        <v>319</v>
      </c>
      <c r="D168" s="213" t="s">
        <v>152</v>
      </c>
      <c r="E168" s="214" t="s">
        <v>539</v>
      </c>
      <c r="F168" s="215" t="s">
        <v>540</v>
      </c>
      <c r="G168" s="216" t="s">
        <v>407</v>
      </c>
      <c r="H168" s="217">
        <v>2</v>
      </c>
      <c r="I168" s="218"/>
      <c r="J168" s="219">
        <f>ROUND(I168*H168,2)</f>
        <v>0</v>
      </c>
      <c r="K168" s="215" t="s">
        <v>156</v>
      </c>
      <c r="L168" s="44"/>
      <c r="M168" s="220" t="s">
        <v>39</v>
      </c>
      <c r="N168" s="221" t="s">
        <v>53</v>
      </c>
      <c r="O168" s="85"/>
      <c r="P168" s="222">
        <f>O168*H168</f>
        <v>0</v>
      </c>
      <c r="Q168" s="222">
        <v>0</v>
      </c>
      <c r="R168" s="222">
        <f>Q168*H168</f>
        <v>0</v>
      </c>
      <c r="S168" s="222">
        <v>0</v>
      </c>
      <c r="T168" s="223">
        <f>S168*H168</f>
        <v>0</v>
      </c>
      <c r="U168" s="38"/>
      <c r="V168" s="38"/>
      <c r="W168" s="38"/>
      <c r="X168" s="38"/>
      <c r="Y168" s="38"/>
      <c r="Z168" s="38"/>
      <c r="AA168" s="38"/>
      <c r="AB168" s="38"/>
      <c r="AC168" s="38"/>
      <c r="AD168" s="38"/>
      <c r="AE168" s="38"/>
      <c r="AR168" s="224" t="s">
        <v>157</v>
      </c>
      <c r="AT168" s="224" t="s">
        <v>152</v>
      </c>
      <c r="AU168" s="224" t="s">
        <v>89</v>
      </c>
      <c r="AY168" s="16" t="s">
        <v>149</v>
      </c>
      <c r="BE168" s="225">
        <f>IF(N168="základní",J168,0)</f>
        <v>0</v>
      </c>
      <c r="BF168" s="225">
        <f>IF(N168="snížená",J168,0)</f>
        <v>0</v>
      </c>
      <c r="BG168" s="225">
        <f>IF(N168="zákl. přenesená",J168,0)</f>
        <v>0</v>
      </c>
      <c r="BH168" s="225">
        <f>IF(N168="sníž. přenesená",J168,0)</f>
        <v>0</v>
      </c>
      <c r="BI168" s="225">
        <f>IF(N168="nulová",J168,0)</f>
        <v>0</v>
      </c>
      <c r="BJ168" s="16" t="s">
        <v>157</v>
      </c>
      <c r="BK168" s="225">
        <f>ROUND(I168*H168,2)</f>
        <v>0</v>
      </c>
      <c r="BL168" s="16" t="s">
        <v>157</v>
      </c>
      <c r="BM168" s="224" t="s">
        <v>541</v>
      </c>
    </row>
    <row r="169" spans="1:47" s="2" customFormat="1" ht="12">
      <c r="A169" s="38"/>
      <c r="B169" s="39"/>
      <c r="C169" s="40"/>
      <c r="D169" s="226" t="s">
        <v>159</v>
      </c>
      <c r="E169" s="40"/>
      <c r="F169" s="227" t="s">
        <v>542</v>
      </c>
      <c r="G169" s="40"/>
      <c r="H169" s="40"/>
      <c r="I169" s="228"/>
      <c r="J169" s="40"/>
      <c r="K169" s="40"/>
      <c r="L169" s="44"/>
      <c r="M169" s="229"/>
      <c r="N169" s="230"/>
      <c r="O169" s="85"/>
      <c r="P169" s="85"/>
      <c r="Q169" s="85"/>
      <c r="R169" s="85"/>
      <c r="S169" s="85"/>
      <c r="T169" s="86"/>
      <c r="U169" s="38"/>
      <c r="V169" s="38"/>
      <c r="W169" s="38"/>
      <c r="X169" s="38"/>
      <c r="Y169" s="38"/>
      <c r="Z169" s="38"/>
      <c r="AA169" s="38"/>
      <c r="AB169" s="38"/>
      <c r="AC169" s="38"/>
      <c r="AD169" s="38"/>
      <c r="AE169" s="38"/>
      <c r="AT169" s="16" t="s">
        <v>159</v>
      </c>
      <c r="AU169" s="16" t="s">
        <v>89</v>
      </c>
    </row>
    <row r="170" spans="1:47" s="2" customFormat="1" ht="12">
      <c r="A170" s="38"/>
      <c r="B170" s="39"/>
      <c r="C170" s="40"/>
      <c r="D170" s="226" t="s">
        <v>161</v>
      </c>
      <c r="E170" s="40"/>
      <c r="F170" s="231" t="s">
        <v>538</v>
      </c>
      <c r="G170" s="40"/>
      <c r="H170" s="40"/>
      <c r="I170" s="228"/>
      <c r="J170" s="40"/>
      <c r="K170" s="40"/>
      <c r="L170" s="44"/>
      <c r="M170" s="229"/>
      <c r="N170" s="230"/>
      <c r="O170" s="85"/>
      <c r="P170" s="85"/>
      <c r="Q170" s="85"/>
      <c r="R170" s="85"/>
      <c r="S170" s="85"/>
      <c r="T170" s="86"/>
      <c r="U170" s="38"/>
      <c r="V170" s="38"/>
      <c r="W170" s="38"/>
      <c r="X170" s="38"/>
      <c r="Y170" s="38"/>
      <c r="Z170" s="38"/>
      <c r="AA170" s="38"/>
      <c r="AB170" s="38"/>
      <c r="AC170" s="38"/>
      <c r="AD170" s="38"/>
      <c r="AE170" s="38"/>
      <c r="AT170" s="16" t="s">
        <v>161</v>
      </c>
      <c r="AU170" s="16" t="s">
        <v>89</v>
      </c>
    </row>
    <row r="171" spans="1:65" s="2" customFormat="1" ht="24.15" customHeight="1">
      <c r="A171" s="38"/>
      <c r="B171" s="39"/>
      <c r="C171" s="213" t="s">
        <v>324</v>
      </c>
      <c r="D171" s="213" t="s">
        <v>152</v>
      </c>
      <c r="E171" s="214" t="s">
        <v>543</v>
      </c>
      <c r="F171" s="215" t="s">
        <v>544</v>
      </c>
      <c r="G171" s="216" t="s">
        <v>407</v>
      </c>
      <c r="H171" s="217">
        <v>4</v>
      </c>
      <c r="I171" s="218"/>
      <c r="J171" s="219">
        <f>ROUND(I171*H171,2)</f>
        <v>0</v>
      </c>
      <c r="K171" s="215" t="s">
        <v>156</v>
      </c>
      <c r="L171" s="44"/>
      <c r="M171" s="220" t="s">
        <v>39</v>
      </c>
      <c r="N171" s="221" t="s">
        <v>53</v>
      </c>
      <c r="O171" s="85"/>
      <c r="P171" s="222">
        <f>O171*H171</f>
        <v>0</v>
      </c>
      <c r="Q171" s="222">
        <v>0</v>
      </c>
      <c r="R171" s="222">
        <f>Q171*H171</f>
        <v>0</v>
      </c>
      <c r="S171" s="222">
        <v>0</v>
      </c>
      <c r="T171" s="223">
        <f>S171*H171</f>
        <v>0</v>
      </c>
      <c r="U171" s="38"/>
      <c r="V171" s="38"/>
      <c r="W171" s="38"/>
      <c r="X171" s="38"/>
      <c r="Y171" s="38"/>
      <c r="Z171" s="38"/>
      <c r="AA171" s="38"/>
      <c r="AB171" s="38"/>
      <c r="AC171" s="38"/>
      <c r="AD171" s="38"/>
      <c r="AE171" s="38"/>
      <c r="AR171" s="224" t="s">
        <v>157</v>
      </c>
      <c r="AT171" s="224" t="s">
        <v>152</v>
      </c>
      <c r="AU171" s="224" t="s">
        <v>89</v>
      </c>
      <c r="AY171" s="16" t="s">
        <v>149</v>
      </c>
      <c r="BE171" s="225">
        <f>IF(N171="základní",J171,0)</f>
        <v>0</v>
      </c>
      <c r="BF171" s="225">
        <f>IF(N171="snížená",J171,0)</f>
        <v>0</v>
      </c>
      <c r="BG171" s="225">
        <f>IF(N171="zákl. přenesená",J171,0)</f>
        <v>0</v>
      </c>
      <c r="BH171" s="225">
        <f>IF(N171="sníž. přenesená",J171,0)</f>
        <v>0</v>
      </c>
      <c r="BI171" s="225">
        <f>IF(N171="nulová",J171,0)</f>
        <v>0</v>
      </c>
      <c r="BJ171" s="16" t="s">
        <v>157</v>
      </c>
      <c r="BK171" s="225">
        <f>ROUND(I171*H171,2)</f>
        <v>0</v>
      </c>
      <c r="BL171" s="16" t="s">
        <v>157</v>
      </c>
      <c r="BM171" s="224" t="s">
        <v>545</v>
      </c>
    </row>
    <row r="172" spans="1:47" s="2" customFormat="1" ht="12">
      <c r="A172" s="38"/>
      <c r="B172" s="39"/>
      <c r="C172" s="40"/>
      <c r="D172" s="226" t="s">
        <v>159</v>
      </c>
      <c r="E172" s="40"/>
      <c r="F172" s="227" t="s">
        <v>546</v>
      </c>
      <c r="G172" s="40"/>
      <c r="H172" s="40"/>
      <c r="I172" s="228"/>
      <c r="J172" s="40"/>
      <c r="K172" s="40"/>
      <c r="L172" s="44"/>
      <c r="M172" s="229"/>
      <c r="N172" s="230"/>
      <c r="O172" s="85"/>
      <c r="P172" s="85"/>
      <c r="Q172" s="85"/>
      <c r="R172" s="85"/>
      <c r="S172" s="85"/>
      <c r="T172" s="86"/>
      <c r="U172" s="38"/>
      <c r="V172" s="38"/>
      <c r="W172" s="38"/>
      <c r="X172" s="38"/>
      <c r="Y172" s="38"/>
      <c r="Z172" s="38"/>
      <c r="AA172" s="38"/>
      <c r="AB172" s="38"/>
      <c r="AC172" s="38"/>
      <c r="AD172" s="38"/>
      <c r="AE172" s="38"/>
      <c r="AT172" s="16" t="s">
        <v>159</v>
      </c>
      <c r="AU172" s="16" t="s">
        <v>89</v>
      </c>
    </row>
    <row r="173" spans="1:47" s="2" customFormat="1" ht="12">
      <c r="A173" s="38"/>
      <c r="B173" s="39"/>
      <c r="C173" s="40"/>
      <c r="D173" s="226" t="s">
        <v>161</v>
      </c>
      <c r="E173" s="40"/>
      <c r="F173" s="231" t="s">
        <v>538</v>
      </c>
      <c r="G173" s="40"/>
      <c r="H173" s="40"/>
      <c r="I173" s="228"/>
      <c r="J173" s="40"/>
      <c r="K173" s="40"/>
      <c r="L173" s="44"/>
      <c r="M173" s="229"/>
      <c r="N173" s="230"/>
      <c r="O173" s="85"/>
      <c r="P173" s="85"/>
      <c r="Q173" s="85"/>
      <c r="R173" s="85"/>
      <c r="S173" s="85"/>
      <c r="T173" s="86"/>
      <c r="U173" s="38"/>
      <c r="V173" s="38"/>
      <c r="W173" s="38"/>
      <c r="X173" s="38"/>
      <c r="Y173" s="38"/>
      <c r="Z173" s="38"/>
      <c r="AA173" s="38"/>
      <c r="AB173" s="38"/>
      <c r="AC173" s="38"/>
      <c r="AD173" s="38"/>
      <c r="AE173" s="38"/>
      <c r="AT173" s="16" t="s">
        <v>161</v>
      </c>
      <c r="AU173" s="16" t="s">
        <v>89</v>
      </c>
    </row>
    <row r="174" spans="1:65" s="2" customFormat="1" ht="24.15" customHeight="1">
      <c r="A174" s="38"/>
      <c r="B174" s="39"/>
      <c r="C174" s="213" t="s">
        <v>329</v>
      </c>
      <c r="D174" s="213" t="s">
        <v>152</v>
      </c>
      <c r="E174" s="214" t="s">
        <v>547</v>
      </c>
      <c r="F174" s="215" t="s">
        <v>548</v>
      </c>
      <c r="G174" s="216" t="s">
        <v>407</v>
      </c>
      <c r="H174" s="217">
        <v>2</v>
      </c>
      <c r="I174" s="218"/>
      <c r="J174" s="219">
        <f>ROUND(I174*H174,2)</f>
        <v>0</v>
      </c>
      <c r="K174" s="215" t="s">
        <v>156</v>
      </c>
      <c r="L174" s="44"/>
      <c r="M174" s="220" t="s">
        <v>39</v>
      </c>
      <c r="N174" s="221" t="s">
        <v>53</v>
      </c>
      <c r="O174" s="85"/>
      <c r="P174" s="222">
        <f>O174*H174</f>
        <v>0</v>
      </c>
      <c r="Q174" s="222">
        <v>0</v>
      </c>
      <c r="R174" s="222">
        <f>Q174*H174</f>
        <v>0</v>
      </c>
      <c r="S174" s="222">
        <v>0</v>
      </c>
      <c r="T174" s="223">
        <f>S174*H174</f>
        <v>0</v>
      </c>
      <c r="U174" s="38"/>
      <c r="V174" s="38"/>
      <c r="W174" s="38"/>
      <c r="X174" s="38"/>
      <c r="Y174" s="38"/>
      <c r="Z174" s="38"/>
      <c r="AA174" s="38"/>
      <c r="AB174" s="38"/>
      <c r="AC174" s="38"/>
      <c r="AD174" s="38"/>
      <c r="AE174" s="38"/>
      <c r="AR174" s="224" t="s">
        <v>157</v>
      </c>
      <c r="AT174" s="224" t="s">
        <v>152</v>
      </c>
      <c r="AU174" s="224" t="s">
        <v>89</v>
      </c>
      <c r="AY174" s="16" t="s">
        <v>149</v>
      </c>
      <c r="BE174" s="225">
        <f>IF(N174="základní",J174,0)</f>
        <v>0</v>
      </c>
      <c r="BF174" s="225">
        <f>IF(N174="snížená",J174,0)</f>
        <v>0</v>
      </c>
      <c r="BG174" s="225">
        <f>IF(N174="zákl. přenesená",J174,0)</f>
        <v>0</v>
      </c>
      <c r="BH174" s="225">
        <f>IF(N174="sníž. přenesená",J174,0)</f>
        <v>0</v>
      </c>
      <c r="BI174" s="225">
        <f>IF(N174="nulová",J174,0)</f>
        <v>0</v>
      </c>
      <c r="BJ174" s="16" t="s">
        <v>157</v>
      </c>
      <c r="BK174" s="225">
        <f>ROUND(I174*H174,2)</f>
        <v>0</v>
      </c>
      <c r="BL174" s="16" t="s">
        <v>157</v>
      </c>
      <c r="BM174" s="224" t="s">
        <v>549</v>
      </c>
    </row>
    <row r="175" spans="1:47" s="2" customFormat="1" ht="12">
      <c r="A175" s="38"/>
      <c r="B175" s="39"/>
      <c r="C175" s="40"/>
      <c r="D175" s="226" t="s">
        <v>159</v>
      </c>
      <c r="E175" s="40"/>
      <c r="F175" s="227" t="s">
        <v>550</v>
      </c>
      <c r="G175" s="40"/>
      <c r="H175" s="40"/>
      <c r="I175" s="228"/>
      <c r="J175" s="40"/>
      <c r="K175" s="40"/>
      <c r="L175" s="44"/>
      <c r="M175" s="229"/>
      <c r="N175" s="230"/>
      <c r="O175" s="85"/>
      <c r="P175" s="85"/>
      <c r="Q175" s="85"/>
      <c r="R175" s="85"/>
      <c r="S175" s="85"/>
      <c r="T175" s="86"/>
      <c r="U175" s="38"/>
      <c r="V175" s="38"/>
      <c r="W175" s="38"/>
      <c r="X175" s="38"/>
      <c r="Y175" s="38"/>
      <c r="Z175" s="38"/>
      <c r="AA175" s="38"/>
      <c r="AB175" s="38"/>
      <c r="AC175" s="38"/>
      <c r="AD175" s="38"/>
      <c r="AE175" s="38"/>
      <c r="AT175" s="16" t="s">
        <v>159</v>
      </c>
      <c r="AU175" s="16" t="s">
        <v>89</v>
      </c>
    </row>
    <row r="176" spans="1:47" s="2" customFormat="1" ht="12">
      <c r="A176" s="38"/>
      <c r="B176" s="39"/>
      <c r="C176" s="40"/>
      <c r="D176" s="226" t="s">
        <v>161</v>
      </c>
      <c r="E176" s="40"/>
      <c r="F176" s="231" t="s">
        <v>538</v>
      </c>
      <c r="G176" s="40"/>
      <c r="H176" s="40"/>
      <c r="I176" s="228"/>
      <c r="J176" s="40"/>
      <c r="K176" s="40"/>
      <c r="L176" s="44"/>
      <c r="M176" s="229"/>
      <c r="N176" s="230"/>
      <c r="O176" s="85"/>
      <c r="P176" s="85"/>
      <c r="Q176" s="85"/>
      <c r="R176" s="85"/>
      <c r="S176" s="85"/>
      <c r="T176" s="86"/>
      <c r="U176" s="38"/>
      <c r="V176" s="38"/>
      <c r="W176" s="38"/>
      <c r="X176" s="38"/>
      <c r="Y176" s="38"/>
      <c r="Z176" s="38"/>
      <c r="AA176" s="38"/>
      <c r="AB176" s="38"/>
      <c r="AC176" s="38"/>
      <c r="AD176" s="38"/>
      <c r="AE176" s="38"/>
      <c r="AT176" s="16" t="s">
        <v>161</v>
      </c>
      <c r="AU176" s="16" t="s">
        <v>89</v>
      </c>
    </row>
    <row r="177" spans="1:65" s="2" customFormat="1" ht="24.15" customHeight="1">
      <c r="A177" s="38"/>
      <c r="B177" s="39"/>
      <c r="C177" s="213" t="s">
        <v>334</v>
      </c>
      <c r="D177" s="213" t="s">
        <v>152</v>
      </c>
      <c r="E177" s="214" t="s">
        <v>551</v>
      </c>
      <c r="F177" s="215" t="s">
        <v>552</v>
      </c>
      <c r="G177" s="216" t="s">
        <v>407</v>
      </c>
      <c r="H177" s="217">
        <v>100</v>
      </c>
      <c r="I177" s="218"/>
      <c r="J177" s="219">
        <f>ROUND(I177*H177,2)</f>
        <v>0</v>
      </c>
      <c r="K177" s="215" t="s">
        <v>156</v>
      </c>
      <c r="L177" s="44"/>
      <c r="M177" s="220" t="s">
        <v>39</v>
      </c>
      <c r="N177" s="221" t="s">
        <v>53</v>
      </c>
      <c r="O177" s="85"/>
      <c r="P177" s="222">
        <f>O177*H177</f>
        <v>0</v>
      </c>
      <c r="Q177" s="222">
        <v>0</v>
      </c>
      <c r="R177" s="222">
        <f>Q177*H177</f>
        <v>0</v>
      </c>
      <c r="S177" s="222">
        <v>0</v>
      </c>
      <c r="T177" s="223">
        <f>S177*H177</f>
        <v>0</v>
      </c>
      <c r="U177" s="38"/>
      <c r="V177" s="38"/>
      <c r="W177" s="38"/>
      <c r="X177" s="38"/>
      <c r="Y177" s="38"/>
      <c r="Z177" s="38"/>
      <c r="AA177" s="38"/>
      <c r="AB177" s="38"/>
      <c r="AC177" s="38"/>
      <c r="AD177" s="38"/>
      <c r="AE177" s="38"/>
      <c r="AR177" s="224" t="s">
        <v>157</v>
      </c>
      <c r="AT177" s="224" t="s">
        <v>152</v>
      </c>
      <c r="AU177" s="224" t="s">
        <v>89</v>
      </c>
      <c r="AY177" s="16" t="s">
        <v>149</v>
      </c>
      <c r="BE177" s="225">
        <f>IF(N177="základní",J177,0)</f>
        <v>0</v>
      </c>
      <c r="BF177" s="225">
        <f>IF(N177="snížená",J177,0)</f>
        <v>0</v>
      </c>
      <c r="BG177" s="225">
        <f>IF(N177="zákl. přenesená",J177,0)</f>
        <v>0</v>
      </c>
      <c r="BH177" s="225">
        <f>IF(N177="sníž. přenesená",J177,0)</f>
        <v>0</v>
      </c>
      <c r="BI177" s="225">
        <f>IF(N177="nulová",J177,0)</f>
        <v>0</v>
      </c>
      <c r="BJ177" s="16" t="s">
        <v>157</v>
      </c>
      <c r="BK177" s="225">
        <f>ROUND(I177*H177,2)</f>
        <v>0</v>
      </c>
      <c r="BL177" s="16" t="s">
        <v>157</v>
      </c>
      <c r="BM177" s="224" t="s">
        <v>553</v>
      </c>
    </row>
    <row r="178" spans="1:47" s="2" customFormat="1" ht="12">
      <c r="A178" s="38"/>
      <c r="B178" s="39"/>
      <c r="C178" s="40"/>
      <c r="D178" s="226" t="s">
        <v>159</v>
      </c>
      <c r="E178" s="40"/>
      <c r="F178" s="227" t="s">
        <v>554</v>
      </c>
      <c r="G178" s="40"/>
      <c r="H178" s="40"/>
      <c r="I178" s="228"/>
      <c r="J178" s="40"/>
      <c r="K178" s="40"/>
      <c r="L178" s="44"/>
      <c r="M178" s="229"/>
      <c r="N178" s="230"/>
      <c r="O178" s="85"/>
      <c r="P178" s="85"/>
      <c r="Q178" s="85"/>
      <c r="R178" s="85"/>
      <c r="S178" s="85"/>
      <c r="T178" s="86"/>
      <c r="U178" s="38"/>
      <c r="V178" s="38"/>
      <c r="W178" s="38"/>
      <c r="X178" s="38"/>
      <c r="Y178" s="38"/>
      <c r="Z178" s="38"/>
      <c r="AA178" s="38"/>
      <c r="AB178" s="38"/>
      <c r="AC178" s="38"/>
      <c r="AD178" s="38"/>
      <c r="AE178" s="38"/>
      <c r="AT178" s="16" t="s">
        <v>159</v>
      </c>
      <c r="AU178" s="16" t="s">
        <v>89</v>
      </c>
    </row>
    <row r="179" spans="1:47" s="2" customFormat="1" ht="12">
      <c r="A179" s="38"/>
      <c r="B179" s="39"/>
      <c r="C179" s="40"/>
      <c r="D179" s="226" t="s">
        <v>161</v>
      </c>
      <c r="E179" s="40"/>
      <c r="F179" s="231" t="s">
        <v>555</v>
      </c>
      <c r="G179" s="40"/>
      <c r="H179" s="40"/>
      <c r="I179" s="228"/>
      <c r="J179" s="40"/>
      <c r="K179" s="40"/>
      <c r="L179" s="44"/>
      <c r="M179" s="229"/>
      <c r="N179" s="230"/>
      <c r="O179" s="85"/>
      <c r="P179" s="85"/>
      <c r="Q179" s="85"/>
      <c r="R179" s="85"/>
      <c r="S179" s="85"/>
      <c r="T179" s="86"/>
      <c r="U179" s="38"/>
      <c r="V179" s="38"/>
      <c r="W179" s="38"/>
      <c r="X179" s="38"/>
      <c r="Y179" s="38"/>
      <c r="Z179" s="38"/>
      <c r="AA179" s="38"/>
      <c r="AB179" s="38"/>
      <c r="AC179" s="38"/>
      <c r="AD179" s="38"/>
      <c r="AE179" s="38"/>
      <c r="AT179" s="16" t="s">
        <v>161</v>
      </c>
      <c r="AU179" s="16" t="s">
        <v>89</v>
      </c>
    </row>
    <row r="180" spans="1:65" s="2" customFormat="1" ht="33" customHeight="1">
      <c r="A180" s="38"/>
      <c r="B180" s="39"/>
      <c r="C180" s="213" t="s">
        <v>339</v>
      </c>
      <c r="D180" s="213" t="s">
        <v>152</v>
      </c>
      <c r="E180" s="214" t="s">
        <v>556</v>
      </c>
      <c r="F180" s="215" t="s">
        <v>557</v>
      </c>
      <c r="G180" s="216" t="s">
        <v>407</v>
      </c>
      <c r="H180" s="217">
        <v>10</v>
      </c>
      <c r="I180" s="218"/>
      <c r="J180" s="219">
        <f>ROUND(I180*H180,2)</f>
        <v>0</v>
      </c>
      <c r="K180" s="215" t="s">
        <v>156</v>
      </c>
      <c r="L180" s="44"/>
      <c r="M180" s="220" t="s">
        <v>39</v>
      </c>
      <c r="N180" s="221" t="s">
        <v>53</v>
      </c>
      <c r="O180" s="85"/>
      <c r="P180" s="222">
        <f>O180*H180</f>
        <v>0</v>
      </c>
      <c r="Q180" s="222">
        <v>0</v>
      </c>
      <c r="R180" s="222">
        <f>Q180*H180</f>
        <v>0</v>
      </c>
      <c r="S180" s="222">
        <v>0</v>
      </c>
      <c r="T180" s="223">
        <f>S180*H180</f>
        <v>0</v>
      </c>
      <c r="U180" s="38"/>
      <c r="V180" s="38"/>
      <c r="W180" s="38"/>
      <c r="X180" s="38"/>
      <c r="Y180" s="38"/>
      <c r="Z180" s="38"/>
      <c r="AA180" s="38"/>
      <c r="AB180" s="38"/>
      <c r="AC180" s="38"/>
      <c r="AD180" s="38"/>
      <c r="AE180" s="38"/>
      <c r="AR180" s="224" t="s">
        <v>157</v>
      </c>
      <c r="AT180" s="224" t="s">
        <v>152</v>
      </c>
      <c r="AU180" s="224" t="s">
        <v>89</v>
      </c>
      <c r="AY180" s="16" t="s">
        <v>149</v>
      </c>
      <c r="BE180" s="225">
        <f>IF(N180="základní",J180,0)</f>
        <v>0</v>
      </c>
      <c r="BF180" s="225">
        <f>IF(N180="snížená",J180,0)</f>
        <v>0</v>
      </c>
      <c r="BG180" s="225">
        <f>IF(N180="zákl. přenesená",J180,0)</f>
        <v>0</v>
      </c>
      <c r="BH180" s="225">
        <f>IF(N180="sníž. přenesená",J180,0)</f>
        <v>0</v>
      </c>
      <c r="BI180" s="225">
        <f>IF(N180="nulová",J180,0)</f>
        <v>0</v>
      </c>
      <c r="BJ180" s="16" t="s">
        <v>157</v>
      </c>
      <c r="BK180" s="225">
        <f>ROUND(I180*H180,2)</f>
        <v>0</v>
      </c>
      <c r="BL180" s="16" t="s">
        <v>157</v>
      </c>
      <c r="BM180" s="224" t="s">
        <v>558</v>
      </c>
    </row>
    <row r="181" spans="1:47" s="2" customFormat="1" ht="12">
      <c r="A181" s="38"/>
      <c r="B181" s="39"/>
      <c r="C181" s="40"/>
      <c r="D181" s="226" t="s">
        <v>159</v>
      </c>
      <c r="E181" s="40"/>
      <c r="F181" s="227" t="s">
        <v>559</v>
      </c>
      <c r="G181" s="40"/>
      <c r="H181" s="40"/>
      <c r="I181" s="228"/>
      <c r="J181" s="40"/>
      <c r="K181" s="40"/>
      <c r="L181" s="44"/>
      <c r="M181" s="229"/>
      <c r="N181" s="230"/>
      <c r="O181" s="85"/>
      <c r="P181" s="85"/>
      <c r="Q181" s="85"/>
      <c r="R181" s="85"/>
      <c r="S181" s="85"/>
      <c r="T181" s="86"/>
      <c r="U181" s="38"/>
      <c r="V181" s="38"/>
      <c r="W181" s="38"/>
      <c r="X181" s="38"/>
      <c r="Y181" s="38"/>
      <c r="Z181" s="38"/>
      <c r="AA181" s="38"/>
      <c r="AB181" s="38"/>
      <c r="AC181" s="38"/>
      <c r="AD181" s="38"/>
      <c r="AE181" s="38"/>
      <c r="AT181" s="16" t="s">
        <v>159</v>
      </c>
      <c r="AU181" s="16" t="s">
        <v>89</v>
      </c>
    </row>
    <row r="182" spans="1:47" s="2" customFormat="1" ht="12">
      <c r="A182" s="38"/>
      <c r="B182" s="39"/>
      <c r="C182" s="40"/>
      <c r="D182" s="226" t="s">
        <v>161</v>
      </c>
      <c r="E182" s="40"/>
      <c r="F182" s="231" t="s">
        <v>560</v>
      </c>
      <c r="G182" s="40"/>
      <c r="H182" s="40"/>
      <c r="I182" s="228"/>
      <c r="J182" s="40"/>
      <c r="K182" s="40"/>
      <c r="L182" s="44"/>
      <c r="M182" s="229"/>
      <c r="N182" s="230"/>
      <c r="O182" s="85"/>
      <c r="P182" s="85"/>
      <c r="Q182" s="85"/>
      <c r="R182" s="85"/>
      <c r="S182" s="85"/>
      <c r="T182" s="86"/>
      <c r="U182" s="38"/>
      <c r="V182" s="38"/>
      <c r="W182" s="38"/>
      <c r="X182" s="38"/>
      <c r="Y182" s="38"/>
      <c r="Z182" s="38"/>
      <c r="AA182" s="38"/>
      <c r="AB182" s="38"/>
      <c r="AC182" s="38"/>
      <c r="AD182" s="38"/>
      <c r="AE182" s="38"/>
      <c r="AT182" s="16" t="s">
        <v>161</v>
      </c>
      <c r="AU182" s="16" t="s">
        <v>89</v>
      </c>
    </row>
    <row r="183" spans="1:65" s="2" customFormat="1" ht="24.15" customHeight="1">
      <c r="A183" s="38"/>
      <c r="B183" s="39"/>
      <c r="C183" s="213" t="s">
        <v>344</v>
      </c>
      <c r="D183" s="213" t="s">
        <v>152</v>
      </c>
      <c r="E183" s="214" t="s">
        <v>561</v>
      </c>
      <c r="F183" s="215" t="s">
        <v>562</v>
      </c>
      <c r="G183" s="216" t="s">
        <v>407</v>
      </c>
      <c r="H183" s="217">
        <v>10</v>
      </c>
      <c r="I183" s="218"/>
      <c r="J183" s="219">
        <f>ROUND(I183*H183,2)</f>
        <v>0</v>
      </c>
      <c r="K183" s="215" t="s">
        <v>156</v>
      </c>
      <c r="L183" s="44"/>
      <c r="M183" s="220" t="s">
        <v>39</v>
      </c>
      <c r="N183" s="221" t="s">
        <v>53</v>
      </c>
      <c r="O183" s="85"/>
      <c r="P183" s="222">
        <f>O183*H183</f>
        <v>0</v>
      </c>
      <c r="Q183" s="222">
        <v>0</v>
      </c>
      <c r="R183" s="222">
        <f>Q183*H183</f>
        <v>0</v>
      </c>
      <c r="S183" s="222">
        <v>0</v>
      </c>
      <c r="T183" s="223">
        <f>S183*H183</f>
        <v>0</v>
      </c>
      <c r="U183" s="38"/>
      <c r="V183" s="38"/>
      <c r="W183" s="38"/>
      <c r="X183" s="38"/>
      <c r="Y183" s="38"/>
      <c r="Z183" s="38"/>
      <c r="AA183" s="38"/>
      <c r="AB183" s="38"/>
      <c r="AC183" s="38"/>
      <c r="AD183" s="38"/>
      <c r="AE183" s="38"/>
      <c r="AR183" s="224" t="s">
        <v>157</v>
      </c>
      <c r="AT183" s="224" t="s">
        <v>152</v>
      </c>
      <c r="AU183" s="224" t="s">
        <v>89</v>
      </c>
      <c r="AY183" s="16" t="s">
        <v>149</v>
      </c>
      <c r="BE183" s="225">
        <f>IF(N183="základní",J183,0)</f>
        <v>0</v>
      </c>
      <c r="BF183" s="225">
        <f>IF(N183="snížená",J183,0)</f>
        <v>0</v>
      </c>
      <c r="BG183" s="225">
        <f>IF(N183="zákl. přenesená",J183,0)</f>
        <v>0</v>
      </c>
      <c r="BH183" s="225">
        <f>IF(N183="sníž. přenesená",J183,0)</f>
        <v>0</v>
      </c>
      <c r="BI183" s="225">
        <f>IF(N183="nulová",J183,0)</f>
        <v>0</v>
      </c>
      <c r="BJ183" s="16" t="s">
        <v>157</v>
      </c>
      <c r="BK183" s="225">
        <f>ROUND(I183*H183,2)</f>
        <v>0</v>
      </c>
      <c r="BL183" s="16" t="s">
        <v>157</v>
      </c>
      <c r="BM183" s="224" t="s">
        <v>563</v>
      </c>
    </row>
    <row r="184" spans="1:47" s="2" customFormat="1" ht="12">
      <c r="A184" s="38"/>
      <c r="B184" s="39"/>
      <c r="C184" s="40"/>
      <c r="D184" s="226" t="s">
        <v>159</v>
      </c>
      <c r="E184" s="40"/>
      <c r="F184" s="227" t="s">
        <v>564</v>
      </c>
      <c r="G184" s="40"/>
      <c r="H184" s="40"/>
      <c r="I184" s="228"/>
      <c r="J184" s="40"/>
      <c r="K184" s="40"/>
      <c r="L184" s="44"/>
      <c r="M184" s="229"/>
      <c r="N184" s="230"/>
      <c r="O184" s="85"/>
      <c r="P184" s="85"/>
      <c r="Q184" s="85"/>
      <c r="R184" s="85"/>
      <c r="S184" s="85"/>
      <c r="T184" s="86"/>
      <c r="U184" s="38"/>
      <c r="V184" s="38"/>
      <c r="W184" s="38"/>
      <c r="X184" s="38"/>
      <c r="Y184" s="38"/>
      <c r="Z184" s="38"/>
      <c r="AA184" s="38"/>
      <c r="AB184" s="38"/>
      <c r="AC184" s="38"/>
      <c r="AD184" s="38"/>
      <c r="AE184" s="38"/>
      <c r="AT184" s="16" t="s">
        <v>159</v>
      </c>
      <c r="AU184" s="16" t="s">
        <v>89</v>
      </c>
    </row>
    <row r="185" spans="1:47" s="2" customFormat="1" ht="12">
      <c r="A185" s="38"/>
      <c r="B185" s="39"/>
      <c r="C185" s="40"/>
      <c r="D185" s="226" t="s">
        <v>161</v>
      </c>
      <c r="E185" s="40"/>
      <c r="F185" s="231" t="s">
        <v>560</v>
      </c>
      <c r="G185" s="40"/>
      <c r="H185" s="40"/>
      <c r="I185" s="228"/>
      <c r="J185" s="40"/>
      <c r="K185" s="40"/>
      <c r="L185" s="44"/>
      <c r="M185" s="229"/>
      <c r="N185" s="230"/>
      <c r="O185" s="85"/>
      <c r="P185" s="85"/>
      <c r="Q185" s="85"/>
      <c r="R185" s="85"/>
      <c r="S185" s="85"/>
      <c r="T185" s="86"/>
      <c r="U185" s="38"/>
      <c r="V185" s="38"/>
      <c r="W185" s="38"/>
      <c r="X185" s="38"/>
      <c r="Y185" s="38"/>
      <c r="Z185" s="38"/>
      <c r="AA185" s="38"/>
      <c r="AB185" s="38"/>
      <c r="AC185" s="38"/>
      <c r="AD185" s="38"/>
      <c r="AE185" s="38"/>
      <c r="AT185" s="16" t="s">
        <v>161</v>
      </c>
      <c r="AU185" s="16" t="s">
        <v>89</v>
      </c>
    </row>
    <row r="186" spans="1:65" s="2" customFormat="1" ht="24.15" customHeight="1">
      <c r="A186" s="38"/>
      <c r="B186" s="39"/>
      <c r="C186" s="213" t="s">
        <v>349</v>
      </c>
      <c r="D186" s="213" t="s">
        <v>152</v>
      </c>
      <c r="E186" s="214" t="s">
        <v>565</v>
      </c>
      <c r="F186" s="215" t="s">
        <v>566</v>
      </c>
      <c r="G186" s="216" t="s">
        <v>407</v>
      </c>
      <c r="H186" s="217">
        <v>100</v>
      </c>
      <c r="I186" s="218"/>
      <c r="J186" s="219">
        <f>ROUND(I186*H186,2)</f>
        <v>0</v>
      </c>
      <c r="K186" s="215" t="s">
        <v>156</v>
      </c>
      <c r="L186" s="44"/>
      <c r="M186" s="220" t="s">
        <v>39</v>
      </c>
      <c r="N186" s="221" t="s">
        <v>53</v>
      </c>
      <c r="O186" s="85"/>
      <c r="P186" s="222">
        <f>O186*H186</f>
        <v>0</v>
      </c>
      <c r="Q186" s="222">
        <v>0</v>
      </c>
      <c r="R186" s="222">
        <f>Q186*H186</f>
        <v>0</v>
      </c>
      <c r="S186" s="222">
        <v>0</v>
      </c>
      <c r="T186" s="223">
        <f>S186*H186</f>
        <v>0</v>
      </c>
      <c r="U186" s="38"/>
      <c r="V186" s="38"/>
      <c r="W186" s="38"/>
      <c r="X186" s="38"/>
      <c r="Y186" s="38"/>
      <c r="Z186" s="38"/>
      <c r="AA186" s="38"/>
      <c r="AB186" s="38"/>
      <c r="AC186" s="38"/>
      <c r="AD186" s="38"/>
      <c r="AE186" s="38"/>
      <c r="AR186" s="224" t="s">
        <v>157</v>
      </c>
      <c r="AT186" s="224" t="s">
        <v>152</v>
      </c>
      <c r="AU186" s="224" t="s">
        <v>89</v>
      </c>
      <c r="AY186" s="16" t="s">
        <v>149</v>
      </c>
      <c r="BE186" s="225">
        <f>IF(N186="základní",J186,0)</f>
        <v>0</v>
      </c>
      <c r="BF186" s="225">
        <f>IF(N186="snížená",J186,0)</f>
        <v>0</v>
      </c>
      <c r="BG186" s="225">
        <f>IF(N186="zákl. přenesená",J186,0)</f>
        <v>0</v>
      </c>
      <c r="BH186" s="225">
        <f>IF(N186="sníž. přenesená",J186,0)</f>
        <v>0</v>
      </c>
      <c r="BI186" s="225">
        <f>IF(N186="nulová",J186,0)</f>
        <v>0</v>
      </c>
      <c r="BJ186" s="16" t="s">
        <v>157</v>
      </c>
      <c r="BK186" s="225">
        <f>ROUND(I186*H186,2)</f>
        <v>0</v>
      </c>
      <c r="BL186" s="16" t="s">
        <v>157</v>
      </c>
      <c r="BM186" s="224" t="s">
        <v>567</v>
      </c>
    </row>
    <row r="187" spans="1:47" s="2" customFormat="1" ht="12">
      <c r="A187" s="38"/>
      <c r="B187" s="39"/>
      <c r="C187" s="40"/>
      <c r="D187" s="226" t="s">
        <v>159</v>
      </c>
      <c r="E187" s="40"/>
      <c r="F187" s="227" t="s">
        <v>568</v>
      </c>
      <c r="G187" s="40"/>
      <c r="H187" s="40"/>
      <c r="I187" s="228"/>
      <c r="J187" s="40"/>
      <c r="K187" s="40"/>
      <c r="L187" s="44"/>
      <c r="M187" s="229"/>
      <c r="N187" s="230"/>
      <c r="O187" s="85"/>
      <c r="P187" s="85"/>
      <c r="Q187" s="85"/>
      <c r="R187" s="85"/>
      <c r="S187" s="85"/>
      <c r="T187" s="86"/>
      <c r="U187" s="38"/>
      <c r="V187" s="38"/>
      <c r="W187" s="38"/>
      <c r="X187" s="38"/>
      <c r="Y187" s="38"/>
      <c r="Z187" s="38"/>
      <c r="AA187" s="38"/>
      <c r="AB187" s="38"/>
      <c r="AC187" s="38"/>
      <c r="AD187" s="38"/>
      <c r="AE187" s="38"/>
      <c r="AT187" s="16" t="s">
        <v>159</v>
      </c>
      <c r="AU187" s="16" t="s">
        <v>89</v>
      </c>
    </row>
    <row r="188" spans="1:47" s="2" customFormat="1" ht="12">
      <c r="A188" s="38"/>
      <c r="B188" s="39"/>
      <c r="C188" s="40"/>
      <c r="D188" s="226" t="s">
        <v>161</v>
      </c>
      <c r="E188" s="40"/>
      <c r="F188" s="231" t="s">
        <v>560</v>
      </c>
      <c r="G188" s="40"/>
      <c r="H188" s="40"/>
      <c r="I188" s="228"/>
      <c r="J188" s="40"/>
      <c r="K188" s="40"/>
      <c r="L188" s="44"/>
      <c r="M188" s="229"/>
      <c r="N188" s="230"/>
      <c r="O188" s="85"/>
      <c r="P188" s="85"/>
      <c r="Q188" s="85"/>
      <c r="R188" s="85"/>
      <c r="S188" s="85"/>
      <c r="T188" s="86"/>
      <c r="U188" s="38"/>
      <c r="V188" s="38"/>
      <c r="W188" s="38"/>
      <c r="X188" s="38"/>
      <c r="Y188" s="38"/>
      <c r="Z188" s="38"/>
      <c r="AA188" s="38"/>
      <c r="AB188" s="38"/>
      <c r="AC188" s="38"/>
      <c r="AD188" s="38"/>
      <c r="AE188" s="38"/>
      <c r="AT188" s="16" t="s">
        <v>161</v>
      </c>
      <c r="AU188" s="16" t="s">
        <v>89</v>
      </c>
    </row>
    <row r="189" spans="1:65" s="2" customFormat="1" ht="24.15" customHeight="1">
      <c r="A189" s="38"/>
      <c r="B189" s="39"/>
      <c r="C189" s="213" t="s">
        <v>356</v>
      </c>
      <c r="D189" s="213" t="s">
        <v>152</v>
      </c>
      <c r="E189" s="214" t="s">
        <v>569</v>
      </c>
      <c r="F189" s="215" t="s">
        <v>570</v>
      </c>
      <c r="G189" s="216" t="s">
        <v>407</v>
      </c>
      <c r="H189" s="217">
        <v>4</v>
      </c>
      <c r="I189" s="218"/>
      <c r="J189" s="219">
        <f>ROUND(I189*H189,2)</f>
        <v>0</v>
      </c>
      <c r="K189" s="215" t="s">
        <v>156</v>
      </c>
      <c r="L189" s="44"/>
      <c r="M189" s="220" t="s">
        <v>39</v>
      </c>
      <c r="N189" s="221" t="s">
        <v>53</v>
      </c>
      <c r="O189" s="85"/>
      <c r="P189" s="222">
        <f>O189*H189</f>
        <v>0</v>
      </c>
      <c r="Q189" s="222">
        <v>0</v>
      </c>
      <c r="R189" s="222">
        <f>Q189*H189</f>
        <v>0</v>
      </c>
      <c r="S189" s="222">
        <v>0</v>
      </c>
      <c r="T189" s="223">
        <f>S189*H189</f>
        <v>0</v>
      </c>
      <c r="U189" s="38"/>
      <c r="V189" s="38"/>
      <c r="W189" s="38"/>
      <c r="X189" s="38"/>
      <c r="Y189" s="38"/>
      <c r="Z189" s="38"/>
      <c r="AA189" s="38"/>
      <c r="AB189" s="38"/>
      <c r="AC189" s="38"/>
      <c r="AD189" s="38"/>
      <c r="AE189" s="38"/>
      <c r="AR189" s="224" t="s">
        <v>157</v>
      </c>
      <c r="AT189" s="224" t="s">
        <v>152</v>
      </c>
      <c r="AU189" s="224" t="s">
        <v>89</v>
      </c>
      <c r="AY189" s="16" t="s">
        <v>149</v>
      </c>
      <c r="BE189" s="225">
        <f>IF(N189="základní",J189,0)</f>
        <v>0</v>
      </c>
      <c r="BF189" s="225">
        <f>IF(N189="snížená",J189,0)</f>
        <v>0</v>
      </c>
      <c r="BG189" s="225">
        <f>IF(N189="zákl. přenesená",J189,0)</f>
        <v>0</v>
      </c>
      <c r="BH189" s="225">
        <f>IF(N189="sníž. přenesená",J189,0)</f>
        <v>0</v>
      </c>
      <c r="BI189" s="225">
        <f>IF(N189="nulová",J189,0)</f>
        <v>0</v>
      </c>
      <c r="BJ189" s="16" t="s">
        <v>157</v>
      </c>
      <c r="BK189" s="225">
        <f>ROUND(I189*H189,2)</f>
        <v>0</v>
      </c>
      <c r="BL189" s="16" t="s">
        <v>157</v>
      </c>
      <c r="BM189" s="224" t="s">
        <v>571</v>
      </c>
    </row>
    <row r="190" spans="1:47" s="2" customFormat="1" ht="12">
      <c r="A190" s="38"/>
      <c r="B190" s="39"/>
      <c r="C190" s="40"/>
      <c r="D190" s="226" t="s">
        <v>159</v>
      </c>
      <c r="E190" s="40"/>
      <c r="F190" s="227" t="s">
        <v>572</v>
      </c>
      <c r="G190" s="40"/>
      <c r="H190" s="40"/>
      <c r="I190" s="228"/>
      <c r="J190" s="40"/>
      <c r="K190" s="40"/>
      <c r="L190" s="44"/>
      <c r="M190" s="229"/>
      <c r="N190" s="230"/>
      <c r="O190" s="85"/>
      <c r="P190" s="85"/>
      <c r="Q190" s="85"/>
      <c r="R190" s="85"/>
      <c r="S190" s="85"/>
      <c r="T190" s="86"/>
      <c r="U190" s="38"/>
      <c r="V190" s="38"/>
      <c r="W190" s="38"/>
      <c r="X190" s="38"/>
      <c r="Y190" s="38"/>
      <c r="Z190" s="38"/>
      <c r="AA190" s="38"/>
      <c r="AB190" s="38"/>
      <c r="AC190" s="38"/>
      <c r="AD190" s="38"/>
      <c r="AE190" s="38"/>
      <c r="AT190" s="16" t="s">
        <v>159</v>
      </c>
      <c r="AU190" s="16" t="s">
        <v>89</v>
      </c>
    </row>
    <row r="191" spans="1:47" s="2" customFormat="1" ht="12">
      <c r="A191" s="38"/>
      <c r="B191" s="39"/>
      <c r="C191" s="40"/>
      <c r="D191" s="226" t="s">
        <v>161</v>
      </c>
      <c r="E191" s="40"/>
      <c r="F191" s="231" t="s">
        <v>560</v>
      </c>
      <c r="G191" s="40"/>
      <c r="H191" s="40"/>
      <c r="I191" s="228"/>
      <c r="J191" s="40"/>
      <c r="K191" s="40"/>
      <c r="L191" s="44"/>
      <c r="M191" s="229"/>
      <c r="N191" s="230"/>
      <c r="O191" s="85"/>
      <c r="P191" s="85"/>
      <c r="Q191" s="85"/>
      <c r="R191" s="85"/>
      <c r="S191" s="85"/>
      <c r="T191" s="86"/>
      <c r="U191" s="38"/>
      <c r="V191" s="38"/>
      <c r="W191" s="38"/>
      <c r="X191" s="38"/>
      <c r="Y191" s="38"/>
      <c r="Z191" s="38"/>
      <c r="AA191" s="38"/>
      <c r="AB191" s="38"/>
      <c r="AC191" s="38"/>
      <c r="AD191" s="38"/>
      <c r="AE191" s="38"/>
      <c r="AT191" s="16" t="s">
        <v>161</v>
      </c>
      <c r="AU191" s="16" t="s">
        <v>89</v>
      </c>
    </row>
    <row r="192" spans="1:65" s="2" customFormat="1" ht="33" customHeight="1">
      <c r="A192" s="38"/>
      <c r="B192" s="39"/>
      <c r="C192" s="213" t="s">
        <v>361</v>
      </c>
      <c r="D192" s="213" t="s">
        <v>152</v>
      </c>
      <c r="E192" s="214" t="s">
        <v>573</v>
      </c>
      <c r="F192" s="215" t="s">
        <v>574</v>
      </c>
      <c r="G192" s="216" t="s">
        <v>407</v>
      </c>
      <c r="H192" s="217">
        <v>4</v>
      </c>
      <c r="I192" s="218"/>
      <c r="J192" s="219">
        <f>ROUND(I192*H192,2)</f>
        <v>0</v>
      </c>
      <c r="K192" s="215" t="s">
        <v>156</v>
      </c>
      <c r="L192" s="44"/>
      <c r="M192" s="220" t="s">
        <v>39</v>
      </c>
      <c r="N192" s="221" t="s">
        <v>53</v>
      </c>
      <c r="O192" s="85"/>
      <c r="P192" s="222">
        <f>O192*H192</f>
        <v>0</v>
      </c>
      <c r="Q192" s="222">
        <v>0</v>
      </c>
      <c r="R192" s="222">
        <f>Q192*H192</f>
        <v>0</v>
      </c>
      <c r="S192" s="222">
        <v>0</v>
      </c>
      <c r="T192" s="223">
        <f>S192*H192</f>
        <v>0</v>
      </c>
      <c r="U192" s="38"/>
      <c r="V192" s="38"/>
      <c r="W192" s="38"/>
      <c r="X192" s="38"/>
      <c r="Y192" s="38"/>
      <c r="Z192" s="38"/>
      <c r="AA192" s="38"/>
      <c r="AB192" s="38"/>
      <c r="AC192" s="38"/>
      <c r="AD192" s="38"/>
      <c r="AE192" s="38"/>
      <c r="AR192" s="224" t="s">
        <v>157</v>
      </c>
      <c r="AT192" s="224" t="s">
        <v>152</v>
      </c>
      <c r="AU192" s="224" t="s">
        <v>89</v>
      </c>
      <c r="AY192" s="16" t="s">
        <v>149</v>
      </c>
      <c r="BE192" s="225">
        <f>IF(N192="základní",J192,0)</f>
        <v>0</v>
      </c>
      <c r="BF192" s="225">
        <f>IF(N192="snížená",J192,0)</f>
        <v>0</v>
      </c>
      <c r="BG192" s="225">
        <f>IF(N192="zákl. přenesená",J192,0)</f>
        <v>0</v>
      </c>
      <c r="BH192" s="225">
        <f>IF(N192="sníž. přenesená",J192,0)</f>
        <v>0</v>
      </c>
      <c r="BI192" s="225">
        <f>IF(N192="nulová",J192,0)</f>
        <v>0</v>
      </c>
      <c r="BJ192" s="16" t="s">
        <v>157</v>
      </c>
      <c r="BK192" s="225">
        <f>ROUND(I192*H192,2)</f>
        <v>0</v>
      </c>
      <c r="BL192" s="16" t="s">
        <v>157</v>
      </c>
      <c r="BM192" s="224" t="s">
        <v>575</v>
      </c>
    </row>
    <row r="193" spans="1:47" s="2" customFormat="1" ht="12">
      <c r="A193" s="38"/>
      <c r="B193" s="39"/>
      <c r="C193" s="40"/>
      <c r="D193" s="226" t="s">
        <v>159</v>
      </c>
      <c r="E193" s="40"/>
      <c r="F193" s="227" t="s">
        <v>576</v>
      </c>
      <c r="G193" s="40"/>
      <c r="H193" s="40"/>
      <c r="I193" s="228"/>
      <c r="J193" s="40"/>
      <c r="K193" s="40"/>
      <c r="L193" s="44"/>
      <c r="M193" s="229"/>
      <c r="N193" s="230"/>
      <c r="O193" s="85"/>
      <c r="P193" s="85"/>
      <c r="Q193" s="85"/>
      <c r="R193" s="85"/>
      <c r="S193" s="85"/>
      <c r="T193" s="86"/>
      <c r="U193" s="38"/>
      <c r="V193" s="38"/>
      <c r="W193" s="38"/>
      <c r="X193" s="38"/>
      <c r="Y193" s="38"/>
      <c r="Z193" s="38"/>
      <c r="AA193" s="38"/>
      <c r="AB193" s="38"/>
      <c r="AC193" s="38"/>
      <c r="AD193" s="38"/>
      <c r="AE193" s="38"/>
      <c r="AT193" s="16" t="s">
        <v>159</v>
      </c>
      <c r="AU193" s="16" t="s">
        <v>89</v>
      </c>
    </row>
    <row r="194" spans="1:47" s="2" customFormat="1" ht="12">
      <c r="A194" s="38"/>
      <c r="B194" s="39"/>
      <c r="C194" s="40"/>
      <c r="D194" s="226" t="s">
        <v>161</v>
      </c>
      <c r="E194" s="40"/>
      <c r="F194" s="231" t="s">
        <v>560</v>
      </c>
      <c r="G194" s="40"/>
      <c r="H194" s="40"/>
      <c r="I194" s="228"/>
      <c r="J194" s="40"/>
      <c r="K194" s="40"/>
      <c r="L194" s="44"/>
      <c r="M194" s="229"/>
      <c r="N194" s="230"/>
      <c r="O194" s="85"/>
      <c r="P194" s="85"/>
      <c r="Q194" s="85"/>
      <c r="R194" s="85"/>
      <c r="S194" s="85"/>
      <c r="T194" s="86"/>
      <c r="U194" s="38"/>
      <c r="V194" s="38"/>
      <c r="W194" s="38"/>
      <c r="X194" s="38"/>
      <c r="Y194" s="38"/>
      <c r="Z194" s="38"/>
      <c r="AA194" s="38"/>
      <c r="AB194" s="38"/>
      <c r="AC194" s="38"/>
      <c r="AD194" s="38"/>
      <c r="AE194" s="38"/>
      <c r="AT194" s="16" t="s">
        <v>161</v>
      </c>
      <c r="AU194" s="16" t="s">
        <v>89</v>
      </c>
    </row>
    <row r="195" spans="1:65" s="2" customFormat="1" ht="33" customHeight="1">
      <c r="A195" s="38"/>
      <c r="B195" s="39"/>
      <c r="C195" s="213" t="s">
        <v>367</v>
      </c>
      <c r="D195" s="213" t="s">
        <v>152</v>
      </c>
      <c r="E195" s="214" t="s">
        <v>577</v>
      </c>
      <c r="F195" s="215" t="s">
        <v>578</v>
      </c>
      <c r="G195" s="216" t="s">
        <v>407</v>
      </c>
      <c r="H195" s="217">
        <v>4</v>
      </c>
      <c r="I195" s="218"/>
      <c r="J195" s="219">
        <f>ROUND(I195*H195,2)</f>
        <v>0</v>
      </c>
      <c r="K195" s="215" t="s">
        <v>156</v>
      </c>
      <c r="L195" s="44"/>
      <c r="M195" s="220" t="s">
        <v>39</v>
      </c>
      <c r="N195" s="221" t="s">
        <v>53</v>
      </c>
      <c r="O195" s="85"/>
      <c r="P195" s="222">
        <f>O195*H195</f>
        <v>0</v>
      </c>
      <c r="Q195" s="222">
        <v>0</v>
      </c>
      <c r="R195" s="222">
        <f>Q195*H195</f>
        <v>0</v>
      </c>
      <c r="S195" s="222">
        <v>0</v>
      </c>
      <c r="T195" s="223">
        <f>S195*H195</f>
        <v>0</v>
      </c>
      <c r="U195" s="38"/>
      <c r="V195" s="38"/>
      <c r="W195" s="38"/>
      <c r="X195" s="38"/>
      <c r="Y195" s="38"/>
      <c r="Z195" s="38"/>
      <c r="AA195" s="38"/>
      <c r="AB195" s="38"/>
      <c r="AC195" s="38"/>
      <c r="AD195" s="38"/>
      <c r="AE195" s="38"/>
      <c r="AR195" s="224" t="s">
        <v>157</v>
      </c>
      <c r="AT195" s="224" t="s">
        <v>152</v>
      </c>
      <c r="AU195" s="224" t="s">
        <v>89</v>
      </c>
      <c r="AY195" s="16" t="s">
        <v>149</v>
      </c>
      <c r="BE195" s="225">
        <f>IF(N195="základní",J195,0)</f>
        <v>0</v>
      </c>
      <c r="BF195" s="225">
        <f>IF(N195="snížená",J195,0)</f>
        <v>0</v>
      </c>
      <c r="BG195" s="225">
        <f>IF(N195="zákl. přenesená",J195,0)</f>
        <v>0</v>
      </c>
      <c r="BH195" s="225">
        <f>IF(N195="sníž. přenesená",J195,0)</f>
        <v>0</v>
      </c>
      <c r="BI195" s="225">
        <f>IF(N195="nulová",J195,0)</f>
        <v>0</v>
      </c>
      <c r="BJ195" s="16" t="s">
        <v>157</v>
      </c>
      <c r="BK195" s="225">
        <f>ROUND(I195*H195,2)</f>
        <v>0</v>
      </c>
      <c r="BL195" s="16" t="s">
        <v>157</v>
      </c>
      <c r="BM195" s="224" t="s">
        <v>579</v>
      </c>
    </row>
    <row r="196" spans="1:47" s="2" customFormat="1" ht="12">
      <c r="A196" s="38"/>
      <c r="B196" s="39"/>
      <c r="C196" s="40"/>
      <c r="D196" s="226" t="s">
        <v>159</v>
      </c>
      <c r="E196" s="40"/>
      <c r="F196" s="227" t="s">
        <v>580</v>
      </c>
      <c r="G196" s="40"/>
      <c r="H196" s="40"/>
      <c r="I196" s="228"/>
      <c r="J196" s="40"/>
      <c r="K196" s="40"/>
      <c r="L196" s="44"/>
      <c r="M196" s="229"/>
      <c r="N196" s="230"/>
      <c r="O196" s="85"/>
      <c r="P196" s="85"/>
      <c r="Q196" s="85"/>
      <c r="R196" s="85"/>
      <c r="S196" s="85"/>
      <c r="T196" s="86"/>
      <c r="U196" s="38"/>
      <c r="V196" s="38"/>
      <c r="W196" s="38"/>
      <c r="X196" s="38"/>
      <c r="Y196" s="38"/>
      <c r="Z196" s="38"/>
      <c r="AA196" s="38"/>
      <c r="AB196" s="38"/>
      <c r="AC196" s="38"/>
      <c r="AD196" s="38"/>
      <c r="AE196" s="38"/>
      <c r="AT196" s="16" t="s">
        <v>159</v>
      </c>
      <c r="AU196" s="16" t="s">
        <v>89</v>
      </c>
    </row>
    <row r="197" spans="1:47" s="2" customFormat="1" ht="12">
      <c r="A197" s="38"/>
      <c r="B197" s="39"/>
      <c r="C197" s="40"/>
      <c r="D197" s="226" t="s">
        <v>161</v>
      </c>
      <c r="E197" s="40"/>
      <c r="F197" s="231" t="s">
        <v>560</v>
      </c>
      <c r="G197" s="40"/>
      <c r="H197" s="40"/>
      <c r="I197" s="228"/>
      <c r="J197" s="40"/>
      <c r="K197" s="40"/>
      <c r="L197" s="44"/>
      <c r="M197" s="229"/>
      <c r="N197" s="230"/>
      <c r="O197" s="85"/>
      <c r="P197" s="85"/>
      <c r="Q197" s="85"/>
      <c r="R197" s="85"/>
      <c r="S197" s="85"/>
      <c r="T197" s="86"/>
      <c r="U197" s="38"/>
      <c r="V197" s="38"/>
      <c r="W197" s="38"/>
      <c r="X197" s="38"/>
      <c r="Y197" s="38"/>
      <c r="Z197" s="38"/>
      <c r="AA197" s="38"/>
      <c r="AB197" s="38"/>
      <c r="AC197" s="38"/>
      <c r="AD197" s="38"/>
      <c r="AE197" s="38"/>
      <c r="AT197" s="16" t="s">
        <v>161</v>
      </c>
      <c r="AU197" s="16" t="s">
        <v>89</v>
      </c>
    </row>
    <row r="198" spans="1:65" s="2" customFormat="1" ht="33" customHeight="1">
      <c r="A198" s="38"/>
      <c r="B198" s="39"/>
      <c r="C198" s="213" t="s">
        <v>372</v>
      </c>
      <c r="D198" s="213" t="s">
        <v>152</v>
      </c>
      <c r="E198" s="214" t="s">
        <v>581</v>
      </c>
      <c r="F198" s="215" t="s">
        <v>582</v>
      </c>
      <c r="G198" s="216" t="s">
        <v>407</v>
      </c>
      <c r="H198" s="217">
        <v>4</v>
      </c>
      <c r="I198" s="218"/>
      <c r="J198" s="219">
        <f>ROUND(I198*H198,2)</f>
        <v>0</v>
      </c>
      <c r="K198" s="215" t="s">
        <v>156</v>
      </c>
      <c r="L198" s="44"/>
      <c r="M198" s="220" t="s">
        <v>39</v>
      </c>
      <c r="N198" s="221" t="s">
        <v>53</v>
      </c>
      <c r="O198" s="85"/>
      <c r="P198" s="222">
        <f>O198*H198</f>
        <v>0</v>
      </c>
      <c r="Q198" s="222">
        <v>0</v>
      </c>
      <c r="R198" s="222">
        <f>Q198*H198</f>
        <v>0</v>
      </c>
      <c r="S198" s="222">
        <v>0</v>
      </c>
      <c r="T198" s="223">
        <f>S198*H198</f>
        <v>0</v>
      </c>
      <c r="U198" s="38"/>
      <c r="V198" s="38"/>
      <c r="W198" s="38"/>
      <c r="X198" s="38"/>
      <c r="Y198" s="38"/>
      <c r="Z198" s="38"/>
      <c r="AA198" s="38"/>
      <c r="AB198" s="38"/>
      <c r="AC198" s="38"/>
      <c r="AD198" s="38"/>
      <c r="AE198" s="38"/>
      <c r="AR198" s="224" t="s">
        <v>157</v>
      </c>
      <c r="AT198" s="224" t="s">
        <v>152</v>
      </c>
      <c r="AU198" s="224" t="s">
        <v>89</v>
      </c>
      <c r="AY198" s="16" t="s">
        <v>149</v>
      </c>
      <c r="BE198" s="225">
        <f>IF(N198="základní",J198,0)</f>
        <v>0</v>
      </c>
      <c r="BF198" s="225">
        <f>IF(N198="snížená",J198,0)</f>
        <v>0</v>
      </c>
      <c r="BG198" s="225">
        <f>IF(N198="zákl. přenesená",J198,0)</f>
        <v>0</v>
      </c>
      <c r="BH198" s="225">
        <f>IF(N198="sníž. přenesená",J198,0)</f>
        <v>0</v>
      </c>
      <c r="BI198" s="225">
        <f>IF(N198="nulová",J198,0)</f>
        <v>0</v>
      </c>
      <c r="BJ198" s="16" t="s">
        <v>157</v>
      </c>
      <c r="BK198" s="225">
        <f>ROUND(I198*H198,2)</f>
        <v>0</v>
      </c>
      <c r="BL198" s="16" t="s">
        <v>157</v>
      </c>
      <c r="BM198" s="224" t="s">
        <v>583</v>
      </c>
    </row>
    <row r="199" spans="1:47" s="2" customFormat="1" ht="12">
      <c r="A199" s="38"/>
      <c r="B199" s="39"/>
      <c r="C199" s="40"/>
      <c r="D199" s="226" t="s">
        <v>159</v>
      </c>
      <c r="E199" s="40"/>
      <c r="F199" s="227" t="s">
        <v>584</v>
      </c>
      <c r="G199" s="40"/>
      <c r="H199" s="40"/>
      <c r="I199" s="228"/>
      <c r="J199" s="40"/>
      <c r="K199" s="40"/>
      <c r="L199" s="44"/>
      <c r="M199" s="229"/>
      <c r="N199" s="230"/>
      <c r="O199" s="85"/>
      <c r="P199" s="85"/>
      <c r="Q199" s="85"/>
      <c r="R199" s="85"/>
      <c r="S199" s="85"/>
      <c r="T199" s="86"/>
      <c r="U199" s="38"/>
      <c r="V199" s="38"/>
      <c r="W199" s="38"/>
      <c r="X199" s="38"/>
      <c r="Y199" s="38"/>
      <c r="Z199" s="38"/>
      <c r="AA199" s="38"/>
      <c r="AB199" s="38"/>
      <c r="AC199" s="38"/>
      <c r="AD199" s="38"/>
      <c r="AE199" s="38"/>
      <c r="AT199" s="16" t="s">
        <v>159</v>
      </c>
      <c r="AU199" s="16" t="s">
        <v>89</v>
      </c>
    </row>
    <row r="200" spans="1:47" s="2" customFormat="1" ht="12">
      <c r="A200" s="38"/>
      <c r="B200" s="39"/>
      <c r="C200" s="40"/>
      <c r="D200" s="226" t="s">
        <v>161</v>
      </c>
      <c r="E200" s="40"/>
      <c r="F200" s="231" t="s">
        <v>560</v>
      </c>
      <c r="G200" s="40"/>
      <c r="H200" s="40"/>
      <c r="I200" s="228"/>
      <c r="J200" s="40"/>
      <c r="K200" s="40"/>
      <c r="L200" s="44"/>
      <c r="M200" s="229"/>
      <c r="N200" s="230"/>
      <c r="O200" s="85"/>
      <c r="P200" s="85"/>
      <c r="Q200" s="85"/>
      <c r="R200" s="85"/>
      <c r="S200" s="85"/>
      <c r="T200" s="86"/>
      <c r="U200" s="38"/>
      <c r="V200" s="38"/>
      <c r="W200" s="38"/>
      <c r="X200" s="38"/>
      <c r="Y200" s="38"/>
      <c r="Z200" s="38"/>
      <c r="AA200" s="38"/>
      <c r="AB200" s="38"/>
      <c r="AC200" s="38"/>
      <c r="AD200" s="38"/>
      <c r="AE200" s="38"/>
      <c r="AT200" s="16" t="s">
        <v>161</v>
      </c>
      <c r="AU200" s="16" t="s">
        <v>89</v>
      </c>
    </row>
    <row r="201" spans="1:65" s="2" customFormat="1" ht="33" customHeight="1">
      <c r="A201" s="38"/>
      <c r="B201" s="39"/>
      <c r="C201" s="213" t="s">
        <v>378</v>
      </c>
      <c r="D201" s="213" t="s">
        <v>152</v>
      </c>
      <c r="E201" s="214" t="s">
        <v>585</v>
      </c>
      <c r="F201" s="215" t="s">
        <v>586</v>
      </c>
      <c r="G201" s="216" t="s">
        <v>407</v>
      </c>
      <c r="H201" s="217">
        <v>2</v>
      </c>
      <c r="I201" s="218"/>
      <c r="J201" s="219">
        <f>ROUND(I201*H201,2)</f>
        <v>0</v>
      </c>
      <c r="K201" s="215" t="s">
        <v>156</v>
      </c>
      <c r="L201" s="44"/>
      <c r="M201" s="220" t="s">
        <v>39</v>
      </c>
      <c r="N201" s="221" t="s">
        <v>53</v>
      </c>
      <c r="O201" s="85"/>
      <c r="P201" s="222">
        <f>O201*H201</f>
        <v>0</v>
      </c>
      <c r="Q201" s="222">
        <v>0</v>
      </c>
      <c r="R201" s="222">
        <f>Q201*H201</f>
        <v>0</v>
      </c>
      <c r="S201" s="222">
        <v>0</v>
      </c>
      <c r="T201" s="223">
        <f>S201*H201</f>
        <v>0</v>
      </c>
      <c r="U201" s="38"/>
      <c r="V201" s="38"/>
      <c r="W201" s="38"/>
      <c r="X201" s="38"/>
      <c r="Y201" s="38"/>
      <c r="Z201" s="38"/>
      <c r="AA201" s="38"/>
      <c r="AB201" s="38"/>
      <c r="AC201" s="38"/>
      <c r="AD201" s="38"/>
      <c r="AE201" s="38"/>
      <c r="AR201" s="224" t="s">
        <v>157</v>
      </c>
      <c r="AT201" s="224" t="s">
        <v>152</v>
      </c>
      <c r="AU201" s="224" t="s">
        <v>89</v>
      </c>
      <c r="AY201" s="16" t="s">
        <v>149</v>
      </c>
      <c r="BE201" s="225">
        <f>IF(N201="základní",J201,0)</f>
        <v>0</v>
      </c>
      <c r="BF201" s="225">
        <f>IF(N201="snížená",J201,0)</f>
        <v>0</v>
      </c>
      <c r="BG201" s="225">
        <f>IF(N201="zákl. přenesená",J201,0)</f>
        <v>0</v>
      </c>
      <c r="BH201" s="225">
        <f>IF(N201="sníž. přenesená",J201,0)</f>
        <v>0</v>
      </c>
      <c r="BI201" s="225">
        <f>IF(N201="nulová",J201,0)</f>
        <v>0</v>
      </c>
      <c r="BJ201" s="16" t="s">
        <v>157</v>
      </c>
      <c r="BK201" s="225">
        <f>ROUND(I201*H201,2)</f>
        <v>0</v>
      </c>
      <c r="BL201" s="16" t="s">
        <v>157</v>
      </c>
      <c r="BM201" s="224" t="s">
        <v>587</v>
      </c>
    </row>
    <row r="202" spans="1:47" s="2" customFormat="1" ht="12">
      <c r="A202" s="38"/>
      <c r="B202" s="39"/>
      <c r="C202" s="40"/>
      <c r="D202" s="226" t="s">
        <v>159</v>
      </c>
      <c r="E202" s="40"/>
      <c r="F202" s="227" t="s">
        <v>588</v>
      </c>
      <c r="G202" s="40"/>
      <c r="H202" s="40"/>
      <c r="I202" s="228"/>
      <c r="J202" s="40"/>
      <c r="K202" s="40"/>
      <c r="L202" s="44"/>
      <c r="M202" s="229"/>
      <c r="N202" s="230"/>
      <c r="O202" s="85"/>
      <c r="P202" s="85"/>
      <c r="Q202" s="85"/>
      <c r="R202" s="85"/>
      <c r="S202" s="85"/>
      <c r="T202" s="86"/>
      <c r="U202" s="38"/>
      <c r="V202" s="38"/>
      <c r="W202" s="38"/>
      <c r="X202" s="38"/>
      <c r="Y202" s="38"/>
      <c r="Z202" s="38"/>
      <c r="AA202" s="38"/>
      <c r="AB202" s="38"/>
      <c r="AC202" s="38"/>
      <c r="AD202" s="38"/>
      <c r="AE202" s="38"/>
      <c r="AT202" s="16" t="s">
        <v>159</v>
      </c>
      <c r="AU202" s="16" t="s">
        <v>89</v>
      </c>
    </row>
    <row r="203" spans="1:47" s="2" customFormat="1" ht="12">
      <c r="A203" s="38"/>
      <c r="B203" s="39"/>
      <c r="C203" s="40"/>
      <c r="D203" s="226" t="s">
        <v>161</v>
      </c>
      <c r="E203" s="40"/>
      <c r="F203" s="231" t="s">
        <v>560</v>
      </c>
      <c r="G203" s="40"/>
      <c r="H203" s="40"/>
      <c r="I203" s="228"/>
      <c r="J203" s="40"/>
      <c r="K203" s="40"/>
      <c r="L203" s="44"/>
      <c r="M203" s="229"/>
      <c r="N203" s="230"/>
      <c r="O203" s="85"/>
      <c r="P203" s="85"/>
      <c r="Q203" s="85"/>
      <c r="R203" s="85"/>
      <c r="S203" s="85"/>
      <c r="T203" s="86"/>
      <c r="U203" s="38"/>
      <c r="V203" s="38"/>
      <c r="W203" s="38"/>
      <c r="X203" s="38"/>
      <c r="Y203" s="38"/>
      <c r="Z203" s="38"/>
      <c r="AA203" s="38"/>
      <c r="AB203" s="38"/>
      <c r="AC203" s="38"/>
      <c r="AD203" s="38"/>
      <c r="AE203" s="38"/>
      <c r="AT203" s="16" t="s">
        <v>161</v>
      </c>
      <c r="AU203" s="16" t="s">
        <v>89</v>
      </c>
    </row>
    <row r="204" spans="1:65" s="2" customFormat="1" ht="44.25" customHeight="1">
      <c r="A204" s="38"/>
      <c r="B204" s="39"/>
      <c r="C204" s="213" t="s">
        <v>383</v>
      </c>
      <c r="D204" s="213" t="s">
        <v>152</v>
      </c>
      <c r="E204" s="214" t="s">
        <v>589</v>
      </c>
      <c r="F204" s="215" t="s">
        <v>590</v>
      </c>
      <c r="G204" s="216" t="s">
        <v>200</v>
      </c>
      <c r="H204" s="217">
        <v>1000</v>
      </c>
      <c r="I204" s="218"/>
      <c r="J204" s="219">
        <f>ROUND(I204*H204,2)</f>
        <v>0</v>
      </c>
      <c r="K204" s="215" t="s">
        <v>156</v>
      </c>
      <c r="L204" s="44"/>
      <c r="M204" s="220" t="s">
        <v>39</v>
      </c>
      <c r="N204" s="221" t="s">
        <v>53</v>
      </c>
      <c r="O204" s="85"/>
      <c r="P204" s="222">
        <f>O204*H204</f>
        <v>0</v>
      </c>
      <c r="Q204" s="222">
        <v>0</v>
      </c>
      <c r="R204" s="222">
        <f>Q204*H204</f>
        <v>0</v>
      </c>
      <c r="S204" s="222">
        <v>0</v>
      </c>
      <c r="T204" s="223">
        <f>S204*H204</f>
        <v>0</v>
      </c>
      <c r="U204" s="38"/>
      <c r="V204" s="38"/>
      <c r="W204" s="38"/>
      <c r="X204" s="38"/>
      <c r="Y204" s="38"/>
      <c r="Z204" s="38"/>
      <c r="AA204" s="38"/>
      <c r="AB204" s="38"/>
      <c r="AC204" s="38"/>
      <c r="AD204" s="38"/>
      <c r="AE204" s="38"/>
      <c r="AR204" s="224" t="s">
        <v>157</v>
      </c>
      <c r="AT204" s="224" t="s">
        <v>152</v>
      </c>
      <c r="AU204" s="224" t="s">
        <v>89</v>
      </c>
      <c r="AY204" s="16" t="s">
        <v>149</v>
      </c>
      <c r="BE204" s="225">
        <f>IF(N204="základní",J204,0)</f>
        <v>0</v>
      </c>
      <c r="BF204" s="225">
        <f>IF(N204="snížená",J204,0)</f>
        <v>0</v>
      </c>
      <c r="BG204" s="225">
        <f>IF(N204="zákl. přenesená",J204,0)</f>
        <v>0</v>
      </c>
      <c r="BH204" s="225">
        <f>IF(N204="sníž. přenesená",J204,0)</f>
        <v>0</v>
      </c>
      <c r="BI204" s="225">
        <f>IF(N204="nulová",J204,0)</f>
        <v>0</v>
      </c>
      <c r="BJ204" s="16" t="s">
        <v>157</v>
      </c>
      <c r="BK204" s="225">
        <f>ROUND(I204*H204,2)</f>
        <v>0</v>
      </c>
      <c r="BL204" s="16" t="s">
        <v>157</v>
      </c>
      <c r="BM204" s="224" t="s">
        <v>591</v>
      </c>
    </row>
    <row r="205" spans="1:47" s="2" customFormat="1" ht="12">
      <c r="A205" s="38"/>
      <c r="B205" s="39"/>
      <c r="C205" s="40"/>
      <c r="D205" s="226" t="s">
        <v>159</v>
      </c>
      <c r="E205" s="40"/>
      <c r="F205" s="227" t="s">
        <v>592</v>
      </c>
      <c r="G205" s="40"/>
      <c r="H205" s="40"/>
      <c r="I205" s="228"/>
      <c r="J205" s="40"/>
      <c r="K205" s="40"/>
      <c r="L205" s="44"/>
      <c r="M205" s="229"/>
      <c r="N205" s="230"/>
      <c r="O205" s="85"/>
      <c r="P205" s="85"/>
      <c r="Q205" s="85"/>
      <c r="R205" s="85"/>
      <c r="S205" s="85"/>
      <c r="T205" s="86"/>
      <c r="U205" s="38"/>
      <c r="V205" s="38"/>
      <c r="W205" s="38"/>
      <c r="X205" s="38"/>
      <c r="Y205" s="38"/>
      <c r="Z205" s="38"/>
      <c r="AA205" s="38"/>
      <c r="AB205" s="38"/>
      <c r="AC205" s="38"/>
      <c r="AD205" s="38"/>
      <c r="AE205" s="38"/>
      <c r="AT205" s="16" t="s">
        <v>159</v>
      </c>
      <c r="AU205" s="16" t="s">
        <v>89</v>
      </c>
    </row>
    <row r="206" spans="1:47" s="2" customFormat="1" ht="12">
      <c r="A206" s="38"/>
      <c r="B206" s="39"/>
      <c r="C206" s="40"/>
      <c r="D206" s="226" t="s">
        <v>161</v>
      </c>
      <c r="E206" s="40"/>
      <c r="F206" s="231" t="s">
        <v>593</v>
      </c>
      <c r="G206" s="40"/>
      <c r="H206" s="40"/>
      <c r="I206" s="228"/>
      <c r="J206" s="40"/>
      <c r="K206" s="40"/>
      <c r="L206" s="44"/>
      <c r="M206" s="229"/>
      <c r="N206" s="230"/>
      <c r="O206" s="85"/>
      <c r="P206" s="85"/>
      <c r="Q206" s="85"/>
      <c r="R206" s="85"/>
      <c r="S206" s="85"/>
      <c r="T206" s="86"/>
      <c r="U206" s="38"/>
      <c r="V206" s="38"/>
      <c r="W206" s="38"/>
      <c r="X206" s="38"/>
      <c r="Y206" s="38"/>
      <c r="Z206" s="38"/>
      <c r="AA206" s="38"/>
      <c r="AB206" s="38"/>
      <c r="AC206" s="38"/>
      <c r="AD206" s="38"/>
      <c r="AE206" s="38"/>
      <c r="AT206" s="16" t="s">
        <v>161</v>
      </c>
      <c r="AU206" s="16" t="s">
        <v>89</v>
      </c>
    </row>
    <row r="207" spans="1:47" s="2" customFormat="1" ht="12">
      <c r="A207" s="38"/>
      <c r="B207" s="39"/>
      <c r="C207" s="40"/>
      <c r="D207" s="226" t="s">
        <v>193</v>
      </c>
      <c r="E207" s="40"/>
      <c r="F207" s="231" t="s">
        <v>355</v>
      </c>
      <c r="G207" s="40"/>
      <c r="H207" s="40"/>
      <c r="I207" s="228"/>
      <c r="J207" s="40"/>
      <c r="K207" s="40"/>
      <c r="L207" s="44"/>
      <c r="M207" s="229"/>
      <c r="N207" s="230"/>
      <c r="O207" s="85"/>
      <c r="P207" s="85"/>
      <c r="Q207" s="85"/>
      <c r="R207" s="85"/>
      <c r="S207" s="85"/>
      <c r="T207" s="86"/>
      <c r="U207" s="38"/>
      <c r="V207" s="38"/>
      <c r="W207" s="38"/>
      <c r="X207" s="38"/>
      <c r="Y207" s="38"/>
      <c r="Z207" s="38"/>
      <c r="AA207" s="38"/>
      <c r="AB207" s="38"/>
      <c r="AC207" s="38"/>
      <c r="AD207" s="38"/>
      <c r="AE207" s="38"/>
      <c r="AT207" s="16" t="s">
        <v>193</v>
      </c>
      <c r="AU207" s="16" t="s">
        <v>89</v>
      </c>
    </row>
    <row r="208" spans="1:65" s="2" customFormat="1" ht="44.25" customHeight="1">
      <c r="A208" s="38"/>
      <c r="B208" s="39"/>
      <c r="C208" s="213" t="s">
        <v>388</v>
      </c>
      <c r="D208" s="213" t="s">
        <v>152</v>
      </c>
      <c r="E208" s="214" t="s">
        <v>594</v>
      </c>
      <c r="F208" s="215" t="s">
        <v>595</v>
      </c>
      <c r="G208" s="216" t="s">
        <v>200</v>
      </c>
      <c r="H208" s="217">
        <v>1000</v>
      </c>
      <c r="I208" s="218"/>
      <c r="J208" s="219">
        <f>ROUND(I208*H208,2)</f>
        <v>0</v>
      </c>
      <c r="K208" s="215" t="s">
        <v>156</v>
      </c>
      <c r="L208" s="44"/>
      <c r="M208" s="220" t="s">
        <v>39</v>
      </c>
      <c r="N208" s="221" t="s">
        <v>53</v>
      </c>
      <c r="O208" s="85"/>
      <c r="P208" s="222">
        <f>O208*H208</f>
        <v>0</v>
      </c>
      <c r="Q208" s="222">
        <v>0</v>
      </c>
      <c r="R208" s="222">
        <f>Q208*H208</f>
        <v>0</v>
      </c>
      <c r="S208" s="222">
        <v>0</v>
      </c>
      <c r="T208" s="223">
        <f>S208*H208</f>
        <v>0</v>
      </c>
      <c r="U208" s="38"/>
      <c r="V208" s="38"/>
      <c r="W208" s="38"/>
      <c r="X208" s="38"/>
      <c r="Y208" s="38"/>
      <c r="Z208" s="38"/>
      <c r="AA208" s="38"/>
      <c r="AB208" s="38"/>
      <c r="AC208" s="38"/>
      <c r="AD208" s="38"/>
      <c r="AE208" s="38"/>
      <c r="AR208" s="224" t="s">
        <v>157</v>
      </c>
      <c r="AT208" s="224" t="s">
        <v>152</v>
      </c>
      <c r="AU208" s="224" t="s">
        <v>89</v>
      </c>
      <c r="AY208" s="16" t="s">
        <v>149</v>
      </c>
      <c r="BE208" s="225">
        <f>IF(N208="základní",J208,0)</f>
        <v>0</v>
      </c>
      <c r="BF208" s="225">
        <f>IF(N208="snížená",J208,0)</f>
        <v>0</v>
      </c>
      <c r="BG208" s="225">
        <f>IF(N208="zákl. přenesená",J208,0)</f>
        <v>0</v>
      </c>
      <c r="BH208" s="225">
        <f>IF(N208="sníž. přenesená",J208,0)</f>
        <v>0</v>
      </c>
      <c r="BI208" s="225">
        <f>IF(N208="nulová",J208,0)</f>
        <v>0</v>
      </c>
      <c r="BJ208" s="16" t="s">
        <v>157</v>
      </c>
      <c r="BK208" s="225">
        <f>ROUND(I208*H208,2)</f>
        <v>0</v>
      </c>
      <c r="BL208" s="16" t="s">
        <v>157</v>
      </c>
      <c r="BM208" s="224" t="s">
        <v>596</v>
      </c>
    </row>
    <row r="209" spans="1:47" s="2" customFormat="1" ht="12">
      <c r="A209" s="38"/>
      <c r="B209" s="39"/>
      <c r="C209" s="40"/>
      <c r="D209" s="226" t="s">
        <v>159</v>
      </c>
      <c r="E209" s="40"/>
      <c r="F209" s="227" t="s">
        <v>597</v>
      </c>
      <c r="G209" s="40"/>
      <c r="H209" s="40"/>
      <c r="I209" s="228"/>
      <c r="J209" s="40"/>
      <c r="K209" s="40"/>
      <c r="L209" s="44"/>
      <c r="M209" s="229"/>
      <c r="N209" s="230"/>
      <c r="O209" s="85"/>
      <c r="P209" s="85"/>
      <c r="Q209" s="85"/>
      <c r="R209" s="85"/>
      <c r="S209" s="85"/>
      <c r="T209" s="86"/>
      <c r="U209" s="38"/>
      <c r="V209" s="38"/>
      <c r="W209" s="38"/>
      <c r="X209" s="38"/>
      <c r="Y209" s="38"/>
      <c r="Z209" s="38"/>
      <c r="AA209" s="38"/>
      <c r="AB209" s="38"/>
      <c r="AC209" s="38"/>
      <c r="AD209" s="38"/>
      <c r="AE209" s="38"/>
      <c r="AT209" s="16" t="s">
        <v>159</v>
      </c>
      <c r="AU209" s="16" t="s">
        <v>89</v>
      </c>
    </row>
    <row r="210" spans="1:47" s="2" customFormat="1" ht="12">
      <c r="A210" s="38"/>
      <c r="B210" s="39"/>
      <c r="C210" s="40"/>
      <c r="D210" s="226" t="s">
        <v>161</v>
      </c>
      <c r="E210" s="40"/>
      <c r="F210" s="231" t="s">
        <v>593</v>
      </c>
      <c r="G210" s="40"/>
      <c r="H210" s="40"/>
      <c r="I210" s="228"/>
      <c r="J210" s="40"/>
      <c r="K210" s="40"/>
      <c r="L210" s="44"/>
      <c r="M210" s="229"/>
      <c r="N210" s="230"/>
      <c r="O210" s="85"/>
      <c r="P210" s="85"/>
      <c r="Q210" s="85"/>
      <c r="R210" s="85"/>
      <c r="S210" s="85"/>
      <c r="T210" s="86"/>
      <c r="U210" s="38"/>
      <c r="V210" s="38"/>
      <c r="W210" s="38"/>
      <c r="X210" s="38"/>
      <c r="Y210" s="38"/>
      <c r="Z210" s="38"/>
      <c r="AA210" s="38"/>
      <c r="AB210" s="38"/>
      <c r="AC210" s="38"/>
      <c r="AD210" s="38"/>
      <c r="AE210" s="38"/>
      <c r="AT210" s="16" t="s">
        <v>161</v>
      </c>
      <c r="AU210" s="16" t="s">
        <v>89</v>
      </c>
    </row>
    <row r="211" spans="1:47" s="2" customFormat="1" ht="12">
      <c r="A211" s="38"/>
      <c r="B211" s="39"/>
      <c r="C211" s="40"/>
      <c r="D211" s="226" t="s">
        <v>193</v>
      </c>
      <c r="E211" s="40"/>
      <c r="F211" s="231" t="s">
        <v>355</v>
      </c>
      <c r="G211" s="40"/>
      <c r="H211" s="40"/>
      <c r="I211" s="228"/>
      <c r="J211" s="40"/>
      <c r="K211" s="40"/>
      <c r="L211" s="44"/>
      <c r="M211" s="229"/>
      <c r="N211" s="230"/>
      <c r="O211" s="85"/>
      <c r="P211" s="85"/>
      <c r="Q211" s="85"/>
      <c r="R211" s="85"/>
      <c r="S211" s="85"/>
      <c r="T211" s="86"/>
      <c r="U211" s="38"/>
      <c r="V211" s="38"/>
      <c r="W211" s="38"/>
      <c r="X211" s="38"/>
      <c r="Y211" s="38"/>
      <c r="Z211" s="38"/>
      <c r="AA211" s="38"/>
      <c r="AB211" s="38"/>
      <c r="AC211" s="38"/>
      <c r="AD211" s="38"/>
      <c r="AE211" s="38"/>
      <c r="AT211" s="16" t="s">
        <v>193</v>
      </c>
      <c r="AU211" s="16" t="s">
        <v>89</v>
      </c>
    </row>
    <row r="212" spans="1:65" s="2" customFormat="1" ht="44.25" customHeight="1">
      <c r="A212" s="38"/>
      <c r="B212" s="39"/>
      <c r="C212" s="213" t="s">
        <v>393</v>
      </c>
      <c r="D212" s="213" t="s">
        <v>152</v>
      </c>
      <c r="E212" s="214" t="s">
        <v>598</v>
      </c>
      <c r="F212" s="215" t="s">
        <v>599</v>
      </c>
      <c r="G212" s="216" t="s">
        <v>200</v>
      </c>
      <c r="H212" s="217">
        <v>1000</v>
      </c>
      <c r="I212" s="218"/>
      <c r="J212" s="219">
        <f>ROUND(I212*H212,2)</f>
        <v>0</v>
      </c>
      <c r="K212" s="215" t="s">
        <v>156</v>
      </c>
      <c r="L212" s="44"/>
      <c r="M212" s="220" t="s">
        <v>39</v>
      </c>
      <c r="N212" s="221" t="s">
        <v>53</v>
      </c>
      <c r="O212" s="85"/>
      <c r="P212" s="222">
        <f>O212*H212</f>
        <v>0</v>
      </c>
      <c r="Q212" s="222">
        <v>0</v>
      </c>
      <c r="R212" s="222">
        <f>Q212*H212</f>
        <v>0</v>
      </c>
      <c r="S212" s="222">
        <v>0</v>
      </c>
      <c r="T212" s="223">
        <f>S212*H212</f>
        <v>0</v>
      </c>
      <c r="U212" s="38"/>
      <c r="V212" s="38"/>
      <c r="W212" s="38"/>
      <c r="X212" s="38"/>
      <c r="Y212" s="38"/>
      <c r="Z212" s="38"/>
      <c r="AA212" s="38"/>
      <c r="AB212" s="38"/>
      <c r="AC212" s="38"/>
      <c r="AD212" s="38"/>
      <c r="AE212" s="38"/>
      <c r="AR212" s="224" t="s">
        <v>157</v>
      </c>
      <c r="AT212" s="224" t="s">
        <v>152</v>
      </c>
      <c r="AU212" s="224" t="s">
        <v>89</v>
      </c>
      <c r="AY212" s="16" t="s">
        <v>149</v>
      </c>
      <c r="BE212" s="225">
        <f>IF(N212="základní",J212,0)</f>
        <v>0</v>
      </c>
      <c r="BF212" s="225">
        <f>IF(N212="snížená",J212,0)</f>
        <v>0</v>
      </c>
      <c r="BG212" s="225">
        <f>IF(N212="zákl. přenesená",J212,0)</f>
        <v>0</v>
      </c>
      <c r="BH212" s="225">
        <f>IF(N212="sníž. přenesená",J212,0)</f>
        <v>0</v>
      </c>
      <c r="BI212" s="225">
        <f>IF(N212="nulová",J212,0)</f>
        <v>0</v>
      </c>
      <c r="BJ212" s="16" t="s">
        <v>157</v>
      </c>
      <c r="BK212" s="225">
        <f>ROUND(I212*H212,2)</f>
        <v>0</v>
      </c>
      <c r="BL212" s="16" t="s">
        <v>157</v>
      </c>
      <c r="BM212" s="224" t="s">
        <v>600</v>
      </c>
    </row>
    <row r="213" spans="1:47" s="2" customFormat="1" ht="12">
      <c r="A213" s="38"/>
      <c r="B213" s="39"/>
      <c r="C213" s="40"/>
      <c r="D213" s="226" t="s">
        <v>159</v>
      </c>
      <c r="E213" s="40"/>
      <c r="F213" s="227" t="s">
        <v>601</v>
      </c>
      <c r="G213" s="40"/>
      <c r="H213" s="40"/>
      <c r="I213" s="228"/>
      <c r="J213" s="40"/>
      <c r="K213" s="40"/>
      <c r="L213" s="44"/>
      <c r="M213" s="229"/>
      <c r="N213" s="230"/>
      <c r="O213" s="85"/>
      <c r="P213" s="85"/>
      <c r="Q213" s="85"/>
      <c r="R213" s="85"/>
      <c r="S213" s="85"/>
      <c r="T213" s="86"/>
      <c r="U213" s="38"/>
      <c r="V213" s="38"/>
      <c r="W213" s="38"/>
      <c r="X213" s="38"/>
      <c r="Y213" s="38"/>
      <c r="Z213" s="38"/>
      <c r="AA213" s="38"/>
      <c r="AB213" s="38"/>
      <c r="AC213" s="38"/>
      <c r="AD213" s="38"/>
      <c r="AE213" s="38"/>
      <c r="AT213" s="16" t="s">
        <v>159</v>
      </c>
      <c r="AU213" s="16" t="s">
        <v>89</v>
      </c>
    </row>
    <row r="214" spans="1:47" s="2" customFormat="1" ht="12">
      <c r="A214" s="38"/>
      <c r="B214" s="39"/>
      <c r="C214" s="40"/>
      <c r="D214" s="226" t="s">
        <v>161</v>
      </c>
      <c r="E214" s="40"/>
      <c r="F214" s="231" t="s">
        <v>593</v>
      </c>
      <c r="G214" s="40"/>
      <c r="H214" s="40"/>
      <c r="I214" s="228"/>
      <c r="J214" s="40"/>
      <c r="K214" s="40"/>
      <c r="L214" s="44"/>
      <c r="M214" s="229"/>
      <c r="N214" s="230"/>
      <c r="O214" s="85"/>
      <c r="P214" s="85"/>
      <c r="Q214" s="85"/>
      <c r="R214" s="85"/>
      <c r="S214" s="85"/>
      <c r="T214" s="86"/>
      <c r="U214" s="38"/>
      <c r="V214" s="38"/>
      <c r="W214" s="38"/>
      <c r="X214" s="38"/>
      <c r="Y214" s="38"/>
      <c r="Z214" s="38"/>
      <c r="AA214" s="38"/>
      <c r="AB214" s="38"/>
      <c r="AC214" s="38"/>
      <c r="AD214" s="38"/>
      <c r="AE214" s="38"/>
      <c r="AT214" s="16" t="s">
        <v>161</v>
      </c>
      <c r="AU214" s="16" t="s">
        <v>89</v>
      </c>
    </row>
    <row r="215" spans="1:47" s="2" customFormat="1" ht="12">
      <c r="A215" s="38"/>
      <c r="B215" s="39"/>
      <c r="C215" s="40"/>
      <c r="D215" s="226" t="s">
        <v>193</v>
      </c>
      <c r="E215" s="40"/>
      <c r="F215" s="231" t="s">
        <v>355</v>
      </c>
      <c r="G215" s="40"/>
      <c r="H215" s="40"/>
      <c r="I215" s="228"/>
      <c r="J215" s="40"/>
      <c r="K215" s="40"/>
      <c r="L215" s="44"/>
      <c r="M215" s="229"/>
      <c r="N215" s="230"/>
      <c r="O215" s="85"/>
      <c r="P215" s="85"/>
      <c r="Q215" s="85"/>
      <c r="R215" s="85"/>
      <c r="S215" s="85"/>
      <c r="T215" s="86"/>
      <c r="U215" s="38"/>
      <c r="V215" s="38"/>
      <c r="W215" s="38"/>
      <c r="X215" s="38"/>
      <c r="Y215" s="38"/>
      <c r="Z215" s="38"/>
      <c r="AA215" s="38"/>
      <c r="AB215" s="38"/>
      <c r="AC215" s="38"/>
      <c r="AD215" s="38"/>
      <c r="AE215" s="38"/>
      <c r="AT215" s="16" t="s">
        <v>193</v>
      </c>
      <c r="AU215" s="16" t="s">
        <v>89</v>
      </c>
    </row>
    <row r="216" spans="1:65" s="2" customFormat="1" ht="44.25" customHeight="1">
      <c r="A216" s="38"/>
      <c r="B216" s="39"/>
      <c r="C216" s="213" t="s">
        <v>399</v>
      </c>
      <c r="D216" s="213" t="s">
        <v>152</v>
      </c>
      <c r="E216" s="214" t="s">
        <v>602</v>
      </c>
      <c r="F216" s="215" t="s">
        <v>603</v>
      </c>
      <c r="G216" s="216" t="s">
        <v>200</v>
      </c>
      <c r="H216" s="217">
        <v>600</v>
      </c>
      <c r="I216" s="218"/>
      <c r="J216" s="219">
        <f>ROUND(I216*H216,2)</f>
        <v>0</v>
      </c>
      <c r="K216" s="215" t="s">
        <v>156</v>
      </c>
      <c r="L216" s="44"/>
      <c r="M216" s="220" t="s">
        <v>39</v>
      </c>
      <c r="N216" s="221" t="s">
        <v>53</v>
      </c>
      <c r="O216" s="85"/>
      <c r="P216" s="222">
        <f>O216*H216</f>
        <v>0</v>
      </c>
      <c r="Q216" s="222">
        <v>0</v>
      </c>
      <c r="R216" s="222">
        <f>Q216*H216</f>
        <v>0</v>
      </c>
      <c r="S216" s="222">
        <v>0</v>
      </c>
      <c r="T216" s="223">
        <f>S216*H216</f>
        <v>0</v>
      </c>
      <c r="U216" s="38"/>
      <c r="V216" s="38"/>
      <c r="W216" s="38"/>
      <c r="X216" s="38"/>
      <c r="Y216" s="38"/>
      <c r="Z216" s="38"/>
      <c r="AA216" s="38"/>
      <c r="AB216" s="38"/>
      <c r="AC216" s="38"/>
      <c r="AD216" s="38"/>
      <c r="AE216" s="38"/>
      <c r="AR216" s="224" t="s">
        <v>157</v>
      </c>
      <c r="AT216" s="224" t="s">
        <v>152</v>
      </c>
      <c r="AU216" s="224" t="s">
        <v>89</v>
      </c>
      <c r="AY216" s="16" t="s">
        <v>149</v>
      </c>
      <c r="BE216" s="225">
        <f>IF(N216="základní",J216,0)</f>
        <v>0</v>
      </c>
      <c r="BF216" s="225">
        <f>IF(N216="snížená",J216,0)</f>
        <v>0</v>
      </c>
      <c r="BG216" s="225">
        <f>IF(N216="zákl. přenesená",J216,0)</f>
        <v>0</v>
      </c>
      <c r="BH216" s="225">
        <f>IF(N216="sníž. přenesená",J216,0)</f>
        <v>0</v>
      </c>
      <c r="BI216" s="225">
        <f>IF(N216="nulová",J216,0)</f>
        <v>0</v>
      </c>
      <c r="BJ216" s="16" t="s">
        <v>157</v>
      </c>
      <c r="BK216" s="225">
        <f>ROUND(I216*H216,2)</f>
        <v>0</v>
      </c>
      <c r="BL216" s="16" t="s">
        <v>157</v>
      </c>
      <c r="BM216" s="224" t="s">
        <v>604</v>
      </c>
    </row>
    <row r="217" spans="1:47" s="2" customFormat="1" ht="12">
      <c r="A217" s="38"/>
      <c r="B217" s="39"/>
      <c r="C217" s="40"/>
      <c r="D217" s="226" t="s">
        <v>159</v>
      </c>
      <c r="E217" s="40"/>
      <c r="F217" s="227" t="s">
        <v>605</v>
      </c>
      <c r="G217" s="40"/>
      <c r="H217" s="40"/>
      <c r="I217" s="228"/>
      <c r="J217" s="40"/>
      <c r="K217" s="40"/>
      <c r="L217" s="44"/>
      <c r="M217" s="229"/>
      <c r="N217" s="230"/>
      <c r="O217" s="85"/>
      <c r="P217" s="85"/>
      <c r="Q217" s="85"/>
      <c r="R217" s="85"/>
      <c r="S217" s="85"/>
      <c r="T217" s="86"/>
      <c r="U217" s="38"/>
      <c r="V217" s="38"/>
      <c r="W217" s="38"/>
      <c r="X217" s="38"/>
      <c r="Y217" s="38"/>
      <c r="Z217" s="38"/>
      <c r="AA217" s="38"/>
      <c r="AB217" s="38"/>
      <c r="AC217" s="38"/>
      <c r="AD217" s="38"/>
      <c r="AE217" s="38"/>
      <c r="AT217" s="16" t="s">
        <v>159</v>
      </c>
      <c r="AU217" s="16" t="s">
        <v>89</v>
      </c>
    </row>
    <row r="218" spans="1:47" s="2" customFormat="1" ht="12">
      <c r="A218" s="38"/>
      <c r="B218" s="39"/>
      <c r="C218" s="40"/>
      <c r="D218" s="226" t="s">
        <v>161</v>
      </c>
      <c r="E218" s="40"/>
      <c r="F218" s="231" t="s">
        <v>593</v>
      </c>
      <c r="G218" s="40"/>
      <c r="H218" s="40"/>
      <c r="I218" s="228"/>
      <c r="J218" s="40"/>
      <c r="K218" s="40"/>
      <c r="L218" s="44"/>
      <c r="M218" s="229"/>
      <c r="N218" s="230"/>
      <c r="O218" s="85"/>
      <c r="P218" s="85"/>
      <c r="Q218" s="85"/>
      <c r="R218" s="85"/>
      <c r="S218" s="85"/>
      <c r="T218" s="86"/>
      <c r="U218" s="38"/>
      <c r="V218" s="38"/>
      <c r="W218" s="38"/>
      <c r="X218" s="38"/>
      <c r="Y218" s="38"/>
      <c r="Z218" s="38"/>
      <c r="AA218" s="38"/>
      <c r="AB218" s="38"/>
      <c r="AC218" s="38"/>
      <c r="AD218" s="38"/>
      <c r="AE218" s="38"/>
      <c r="AT218" s="16" t="s">
        <v>161</v>
      </c>
      <c r="AU218" s="16" t="s">
        <v>89</v>
      </c>
    </row>
    <row r="219" spans="1:47" s="2" customFormat="1" ht="12">
      <c r="A219" s="38"/>
      <c r="B219" s="39"/>
      <c r="C219" s="40"/>
      <c r="D219" s="226" t="s">
        <v>193</v>
      </c>
      <c r="E219" s="40"/>
      <c r="F219" s="231" t="s">
        <v>355</v>
      </c>
      <c r="G219" s="40"/>
      <c r="H219" s="40"/>
      <c r="I219" s="228"/>
      <c r="J219" s="40"/>
      <c r="K219" s="40"/>
      <c r="L219" s="44"/>
      <c r="M219" s="229"/>
      <c r="N219" s="230"/>
      <c r="O219" s="85"/>
      <c r="P219" s="85"/>
      <c r="Q219" s="85"/>
      <c r="R219" s="85"/>
      <c r="S219" s="85"/>
      <c r="T219" s="86"/>
      <c r="U219" s="38"/>
      <c r="V219" s="38"/>
      <c r="W219" s="38"/>
      <c r="X219" s="38"/>
      <c r="Y219" s="38"/>
      <c r="Z219" s="38"/>
      <c r="AA219" s="38"/>
      <c r="AB219" s="38"/>
      <c r="AC219" s="38"/>
      <c r="AD219" s="38"/>
      <c r="AE219" s="38"/>
      <c r="AT219" s="16" t="s">
        <v>193</v>
      </c>
      <c r="AU219" s="16" t="s">
        <v>89</v>
      </c>
    </row>
    <row r="220" spans="1:65" s="2" customFormat="1" ht="24.15" customHeight="1">
      <c r="A220" s="38"/>
      <c r="B220" s="39"/>
      <c r="C220" s="213" t="s">
        <v>404</v>
      </c>
      <c r="D220" s="213" t="s">
        <v>152</v>
      </c>
      <c r="E220" s="214" t="s">
        <v>606</v>
      </c>
      <c r="F220" s="215" t="s">
        <v>607</v>
      </c>
      <c r="G220" s="216" t="s">
        <v>200</v>
      </c>
      <c r="H220" s="217">
        <v>1000</v>
      </c>
      <c r="I220" s="218"/>
      <c r="J220" s="219">
        <f>ROUND(I220*H220,2)</f>
        <v>0</v>
      </c>
      <c r="K220" s="215" t="s">
        <v>156</v>
      </c>
      <c r="L220" s="44"/>
      <c r="M220" s="220" t="s">
        <v>39</v>
      </c>
      <c r="N220" s="221" t="s">
        <v>53</v>
      </c>
      <c r="O220" s="85"/>
      <c r="P220" s="222">
        <f>O220*H220</f>
        <v>0</v>
      </c>
      <c r="Q220" s="222">
        <v>0</v>
      </c>
      <c r="R220" s="222">
        <f>Q220*H220</f>
        <v>0</v>
      </c>
      <c r="S220" s="222">
        <v>0</v>
      </c>
      <c r="T220" s="223">
        <f>S220*H220</f>
        <v>0</v>
      </c>
      <c r="U220" s="38"/>
      <c r="V220" s="38"/>
      <c r="W220" s="38"/>
      <c r="X220" s="38"/>
      <c r="Y220" s="38"/>
      <c r="Z220" s="38"/>
      <c r="AA220" s="38"/>
      <c r="AB220" s="38"/>
      <c r="AC220" s="38"/>
      <c r="AD220" s="38"/>
      <c r="AE220" s="38"/>
      <c r="AR220" s="224" t="s">
        <v>157</v>
      </c>
      <c r="AT220" s="224" t="s">
        <v>152</v>
      </c>
      <c r="AU220" s="224" t="s">
        <v>89</v>
      </c>
      <c r="AY220" s="16" t="s">
        <v>149</v>
      </c>
      <c r="BE220" s="225">
        <f>IF(N220="základní",J220,0)</f>
        <v>0</v>
      </c>
      <c r="BF220" s="225">
        <f>IF(N220="snížená",J220,0)</f>
        <v>0</v>
      </c>
      <c r="BG220" s="225">
        <f>IF(N220="zákl. přenesená",J220,0)</f>
        <v>0</v>
      </c>
      <c r="BH220" s="225">
        <f>IF(N220="sníž. přenesená",J220,0)</f>
        <v>0</v>
      </c>
      <c r="BI220" s="225">
        <f>IF(N220="nulová",J220,0)</f>
        <v>0</v>
      </c>
      <c r="BJ220" s="16" t="s">
        <v>157</v>
      </c>
      <c r="BK220" s="225">
        <f>ROUND(I220*H220,2)</f>
        <v>0</v>
      </c>
      <c r="BL220" s="16" t="s">
        <v>157</v>
      </c>
      <c r="BM220" s="224" t="s">
        <v>608</v>
      </c>
    </row>
    <row r="221" spans="1:47" s="2" customFormat="1" ht="12">
      <c r="A221" s="38"/>
      <c r="B221" s="39"/>
      <c r="C221" s="40"/>
      <c r="D221" s="226" t="s">
        <v>159</v>
      </c>
      <c r="E221" s="40"/>
      <c r="F221" s="227" t="s">
        <v>609</v>
      </c>
      <c r="G221" s="40"/>
      <c r="H221" s="40"/>
      <c r="I221" s="228"/>
      <c r="J221" s="40"/>
      <c r="K221" s="40"/>
      <c r="L221" s="44"/>
      <c r="M221" s="229"/>
      <c r="N221" s="230"/>
      <c r="O221" s="85"/>
      <c r="P221" s="85"/>
      <c r="Q221" s="85"/>
      <c r="R221" s="85"/>
      <c r="S221" s="85"/>
      <c r="T221" s="86"/>
      <c r="U221" s="38"/>
      <c r="V221" s="38"/>
      <c r="W221" s="38"/>
      <c r="X221" s="38"/>
      <c r="Y221" s="38"/>
      <c r="Z221" s="38"/>
      <c r="AA221" s="38"/>
      <c r="AB221" s="38"/>
      <c r="AC221" s="38"/>
      <c r="AD221" s="38"/>
      <c r="AE221" s="38"/>
      <c r="AT221" s="16" t="s">
        <v>159</v>
      </c>
      <c r="AU221" s="16" t="s">
        <v>89</v>
      </c>
    </row>
    <row r="222" spans="1:47" s="2" customFormat="1" ht="12">
      <c r="A222" s="38"/>
      <c r="B222" s="39"/>
      <c r="C222" s="40"/>
      <c r="D222" s="226" t="s">
        <v>161</v>
      </c>
      <c r="E222" s="40"/>
      <c r="F222" s="231" t="s">
        <v>610</v>
      </c>
      <c r="G222" s="40"/>
      <c r="H222" s="40"/>
      <c r="I222" s="228"/>
      <c r="J222" s="40"/>
      <c r="K222" s="40"/>
      <c r="L222" s="44"/>
      <c r="M222" s="229"/>
      <c r="N222" s="230"/>
      <c r="O222" s="85"/>
      <c r="P222" s="85"/>
      <c r="Q222" s="85"/>
      <c r="R222" s="85"/>
      <c r="S222" s="85"/>
      <c r="T222" s="86"/>
      <c r="U222" s="38"/>
      <c r="V222" s="38"/>
      <c r="W222" s="38"/>
      <c r="X222" s="38"/>
      <c r="Y222" s="38"/>
      <c r="Z222" s="38"/>
      <c r="AA222" s="38"/>
      <c r="AB222" s="38"/>
      <c r="AC222" s="38"/>
      <c r="AD222" s="38"/>
      <c r="AE222" s="38"/>
      <c r="AT222" s="16" t="s">
        <v>161</v>
      </c>
      <c r="AU222" s="16" t="s">
        <v>89</v>
      </c>
    </row>
    <row r="223" spans="1:47" s="2" customFormat="1" ht="12">
      <c r="A223" s="38"/>
      <c r="B223" s="39"/>
      <c r="C223" s="40"/>
      <c r="D223" s="226" t="s">
        <v>193</v>
      </c>
      <c r="E223" s="40"/>
      <c r="F223" s="231" t="s">
        <v>355</v>
      </c>
      <c r="G223" s="40"/>
      <c r="H223" s="40"/>
      <c r="I223" s="228"/>
      <c r="J223" s="40"/>
      <c r="K223" s="40"/>
      <c r="L223" s="44"/>
      <c r="M223" s="229"/>
      <c r="N223" s="230"/>
      <c r="O223" s="85"/>
      <c r="P223" s="85"/>
      <c r="Q223" s="85"/>
      <c r="R223" s="85"/>
      <c r="S223" s="85"/>
      <c r="T223" s="86"/>
      <c r="U223" s="38"/>
      <c r="V223" s="38"/>
      <c r="W223" s="38"/>
      <c r="X223" s="38"/>
      <c r="Y223" s="38"/>
      <c r="Z223" s="38"/>
      <c r="AA223" s="38"/>
      <c r="AB223" s="38"/>
      <c r="AC223" s="38"/>
      <c r="AD223" s="38"/>
      <c r="AE223" s="38"/>
      <c r="AT223" s="16" t="s">
        <v>193</v>
      </c>
      <c r="AU223" s="16" t="s">
        <v>89</v>
      </c>
    </row>
    <row r="224" spans="1:65" s="2" customFormat="1" ht="24.15" customHeight="1">
      <c r="A224" s="38"/>
      <c r="B224" s="39"/>
      <c r="C224" s="213" t="s">
        <v>411</v>
      </c>
      <c r="D224" s="213" t="s">
        <v>152</v>
      </c>
      <c r="E224" s="214" t="s">
        <v>611</v>
      </c>
      <c r="F224" s="215" t="s">
        <v>612</v>
      </c>
      <c r="G224" s="216" t="s">
        <v>200</v>
      </c>
      <c r="H224" s="217">
        <v>1000</v>
      </c>
      <c r="I224" s="218"/>
      <c r="J224" s="219">
        <f>ROUND(I224*H224,2)</f>
        <v>0</v>
      </c>
      <c r="K224" s="215" t="s">
        <v>156</v>
      </c>
      <c r="L224" s="44"/>
      <c r="M224" s="220" t="s">
        <v>39</v>
      </c>
      <c r="N224" s="221" t="s">
        <v>53</v>
      </c>
      <c r="O224" s="85"/>
      <c r="P224" s="222">
        <f>O224*H224</f>
        <v>0</v>
      </c>
      <c r="Q224" s="222">
        <v>0</v>
      </c>
      <c r="R224" s="222">
        <f>Q224*H224</f>
        <v>0</v>
      </c>
      <c r="S224" s="222">
        <v>0</v>
      </c>
      <c r="T224" s="223">
        <f>S224*H224</f>
        <v>0</v>
      </c>
      <c r="U224" s="38"/>
      <c r="V224" s="38"/>
      <c r="W224" s="38"/>
      <c r="X224" s="38"/>
      <c r="Y224" s="38"/>
      <c r="Z224" s="38"/>
      <c r="AA224" s="38"/>
      <c r="AB224" s="38"/>
      <c r="AC224" s="38"/>
      <c r="AD224" s="38"/>
      <c r="AE224" s="38"/>
      <c r="AR224" s="224" t="s">
        <v>157</v>
      </c>
      <c r="AT224" s="224" t="s">
        <v>152</v>
      </c>
      <c r="AU224" s="224" t="s">
        <v>89</v>
      </c>
      <c r="AY224" s="16" t="s">
        <v>149</v>
      </c>
      <c r="BE224" s="225">
        <f>IF(N224="základní",J224,0)</f>
        <v>0</v>
      </c>
      <c r="BF224" s="225">
        <f>IF(N224="snížená",J224,0)</f>
        <v>0</v>
      </c>
      <c r="BG224" s="225">
        <f>IF(N224="zákl. přenesená",J224,0)</f>
        <v>0</v>
      </c>
      <c r="BH224" s="225">
        <f>IF(N224="sníž. přenesená",J224,0)</f>
        <v>0</v>
      </c>
      <c r="BI224" s="225">
        <f>IF(N224="nulová",J224,0)</f>
        <v>0</v>
      </c>
      <c r="BJ224" s="16" t="s">
        <v>157</v>
      </c>
      <c r="BK224" s="225">
        <f>ROUND(I224*H224,2)</f>
        <v>0</v>
      </c>
      <c r="BL224" s="16" t="s">
        <v>157</v>
      </c>
      <c r="BM224" s="224" t="s">
        <v>613</v>
      </c>
    </row>
    <row r="225" spans="1:47" s="2" customFormat="1" ht="12">
      <c r="A225" s="38"/>
      <c r="B225" s="39"/>
      <c r="C225" s="40"/>
      <c r="D225" s="226" t="s">
        <v>159</v>
      </c>
      <c r="E225" s="40"/>
      <c r="F225" s="227" t="s">
        <v>614</v>
      </c>
      <c r="G225" s="40"/>
      <c r="H225" s="40"/>
      <c r="I225" s="228"/>
      <c r="J225" s="40"/>
      <c r="K225" s="40"/>
      <c r="L225" s="44"/>
      <c r="M225" s="229"/>
      <c r="N225" s="230"/>
      <c r="O225" s="85"/>
      <c r="P225" s="85"/>
      <c r="Q225" s="85"/>
      <c r="R225" s="85"/>
      <c r="S225" s="85"/>
      <c r="T225" s="86"/>
      <c r="U225" s="38"/>
      <c r="V225" s="38"/>
      <c r="W225" s="38"/>
      <c r="X225" s="38"/>
      <c r="Y225" s="38"/>
      <c r="Z225" s="38"/>
      <c r="AA225" s="38"/>
      <c r="AB225" s="38"/>
      <c r="AC225" s="38"/>
      <c r="AD225" s="38"/>
      <c r="AE225" s="38"/>
      <c r="AT225" s="16" t="s">
        <v>159</v>
      </c>
      <c r="AU225" s="16" t="s">
        <v>89</v>
      </c>
    </row>
    <row r="226" spans="1:47" s="2" customFormat="1" ht="12">
      <c r="A226" s="38"/>
      <c r="B226" s="39"/>
      <c r="C226" s="40"/>
      <c r="D226" s="226" t="s">
        <v>161</v>
      </c>
      <c r="E226" s="40"/>
      <c r="F226" s="231" t="s">
        <v>610</v>
      </c>
      <c r="G226" s="40"/>
      <c r="H226" s="40"/>
      <c r="I226" s="228"/>
      <c r="J226" s="40"/>
      <c r="K226" s="40"/>
      <c r="L226" s="44"/>
      <c r="M226" s="229"/>
      <c r="N226" s="230"/>
      <c r="O226" s="85"/>
      <c r="P226" s="85"/>
      <c r="Q226" s="85"/>
      <c r="R226" s="85"/>
      <c r="S226" s="85"/>
      <c r="T226" s="86"/>
      <c r="U226" s="38"/>
      <c r="V226" s="38"/>
      <c r="W226" s="38"/>
      <c r="X226" s="38"/>
      <c r="Y226" s="38"/>
      <c r="Z226" s="38"/>
      <c r="AA226" s="38"/>
      <c r="AB226" s="38"/>
      <c r="AC226" s="38"/>
      <c r="AD226" s="38"/>
      <c r="AE226" s="38"/>
      <c r="AT226" s="16" t="s">
        <v>161</v>
      </c>
      <c r="AU226" s="16" t="s">
        <v>89</v>
      </c>
    </row>
    <row r="227" spans="1:47" s="2" customFormat="1" ht="12">
      <c r="A227" s="38"/>
      <c r="B227" s="39"/>
      <c r="C227" s="40"/>
      <c r="D227" s="226" t="s">
        <v>193</v>
      </c>
      <c r="E227" s="40"/>
      <c r="F227" s="231" t="s">
        <v>355</v>
      </c>
      <c r="G227" s="40"/>
      <c r="H227" s="40"/>
      <c r="I227" s="228"/>
      <c r="J227" s="40"/>
      <c r="K227" s="40"/>
      <c r="L227" s="44"/>
      <c r="M227" s="229"/>
      <c r="N227" s="230"/>
      <c r="O227" s="85"/>
      <c r="P227" s="85"/>
      <c r="Q227" s="85"/>
      <c r="R227" s="85"/>
      <c r="S227" s="85"/>
      <c r="T227" s="86"/>
      <c r="U227" s="38"/>
      <c r="V227" s="38"/>
      <c r="W227" s="38"/>
      <c r="X227" s="38"/>
      <c r="Y227" s="38"/>
      <c r="Z227" s="38"/>
      <c r="AA227" s="38"/>
      <c r="AB227" s="38"/>
      <c r="AC227" s="38"/>
      <c r="AD227" s="38"/>
      <c r="AE227" s="38"/>
      <c r="AT227" s="16" t="s">
        <v>193</v>
      </c>
      <c r="AU227" s="16" t="s">
        <v>89</v>
      </c>
    </row>
    <row r="228" spans="1:65" s="2" customFormat="1" ht="24.15" customHeight="1">
      <c r="A228" s="38"/>
      <c r="B228" s="39"/>
      <c r="C228" s="213" t="s">
        <v>417</v>
      </c>
      <c r="D228" s="213" t="s">
        <v>152</v>
      </c>
      <c r="E228" s="214" t="s">
        <v>615</v>
      </c>
      <c r="F228" s="215" t="s">
        <v>616</v>
      </c>
      <c r="G228" s="216" t="s">
        <v>200</v>
      </c>
      <c r="H228" s="217">
        <v>1000</v>
      </c>
      <c r="I228" s="218"/>
      <c r="J228" s="219">
        <f>ROUND(I228*H228,2)</f>
        <v>0</v>
      </c>
      <c r="K228" s="215" t="s">
        <v>156</v>
      </c>
      <c r="L228" s="44"/>
      <c r="M228" s="220" t="s">
        <v>39</v>
      </c>
      <c r="N228" s="221" t="s">
        <v>53</v>
      </c>
      <c r="O228" s="85"/>
      <c r="P228" s="222">
        <f>O228*H228</f>
        <v>0</v>
      </c>
      <c r="Q228" s="222">
        <v>0</v>
      </c>
      <c r="R228" s="222">
        <f>Q228*H228</f>
        <v>0</v>
      </c>
      <c r="S228" s="222">
        <v>0</v>
      </c>
      <c r="T228" s="223">
        <f>S228*H228</f>
        <v>0</v>
      </c>
      <c r="U228" s="38"/>
      <c r="V228" s="38"/>
      <c r="W228" s="38"/>
      <c r="X228" s="38"/>
      <c r="Y228" s="38"/>
      <c r="Z228" s="38"/>
      <c r="AA228" s="38"/>
      <c r="AB228" s="38"/>
      <c r="AC228" s="38"/>
      <c r="AD228" s="38"/>
      <c r="AE228" s="38"/>
      <c r="AR228" s="224" t="s">
        <v>157</v>
      </c>
      <c r="AT228" s="224" t="s">
        <v>152</v>
      </c>
      <c r="AU228" s="224" t="s">
        <v>89</v>
      </c>
      <c r="AY228" s="16" t="s">
        <v>149</v>
      </c>
      <c r="BE228" s="225">
        <f>IF(N228="základní",J228,0)</f>
        <v>0</v>
      </c>
      <c r="BF228" s="225">
        <f>IF(N228="snížená",J228,0)</f>
        <v>0</v>
      </c>
      <c r="BG228" s="225">
        <f>IF(N228="zákl. přenesená",J228,0)</f>
        <v>0</v>
      </c>
      <c r="BH228" s="225">
        <f>IF(N228="sníž. přenesená",J228,0)</f>
        <v>0</v>
      </c>
      <c r="BI228" s="225">
        <f>IF(N228="nulová",J228,0)</f>
        <v>0</v>
      </c>
      <c r="BJ228" s="16" t="s">
        <v>157</v>
      </c>
      <c r="BK228" s="225">
        <f>ROUND(I228*H228,2)</f>
        <v>0</v>
      </c>
      <c r="BL228" s="16" t="s">
        <v>157</v>
      </c>
      <c r="BM228" s="224" t="s">
        <v>617</v>
      </c>
    </row>
    <row r="229" spans="1:47" s="2" customFormat="1" ht="12">
      <c r="A229" s="38"/>
      <c r="B229" s="39"/>
      <c r="C229" s="40"/>
      <c r="D229" s="226" t="s">
        <v>159</v>
      </c>
      <c r="E229" s="40"/>
      <c r="F229" s="227" t="s">
        <v>618</v>
      </c>
      <c r="G229" s="40"/>
      <c r="H229" s="40"/>
      <c r="I229" s="228"/>
      <c r="J229" s="40"/>
      <c r="K229" s="40"/>
      <c r="L229" s="44"/>
      <c r="M229" s="229"/>
      <c r="N229" s="230"/>
      <c r="O229" s="85"/>
      <c r="P229" s="85"/>
      <c r="Q229" s="85"/>
      <c r="R229" s="85"/>
      <c r="S229" s="85"/>
      <c r="T229" s="86"/>
      <c r="U229" s="38"/>
      <c r="V229" s="38"/>
      <c r="W229" s="38"/>
      <c r="X229" s="38"/>
      <c r="Y229" s="38"/>
      <c r="Z229" s="38"/>
      <c r="AA229" s="38"/>
      <c r="AB229" s="38"/>
      <c r="AC229" s="38"/>
      <c r="AD229" s="38"/>
      <c r="AE229" s="38"/>
      <c r="AT229" s="16" t="s">
        <v>159</v>
      </c>
      <c r="AU229" s="16" t="s">
        <v>89</v>
      </c>
    </row>
    <row r="230" spans="1:47" s="2" customFormat="1" ht="12">
      <c r="A230" s="38"/>
      <c r="B230" s="39"/>
      <c r="C230" s="40"/>
      <c r="D230" s="226" t="s">
        <v>161</v>
      </c>
      <c r="E230" s="40"/>
      <c r="F230" s="231" t="s">
        <v>610</v>
      </c>
      <c r="G230" s="40"/>
      <c r="H230" s="40"/>
      <c r="I230" s="228"/>
      <c r="J230" s="40"/>
      <c r="K230" s="40"/>
      <c r="L230" s="44"/>
      <c r="M230" s="229"/>
      <c r="N230" s="230"/>
      <c r="O230" s="85"/>
      <c r="P230" s="85"/>
      <c r="Q230" s="85"/>
      <c r="R230" s="85"/>
      <c r="S230" s="85"/>
      <c r="T230" s="86"/>
      <c r="U230" s="38"/>
      <c r="V230" s="38"/>
      <c r="W230" s="38"/>
      <c r="X230" s="38"/>
      <c r="Y230" s="38"/>
      <c r="Z230" s="38"/>
      <c r="AA230" s="38"/>
      <c r="AB230" s="38"/>
      <c r="AC230" s="38"/>
      <c r="AD230" s="38"/>
      <c r="AE230" s="38"/>
      <c r="AT230" s="16" t="s">
        <v>161</v>
      </c>
      <c r="AU230" s="16" t="s">
        <v>89</v>
      </c>
    </row>
    <row r="231" spans="1:47" s="2" customFormat="1" ht="12">
      <c r="A231" s="38"/>
      <c r="B231" s="39"/>
      <c r="C231" s="40"/>
      <c r="D231" s="226" t="s">
        <v>193</v>
      </c>
      <c r="E231" s="40"/>
      <c r="F231" s="231" t="s">
        <v>355</v>
      </c>
      <c r="G231" s="40"/>
      <c r="H231" s="40"/>
      <c r="I231" s="228"/>
      <c r="J231" s="40"/>
      <c r="K231" s="40"/>
      <c r="L231" s="44"/>
      <c r="M231" s="229"/>
      <c r="N231" s="230"/>
      <c r="O231" s="85"/>
      <c r="P231" s="85"/>
      <c r="Q231" s="85"/>
      <c r="R231" s="85"/>
      <c r="S231" s="85"/>
      <c r="T231" s="86"/>
      <c r="U231" s="38"/>
      <c r="V231" s="38"/>
      <c r="W231" s="38"/>
      <c r="X231" s="38"/>
      <c r="Y231" s="38"/>
      <c r="Z231" s="38"/>
      <c r="AA231" s="38"/>
      <c r="AB231" s="38"/>
      <c r="AC231" s="38"/>
      <c r="AD231" s="38"/>
      <c r="AE231" s="38"/>
      <c r="AT231" s="16" t="s">
        <v>193</v>
      </c>
      <c r="AU231" s="16" t="s">
        <v>89</v>
      </c>
    </row>
    <row r="232" spans="1:65" s="2" customFormat="1" ht="24.15" customHeight="1">
      <c r="A232" s="38"/>
      <c r="B232" s="39"/>
      <c r="C232" s="213" t="s">
        <v>422</v>
      </c>
      <c r="D232" s="213" t="s">
        <v>152</v>
      </c>
      <c r="E232" s="214" t="s">
        <v>619</v>
      </c>
      <c r="F232" s="215" t="s">
        <v>620</v>
      </c>
      <c r="G232" s="216" t="s">
        <v>200</v>
      </c>
      <c r="H232" s="217">
        <v>600</v>
      </c>
      <c r="I232" s="218"/>
      <c r="J232" s="219">
        <f>ROUND(I232*H232,2)</f>
        <v>0</v>
      </c>
      <c r="K232" s="215" t="s">
        <v>156</v>
      </c>
      <c r="L232" s="44"/>
      <c r="M232" s="220" t="s">
        <v>39</v>
      </c>
      <c r="N232" s="221" t="s">
        <v>53</v>
      </c>
      <c r="O232" s="85"/>
      <c r="P232" s="222">
        <f>O232*H232</f>
        <v>0</v>
      </c>
      <c r="Q232" s="222">
        <v>0</v>
      </c>
      <c r="R232" s="222">
        <f>Q232*H232</f>
        <v>0</v>
      </c>
      <c r="S232" s="222">
        <v>0</v>
      </c>
      <c r="T232" s="223">
        <f>S232*H232</f>
        <v>0</v>
      </c>
      <c r="U232" s="38"/>
      <c r="V232" s="38"/>
      <c r="W232" s="38"/>
      <c r="X232" s="38"/>
      <c r="Y232" s="38"/>
      <c r="Z232" s="38"/>
      <c r="AA232" s="38"/>
      <c r="AB232" s="38"/>
      <c r="AC232" s="38"/>
      <c r="AD232" s="38"/>
      <c r="AE232" s="38"/>
      <c r="AR232" s="224" t="s">
        <v>157</v>
      </c>
      <c r="AT232" s="224" t="s">
        <v>152</v>
      </c>
      <c r="AU232" s="224" t="s">
        <v>89</v>
      </c>
      <c r="AY232" s="16" t="s">
        <v>149</v>
      </c>
      <c r="BE232" s="225">
        <f>IF(N232="základní",J232,0)</f>
        <v>0</v>
      </c>
      <c r="BF232" s="225">
        <f>IF(N232="snížená",J232,0)</f>
        <v>0</v>
      </c>
      <c r="BG232" s="225">
        <f>IF(N232="zákl. přenesená",J232,0)</f>
        <v>0</v>
      </c>
      <c r="BH232" s="225">
        <f>IF(N232="sníž. přenesená",J232,0)</f>
        <v>0</v>
      </c>
      <c r="BI232" s="225">
        <f>IF(N232="nulová",J232,0)</f>
        <v>0</v>
      </c>
      <c r="BJ232" s="16" t="s">
        <v>157</v>
      </c>
      <c r="BK232" s="225">
        <f>ROUND(I232*H232,2)</f>
        <v>0</v>
      </c>
      <c r="BL232" s="16" t="s">
        <v>157</v>
      </c>
      <c r="BM232" s="224" t="s">
        <v>621</v>
      </c>
    </row>
    <row r="233" spans="1:47" s="2" customFormat="1" ht="12">
      <c r="A233" s="38"/>
      <c r="B233" s="39"/>
      <c r="C233" s="40"/>
      <c r="D233" s="226" t="s">
        <v>159</v>
      </c>
      <c r="E233" s="40"/>
      <c r="F233" s="227" t="s">
        <v>622</v>
      </c>
      <c r="G233" s="40"/>
      <c r="H233" s="40"/>
      <c r="I233" s="228"/>
      <c r="J233" s="40"/>
      <c r="K233" s="40"/>
      <c r="L233" s="44"/>
      <c r="M233" s="229"/>
      <c r="N233" s="230"/>
      <c r="O233" s="85"/>
      <c r="P233" s="85"/>
      <c r="Q233" s="85"/>
      <c r="R233" s="85"/>
      <c r="S233" s="85"/>
      <c r="T233" s="86"/>
      <c r="U233" s="38"/>
      <c r="V233" s="38"/>
      <c r="W233" s="38"/>
      <c r="X233" s="38"/>
      <c r="Y233" s="38"/>
      <c r="Z233" s="38"/>
      <c r="AA233" s="38"/>
      <c r="AB233" s="38"/>
      <c r="AC233" s="38"/>
      <c r="AD233" s="38"/>
      <c r="AE233" s="38"/>
      <c r="AT233" s="16" t="s">
        <v>159</v>
      </c>
      <c r="AU233" s="16" t="s">
        <v>89</v>
      </c>
    </row>
    <row r="234" spans="1:47" s="2" customFormat="1" ht="12">
      <c r="A234" s="38"/>
      <c r="B234" s="39"/>
      <c r="C234" s="40"/>
      <c r="D234" s="226" t="s">
        <v>161</v>
      </c>
      <c r="E234" s="40"/>
      <c r="F234" s="231" t="s">
        <v>610</v>
      </c>
      <c r="G234" s="40"/>
      <c r="H234" s="40"/>
      <c r="I234" s="228"/>
      <c r="J234" s="40"/>
      <c r="K234" s="40"/>
      <c r="L234" s="44"/>
      <c r="M234" s="229"/>
      <c r="N234" s="230"/>
      <c r="O234" s="85"/>
      <c r="P234" s="85"/>
      <c r="Q234" s="85"/>
      <c r="R234" s="85"/>
      <c r="S234" s="85"/>
      <c r="T234" s="86"/>
      <c r="U234" s="38"/>
      <c r="V234" s="38"/>
      <c r="W234" s="38"/>
      <c r="X234" s="38"/>
      <c r="Y234" s="38"/>
      <c r="Z234" s="38"/>
      <c r="AA234" s="38"/>
      <c r="AB234" s="38"/>
      <c r="AC234" s="38"/>
      <c r="AD234" s="38"/>
      <c r="AE234" s="38"/>
      <c r="AT234" s="16" t="s">
        <v>161</v>
      </c>
      <c r="AU234" s="16" t="s">
        <v>89</v>
      </c>
    </row>
    <row r="235" spans="1:47" s="2" customFormat="1" ht="12">
      <c r="A235" s="38"/>
      <c r="B235" s="39"/>
      <c r="C235" s="40"/>
      <c r="D235" s="226" t="s">
        <v>193</v>
      </c>
      <c r="E235" s="40"/>
      <c r="F235" s="231" t="s">
        <v>355</v>
      </c>
      <c r="G235" s="40"/>
      <c r="H235" s="40"/>
      <c r="I235" s="228"/>
      <c r="J235" s="40"/>
      <c r="K235" s="40"/>
      <c r="L235" s="44"/>
      <c r="M235" s="229"/>
      <c r="N235" s="230"/>
      <c r="O235" s="85"/>
      <c r="P235" s="85"/>
      <c r="Q235" s="85"/>
      <c r="R235" s="85"/>
      <c r="S235" s="85"/>
      <c r="T235" s="86"/>
      <c r="U235" s="38"/>
      <c r="V235" s="38"/>
      <c r="W235" s="38"/>
      <c r="X235" s="38"/>
      <c r="Y235" s="38"/>
      <c r="Z235" s="38"/>
      <c r="AA235" s="38"/>
      <c r="AB235" s="38"/>
      <c r="AC235" s="38"/>
      <c r="AD235" s="38"/>
      <c r="AE235" s="38"/>
      <c r="AT235" s="16" t="s">
        <v>193</v>
      </c>
      <c r="AU235" s="16" t="s">
        <v>89</v>
      </c>
    </row>
    <row r="236" spans="1:65" s="2" customFormat="1" ht="24.15" customHeight="1">
      <c r="A236" s="38"/>
      <c r="B236" s="39"/>
      <c r="C236" s="213" t="s">
        <v>427</v>
      </c>
      <c r="D236" s="213" t="s">
        <v>152</v>
      </c>
      <c r="E236" s="214" t="s">
        <v>623</v>
      </c>
      <c r="F236" s="215" t="s">
        <v>624</v>
      </c>
      <c r="G236" s="216" t="s">
        <v>200</v>
      </c>
      <c r="H236" s="217">
        <v>150</v>
      </c>
      <c r="I236" s="218"/>
      <c r="J236" s="219">
        <f>ROUND(I236*H236,2)</f>
        <v>0</v>
      </c>
      <c r="K236" s="215" t="s">
        <v>156</v>
      </c>
      <c r="L236" s="44"/>
      <c r="M236" s="220" t="s">
        <v>39</v>
      </c>
      <c r="N236" s="221" t="s">
        <v>53</v>
      </c>
      <c r="O236" s="85"/>
      <c r="P236" s="222">
        <f>O236*H236</f>
        <v>0</v>
      </c>
      <c r="Q236" s="222">
        <v>0</v>
      </c>
      <c r="R236" s="222">
        <f>Q236*H236</f>
        <v>0</v>
      </c>
      <c r="S236" s="222">
        <v>0</v>
      </c>
      <c r="T236" s="223">
        <f>S236*H236</f>
        <v>0</v>
      </c>
      <c r="U236" s="38"/>
      <c r="V236" s="38"/>
      <c r="W236" s="38"/>
      <c r="X236" s="38"/>
      <c r="Y236" s="38"/>
      <c r="Z236" s="38"/>
      <c r="AA236" s="38"/>
      <c r="AB236" s="38"/>
      <c r="AC236" s="38"/>
      <c r="AD236" s="38"/>
      <c r="AE236" s="38"/>
      <c r="AR236" s="224" t="s">
        <v>157</v>
      </c>
      <c r="AT236" s="224" t="s">
        <v>152</v>
      </c>
      <c r="AU236" s="224" t="s">
        <v>89</v>
      </c>
      <c r="AY236" s="16" t="s">
        <v>149</v>
      </c>
      <c r="BE236" s="225">
        <f>IF(N236="základní",J236,0)</f>
        <v>0</v>
      </c>
      <c r="BF236" s="225">
        <f>IF(N236="snížená",J236,0)</f>
        <v>0</v>
      </c>
      <c r="BG236" s="225">
        <f>IF(N236="zákl. přenesená",J236,0)</f>
        <v>0</v>
      </c>
      <c r="BH236" s="225">
        <f>IF(N236="sníž. přenesená",J236,0)</f>
        <v>0</v>
      </c>
      <c r="BI236" s="225">
        <f>IF(N236="nulová",J236,0)</f>
        <v>0</v>
      </c>
      <c r="BJ236" s="16" t="s">
        <v>157</v>
      </c>
      <c r="BK236" s="225">
        <f>ROUND(I236*H236,2)</f>
        <v>0</v>
      </c>
      <c r="BL236" s="16" t="s">
        <v>157</v>
      </c>
      <c r="BM236" s="224" t="s">
        <v>625</v>
      </c>
    </row>
    <row r="237" spans="1:47" s="2" customFormat="1" ht="12">
      <c r="A237" s="38"/>
      <c r="B237" s="39"/>
      <c r="C237" s="40"/>
      <c r="D237" s="226" t="s">
        <v>159</v>
      </c>
      <c r="E237" s="40"/>
      <c r="F237" s="227" t="s">
        <v>626</v>
      </c>
      <c r="G237" s="40"/>
      <c r="H237" s="40"/>
      <c r="I237" s="228"/>
      <c r="J237" s="40"/>
      <c r="K237" s="40"/>
      <c r="L237" s="44"/>
      <c r="M237" s="229"/>
      <c r="N237" s="230"/>
      <c r="O237" s="85"/>
      <c r="P237" s="85"/>
      <c r="Q237" s="85"/>
      <c r="R237" s="85"/>
      <c r="S237" s="85"/>
      <c r="T237" s="86"/>
      <c r="U237" s="38"/>
      <c r="V237" s="38"/>
      <c r="W237" s="38"/>
      <c r="X237" s="38"/>
      <c r="Y237" s="38"/>
      <c r="Z237" s="38"/>
      <c r="AA237" s="38"/>
      <c r="AB237" s="38"/>
      <c r="AC237" s="38"/>
      <c r="AD237" s="38"/>
      <c r="AE237" s="38"/>
      <c r="AT237" s="16" t="s">
        <v>159</v>
      </c>
      <c r="AU237" s="16" t="s">
        <v>89</v>
      </c>
    </row>
    <row r="238" spans="1:47" s="2" customFormat="1" ht="12">
      <c r="A238" s="38"/>
      <c r="B238" s="39"/>
      <c r="C238" s="40"/>
      <c r="D238" s="226" t="s">
        <v>161</v>
      </c>
      <c r="E238" s="40"/>
      <c r="F238" s="231" t="s">
        <v>627</v>
      </c>
      <c r="G238" s="40"/>
      <c r="H238" s="40"/>
      <c r="I238" s="228"/>
      <c r="J238" s="40"/>
      <c r="K238" s="40"/>
      <c r="L238" s="44"/>
      <c r="M238" s="229"/>
      <c r="N238" s="230"/>
      <c r="O238" s="85"/>
      <c r="P238" s="85"/>
      <c r="Q238" s="85"/>
      <c r="R238" s="85"/>
      <c r="S238" s="85"/>
      <c r="T238" s="86"/>
      <c r="U238" s="38"/>
      <c r="V238" s="38"/>
      <c r="W238" s="38"/>
      <c r="X238" s="38"/>
      <c r="Y238" s="38"/>
      <c r="Z238" s="38"/>
      <c r="AA238" s="38"/>
      <c r="AB238" s="38"/>
      <c r="AC238" s="38"/>
      <c r="AD238" s="38"/>
      <c r="AE238" s="38"/>
      <c r="AT238" s="16" t="s">
        <v>161</v>
      </c>
      <c r="AU238" s="16" t="s">
        <v>89</v>
      </c>
    </row>
    <row r="239" spans="1:47" s="2" customFormat="1" ht="12">
      <c r="A239" s="38"/>
      <c r="B239" s="39"/>
      <c r="C239" s="40"/>
      <c r="D239" s="226" t="s">
        <v>193</v>
      </c>
      <c r="E239" s="40"/>
      <c r="F239" s="231" t="s">
        <v>628</v>
      </c>
      <c r="G239" s="40"/>
      <c r="H239" s="40"/>
      <c r="I239" s="228"/>
      <c r="J239" s="40"/>
      <c r="K239" s="40"/>
      <c r="L239" s="44"/>
      <c r="M239" s="229"/>
      <c r="N239" s="230"/>
      <c r="O239" s="85"/>
      <c r="P239" s="85"/>
      <c r="Q239" s="85"/>
      <c r="R239" s="85"/>
      <c r="S239" s="85"/>
      <c r="T239" s="86"/>
      <c r="U239" s="38"/>
      <c r="V239" s="38"/>
      <c r="W239" s="38"/>
      <c r="X239" s="38"/>
      <c r="Y239" s="38"/>
      <c r="Z239" s="38"/>
      <c r="AA239" s="38"/>
      <c r="AB239" s="38"/>
      <c r="AC239" s="38"/>
      <c r="AD239" s="38"/>
      <c r="AE239" s="38"/>
      <c r="AT239" s="16" t="s">
        <v>193</v>
      </c>
      <c r="AU239" s="16" t="s">
        <v>89</v>
      </c>
    </row>
    <row r="240" spans="1:65" s="2" customFormat="1" ht="24.15" customHeight="1">
      <c r="A240" s="38"/>
      <c r="B240" s="39"/>
      <c r="C240" s="213" t="s">
        <v>629</v>
      </c>
      <c r="D240" s="213" t="s">
        <v>152</v>
      </c>
      <c r="E240" s="214" t="s">
        <v>630</v>
      </c>
      <c r="F240" s="215" t="s">
        <v>631</v>
      </c>
      <c r="G240" s="216" t="s">
        <v>200</v>
      </c>
      <c r="H240" s="217">
        <v>150</v>
      </c>
      <c r="I240" s="218"/>
      <c r="J240" s="219">
        <f>ROUND(I240*H240,2)</f>
        <v>0</v>
      </c>
      <c r="K240" s="215" t="s">
        <v>156</v>
      </c>
      <c r="L240" s="44"/>
      <c r="M240" s="220" t="s">
        <v>39</v>
      </c>
      <c r="N240" s="221" t="s">
        <v>53</v>
      </c>
      <c r="O240" s="85"/>
      <c r="P240" s="222">
        <f>O240*H240</f>
        <v>0</v>
      </c>
      <c r="Q240" s="222">
        <v>0</v>
      </c>
      <c r="R240" s="222">
        <f>Q240*H240</f>
        <v>0</v>
      </c>
      <c r="S240" s="222">
        <v>0</v>
      </c>
      <c r="T240" s="223">
        <f>S240*H240</f>
        <v>0</v>
      </c>
      <c r="U240" s="38"/>
      <c r="V240" s="38"/>
      <c r="W240" s="38"/>
      <c r="X240" s="38"/>
      <c r="Y240" s="38"/>
      <c r="Z240" s="38"/>
      <c r="AA240" s="38"/>
      <c r="AB240" s="38"/>
      <c r="AC240" s="38"/>
      <c r="AD240" s="38"/>
      <c r="AE240" s="38"/>
      <c r="AR240" s="224" t="s">
        <v>157</v>
      </c>
      <c r="AT240" s="224" t="s">
        <v>152</v>
      </c>
      <c r="AU240" s="224" t="s">
        <v>89</v>
      </c>
      <c r="AY240" s="16" t="s">
        <v>149</v>
      </c>
      <c r="BE240" s="225">
        <f>IF(N240="základní",J240,0)</f>
        <v>0</v>
      </c>
      <c r="BF240" s="225">
        <f>IF(N240="snížená",J240,0)</f>
        <v>0</v>
      </c>
      <c r="BG240" s="225">
        <f>IF(N240="zákl. přenesená",J240,0)</f>
        <v>0</v>
      </c>
      <c r="BH240" s="225">
        <f>IF(N240="sníž. přenesená",J240,0)</f>
        <v>0</v>
      </c>
      <c r="BI240" s="225">
        <f>IF(N240="nulová",J240,0)</f>
        <v>0</v>
      </c>
      <c r="BJ240" s="16" t="s">
        <v>157</v>
      </c>
      <c r="BK240" s="225">
        <f>ROUND(I240*H240,2)</f>
        <v>0</v>
      </c>
      <c r="BL240" s="16" t="s">
        <v>157</v>
      </c>
      <c r="BM240" s="224" t="s">
        <v>632</v>
      </c>
    </row>
    <row r="241" spans="1:47" s="2" customFormat="1" ht="12">
      <c r="A241" s="38"/>
      <c r="B241" s="39"/>
      <c r="C241" s="40"/>
      <c r="D241" s="226" t="s">
        <v>159</v>
      </c>
      <c r="E241" s="40"/>
      <c r="F241" s="227" t="s">
        <v>633</v>
      </c>
      <c r="G241" s="40"/>
      <c r="H241" s="40"/>
      <c r="I241" s="228"/>
      <c r="J241" s="40"/>
      <c r="K241" s="40"/>
      <c r="L241" s="44"/>
      <c r="M241" s="229"/>
      <c r="N241" s="230"/>
      <c r="O241" s="85"/>
      <c r="P241" s="85"/>
      <c r="Q241" s="85"/>
      <c r="R241" s="85"/>
      <c r="S241" s="85"/>
      <c r="T241" s="86"/>
      <c r="U241" s="38"/>
      <c r="V241" s="38"/>
      <c r="W241" s="38"/>
      <c r="X241" s="38"/>
      <c r="Y241" s="38"/>
      <c r="Z241" s="38"/>
      <c r="AA241" s="38"/>
      <c r="AB241" s="38"/>
      <c r="AC241" s="38"/>
      <c r="AD241" s="38"/>
      <c r="AE241" s="38"/>
      <c r="AT241" s="16" t="s">
        <v>159</v>
      </c>
      <c r="AU241" s="16" t="s">
        <v>89</v>
      </c>
    </row>
    <row r="242" spans="1:47" s="2" customFormat="1" ht="12">
      <c r="A242" s="38"/>
      <c r="B242" s="39"/>
      <c r="C242" s="40"/>
      <c r="D242" s="226" t="s">
        <v>161</v>
      </c>
      <c r="E242" s="40"/>
      <c r="F242" s="231" t="s">
        <v>627</v>
      </c>
      <c r="G242" s="40"/>
      <c r="H242" s="40"/>
      <c r="I242" s="228"/>
      <c r="J242" s="40"/>
      <c r="K242" s="40"/>
      <c r="L242" s="44"/>
      <c r="M242" s="229"/>
      <c r="N242" s="230"/>
      <c r="O242" s="85"/>
      <c r="P242" s="85"/>
      <c r="Q242" s="85"/>
      <c r="R242" s="85"/>
      <c r="S242" s="85"/>
      <c r="T242" s="86"/>
      <c r="U242" s="38"/>
      <c r="V242" s="38"/>
      <c r="W242" s="38"/>
      <c r="X242" s="38"/>
      <c r="Y242" s="38"/>
      <c r="Z242" s="38"/>
      <c r="AA242" s="38"/>
      <c r="AB242" s="38"/>
      <c r="AC242" s="38"/>
      <c r="AD242" s="38"/>
      <c r="AE242" s="38"/>
      <c r="AT242" s="16" t="s">
        <v>161</v>
      </c>
      <c r="AU242" s="16" t="s">
        <v>89</v>
      </c>
    </row>
    <row r="243" spans="1:47" s="2" customFormat="1" ht="12">
      <c r="A243" s="38"/>
      <c r="B243" s="39"/>
      <c r="C243" s="40"/>
      <c r="D243" s="226" t="s">
        <v>193</v>
      </c>
      <c r="E243" s="40"/>
      <c r="F243" s="231" t="s">
        <v>628</v>
      </c>
      <c r="G243" s="40"/>
      <c r="H243" s="40"/>
      <c r="I243" s="228"/>
      <c r="J243" s="40"/>
      <c r="K243" s="40"/>
      <c r="L243" s="44"/>
      <c r="M243" s="229"/>
      <c r="N243" s="230"/>
      <c r="O243" s="85"/>
      <c r="P243" s="85"/>
      <c r="Q243" s="85"/>
      <c r="R243" s="85"/>
      <c r="S243" s="85"/>
      <c r="T243" s="86"/>
      <c r="U243" s="38"/>
      <c r="V243" s="38"/>
      <c r="W243" s="38"/>
      <c r="X243" s="38"/>
      <c r="Y243" s="38"/>
      <c r="Z243" s="38"/>
      <c r="AA243" s="38"/>
      <c r="AB243" s="38"/>
      <c r="AC243" s="38"/>
      <c r="AD243" s="38"/>
      <c r="AE243" s="38"/>
      <c r="AT243" s="16" t="s">
        <v>193</v>
      </c>
      <c r="AU243" s="16" t="s">
        <v>89</v>
      </c>
    </row>
    <row r="244" spans="1:65" s="2" customFormat="1" ht="24.15" customHeight="1">
      <c r="A244" s="38"/>
      <c r="B244" s="39"/>
      <c r="C244" s="213" t="s">
        <v>634</v>
      </c>
      <c r="D244" s="213" t="s">
        <v>152</v>
      </c>
      <c r="E244" s="214" t="s">
        <v>635</v>
      </c>
      <c r="F244" s="215" t="s">
        <v>636</v>
      </c>
      <c r="G244" s="216" t="s">
        <v>200</v>
      </c>
      <c r="H244" s="217">
        <v>450</v>
      </c>
      <c r="I244" s="218"/>
      <c r="J244" s="219">
        <f>ROUND(I244*H244,2)</f>
        <v>0</v>
      </c>
      <c r="K244" s="215" t="s">
        <v>156</v>
      </c>
      <c r="L244" s="44"/>
      <c r="M244" s="220" t="s">
        <v>39</v>
      </c>
      <c r="N244" s="221" t="s">
        <v>53</v>
      </c>
      <c r="O244" s="85"/>
      <c r="P244" s="222">
        <f>O244*H244</f>
        <v>0</v>
      </c>
      <c r="Q244" s="222">
        <v>0</v>
      </c>
      <c r="R244" s="222">
        <f>Q244*H244</f>
        <v>0</v>
      </c>
      <c r="S244" s="222">
        <v>0</v>
      </c>
      <c r="T244" s="223">
        <f>S244*H244</f>
        <v>0</v>
      </c>
      <c r="U244" s="38"/>
      <c r="V244" s="38"/>
      <c r="W244" s="38"/>
      <c r="X244" s="38"/>
      <c r="Y244" s="38"/>
      <c r="Z244" s="38"/>
      <c r="AA244" s="38"/>
      <c r="AB244" s="38"/>
      <c r="AC244" s="38"/>
      <c r="AD244" s="38"/>
      <c r="AE244" s="38"/>
      <c r="AR244" s="224" t="s">
        <v>157</v>
      </c>
      <c r="AT244" s="224" t="s">
        <v>152</v>
      </c>
      <c r="AU244" s="224" t="s">
        <v>89</v>
      </c>
      <c r="AY244" s="16" t="s">
        <v>149</v>
      </c>
      <c r="BE244" s="225">
        <f>IF(N244="základní",J244,0)</f>
        <v>0</v>
      </c>
      <c r="BF244" s="225">
        <f>IF(N244="snížená",J244,0)</f>
        <v>0</v>
      </c>
      <c r="BG244" s="225">
        <f>IF(N244="zákl. přenesená",J244,0)</f>
        <v>0</v>
      </c>
      <c r="BH244" s="225">
        <f>IF(N244="sníž. přenesená",J244,0)</f>
        <v>0</v>
      </c>
      <c r="BI244" s="225">
        <f>IF(N244="nulová",J244,0)</f>
        <v>0</v>
      </c>
      <c r="BJ244" s="16" t="s">
        <v>157</v>
      </c>
      <c r="BK244" s="225">
        <f>ROUND(I244*H244,2)</f>
        <v>0</v>
      </c>
      <c r="BL244" s="16" t="s">
        <v>157</v>
      </c>
      <c r="BM244" s="224" t="s">
        <v>637</v>
      </c>
    </row>
    <row r="245" spans="1:47" s="2" customFormat="1" ht="12">
      <c r="A245" s="38"/>
      <c r="B245" s="39"/>
      <c r="C245" s="40"/>
      <c r="D245" s="226" t="s">
        <v>159</v>
      </c>
      <c r="E245" s="40"/>
      <c r="F245" s="227" t="s">
        <v>638</v>
      </c>
      <c r="G245" s="40"/>
      <c r="H245" s="40"/>
      <c r="I245" s="228"/>
      <c r="J245" s="40"/>
      <c r="K245" s="40"/>
      <c r="L245" s="44"/>
      <c r="M245" s="229"/>
      <c r="N245" s="230"/>
      <c r="O245" s="85"/>
      <c r="P245" s="85"/>
      <c r="Q245" s="85"/>
      <c r="R245" s="85"/>
      <c r="S245" s="85"/>
      <c r="T245" s="86"/>
      <c r="U245" s="38"/>
      <c r="V245" s="38"/>
      <c r="W245" s="38"/>
      <c r="X245" s="38"/>
      <c r="Y245" s="38"/>
      <c r="Z245" s="38"/>
      <c r="AA245" s="38"/>
      <c r="AB245" s="38"/>
      <c r="AC245" s="38"/>
      <c r="AD245" s="38"/>
      <c r="AE245" s="38"/>
      <c r="AT245" s="16" t="s">
        <v>159</v>
      </c>
      <c r="AU245" s="16" t="s">
        <v>89</v>
      </c>
    </row>
    <row r="246" spans="1:47" s="2" customFormat="1" ht="12">
      <c r="A246" s="38"/>
      <c r="B246" s="39"/>
      <c r="C246" s="40"/>
      <c r="D246" s="226" t="s">
        <v>161</v>
      </c>
      <c r="E246" s="40"/>
      <c r="F246" s="231" t="s">
        <v>627</v>
      </c>
      <c r="G246" s="40"/>
      <c r="H246" s="40"/>
      <c r="I246" s="228"/>
      <c r="J246" s="40"/>
      <c r="K246" s="40"/>
      <c r="L246" s="44"/>
      <c r="M246" s="229"/>
      <c r="N246" s="230"/>
      <c r="O246" s="85"/>
      <c r="P246" s="85"/>
      <c r="Q246" s="85"/>
      <c r="R246" s="85"/>
      <c r="S246" s="85"/>
      <c r="T246" s="86"/>
      <c r="U246" s="38"/>
      <c r="V246" s="38"/>
      <c r="W246" s="38"/>
      <c r="X246" s="38"/>
      <c r="Y246" s="38"/>
      <c r="Z246" s="38"/>
      <c r="AA246" s="38"/>
      <c r="AB246" s="38"/>
      <c r="AC246" s="38"/>
      <c r="AD246" s="38"/>
      <c r="AE246" s="38"/>
      <c r="AT246" s="16" t="s">
        <v>161</v>
      </c>
      <c r="AU246" s="16" t="s">
        <v>89</v>
      </c>
    </row>
    <row r="247" spans="1:47" s="2" customFormat="1" ht="12">
      <c r="A247" s="38"/>
      <c r="B247" s="39"/>
      <c r="C247" s="40"/>
      <c r="D247" s="226" t="s">
        <v>193</v>
      </c>
      <c r="E247" s="40"/>
      <c r="F247" s="231" t="s">
        <v>628</v>
      </c>
      <c r="G247" s="40"/>
      <c r="H247" s="40"/>
      <c r="I247" s="228"/>
      <c r="J247" s="40"/>
      <c r="K247" s="40"/>
      <c r="L247" s="44"/>
      <c r="M247" s="229"/>
      <c r="N247" s="230"/>
      <c r="O247" s="85"/>
      <c r="P247" s="85"/>
      <c r="Q247" s="85"/>
      <c r="R247" s="85"/>
      <c r="S247" s="85"/>
      <c r="T247" s="86"/>
      <c r="U247" s="38"/>
      <c r="V247" s="38"/>
      <c r="W247" s="38"/>
      <c r="X247" s="38"/>
      <c r="Y247" s="38"/>
      <c r="Z247" s="38"/>
      <c r="AA247" s="38"/>
      <c r="AB247" s="38"/>
      <c r="AC247" s="38"/>
      <c r="AD247" s="38"/>
      <c r="AE247" s="38"/>
      <c r="AT247" s="16" t="s">
        <v>193</v>
      </c>
      <c r="AU247" s="16" t="s">
        <v>89</v>
      </c>
    </row>
    <row r="248" spans="1:65" s="2" customFormat="1" ht="24.15" customHeight="1">
      <c r="A248" s="38"/>
      <c r="B248" s="39"/>
      <c r="C248" s="213" t="s">
        <v>639</v>
      </c>
      <c r="D248" s="213" t="s">
        <v>152</v>
      </c>
      <c r="E248" s="214" t="s">
        <v>640</v>
      </c>
      <c r="F248" s="215" t="s">
        <v>641</v>
      </c>
      <c r="G248" s="216" t="s">
        <v>200</v>
      </c>
      <c r="H248" s="217">
        <v>150</v>
      </c>
      <c r="I248" s="218"/>
      <c r="J248" s="219">
        <f>ROUND(I248*H248,2)</f>
        <v>0</v>
      </c>
      <c r="K248" s="215" t="s">
        <v>156</v>
      </c>
      <c r="L248" s="44"/>
      <c r="M248" s="220" t="s">
        <v>39</v>
      </c>
      <c r="N248" s="221" t="s">
        <v>53</v>
      </c>
      <c r="O248" s="85"/>
      <c r="P248" s="222">
        <f>O248*H248</f>
        <v>0</v>
      </c>
      <c r="Q248" s="222">
        <v>0</v>
      </c>
      <c r="R248" s="222">
        <f>Q248*H248</f>
        <v>0</v>
      </c>
      <c r="S248" s="222">
        <v>0</v>
      </c>
      <c r="T248" s="223">
        <f>S248*H248</f>
        <v>0</v>
      </c>
      <c r="U248" s="38"/>
      <c r="V248" s="38"/>
      <c r="W248" s="38"/>
      <c r="X248" s="38"/>
      <c r="Y248" s="38"/>
      <c r="Z248" s="38"/>
      <c r="AA248" s="38"/>
      <c r="AB248" s="38"/>
      <c r="AC248" s="38"/>
      <c r="AD248" s="38"/>
      <c r="AE248" s="38"/>
      <c r="AR248" s="224" t="s">
        <v>157</v>
      </c>
      <c r="AT248" s="224" t="s">
        <v>152</v>
      </c>
      <c r="AU248" s="224" t="s">
        <v>89</v>
      </c>
      <c r="AY248" s="16" t="s">
        <v>149</v>
      </c>
      <c r="BE248" s="225">
        <f>IF(N248="základní",J248,0)</f>
        <v>0</v>
      </c>
      <c r="BF248" s="225">
        <f>IF(N248="snížená",J248,0)</f>
        <v>0</v>
      </c>
      <c r="BG248" s="225">
        <f>IF(N248="zákl. přenesená",J248,0)</f>
        <v>0</v>
      </c>
      <c r="BH248" s="225">
        <f>IF(N248="sníž. přenesená",J248,0)</f>
        <v>0</v>
      </c>
      <c r="BI248" s="225">
        <f>IF(N248="nulová",J248,0)</f>
        <v>0</v>
      </c>
      <c r="BJ248" s="16" t="s">
        <v>157</v>
      </c>
      <c r="BK248" s="225">
        <f>ROUND(I248*H248,2)</f>
        <v>0</v>
      </c>
      <c r="BL248" s="16" t="s">
        <v>157</v>
      </c>
      <c r="BM248" s="224" t="s">
        <v>642</v>
      </c>
    </row>
    <row r="249" spans="1:47" s="2" customFormat="1" ht="12">
      <c r="A249" s="38"/>
      <c r="B249" s="39"/>
      <c r="C249" s="40"/>
      <c r="D249" s="226" t="s">
        <v>159</v>
      </c>
      <c r="E249" s="40"/>
      <c r="F249" s="227" t="s">
        <v>643</v>
      </c>
      <c r="G249" s="40"/>
      <c r="H249" s="40"/>
      <c r="I249" s="228"/>
      <c r="J249" s="40"/>
      <c r="K249" s="40"/>
      <c r="L249" s="44"/>
      <c r="M249" s="229"/>
      <c r="N249" s="230"/>
      <c r="O249" s="85"/>
      <c r="P249" s="85"/>
      <c r="Q249" s="85"/>
      <c r="R249" s="85"/>
      <c r="S249" s="85"/>
      <c r="T249" s="86"/>
      <c r="U249" s="38"/>
      <c r="V249" s="38"/>
      <c r="W249" s="38"/>
      <c r="X249" s="38"/>
      <c r="Y249" s="38"/>
      <c r="Z249" s="38"/>
      <c r="AA249" s="38"/>
      <c r="AB249" s="38"/>
      <c r="AC249" s="38"/>
      <c r="AD249" s="38"/>
      <c r="AE249" s="38"/>
      <c r="AT249" s="16" t="s">
        <v>159</v>
      </c>
      <c r="AU249" s="16" t="s">
        <v>89</v>
      </c>
    </row>
    <row r="250" spans="1:47" s="2" customFormat="1" ht="12">
      <c r="A250" s="38"/>
      <c r="B250" s="39"/>
      <c r="C250" s="40"/>
      <c r="D250" s="226" t="s">
        <v>161</v>
      </c>
      <c r="E250" s="40"/>
      <c r="F250" s="231" t="s">
        <v>627</v>
      </c>
      <c r="G250" s="40"/>
      <c r="H250" s="40"/>
      <c r="I250" s="228"/>
      <c r="J250" s="40"/>
      <c r="K250" s="40"/>
      <c r="L250" s="44"/>
      <c r="M250" s="229"/>
      <c r="N250" s="230"/>
      <c r="O250" s="85"/>
      <c r="P250" s="85"/>
      <c r="Q250" s="85"/>
      <c r="R250" s="85"/>
      <c r="S250" s="85"/>
      <c r="T250" s="86"/>
      <c r="U250" s="38"/>
      <c r="V250" s="38"/>
      <c r="W250" s="38"/>
      <c r="X250" s="38"/>
      <c r="Y250" s="38"/>
      <c r="Z250" s="38"/>
      <c r="AA250" s="38"/>
      <c r="AB250" s="38"/>
      <c r="AC250" s="38"/>
      <c r="AD250" s="38"/>
      <c r="AE250" s="38"/>
      <c r="AT250" s="16" t="s">
        <v>161</v>
      </c>
      <c r="AU250" s="16" t="s">
        <v>89</v>
      </c>
    </row>
    <row r="251" spans="1:47" s="2" customFormat="1" ht="12">
      <c r="A251" s="38"/>
      <c r="B251" s="39"/>
      <c r="C251" s="40"/>
      <c r="D251" s="226" t="s">
        <v>193</v>
      </c>
      <c r="E251" s="40"/>
      <c r="F251" s="231" t="s">
        <v>628</v>
      </c>
      <c r="G251" s="40"/>
      <c r="H251" s="40"/>
      <c r="I251" s="228"/>
      <c r="J251" s="40"/>
      <c r="K251" s="40"/>
      <c r="L251" s="44"/>
      <c r="M251" s="232"/>
      <c r="N251" s="233"/>
      <c r="O251" s="234"/>
      <c r="P251" s="234"/>
      <c r="Q251" s="234"/>
      <c r="R251" s="234"/>
      <c r="S251" s="234"/>
      <c r="T251" s="235"/>
      <c r="U251" s="38"/>
      <c r="V251" s="38"/>
      <c r="W251" s="38"/>
      <c r="X251" s="38"/>
      <c r="Y251" s="38"/>
      <c r="Z251" s="38"/>
      <c r="AA251" s="38"/>
      <c r="AB251" s="38"/>
      <c r="AC251" s="38"/>
      <c r="AD251" s="38"/>
      <c r="AE251" s="38"/>
      <c r="AT251" s="16" t="s">
        <v>193</v>
      </c>
      <c r="AU251" s="16" t="s">
        <v>89</v>
      </c>
    </row>
    <row r="252" spans="1:31" s="2" customFormat="1" ht="6.95" customHeight="1">
      <c r="A252" s="38"/>
      <c r="B252" s="60"/>
      <c r="C252" s="61"/>
      <c r="D252" s="61"/>
      <c r="E252" s="61"/>
      <c r="F252" s="61"/>
      <c r="G252" s="61"/>
      <c r="H252" s="61"/>
      <c r="I252" s="61"/>
      <c r="J252" s="61"/>
      <c r="K252" s="61"/>
      <c r="L252" s="44"/>
      <c r="M252" s="38"/>
      <c r="O252" s="38"/>
      <c r="P252" s="38"/>
      <c r="Q252" s="38"/>
      <c r="R252" s="38"/>
      <c r="S252" s="38"/>
      <c r="T252" s="38"/>
      <c r="U252" s="38"/>
      <c r="V252" s="38"/>
      <c r="W252" s="38"/>
      <c r="X252" s="38"/>
      <c r="Y252" s="38"/>
      <c r="Z252" s="38"/>
      <c r="AA252" s="38"/>
      <c r="AB252" s="38"/>
      <c r="AC252" s="38"/>
      <c r="AD252" s="38"/>
      <c r="AE252" s="38"/>
    </row>
  </sheetData>
  <sheetProtection password="CDD6" sheet="1" objects="1" scenarios="1" formatColumns="0" formatRows="0" autoFilter="0"/>
  <autoFilter ref="C86:K25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103</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644</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ROUND((SUM(BE87:BE237)),2)</f>
        <v>0</v>
      </c>
      <c r="G35" s="38"/>
      <c r="H35" s="38"/>
      <c r="I35" s="158">
        <v>0.21</v>
      </c>
      <c r="J35" s="157">
        <f>ROUND(((SUM(BE87:BE237))*I35),2)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ROUND((SUM(BF87:BF237)),2)</f>
        <v>0</v>
      </c>
      <c r="G36" s="38"/>
      <c r="H36" s="38"/>
      <c r="I36" s="158">
        <v>0.15</v>
      </c>
      <c r="J36" s="157">
        <f>ROUND(((SUM(BF87:BF237))*I36),2)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ROUND((SUM(BG87:BG237)),2)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ROUND((SUM(BH87:BH237)),2)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ROUND((SUM(BI87:BI237)),2)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Č14 - Ojedinělé broušení, reprofilace</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132</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hidden="1">
      <c r="A65" s="10"/>
      <c r="B65" s="181"/>
      <c r="C65" s="126"/>
      <c r="D65" s="182" t="s">
        <v>133</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124</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Č14 - Ojedinělé broušení, reprofilace</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f>
        <v>0</v>
      </c>
      <c r="Q87" s="97"/>
      <c r="R87" s="194">
        <f>R88</f>
        <v>0</v>
      </c>
      <c r="S87" s="97"/>
      <c r="T87" s="195">
        <f>T88</f>
        <v>0</v>
      </c>
      <c r="U87" s="38"/>
      <c r="V87" s="38"/>
      <c r="W87" s="38"/>
      <c r="X87" s="38"/>
      <c r="Y87" s="38"/>
      <c r="Z87" s="38"/>
      <c r="AA87" s="38"/>
      <c r="AB87" s="38"/>
      <c r="AC87" s="38"/>
      <c r="AD87" s="38"/>
      <c r="AE87" s="38"/>
      <c r="AT87" s="16" t="s">
        <v>79</v>
      </c>
      <c r="AU87" s="16" t="s">
        <v>131</v>
      </c>
      <c r="BK87" s="196">
        <f>BK88</f>
        <v>0</v>
      </c>
    </row>
    <row r="88" spans="1:63" s="12" customFormat="1" ht="25.9" customHeight="1">
      <c r="A88" s="12"/>
      <c r="B88" s="197"/>
      <c r="C88" s="198"/>
      <c r="D88" s="199" t="s">
        <v>79</v>
      </c>
      <c r="E88" s="200" t="s">
        <v>147</v>
      </c>
      <c r="F88" s="200" t="s">
        <v>148</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87</v>
      </c>
      <c r="AT88" s="209" t="s">
        <v>79</v>
      </c>
      <c r="AU88" s="209" t="s">
        <v>80</v>
      </c>
      <c r="AY88" s="208" t="s">
        <v>149</v>
      </c>
      <c r="BK88" s="210">
        <f>BK89</f>
        <v>0</v>
      </c>
    </row>
    <row r="89" spans="1:63" s="12" customFormat="1" ht="22.8" customHeight="1">
      <c r="A89" s="12"/>
      <c r="B89" s="197"/>
      <c r="C89" s="198"/>
      <c r="D89" s="199" t="s">
        <v>79</v>
      </c>
      <c r="E89" s="211" t="s">
        <v>150</v>
      </c>
      <c r="F89" s="211" t="s">
        <v>151</v>
      </c>
      <c r="G89" s="198"/>
      <c r="H89" s="198"/>
      <c r="I89" s="201"/>
      <c r="J89" s="212">
        <f>BK89</f>
        <v>0</v>
      </c>
      <c r="K89" s="198"/>
      <c r="L89" s="203"/>
      <c r="M89" s="204"/>
      <c r="N89" s="205"/>
      <c r="O89" s="205"/>
      <c r="P89" s="206">
        <f>SUM(P90:P237)</f>
        <v>0</v>
      </c>
      <c r="Q89" s="205"/>
      <c r="R89" s="206">
        <f>SUM(R90:R237)</f>
        <v>0</v>
      </c>
      <c r="S89" s="205"/>
      <c r="T89" s="207">
        <f>SUM(T90:T237)</f>
        <v>0</v>
      </c>
      <c r="U89" s="12"/>
      <c r="V89" s="12"/>
      <c r="W89" s="12"/>
      <c r="X89" s="12"/>
      <c r="Y89" s="12"/>
      <c r="Z89" s="12"/>
      <c r="AA89" s="12"/>
      <c r="AB89" s="12"/>
      <c r="AC89" s="12"/>
      <c r="AD89" s="12"/>
      <c r="AE89" s="12"/>
      <c r="AR89" s="208" t="s">
        <v>87</v>
      </c>
      <c r="AT89" s="209" t="s">
        <v>79</v>
      </c>
      <c r="AU89" s="209" t="s">
        <v>87</v>
      </c>
      <c r="AY89" s="208" t="s">
        <v>149</v>
      </c>
      <c r="BK89" s="210">
        <f>SUM(BK90:BK237)</f>
        <v>0</v>
      </c>
    </row>
    <row r="90" spans="1:65" s="2" customFormat="1" ht="24.15" customHeight="1">
      <c r="A90" s="38"/>
      <c r="B90" s="39"/>
      <c r="C90" s="213" t="s">
        <v>87</v>
      </c>
      <c r="D90" s="213" t="s">
        <v>152</v>
      </c>
      <c r="E90" s="214" t="s">
        <v>645</v>
      </c>
      <c r="F90" s="215" t="s">
        <v>646</v>
      </c>
      <c r="G90" s="216" t="s">
        <v>647</v>
      </c>
      <c r="H90" s="217">
        <v>30</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89</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648</v>
      </c>
    </row>
    <row r="91" spans="1:47" s="2" customFormat="1" ht="12">
      <c r="A91" s="38"/>
      <c r="B91" s="39"/>
      <c r="C91" s="40"/>
      <c r="D91" s="226" t="s">
        <v>159</v>
      </c>
      <c r="E91" s="40"/>
      <c r="F91" s="227" t="s">
        <v>649</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89</v>
      </c>
    </row>
    <row r="92" spans="1:47" s="2" customFormat="1" ht="12">
      <c r="A92" s="38"/>
      <c r="B92" s="39"/>
      <c r="C92" s="40"/>
      <c r="D92" s="226" t="s">
        <v>161</v>
      </c>
      <c r="E92" s="40"/>
      <c r="F92" s="231" t="s">
        <v>650</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89</v>
      </c>
    </row>
    <row r="93" spans="1:65" s="2" customFormat="1" ht="21.75" customHeight="1">
      <c r="A93" s="38"/>
      <c r="B93" s="39"/>
      <c r="C93" s="213" t="s">
        <v>89</v>
      </c>
      <c r="D93" s="213" t="s">
        <v>152</v>
      </c>
      <c r="E93" s="214" t="s">
        <v>651</v>
      </c>
      <c r="F93" s="215" t="s">
        <v>652</v>
      </c>
      <c r="G93" s="216" t="s">
        <v>200</v>
      </c>
      <c r="H93" s="217">
        <v>1000</v>
      </c>
      <c r="I93" s="218"/>
      <c r="J93" s="219">
        <f>ROUND(I93*H93,2)</f>
        <v>0</v>
      </c>
      <c r="K93" s="215" t="s">
        <v>156</v>
      </c>
      <c r="L93" s="44"/>
      <c r="M93" s="220" t="s">
        <v>39</v>
      </c>
      <c r="N93" s="221" t="s">
        <v>53</v>
      </c>
      <c r="O93" s="85"/>
      <c r="P93" s="222">
        <f>O93*H93</f>
        <v>0</v>
      </c>
      <c r="Q93" s="222">
        <v>0</v>
      </c>
      <c r="R93" s="222">
        <f>Q93*H93</f>
        <v>0</v>
      </c>
      <c r="S93" s="222">
        <v>0</v>
      </c>
      <c r="T93" s="223">
        <f>S93*H93</f>
        <v>0</v>
      </c>
      <c r="U93" s="38"/>
      <c r="V93" s="38"/>
      <c r="W93" s="38"/>
      <c r="X93" s="38"/>
      <c r="Y93" s="38"/>
      <c r="Z93" s="38"/>
      <c r="AA93" s="38"/>
      <c r="AB93" s="38"/>
      <c r="AC93" s="38"/>
      <c r="AD93" s="38"/>
      <c r="AE93" s="38"/>
      <c r="AR93" s="224" t="s">
        <v>157</v>
      </c>
      <c r="AT93" s="224" t="s">
        <v>152</v>
      </c>
      <c r="AU93" s="224" t="s">
        <v>89</v>
      </c>
      <c r="AY93" s="16" t="s">
        <v>149</v>
      </c>
      <c r="BE93" s="225">
        <f>IF(N93="základní",J93,0)</f>
        <v>0</v>
      </c>
      <c r="BF93" s="225">
        <f>IF(N93="snížená",J93,0)</f>
        <v>0</v>
      </c>
      <c r="BG93" s="225">
        <f>IF(N93="zákl. přenesená",J93,0)</f>
        <v>0</v>
      </c>
      <c r="BH93" s="225">
        <f>IF(N93="sníž. přenesená",J93,0)</f>
        <v>0</v>
      </c>
      <c r="BI93" s="225">
        <f>IF(N93="nulová",J93,0)</f>
        <v>0</v>
      </c>
      <c r="BJ93" s="16" t="s">
        <v>157</v>
      </c>
      <c r="BK93" s="225">
        <f>ROUND(I93*H93,2)</f>
        <v>0</v>
      </c>
      <c r="BL93" s="16" t="s">
        <v>157</v>
      </c>
      <c r="BM93" s="224" t="s">
        <v>653</v>
      </c>
    </row>
    <row r="94" spans="1:47" s="2" customFormat="1" ht="12">
      <c r="A94" s="38"/>
      <c r="B94" s="39"/>
      <c r="C94" s="40"/>
      <c r="D94" s="226" t="s">
        <v>159</v>
      </c>
      <c r="E94" s="40"/>
      <c r="F94" s="227" t="s">
        <v>654</v>
      </c>
      <c r="G94" s="40"/>
      <c r="H94" s="40"/>
      <c r="I94" s="228"/>
      <c r="J94" s="40"/>
      <c r="K94" s="40"/>
      <c r="L94" s="44"/>
      <c r="M94" s="229"/>
      <c r="N94" s="230"/>
      <c r="O94" s="85"/>
      <c r="P94" s="85"/>
      <c r="Q94" s="85"/>
      <c r="R94" s="85"/>
      <c r="S94" s="85"/>
      <c r="T94" s="86"/>
      <c r="U94" s="38"/>
      <c r="V94" s="38"/>
      <c r="W94" s="38"/>
      <c r="X94" s="38"/>
      <c r="Y94" s="38"/>
      <c r="Z94" s="38"/>
      <c r="AA94" s="38"/>
      <c r="AB94" s="38"/>
      <c r="AC94" s="38"/>
      <c r="AD94" s="38"/>
      <c r="AE94" s="38"/>
      <c r="AT94" s="16" t="s">
        <v>159</v>
      </c>
      <c r="AU94" s="16" t="s">
        <v>89</v>
      </c>
    </row>
    <row r="95" spans="1:47" s="2" customFormat="1" ht="12">
      <c r="A95" s="38"/>
      <c r="B95" s="39"/>
      <c r="C95" s="40"/>
      <c r="D95" s="226" t="s">
        <v>161</v>
      </c>
      <c r="E95" s="40"/>
      <c r="F95" s="231" t="s">
        <v>655</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161</v>
      </c>
      <c r="AU95" s="16" t="s">
        <v>89</v>
      </c>
    </row>
    <row r="96" spans="1:47" s="2" customFormat="1" ht="12">
      <c r="A96" s="38"/>
      <c r="B96" s="39"/>
      <c r="C96" s="40"/>
      <c r="D96" s="226" t="s">
        <v>193</v>
      </c>
      <c r="E96" s="40"/>
      <c r="F96" s="231" t="s">
        <v>355</v>
      </c>
      <c r="G96" s="40"/>
      <c r="H96" s="40"/>
      <c r="I96" s="228"/>
      <c r="J96" s="40"/>
      <c r="K96" s="40"/>
      <c r="L96" s="44"/>
      <c r="M96" s="229"/>
      <c r="N96" s="230"/>
      <c r="O96" s="85"/>
      <c r="P96" s="85"/>
      <c r="Q96" s="85"/>
      <c r="R96" s="85"/>
      <c r="S96" s="85"/>
      <c r="T96" s="86"/>
      <c r="U96" s="38"/>
      <c r="V96" s="38"/>
      <c r="W96" s="38"/>
      <c r="X96" s="38"/>
      <c r="Y96" s="38"/>
      <c r="Z96" s="38"/>
      <c r="AA96" s="38"/>
      <c r="AB96" s="38"/>
      <c r="AC96" s="38"/>
      <c r="AD96" s="38"/>
      <c r="AE96" s="38"/>
      <c r="AT96" s="16" t="s">
        <v>193</v>
      </c>
      <c r="AU96" s="16" t="s">
        <v>89</v>
      </c>
    </row>
    <row r="97" spans="1:65" s="2" customFormat="1" ht="24.15" customHeight="1">
      <c r="A97" s="38"/>
      <c r="B97" s="39"/>
      <c r="C97" s="213" t="s">
        <v>167</v>
      </c>
      <c r="D97" s="213" t="s">
        <v>152</v>
      </c>
      <c r="E97" s="214" t="s">
        <v>656</v>
      </c>
      <c r="F97" s="215" t="s">
        <v>657</v>
      </c>
      <c r="G97" s="216" t="s">
        <v>200</v>
      </c>
      <c r="H97" s="217">
        <v>1000</v>
      </c>
      <c r="I97" s="218"/>
      <c r="J97" s="219">
        <f>ROUND(I97*H97,2)</f>
        <v>0</v>
      </c>
      <c r="K97" s="215" t="s">
        <v>156</v>
      </c>
      <c r="L97" s="44"/>
      <c r="M97" s="220" t="s">
        <v>39</v>
      </c>
      <c r="N97" s="221" t="s">
        <v>53</v>
      </c>
      <c r="O97" s="85"/>
      <c r="P97" s="222">
        <f>O97*H97</f>
        <v>0</v>
      </c>
      <c r="Q97" s="222">
        <v>0</v>
      </c>
      <c r="R97" s="222">
        <f>Q97*H97</f>
        <v>0</v>
      </c>
      <c r="S97" s="222">
        <v>0</v>
      </c>
      <c r="T97" s="223">
        <f>S97*H97</f>
        <v>0</v>
      </c>
      <c r="U97" s="38"/>
      <c r="V97" s="38"/>
      <c r="W97" s="38"/>
      <c r="X97" s="38"/>
      <c r="Y97" s="38"/>
      <c r="Z97" s="38"/>
      <c r="AA97" s="38"/>
      <c r="AB97" s="38"/>
      <c r="AC97" s="38"/>
      <c r="AD97" s="38"/>
      <c r="AE97" s="38"/>
      <c r="AR97" s="224" t="s">
        <v>157</v>
      </c>
      <c r="AT97" s="224" t="s">
        <v>152</v>
      </c>
      <c r="AU97" s="224" t="s">
        <v>89</v>
      </c>
      <c r="AY97" s="16" t="s">
        <v>149</v>
      </c>
      <c r="BE97" s="225">
        <f>IF(N97="základní",J97,0)</f>
        <v>0</v>
      </c>
      <c r="BF97" s="225">
        <f>IF(N97="snížená",J97,0)</f>
        <v>0</v>
      </c>
      <c r="BG97" s="225">
        <f>IF(N97="zákl. přenesená",J97,0)</f>
        <v>0</v>
      </c>
      <c r="BH97" s="225">
        <f>IF(N97="sníž. přenesená",J97,0)</f>
        <v>0</v>
      </c>
      <c r="BI97" s="225">
        <f>IF(N97="nulová",J97,0)</f>
        <v>0</v>
      </c>
      <c r="BJ97" s="16" t="s">
        <v>157</v>
      </c>
      <c r="BK97" s="225">
        <f>ROUND(I97*H97,2)</f>
        <v>0</v>
      </c>
      <c r="BL97" s="16" t="s">
        <v>157</v>
      </c>
      <c r="BM97" s="224" t="s">
        <v>658</v>
      </c>
    </row>
    <row r="98" spans="1:47" s="2" customFormat="1" ht="12">
      <c r="A98" s="38"/>
      <c r="B98" s="39"/>
      <c r="C98" s="40"/>
      <c r="D98" s="226" t="s">
        <v>159</v>
      </c>
      <c r="E98" s="40"/>
      <c r="F98" s="227" t="s">
        <v>659</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159</v>
      </c>
      <c r="AU98" s="16" t="s">
        <v>89</v>
      </c>
    </row>
    <row r="99" spans="1:47" s="2" customFormat="1" ht="12">
      <c r="A99" s="38"/>
      <c r="B99" s="39"/>
      <c r="C99" s="40"/>
      <c r="D99" s="226" t="s">
        <v>161</v>
      </c>
      <c r="E99" s="40"/>
      <c r="F99" s="231" t="s">
        <v>655</v>
      </c>
      <c r="G99" s="40"/>
      <c r="H99" s="40"/>
      <c r="I99" s="228"/>
      <c r="J99" s="40"/>
      <c r="K99" s="40"/>
      <c r="L99" s="44"/>
      <c r="M99" s="229"/>
      <c r="N99" s="230"/>
      <c r="O99" s="85"/>
      <c r="P99" s="85"/>
      <c r="Q99" s="85"/>
      <c r="R99" s="85"/>
      <c r="S99" s="85"/>
      <c r="T99" s="86"/>
      <c r="U99" s="38"/>
      <c r="V99" s="38"/>
      <c r="W99" s="38"/>
      <c r="X99" s="38"/>
      <c r="Y99" s="38"/>
      <c r="Z99" s="38"/>
      <c r="AA99" s="38"/>
      <c r="AB99" s="38"/>
      <c r="AC99" s="38"/>
      <c r="AD99" s="38"/>
      <c r="AE99" s="38"/>
      <c r="AT99" s="16" t="s">
        <v>161</v>
      </c>
      <c r="AU99" s="16" t="s">
        <v>89</v>
      </c>
    </row>
    <row r="100" spans="1:47" s="2" customFormat="1" ht="12">
      <c r="A100" s="38"/>
      <c r="B100" s="39"/>
      <c r="C100" s="40"/>
      <c r="D100" s="226" t="s">
        <v>193</v>
      </c>
      <c r="E100" s="40"/>
      <c r="F100" s="231" t="s">
        <v>355</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193</v>
      </c>
      <c r="AU100" s="16" t="s">
        <v>89</v>
      </c>
    </row>
    <row r="101" spans="1:65" s="2" customFormat="1" ht="24.15" customHeight="1">
      <c r="A101" s="38"/>
      <c r="B101" s="39"/>
      <c r="C101" s="213" t="s">
        <v>157</v>
      </c>
      <c r="D101" s="213" t="s">
        <v>152</v>
      </c>
      <c r="E101" s="214" t="s">
        <v>660</v>
      </c>
      <c r="F101" s="215" t="s">
        <v>661</v>
      </c>
      <c r="G101" s="216" t="s">
        <v>200</v>
      </c>
      <c r="H101" s="217">
        <v>750</v>
      </c>
      <c r="I101" s="218"/>
      <c r="J101" s="219">
        <f>ROUND(I101*H101,2)</f>
        <v>0</v>
      </c>
      <c r="K101" s="215" t="s">
        <v>156</v>
      </c>
      <c r="L101" s="44"/>
      <c r="M101" s="220" t="s">
        <v>39</v>
      </c>
      <c r="N101" s="221" t="s">
        <v>53</v>
      </c>
      <c r="O101" s="85"/>
      <c r="P101" s="222">
        <f>O101*H101</f>
        <v>0</v>
      </c>
      <c r="Q101" s="222">
        <v>0</v>
      </c>
      <c r="R101" s="222">
        <f>Q101*H101</f>
        <v>0</v>
      </c>
      <c r="S101" s="222">
        <v>0</v>
      </c>
      <c r="T101" s="223">
        <f>S101*H101</f>
        <v>0</v>
      </c>
      <c r="U101" s="38"/>
      <c r="V101" s="38"/>
      <c r="W101" s="38"/>
      <c r="X101" s="38"/>
      <c r="Y101" s="38"/>
      <c r="Z101" s="38"/>
      <c r="AA101" s="38"/>
      <c r="AB101" s="38"/>
      <c r="AC101" s="38"/>
      <c r="AD101" s="38"/>
      <c r="AE101" s="38"/>
      <c r="AR101" s="224" t="s">
        <v>157</v>
      </c>
      <c r="AT101" s="224" t="s">
        <v>152</v>
      </c>
      <c r="AU101" s="224" t="s">
        <v>89</v>
      </c>
      <c r="AY101" s="16" t="s">
        <v>149</v>
      </c>
      <c r="BE101" s="225">
        <f>IF(N101="základní",J101,0)</f>
        <v>0</v>
      </c>
      <c r="BF101" s="225">
        <f>IF(N101="snížená",J101,0)</f>
        <v>0</v>
      </c>
      <c r="BG101" s="225">
        <f>IF(N101="zákl. přenesená",J101,0)</f>
        <v>0</v>
      </c>
      <c r="BH101" s="225">
        <f>IF(N101="sníž. přenesená",J101,0)</f>
        <v>0</v>
      </c>
      <c r="BI101" s="225">
        <f>IF(N101="nulová",J101,0)</f>
        <v>0</v>
      </c>
      <c r="BJ101" s="16" t="s">
        <v>157</v>
      </c>
      <c r="BK101" s="225">
        <f>ROUND(I101*H101,2)</f>
        <v>0</v>
      </c>
      <c r="BL101" s="16" t="s">
        <v>157</v>
      </c>
      <c r="BM101" s="224" t="s">
        <v>662</v>
      </c>
    </row>
    <row r="102" spans="1:47" s="2" customFormat="1" ht="12">
      <c r="A102" s="38"/>
      <c r="B102" s="39"/>
      <c r="C102" s="40"/>
      <c r="D102" s="226" t="s">
        <v>159</v>
      </c>
      <c r="E102" s="40"/>
      <c r="F102" s="227" t="s">
        <v>663</v>
      </c>
      <c r="G102" s="40"/>
      <c r="H102" s="40"/>
      <c r="I102" s="228"/>
      <c r="J102" s="40"/>
      <c r="K102" s="40"/>
      <c r="L102" s="44"/>
      <c r="M102" s="229"/>
      <c r="N102" s="230"/>
      <c r="O102" s="85"/>
      <c r="P102" s="85"/>
      <c r="Q102" s="85"/>
      <c r="R102" s="85"/>
      <c r="S102" s="85"/>
      <c r="T102" s="86"/>
      <c r="U102" s="38"/>
      <c r="V102" s="38"/>
      <c r="W102" s="38"/>
      <c r="X102" s="38"/>
      <c r="Y102" s="38"/>
      <c r="Z102" s="38"/>
      <c r="AA102" s="38"/>
      <c r="AB102" s="38"/>
      <c r="AC102" s="38"/>
      <c r="AD102" s="38"/>
      <c r="AE102" s="38"/>
      <c r="AT102" s="16" t="s">
        <v>159</v>
      </c>
      <c r="AU102" s="16" t="s">
        <v>89</v>
      </c>
    </row>
    <row r="103" spans="1:47" s="2" customFormat="1" ht="12">
      <c r="A103" s="38"/>
      <c r="B103" s="39"/>
      <c r="C103" s="40"/>
      <c r="D103" s="226" t="s">
        <v>161</v>
      </c>
      <c r="E103" s="40"/>
      <c r="F103" s="231" t="s">
        <v>655</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161</v>
      </c>
      <c r="AU103" s="16" t="s">
        <v>89</v>
      </c>
    </row>
    <row r="104" spans="1:47" s="2" customFormat="1" ht="12">
      <c r="A104" s="38"/>
      <c r="B104" s="39"/>
      <c r="C104" s="40"/>
      <c r="D104" s="226" t="s">
        <v>193</v>
      </c>
      <c r="E104" s="40"/>
      <c r="F104" s="231" t="s">
        <v>355</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193</v>
      </c>
      <c r="AU104" s="16" t="s">
        <v>89</v>
      </c>
    </row>
    <row r="105" spans="1:65" s="2" customFormat="1" ht="24.15" customHeight="1">
      <c r="A105" s="38"/>
      <c r="B105" s="39"/>
      <c r="C105" s="213" t="s">
        <v>150</v>
      </c>
      <c r="D105" s="213" t="s">
        <v>152</v>
      </c>
      <c r="E105" s="214" t="s">
        <v>664</v>
      </c>
      <c r="F105" s="215" t="s">
        <v>665</v>
      </c>
      <c r="G105" s="216" t="s">
        <v>200</v>
      </c>
      <c r="H105" s="217">
        <v>750</v>
      </c>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89</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666</v>
      </c>
    </row>
    <row r="106" spans="1:47" s="2" customFormat="1" ht="12">
      <c r="A106" s="38"/>
      <c r="B106" s="39"/>
      <c r="C106" s="40"/>
      <c r="D106" s="226" t="s">
        <v>159</v>
      </c>
      <c r="E106" s="40"/>
      <c r="F106" s="227" t="s">
        <v>667</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89</v>
      </c>
    </row>
    <row r="107" spans="1:47" s="2" customFormat="1" ht="12">
      <c r="A107" s="38"/>
      <c r="B107" s="39"/>
      <c r="C107" s="40"/>
      <c r="D107" s="226" t="s">
        <v>161</v>
      </c>
      <c r="E107" s="40"/>
      <c r="F107" s="231" t="s">
        <v>655</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161</v>
      </c>
      <c r="AU107" s="16" t="s">
        <v>89</v>
      </c>
    </row>
    <row r="108" spans="1:47" s="2" customFormat="1" ht="12">
      <c r="A108" s="38"/>
      <c r="B108" s="39"/>
      <c r="C108" s="40"/>
      <c r="D108" s="226" t="s">
        <v>193</v>
      </c>
      <c r="E108" s="40"/>
      <c r="F108" s="231" t="s">
        <v>355</v>
      </c>
      <c r="G108" s="40"/>
      <c r="H108" s="40"/>
      <c r="I108" s="228"/>
      <c r="J108" s="40"/>
      <c r="K108" s="40"/>
      <c r="L108" s="44"/>
      <c r="M108" s="229"/>
      <c r="N108" s="230"/>
      <c r="O108" s="85"/>
      <c r="P108" s="85"/>
      <c r="Q108" s="85"/>
      <c r="R108" s="85"/>
      <c r="S108" s="85"/>
      <c r="T108" s="86"/>
      <c r="U108" s="38"/>
      <c r="V108" s="38"/>
      <c r="W108" s="38"/>
      <c r="X108" s="38"/>
      <c r="Y108" s="38"/>
      <c r="Z108" s="38"/>
      <c r="AA108" s="38"/>
      <c r="AB108" s="38"/>
      <c r="AC108" s="38"/>
      <c r="AD108" s="38"/>
      <c r="AE108" s="38"/>
      <c r="AT108" s="16" t="s">
        <v>193</v>
      </c>
      <c r="AU108" s="16" t="s">
        <v>89</v>
      </c>
    </row>
    <row r="109" spans="1:65" s="2" customFormat="1" ht="16.5" customHeight="1">
      <c r="A109" s="38"/>
      <c r="B109" s="39"/>
      <c r="C109" s="213" t="s">
        <v>181</v>
      </c>
      <c r="D109" s="213" t="s">
        <v>152</v>
      </c>
      <c r="E109" s="214" t="s">
        <v>668</v>
      </c>
      <c r="F109" s="215" t="s">
        <v>669</v>
      </c>
      <c r="G109" s="216" t="s">
        <v>670</v>
      </c>
      <c r="H109" s="217">
        <v>15</v>
      </c>
      <c r="I109" s="218"/>
      <c r="J109" s="219">
        <f>ROUND(I109*H109,2)</f>
        <v>0</v>
      </c>
      <c r="K109" s="215" t="s">
        <v>156</v>
      </c>
      <c r="L109" s="44"/>
      <c r="M109" s="220" t="s">
        <v>39</v>
      </c>
      <c r="N109" s="221" t="s">
        <v>53</v>
      </c>
      <c r="O109" s="85"/>
      <c r="P109" s="222">
        <f>O109*H109</f>
        <v>0</v>
      </c>
      <c r="Q109" s="222">
        <v>0</v>
      </c>
      <c r="R109" s="222">
        <f>Q109*H109</f>
        <v>0</v>
      </c>
      <c r="S109" s="222">
        <v>0</v>
      </c>
      <c r="T109" s="223">
        <f>S109*H109</f>
        <v>0</v>
      </c>
      <c r="U109" s="38"/>
      <c r="V109" s="38"/>
      <c r="W109" s="38"/>
      <c r="X109" s="38"/>
      <c r="Y109" s="38"/>
      <c r="Z109" s="38"/>
      <c r="AA109" s="38"/>
      <c r="AB109" s="38"/>
      <c r="AC109" s="38"/>
      <c r="AD109" s="38"/>
      <c r="AE109" s="38"/>
      <c r="AR109" s="224" t="s">
        <v>157</v>
      </c>
      <c r="AT109" s="224" t="s">
        <v>152</v>
      </c>
      <c r="AU109" s="224" t="s">
        <v>89</v>
      </c>
      <c r="AY109" s="16" t="s">
        <v>149</v>
      </c>
      <c r="BE109" s="225">
        <f>IF(N109="základní",J109,0)</f>
        <v>0</v>
      </c>
      <c r="BF109" s="225">
        <f>IF(N109="snížená",J109,0)</f>
        <v>0</v>
      </c>
      <c r="BG109" s="225">
        <f>IF(N109="zákl. přenesená",J109,0)</f>
        <v>0</v>
      </c>
      <c r="BH109" s="225">
        <f>IF(N109="sníž. přenesená",J109,0)</f>
        <v>0</v>
      </c>
      <c r="BI109" s="225">
        <f>IF(N109="nulová",J109,0)</f>
        <v>0</v>
      </c>
      <c r="BJ109" s="16" t="s">
        <v>157</v>
      </c>
      <c r="BK109" s="225">
        <f>ROUND(I109*H109,2)</f>
        <v>0</v>
      </c>
      <c r="BL109" s="16" t="s">
        <v>157</v>
      </c>
      <c r="BM109" s="224" t="s">
        <v>671</v>
      </c>
    </row>
    <row r="110" spans="1:47" s="2" customFormat="1" ht="12">
      <c r="A110" s="38"/>
      <c r="B110" s="39"/>
      <c r="C110" s="40"/>
      <c r="D110" s="226" t="s">
        <v>159</v>
      </c>
      <c r="E110" s="40"/>
      <c r="F110" s="227" t="s">
        <v>672</v>
      </c>
      <c r="G110" s="40"/>
      <c r="H110" s="40"/>
      <c r="I110" s="228"/>
      <c r="J110" s="40"/>
      <c r="K110" s="40"/>
      <c r="L110" s="44"/>
      <c r="M110" s="229"/>
      <c r="N110" s="230"/>
      <c r="O110" s="85"/>
      <c r="P110" s="85"/>
      <c r="Q110" s="85"/>
      <c r="R110" s="85"/>
      <c r="S110" s="85"/>
      <c r="T110" s="86"/>
      <c r="U110" s="38"/>
      <c r="V110" s="38"/>
      <c r="W110" s="38"/>
      <c r="X110" s="38"/>
      <c r="Y110" s="38"/>
      <c r="Z110" s="38"/>
      <c r="AA110" s="38"/>
      <c r="AB110" s="38"/>
      <c r="AC110" s="38"/>
      <c r="AD110" s="38"/>
      <c r="AE110" s="38"/>
      <c r="AT110" s="16" t="s">
        <v>159</v>
      </c>
      <c r="AU110" s="16" t="s">
        <v>89</v>
      </c>
    </row>
    <row r="111" spans="1:47" s="2" customFormat="1" ht="12">
      <c r="A111" s="38"/>
      <c r="B111" s="39"/>
      <c r="C111" s="40"/>
      <c r="D111" s="226" t="s">
        <v>161</v>
      </c>
      <c r="E111" s="40"/>
      <c r="F111" s="231" t="s">
        <v>673</v>
      </c>
      <c r="G111" s="40"/>
      <c r="H111" s="40"/>
      <c r="I111" s="228"/>
      <c r="J111" s="40"/>
      <c r="K111" s="40"/>
      <c r="L111" s="44"/>
      <c r="M111" s="229"/>
      <c r="N111" s="230"/>
      <c r="O111" s="85"/>
      <c r="P111" s="85"/>
      <c r="Q111" s="85"/>
      <c r="R111" s="85"/>
      <c r="S111" s="85"/>
      <c r="T111" s="86"/>
      <c r="U111" s="38"/>
      <c r="V111" s="38"/>
      <c r="W111" s="38"/>
      <c r="X111" s="38"/>
      <c r="Y111" s="38"/>
      <c r="Z111" s="38"/>
      <c r="AA111" s="38"/>
      <c r="AB111" s="38"/>
      <c r="AC111" s="38"/>
      <c r="AD111" s="38"/>
      <c r="AE111" s="38"/>
      <c r="AT111" s="16" t="s">
        <v>161</v>
      </c>
      <c r="AU111" s="16" t="s">
        <v>89</v>
      </c>
    </row>
    <row r="112" spans="1:47" s="2" customFormat="1" ht="12">
      <c r="A112" s="38"/>
      <c r="B112" s="39"/>
      <c r="C112" s="40"/>
      <c r="D112" s="226" t="s">
        <v>193</v>
      </c>
      <c r="E112" s="40"/>
      <c r="F112" s="231" t="s">
        <v>674</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193</v>
      </c>
      <c r="AU112" s="16" t="s">
        <v>89</v>
      </c>
    </row>
    <row r="113" spans="1:65" s="2" customFormat="1" ht="21.75" customHeight="1">
      <c r="A113" s="38"/>
      <c r="B113" s="39"/>
      <c r="C113" s="213" t="s">
        <v>220</v>
      </c>
      <c r="D113" s="213" t="s">
        <v>152</v>
      </c>
      <c r="E113" s="214" t="s">
        <v>675</v>
      </c>
      <c r="F113" s="215" t="s">
        <v>676</v>
      </c>
      <c r="G113" s="216" t="s">
        <v>670</v>
      </c>
      <c r="H113" s="217">
        <v>15</v>
      </c>
      <c r="I113" s="218"/>
      <c r="J113" s="219">
        <f>ROUND(I113*H113,2)</f>
        <v>0</v>
      </c>
      <c r="K113" s="215" t="s">
        <v>156</v>
      </c>
      <c r="L113" s="44"/>
      <c r="M113" s="220" t="s">
        <v>39</v>
      </c>
      <c r="N113" s="221" t="s">
        <v>53</v>
      </c>
      <c r="O113" s="85"/>
      <c r="P113" s="222">
        <f>O113*H113</f>
        <v>0</v>
      </c>
      <c r="Q113" s="222">
        <v>0</v>
      </c>
      <c r="R113" s="222">
        <f>Q113*H113</f>
        <v>0</v>
      </c>
      <c r="S113" s="222">
        <v>0</v>
      </c>
      <c r="T113" s="223">
        <f>S113*H113</f>
        <v>0</v>
      </c>
      <c r="U113" s="38"/>
      <c r="V113" s="38"/>
      <c r="W113" s="38"/>
      <c r="X113" s="38"/>
      <c r="Y113" s="38"/>
      <c r="Z113" s="38"/>
      <c r="AA113" s="38"/>
      <c r="AB113" s="38"/>
      <c r="AC113" s="38"/>
      <c r="AD113" s="38"/>
      <c r="AE113" s="38"/>
      <c r="AR113" s="224" t="s">
        <v>157</v>
      </c>
      <c r="AT113" s="224" t="s">
        <v>152</v>
      </c>
      <c r="AU113" s="224" t="s">
        <v>89</v>
      </c>
      <c r="AY113" s="16" t="s">
        <v>149</v>
      </c>
      <c r="BE113" s="225">
        <f>IF(N113="základní",J113,0)</f>
        <v>0</v>
      </c>
      <c r="BF113" s="225">
        <f>IF(N113="snížená",J113,0)</f>
        <v>0</v>
      </c>
      <c r="BG113" s="225">
        <f>IF(N113="zákl. přenesená",J113,0)</f>
        <v>0</v>
      </c>
      <c r="BH113" s="225">
        <f>IF(N113="sníž. přenesená",J113,0)</f>
        <v>0</v>
      </c>
      <c r="BI113" s="225">
        <f>IF(N113="nulová",J113,0)</f>
        <v>0</v>
      </c>
      <c r="BJ113" s="16" t="s">
        <v>157</v>
      </c>
      <c r="BK113" s="225">
        <f>ROUND(I113*H113,2)</f>
        <v>0</v>
      </c>
      <c r="BL113" s="16" t="s">
        <v>157</v>
      </c>
      <c r="BM113" s="224" t="s">
        <v>677</v>
      </c>
    </row>
    <row r="114" spans="1:47" s="2" customFormat="1" ht="12">
      <c r="A114" s="38"/>
      <c r="B114" s="39"/>
      <c r="C114" s="40"/>
      <c r="D114" s="226" t="s">
        <v>159</v>
      </c>
      <c r="E114" s="40"/>
      <c r="F114" s="227" t="s">
        <v>678</v>
      </c>
      <c r="G114" s="40"/>
      <c r="H114" s="40"/>
      <c r="I114" s="228"/>
      <c r="J114" s="40"/>
      <c r="K114" s="40"/>
      <c r="L114" s="44"/>
      <c r="M114" s="229"/>
      <c r="N114" s="230"/>
      <c r="O114" s="85"/>
      <c r="P114" s="85"/>
      <c r="Q114" s="85"/>
      <c r="R114" s="85"/>
      <c r="S114" s="85"/>
      <c r="T114" s="86"/>
      <c r="U114" s="38"/>
      <c r="V114" s="38"/>
      <c r="W114" s="38"/>
      <c r="X114" s="38"/>
      <c r="Y114" s="38"/>
      <c r="Z114" s="38"/>
      <c r="AA114" s="38"/>
      <c r="AB114" s="38"/>
      <c r="AC114" s="38"/>
      <c r="AD114" s="38"/>
      <c r="AE114" s="38"/>
      <c r="AT114" s="16" t="s">
        <v>159</v>
      </c>
      <c r="AU114" s="16" t="s">
        <v>89</v>
      </c>
    </row>
    <row r="115" spans="1:47" s="2" customFormat="1" ht="12">
      <c r="A115" s="38"/>
      <c r="B115" s="39"/>
      <c r="C115" s="40"/>
      <c r="D115" s="226" t="s">
        <v>161</v>
      </c>
      <c r="E115" s="40"/>
      <c r="F115" s="231" t="s">
        <v>673</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161</v>
      </c>
      <c r="AU115" s="16" t="s">
        <v>89</v>
      </c>
    </row>
    <row r="116" spans="1:47" s="2" customFormat="1" ht="12">
      <c r="A116" s="38"/>
      <c r="B116" s="39"/>
      <c r="C116" s="40"/>
      <c r="D116" s="226" t="s">
        <v>193</v>
      </c>
      <c r="E116" s="40"/>
      <c r="F116" s="231" t="s">
        <v>674</v>
      </c>
      <c r="G116" s="40"/>
      <c r="H116" s="40"/>
      <c r="I116" s="228"/>
      <c r="J116" s="40"/>
      <c r="K116" s="40"/>
      <c r="L116" s="44"/>
      <c r="M116" s="229"/>
      <c r="N116" s="230"/>
      <c r="O116" s="85"/>
      <c r="P116" s="85"/>
      <c r="Q116" s="85"/>
      <c r="R116" s="85"/>
      <c r="S116" s="85"/>
      <c r="T116" s="86"/>
      <c r="U116" s="38"/>
      <c r="V116" s="38"/>
      <c r="W116" s="38"/>
      <c r="X116" s="38"/>
      <c r="Y116" s="38"/>
      <c r="Z116" s="38"/>
      <c r="AA116" s="38"/>
      <c r="AB116" s="38"/>
      <c r="AC116" s="38"/>
      <c r="AD116" s="38"/>
      <c r="AE116" s="38"/>
      <c r="AT116" s="16" t="s">
        <v>193</v>
      </c>
      <c r="AU116" s="16" t="s">
        <v>89</v>
      </c>
    </row>
    <row r="117" spans="1:65" s="2" customFormat="1" ht="24.15" customHeight="1">
      <c r="A117" s="38"/>
      <c r="B117" s="39"/>
      <c r="C117" s="213" t="s">
        <v>225</v>
      </c>
      <c r="D117" s="213" t="s">
        <v>152</v>
      </c>
      <c r="E117" s="214" t="s">
        <v>679</v>
      </c>
      <c r="F117" s="215" t="s">
        <v>680</v>
      </c>
      <c r="G117" s="216" t="s">
        <v>200</v>
      </c>
      <c r="H117" s="217">
        <v>300</v>
      </c>
      <c r="I117" s="218"/>
      <c r="J117" s="219">
        <f>ROUND(I117*H117,2)</f>
        <v>0</v>
      </c>
      <c r="K117" s="215" t="s">
        <v>156</v>
      </c>
      <c r="L117" s="44"/>
      <c r="M117" s="220" t="s">
        <v>39</v>
      </c>
      <c r="N117" s="221" t="s">
        <v>53</v>
      </c>
      <c r="O117" s="85"/>
      <c r="P117" s="222">
        <f>O117*H117</f>
        <v>0</v>
      </c>
      <c r="Q117" s="222">
        <v>0</v>
      </c>
      <c r="R117" s="222">
        <f>Q117*H117</f>
        <v>0</v>
      </c>
      <c r="S117" s="222">
        <v>0</v>
      </c>
      <c r="T117" s="223">
        <f>S117*H117</f>
        <v>0</v>
      </c>
      <c r="U117" s="38"/>
      <c r="V117" s="38"/>
      <c r="W117" s="38"/>
      <c r="X117" s="38"/>
      <c r="Y117" s="38"/>
      <c r="Z117" s="38"/>
      <c r="AA117" s="38"/>
      <c r="AB117" s="38"/>
      <c r="AC117" s="38"/>
      <c r="AD117" s="38"/>
      <c r="AE117" s="38"/>
      <c r="AR117" s="224" t="s">
        <v>157</v>
      </c>
      <c r="AT117" s="224" t="s">
        <v>152</v>
      </c>
      <c r="AU117" s="224" t="s">
        <v>89</v>
      </c>
      <c r="AY117" s="16" t="s">
        <v>149</v>
      </c>
      <c r="BE117" s="225">
        <f>IF(N117="základní",J117,0)</f>
        <v>0</v>
      </c>
      <c r="BF117" s="225">
        <f>IF(N117="snížená",J117,0)</f>
        <v>0</v>
      </c>
      <c r="BG117" s="225">
        <f>IF(N117="zákl. přenesená",J117,0)</f>
        <v>0</v>
      </c>
      <c r="BH117" s="225">
        <f>IF(N117="sníž. přenesená",J117,0)</f>
        <v>0</v>
      </c>
      <c r="BI117" s="225">
        <f>IF(N117="nulová",J117,0)</f>
        <v>0</v>
      </c>
      <c r="BJ117" s="16" t="s">
        <v>157</v>
      </c>
      <c r="BK117" s="225">
        <f>ROUND(I117*H117,2)</f>
        <v>0</v>
      </c>
      <c r="BL117" s="16" t="s">
        <v>157</v>
      </c>
      <c r="BM117" s="224" t="s">
        <v>681</v>
      </c>
    </row>
    <row r="118" spans="1:47" s="2" customFormat="1" ht="12">
      <c r="A118" s="38"/>
      <c r="B118" s="39"/>
      <c r="C118" s="40"/>
      <c r="D118" s="226" t="s">
        <v>159</v>
      </c>
      <c r="E118" s="40"/>
      <c r="F118" s="227" t="s">
        <v>682</v>
      </c>
      <c r="G118" s="40"/>
      <c r="H118" s="40"/>
      <c r="I118" s="228"/>
      <c r="J118" s="40"/>
      <c r="K118" s="40"/>
      <c r="L118" s="44"/>
      <c r="M118" s="229"/>
      <c r="N118" s="230"/>
      <c r="O118" s="85"/>
      <c r="P118" s="85"/>
      <c r="Q118" s="85"/>
      <c r="R118" s="85"/>
      <c r="S118" s="85"/>
      <c r="T118" s="86"/>
      <c r="U118" s="38"/>
      <c r="V118" s="38"/>
      <c r="W118" s="38"/>
      <c r="X118" s="38"/>
      <c r="Y118" s="38"/>
      <c r="Z118" s="38"/>
      <c r="AA118" s="38"/>
      <c r="AB118" s="38"/>
      <c r="AC118" s="38"/>
      <c r="AD118" s="38"/>
      <c r="AE118" s="38"/>
      <c r="AT118" s="16" t="s">
        <v>159</v>
      </c>
      <c r="AU118" s="16" t="s">
        <v>89</v>
      </c>
    </row>
    <row r="119" spans="1:47" s="2" customFormat="1" ht="12">
      <c r="A119" s="38"/>
      <c r="B119" s="39"/>
      <c r="C119" s="40"/>
      <c r="D119" s="226" t="s">
        <v>161</v>
      </c>
      <c r="E119" s="40"/>
      <c r="F119" s="231" t="s">
        <v>683</v>
      </c>
      <c r="G119" s="40"/>
      <c r="H119" s="40"/>
      <c r="I119" s="228"/>
      <c r="J119" s="40"/>
      <c r="K119" s="40"/>
      <c r="L119" s="44"/>
      <c r="M119" s="229"/>
      <c r="N119" s="230"/>
      <c r="O119" s="85"/>
      <c r="P119" s="85"/>
      <c r="Q119" s="85"/>
      <c r="R119" s="85"/>
      <c r="S119" s="85"/>
      <c r="T119" s="86"/>
      <c r="U119" s="38"/>
      <c r="V119" s="38"/>
      <c r="W119" s="38"/>
      <c r="X119" s="38"/>
      <c r="Y119" s="38"/>
      <c r="Z119" s="38"/>
      <c r="AA119" s="38"/>
      <c r="AB119" s="38"/>
      <c r="AC119" s="38"/>
      <c r="AD119" s="38"/>
      <c r="AE119" s="38"/>
      <c r="AT119" s="16" t="s">
        <v>161</v>
      </c>
      <c r="AU119" s="16" t="s">
        <v>89</v>
      </c>
    </row>
    <row r="120" spans="1:65" s="2" customFormat="1" ht="24.15" customHeight="1">
      <c r="A120" s="38"/>
      <c r="B120" s="39"/>
      <c r="C120" s="213" t="s">
        <v>230</v>
      </c>
      <c r="D120" s="213" t="s">
        <v>152</v>
      </c>
      <c r="E120" s="214" t="s">
        <v>684</v>
      </c>
      <c r="F120" s="215" t="s">
        <v>685</v>
      </c>
      <c r="G120" s="216" t="s">
        <v>200</v>
      </c>
      <c r="H120" s="217">
        <v>900</v>
      </c>
      <c r="I120" s="218"/>
      <c r="J120" s="219">
        <f>ROUND(I120*H120,2)</f>
        <v>0</v>
      </c>
      <c r="K120" s="215" t="s">
        <v>156</v>
      </c>
      <c r="L120" s="44"/>
      <c r="M120" s="220" t="s">
        <v>39</v>
      </c>
      <c r="N120" s="221" t="s">
        <v>53</v>
      </c>
      <c r="O120" s="85"/>
      <c r="P120" s="222">
        <f>O120*H120</f>
        <v>0</v>
      </c>
      <c r="Q120" s="222">
        <v>0</v>
      </c>
      <c r="R120" s="222">
        <f>Q120*H120</f>
        <v>0</v>
      </c>
      <c r="S120" s="222">
        <v>0</v>
      </c>
      <c r="T120" s="223">
        <f>S120*H120</f>
        <v>0</v>
      </c>
      <c r="U120" s="38"/>
      <c r="V120" s="38"/>
      <c r="W120" s="38"/>
      <c r="X120" s="38"/>
      <c r="Y120" s="38"/>
      <c r="Z120" s="38"/>
      <c r="AA120" s="38"/>
      <c r="AB120" s="38"/>
      <c r="AC120" s="38"/>
      <c r="AD120" s="38"/>
      <c r="AE120" s="38"/>
      <c r="AR120" s="224" t="s">
        <v>157</v>
      </c>
      <c r="AT120" s="224" t="s">
        <v>152</v>
      </c>
      <c r="AU120" s="224" t="s">
        <v>89</v>
      </c>
      <c r="AY120" s="16" t="s">
        <v>149</v>
      </c>
      <c r="BE120" s="225">
        <f>IF(N120="základní",J120,0)</f>
        <v>0</v>
      </c>
      <c r="BF120" s="225">
        <f>IF(N120="snížená",J120,0)</f>
        <v>0</v>
      </c>
      <c r="BG120" s="225">
        <f>IF(N120="zákl. přenesená",J120,0)</f>
        <v>0</v>
      </c>
      <c r="BH120" s="225">
        <f>IF(N120="sníž. přenesená",J120,0)</f>
        <v>0</v>
      </c>
      <c r="BI120" s="225">
        <f>IF(N120="nulová",J120,0)</f>
        <v>0</v>
      </c>
      <c r="BJ120" s="16" t="s">
        <v>157</v>
      </c>
      <c r="BK120" s="225">
        <f>ROUND(I120*H120,2)</f>
        <v>0</v>
      </c>
      <c r="BL120" s="16" t="s">
        <v>157</v>
      </c>
      <c r="BM120" s="224" t="s">
        <v>686</v>
      </c>
    </row>
    <row r="121" spans="1:47" s="2" customFormat="1" ht="12">
      <c r="A121" s="38"/>
      <c r="B121" s="39"/>
      <c r="C121" s="40"/>
      <c r="D121" s="226" t="s">
        <v>159</v>
      </c>
      <c r="E121" s="40"/>
      <c r="F121" s="227" t="s">
        <v>687</v>
      </c>
      <c r="G121" s="40"/>
      <c r="H121" s="40"/>
      <c r="I121" s="228"/>
      <c r="J121" s="40"/>
      <c r="K121" s="40"/>
      <c r="L121" s="44"/>
      <c r="M121" s="229"/>
      <c r="N121" s="230"/>
      <c r="O121" s="85"/>
      <c r="P121" s="85"/>
      <c r="Q121" s="85"/>
      <c r="R121" s="85"/>
      <c r="S121" s="85"/>
      <c r="T121" s="86"/>
      <c r="U121" s="38"/>
      <c r="V121" s="38"/>
      <c r="W121" s="38"/>
      <c r="X121" s="38"/>
      <c r="Y121" s="38"/>
      <c r="Z121" s="38"/>
      <c r="AA121" s="38"/>
      <c r="AB121" s="38"/>
      <c r="AC121" s="38"/>
      <c r="AD121" s="38"/>
      <c r="AE121" s="38"/>
      <c r="AT121" s="16" t="s">
        <v>159</v>
      </c>
      <c r="AU121" s="16" t="s">
        <v>89</v>
      </c>
    </row>
    <row r="122" spans="1:47" s="2" customFormat="1" ht="12">
      <c r="A122" s="38"/>
      <c r="B122" s="39"/>
      <c r="C122" s="40"/>
      <c r="D122" s="226" t="s">
        <v>161</v>
      </c>
      <c r="E122" s="40"/>
      <c r="F122" s="231" t="s">
        <v>688</v>
      </c>
      <c r="G122" s="40"/>
      <c r="H122" s="40"/>
      <c r="I122" s="228"/>
      <c r="J122" s="40"/>
      <c r="K122" s="40"/>
      <c r="L122" s="44"/>
      <c r="M122" s="229"/>
      <c r="N122" s="230"/>
      <c r="O122" s="85"/>
      <c r="P122" s="85"/>
      <c r="Q122" s="85"/>
      <c r="R122" s="85"/>
      <c r="S122" s="85"/>
      <c r="T122" s="86"/>
      <c r="U122" s="38"/>
      <c r="V122" s="38"/>
      <c r="W122" s="38"/>
      <c r="X122" s="38"/>
      <c r="Y122" s="38"/>
      <c r="Z122" s="38"/>
      <c r="AA122" s="38"/>
      <c r="AB122" s="38"/>
      <c r="AC122" s="38"/>
      <c r="AD122" s="38"/>
      <c r="AE122" s="38"/>
      <c r="AT122" s="16" t="s">
        <v>161</v>
      </c>
      <c r="AU122" s="16" t="s">
        <v>89</v>
      </c>
    </row>
    <row r="123" spans="1:47" s="2" customFormat="1" ht="12">
      <c r="A123" s="38"/>
      <c r="B123" s="39"/>
      <c r="C123" s="40"/>
      <c r="D123" s="226" t="s">
        <v>193</v>
      </c>
      <c r="E123" s="40"/>
      <c r="F123" s="231" t="s">
        <v>689</v>
      </c>
      <c r="G123" s="40"/>
      <c r="H123" s="40"/>
      <c r="I123" s="228"/>
      <c r="J123" s="40"/>
      <c r="K123" s="40"/>
      <c r="L123" s="44"/>
      <c r="M123" s="229"/>
      <c r="N123" s="230"/>
      <c r="O123" s="85"/>
      <c r="P123" s="85"/>
      <c r="Q123" s="85"/>
      <c r="R123" s="85"/>
      <c r="S123" s="85"/>
      <c r="T123" s="86"/>
      <c r="U123" s="38"/>
      <c r="V123" s="38"/>
      <c r="W123" s="38"/>
      <c r="X123" s="38"/>
      <c r="Y123" s="38"/>
      <c r="Z123" s="38"/>
      <c r="AA123" s="38"/>
      <c r="AB123" s="38"/>
      <c r="AC123" s="38"/>
      <c r="AD123" s="38"/>
      <c r="AE123" s="38"/>
      <c r="AT123" s="16" t="s">
        <v>193</v>
      </c>
      <c r="AU123" s="16" t="s">
        <v>89</v>
      </c>
    </row>
    <row r="124" spans="1:65" s="2" customFormat="1" ht="24.15" customHeight="1">
      <c r="A124" s="38"/>
      <c r="B124" s="39"/>
      <c r="C124" s="213" t="s">
        <v>235</v>
      </c>
      <c r="D124" s="213" t="s">
        <v>152</v>
      </c>
      <c r="E124" s="214" t="s">
        <v>690</v>
      </c>
      <c r="F124" s="215" t="s">
        <v>691</v>
      </c>
      <c r="G124" s="216" t="s">
        <v>200</v>
      </c>
      <c r="H124" s="217">
        <v>1500</v>
      </c>
      <c r="I124" s="218"/>
      <c r="J124" s="219">
        <f>ROUND(I124*H124,2)</f>
        <v>0</v>
      </c>
      <c r="K124" s="215" t="s">
        <v>156</v>
      </c>
      <c r="L124" s="44"/>
      <c r="M124" s="220" t="s">
        <v>39</v>
      </c>
      <c r="N124" s="221" t="s">
        <v>53</v>
      </c>
      <c r="O124" s="85"/>
      <c r="P124" s="222">
        <f>O124*H124</f>
        <v>0</v>
      </c>
      <c r="Q124" s="222">
        <v>0</v>
      </c>
      <c r="R124" s="222">
        <f>Q124*H124</f>
        <v>0</v>
      </c>
      <c r="S124" s="222">
        <v>0</v>
      </c>
      <c r="T124" s="223">
        <f>S124*H124</f>
        <v>0</v>
      </c>
      <c r="U124" s="38"/>
      <c r="V124" s="38"/>
      <c r="W124" s="38"/>
      <c r="X124" s="38"/>
      <c r="Y124" s="38"/>
      <c r="Z124" s="38"/>
      <c r="AA124" s="38"/>
      <c r="AB124" s="38"/>
      <c r="AC124" s="38"/>
      <c r="AD124" s="38"/>
      <c r="AE124" s="38"/>
      <c r="AR124" s="224" t="s">
        <v>157</v>
      </c>
      <c r="AT124" s="224" t="s">
        <v>152</v>
      </c>
      <c r="AU124" s="224" t="s">
        <v>89</v>
      </c>
      <c r="AY124" s="16" t="s">
        <v>149</v>
      </c>
      <c r="BE124" s="225">
        <f>IF(N124="základní",J124,0)</f>
        <v>0</v>
      </c>
      <c r="BF124" s="225">
        <f>IF(N124="snížená",J124,0)</f>
        <v>0</v>
      </c>
      <c r="BG124" s="225">
        <f>IF(N124="zákl. přenesená",J124,0)</f>
        <v>0</v>
      </c>
      <c r="BH124" s="225">
        <f>IF(N124="sníž. přenesená",J124,0)</f>
        <v>0</v>
      </c>
      <c r="BI124" s="225">
        <f>IF(N124="nulová",J124,0)</f>
        <v>0</v>
      </c>
      <c r="BJ124" s="16" t="s">
        <v>157</v>
      </c>
      <c r="BK124" s="225">
        <f>ROUND(I124*H124,2)</f>
        <v>0</v>
      </c>
      <c r="BL124" s="16" t="s">
        <v>157</v>
      </c>
      <c r="BM124" s="224" t="s">
        <v>692</v>
      </c>
    </row>
    <row r="125" spans="1:47" s="2" customFormat="1" ht="12">
      <c r="A125" s="38"/>
      <c r="B125" s="39"/>
      <c r="C125" s="40"/>
      <c r="D125" s="226" t="s">
        <v>159</v>
      </c>
      <c r="E125" s="40"/>
      <c r="F125" s="227" t="s">
        <v>693</v>
      </c>
      <c r="G125" s="40"/>
      <c r="H125" s="40"/>
      <c r="I125" s="228"/>
      <c r="J125" s="40"/>
      <c r="K125" s="40"/>
      <c r="L125" s="44"/>
      <c r="M125" s="229"/>
      <c r="N125" s="230"/>
      <c r="O125" s="85"/>
      <c r="P125" s="85"/>
      <c r="Q125" s="85"/>
      <c r="R125" s="85"/>
      <c r="S125" s="85"/>
      <c r="T125" s="86"/>
      <c r="U125" s="38"/>
      <c r="V125" s="38"/>
      <c r="W125" s="38"/>
      <c r="X125" s="38"/>
      <c r="Y125" s="38"/>
      <c r="Z125" s="38"/>
      <c r="AA125" s="38"/>
      <c r="AB125" s="38"/>
      <c r="AC125" s="38"/>
      <c r="AD125" s="38"/>
      <c r="AE125" s="38"/>
      <c r="AT125" s="16" t="s">
        <v>159</v>
      </c>
      <c r="AU125" s="16" t="s">
        <v>89</v>
      </c>
    </row>
    <row r="126" spans="1:47" s="2" customFormat="1" ht="12">
      <c r="A126" s="38"/>
      <c r="B126" s="39"/>
      <c r="C126" s="40"/>
      <c r="D126" s="226" t="s">
        <v>161</v>
      </c>
      <c r="E126" s="40"/>
      <c r="F126" s="231" t="s">
        <v>688</v>
      </c>
      <c r="G126" s="40"/>
      <c r="H126" s="40"/>
      <c r="I126" s="228"/>
      <c r="J126" s="40"/>
      <c r="K126" s="40"/>
      <c r="L126" s="44"/>
      <c r="M126" s="229"/>
      <c r="N126" s="230"/>
      <c r="O126" s="85"/>
      <c r="P126" s="85"/>
      <c r="Q126" s="85"/>
      <c r="R126" s="85"/>
      <c r="S126" s="85"/>
      <c r="T126" s="86"/>
      <c r="U126" s="38"/>
      <c r="V126" s="38"/>
      <c r="W126" s="38"/>
      <c r="X126" s="38"/>
      <c r="Y126" s="38"/>
      <c r="Z126" s="38"/>
      <c r="AA126" s="38"/>
      <c r="AB126" s="38"/>
      <c r="AC126" s="38"/>
      <c r="AD126" s="38"/>
      <c r="AE126" s="38"/>
      <c r="AT126" s="16" t="s">
        <v>161</v>
      </c>
      <c r="AU126" s="16" t="s">
        <v>89</v>
      </c>
    </row>
    <row r="127" spans="1:47" s="2" customFormat="1" ht="12">
      <c r="A127" s="38"/>
      <c r="B127" s="39"/>
      <c r="C127" s="40"/>
      <c r="D127" s="226" t="s">
        <v>193</v>
      </c>
      <c r="E127" s="40"/>
      <c r="F127" s="231" t="s">
        <v>689</v>
      </c>
      <c r="G127" s="40"/>
      <c r="H127" s="40"/>
      <c r="I127" s="228"/>
      <c r="J127" s="40"/>
      <c r="K127" s="40"/>
      <c r="L127" s="44"/>
      <c r="M127" s="229"/>
      <c r="N127" s="230"/>
      <c r="O127" s="85"/>
      <c r="P127" s="85"/>
      <c r="Q127" s="85"/>
      <c r="R127" s="85"/>
      <c r="S127" s="85"/>
      <c r="T127" s="86"/>
      <c r="U127" s="38"/>
      <c r="V127" s="38"/>
      <c r="W127" s="38"/>
      <c r="X127" s="38"/>
      <c r="Y127" s="38"/>
      <c r="Z127" s="38"/>
      <c r="AA127" s="38"/>
      <c r="AB127" s="38"/>
      <c r="AC127" s="38"/>
      <c r="AD127" s="38"/>
      <c r="AE127" s="38"/>
      <c r="AT127" s="16" t="s">
        <v>193</v>
      </c>
      <c r="AU127" s="16" t="s">
        <v>89</v>
      </c>
    </row>
    <row r="128" spans="1:65" s="2" customFormat="1" ht="24.15" customHeight="1">
      <c r="A128" s="38"/>
      <c r="B128" s="39"/>
      <c r="C128" s="213" t="s">
        <v>240</v>
      </c>
      <c r="D128" s="213" t="s">
        <v>152</v>
      </c>
      <c r="E128" s="214" t="s">
        <v>694</v>
      </c>
      <c r="F128" s="215" t="s">
        <v>695</v>
      </c>
      <c r="G128" s="216" t="s">
        <v>200</v>
      </c>
      <c r="H128" s="217">
        <v>1500</v>
      </c>
      <c r="I128" s="218"/>
      <c r="J128" s="219">
        <f>ROUND(I128*H128,2)</f>
        <v>0</v>
      </c>
      <c r="K128" s="215" t="s">
        <v>156</v>
      </c>
      <c r="L128" s="44"/>
      <c r="M128" s="220" t="s">
        <v>39</v>
      </c>
      <c r="N128" s="221" t="s">
        <v>53</v>
      </c>
      <c r="O128" s="85"/>
      <c r="P128" s="222">
        <f>O128*H128</f>
        <v>0</v>
      </c>
      <c r="Q128" s="222">
        <v>0</v>
      </c>
      <c r="R128" s="222">
        <f>Q128*H128</f>
        <v>0</v>
      </c>
      <c r="S128" s="222">
        <v>0</v>
      </c>
      <c r="T128" s="223">
        <f>S128*H128</f>
        <v>0</v>
      </c>
      <c r="U128" s="38"/>
      <c r="V128" s="38"/>
      <c r="W128" s="38"/>
      <c r="X128" s="38"/>
      <c r="Y128" s="38"/>
      <c r="Z128" s="38"/>
      <c r="AA128" s="38"/>
      <c r="AB128" s="38"/>
      <c r="AC128" s="38"/>
      <c r="AD128" s="38"/>
      <c r="AE128" s="38"/>
      <c r="AR128" s="224" t="s">
        <v>157</v>
      </c>
      <c r="AT128" s="224" t="s">
        <v>152</v>
      </c>
      <c r="AU128" s="224" t="s">
        <v>89</v>
      </c>
      <c r="AY128" s="16" t="s">
        <v>149</v>
      </c>
      <c r="BE128" s="225">
        <f>IF(N128="základní",J128,0)</f>
        <v>0</v>
      </c>
      <c r="BF128" s="225">
        <f>IF(N128="snížená",J128,0)</f>
        <v>0</v>
      </c>
      <c r="BG128" s="225">
        <f>IF(N128="zákl. přenesená",J128,0)</f>
        <v>0</v>
      </c>
      <c r="BH128" s="225">
        <f>IF(N128="sníž. přenesená",J128,0)</f>
        <v>0</v>
      </c>
      <c r="BI128" s="225">
        <f>IF(N128="nulová",J128,0)</f>
        <v>0</v>
      </c>
      <c r="BJ128" s="16" t="s">
        <v>157</v>
      </c>
      <c r="BK128" s="225">
        <f>ROUND(I128*H128,2)</f>
        <v>0</v>
      </c>
      <c r="BL128" s="16" t="s">
        <v>157</v>
      </c>
      <c r="BM128" s="224" t="s">
        <v>696</v>
      </c>
    </row>
    <row r="129" spans="1:47" s="2" customFormat="1" ht="12">
      <c r="A129" s="38"/>
      <c r="B129" s="39"/>
      <c r="C129" s="40"/>
      <c r="D129" s="226" t="s">
        <v>159</v>
      </c>
      <c r="E129" s="40"/>
      <c r="F129" s="227" t="s">
        <v>697</v>
      </c>
      <c r="G129" s="40"/>
      <c r="H129" s="40"/>
      <c r="I129" s="228"/>
      <c r="J129" s="40"/>
      <c r="K129" s="40"/>
      <c r="L129" s="44"/>
      <c r="M129" s="229"/>
      <c r="N129" s="230"/>
      <c r="O129" s="85"/>
      <c r="P129" s="85"/>
      <c r="Q129" s="85"/>
      <c r="R129" s="85"/>
      <c r="S129" s="85"/>
      <c r="T129" s="86"/>
      <c r="U129" s="38"/>
      <c r="V129" s="38"/>
      <c r="W129" s="38"/>
      <c r="X129" s="38"/>
      <c r="Y129" s="38"/>
      <c r="Z129" s="38"/>
      <c r="AA129" s="38"/>
      <c r="AB129" s="38"/>
      <c r="AC129" s="38"/>
      <c r="AD129" s="38"/>
      <c r="AE129" s="38"/>
      <c r="AT129" s="16" t="s">
        <v>159</v>
      </c>
      <c r="AU129" s="16" t="s">
        <v>89</v>
      </c>
    </row>
    <row r="130" spans="1:47" s="2" customFormat="1" ht="12">
      <c r="A130" s="38"/>
      <c r="B130" s="39"/>
      <c r="C130" s="40"/>
      <c r="D130" s="226" t="s">
        <v>161</v>
      </c>
      <c r="E130" s="40"/>
      <c r="F130" s="231" t="s">
        <v>688</v>
      </c>
      <c r="G130" s="40"/>
      <c r="H130" s="40"/>
      <c r="I130" s="228"/>
      <c r="J130" s="40"/>
      <c r="K130" s="40"/>
      <c r="L130" s="44"/>
      <c r="M130" s="229"/>
      <c r="N130" s="230"/>
      <c r="O130" s="85"/>
      <c r="P130" s="85"/>
      <c r="Q130" s="85"/>
      <c r="R130" s="85"/>
      <c r="S130" s="85"/>
      <c r="T130" s="86"/>
      <c r="U130" s="38"/>
      <c r="V130" s="38"/>
      <c r="W130" s="38"/>
      <c r="X130" s="38"/>
      <c r="Y130" s="38"/>
      <c r="Z130" s="38"/>
      <c r="AA130" s="38"/>
      <c r="AB130" s="38"/>
      <c r="AC130" s="38"/>
      <c r="AD130" s="38"/>
      <c r="AE130" s="38"/>
      <c r="AT130" s="16" t="s">
        <v>161</v>
      </c>
      <c r="AU130" s="16" t="s">
        <v>89</v>
      </c>
    </row>
    <row r="131" spans="1:47" s="2" customFormat="1" ht="12">
      <c r="A131" s="38"/>
      <c r="B131" s="39"/>
      <c r="C131" s="40"/>
      <c r="D131" s="226" t="s">
        <v>193</v>
      </c>
      <c r="E131" s="40"/>
      <c r="F131" s="231" t="s">
        <v>689</v>
      </c>
      <c r="G131" s="40"/>
      <c r="H131" s="40"/>
      <c r="I131" s="228"/>
      <c r="J131" s="40"/>
      <c r="K131" s="40"/>
      <c r="L131" s="44"/>
      <c r="M131" s="229"/>
      <c r="N131" s="230"/>
      <c r="O131" s="85"/>
      <c r="P131" s="85"/>
      <c r="Q131" s="85"/>
      <c r="R131" s="85"/>
      <c r="S131" s="85"/>
      <c r="T131" s="86"/>
      <c r="U131" s="38"/>
      <c r="V131" s="38"/>
      <c r="W131" s="38"/>
      <c r="X131" s="38"/>
      <c r="Y131" s="38"/>
      <c r="Z131" s="38"/>
      <c r="AA131" s="38"/>
      <c r="AB131" s="38"/>
      <c r="AC131" s="38"/>
      <c r="AD131" s="38"/>
      <c r="AE131" s="38"/>
      <c r="AT131" s="16" t="s">
        <v>193</v>
      </c>
      <c r="AU131" s="16" t="s">
        <v>89</v>
      </c>
    </row>
    <row r="132" spans="1:65" s="2" customFormat="1" ht="24.15" customHeight="1">
      <c r="A132" s="38"/>
      <c r="B132" s="39"/>
      <c r="C132" s="213" t="s">
        <v>245</v>
      </c>
      <c r="D132" s="213" t="s">
        <v>152</v>
      </c>
      <c r="E132" s="214" t="s">
        <v>698</v>
      </c>
      <c r="F132" s="215" t="s">
        <v>699</v>
      </c>
      <c r="G132" s="216" t="s">
        <v>200</v>
      </c>
      <c r="H132" s="217">
        <v>900</v>
      </c>
      <c r="I132" s="218"/>
      <c r="J132" s="219">
        <f>ROUND(I132*H132,2)</f>
        <v>0</v>
      </c>
      <c r="K132" s="215" t="s">
        <v>156</v>
      </c>
      <c r="L132" s="44"/>
      <c r="M132" s="220" t="s">
        <v>39</v>
      </c>
      <c r="N132" s="221" t="s">
        <v>53</v>
      </c>
      <c r="O132" s="85"/>
      <c r="P132" s="222">
        <f>O132*H132</f>
        <v>0</v>
      </c>
      <c r="Q132" s="222">
        <v>0</v>
      </c>
      <c r="R132" s="222">
        <f>Q132*H132</f>
        <v>0</v>
      </c>
      <c r="S132" s="222">
        <v>0</v>
      </c>
      <c r="T132" s="223">
        <f>S132*H132</f>
        <v>0</v>
      </c>
      <c r="U132" s="38"/>
      <c r="V132" s="38"/>
      <c r="W132" s="38"/>
      <c r="X132" s="38"/>
      <c r="Y132" s="38"/>
      <c r="Z132" s="38"/>
      <c r="AA132" s="38"/>
      <c r="AB132" s="38"/>
      <c r="AC132" s="38"/>
      <c r="AD132" s="38"/>
      <c r="AE132" s="38"/>
      <c r="AR132" s="224" t="s">
        <v>157</v>
      </c>
      <c r="AT132" s="224" t="s">
        <v>152</v>
      </c>
      <c r="AU132" s="224" t="s">
        <v>89</v>
      </c>
      <c r="AY132" s="16" t="s">
        <v>149</v>
      </c>
      <c r="BE132" s="225">
        <f>IF(N132="základní",J132,0)</f>
        <v>0</v>
      </c>
      <c r="BF132" s="225">
        <f>IF(N132="snížená",J132,0)</f>
        <v>0</v>
      </c>
      <c r="BG132" s="225">
        <f>IF(N132="zákl. přenesená",J132,0)</f>
        <v>0</v>
      </c>
      <c r="BH132" s="225">
        <f>IF(N132="sníž. přenesená",J132,0)</f>
        <v>0</v>
      </c>
      <c r="BI132" s="225">
        <f>IF(N132="nulová",J132,0)</f>
        <v>0</v>
      </c>
      <c r="BJ132" s="16" t="s">
        <v>157</v>
      </c>
      <c r="BK132" s="225">
        <f>ROUND(I132*H132,2)</f>
        <v>0</v>
      </c>
      <c r="BL132" s="16" t="s">
        <v>157</v>
      </c>
      <c r="BM132" s="224" t="s">
        <v>700</v>
      </c>
    </row>
    <row r="133" spans="1:47" s="2" customFormat="1" ht="12">
      <c r="A133" s="38"/>
      <c r="B133" s="39"/>
      <c r="C133" s="40"/>
      <c r="D133" s="226" t="s">
        <v>159</v>
      </c>
      <c r="E133" s="40"/>
      <c r="F133" s="227" t="s">
        <v>701</v>
      </c>
      <c r="G133" s="40"/>
      <c r="H133" s="40"/>
      <c r="I133" s="228"/>
      <c r="J133" s="40"/>
      <c r="K133" s="40"/>
      <c r="L133" s="44"/>
      <c r="M133" s="229"/>
      <c r="N133" s="230"/>
      <c r="O133" s="85"/>
      <c r="P133" s="85"/>
      <c r="Q133" s="85"/>
      <c r="R133" s="85"/>
      <c r="S133" s="85"/>
      <c r="T133" s="86"/>
      <c r="U133" s="38"/>
      <c r="V133" s="38"/>
      <c r="W133" s="38"/>
      <c r="X133" s="38"/>
      <c r="Y133" s="38"/>
      <c r="Z133" s="38"/>
      <c r="AA133" s="38"/>
      <c r="AB133" s="38"/>
      <c r="AC133" s="38"/>
      <c r="AD133" s="38"/>
      <c r="AE133" s="38"/>
      <c r="AT133" s="16" t="s">
        <v>159</v>
      </c>
      <c r="AU133" s="16" t="s">
        <v>89</v>
      </c>
    </row>
    <row r="134" spans="1:47" s="2" customFormat="1" ht="12">
      <c r="A134" s="38"/>
      <c r="B134" s="39"/>
      <c r="C134" s="40"/>
      <c r="D134" s="226" t="s">
        <v>161</v>
      </c>
      <c r="E134" s="40"/>
      <c r="F134" s="231" t="s">
        <v>688</v>
      </c>
      <c r="G134" s="40"/>
      <c r="H134" s="40"/>
      <c r="I134" s="228"/>
      <c r="J134" s="40"/>
      <c r="K134" s="40"/>
      <c r="L134" s="44"/>
      <c r="M134" s="229"/>
      <c r="N134" s="230"/>
      <c r="O134" s="85"/>
      <c r="P134" s="85"/>
      <c r="Q134" s="85"/>
      <c r="R134" s="85"/>
      <c r="S134" s="85"/>
      <c r="T134" s="86"/>
      <c r="U134" s="38"/>
      <c r="V134" s="38"/>
      <c r="W134" s="38"/>
      <c r="X134" s="38"/>
      <c r="Y134" s="38"/>
      <c r="Z134" s="38"/>
      <c r="AA134" s="38"/>
      <c r="AB134" s="38"/>
      <c r="AC134" s="38"/>
      <c r="AD134" s="38"/>
      <c r="AE134" s="38"/>
      <c r="AT134" s="16" t="s">
        <v>161</v>
      </c>
      <c r="AU134" s="16" t="s">
        <v>89</v>
      </c>
    </row>
    <row r="135" spans="1:47" s="2" customFormat="1" ht="12">
      <c r="A135" s="38"/>
      <c r="B135" s="39"/>
      <c r="C135" s="40"/>
      <c r="D135" s="226" t="s">
        <v>193</v>
      </c>
      <c r="E135" s="40"/>
      <c r="F135" s="231" t="s">
        <v>702</v>
      </c>
      <c r="G135" s="40"/>
      <c r="H135" s="40"/>
      <c r="I135" s="228"/>
      <c r="J135" s="40"/>
      <c r="K135" s="40"/>
      <c r="L135" s="44"/>
      <c r="M135" s="229"/>
      <c r="N135" s="230"/>
      <c r="O135" s="85"/>
      <c r="P135" s="85"/>
      <c r="Q135" s="85"/>
      <c r="R135" s="85"/>
      <c r="S135" s="85"/>
      <c r="T135" s="86"/>
      <c r="U135" s="38"/>
      <c r="V135" s="38"/>
      <c r="W135" s="38"/>
      <c r="X135" s="38"/>
      <c r="Y135" s="38"/>
      <c r="Z135" s="38"/>
      <c r="AA135" s="38"/>
      <c r="AB135" s="38"/>
      <c r="AC135" s="38"/>
      <c r="AD135" s="38"/>
      <c r="AE135" s="38"/>
      <c r="AT135" s="16" t="s">
        <v>193</v>
      </c>
      <c r="AU135" s="16" t="s">
        <v>89</v>
      </c>
    </row>
    <row r="136" spans="1:65" s="2" customFormat="1" ht="24.15" customHeight="1">
      <c r="A136" s="38"/>
      <c r="B136" s="39"/>
      <c r="C136" s="213" t="s">
        <v>250</v>
      </c>
      <c r="D136" s="213" t="s">
        <v>152</v>
      </c>
      <c r="E136" s="214" t="s">
        <v>703</v>
      </c>
      <c r="F136" s="215" t="s">
        <v>704</v>
      </c>
      <c r="G136" s="216" t="s">
        <v>200</v>
      </c>
      <c r="H136" s="217">
        <v>1500</v>
      </c>
      <c r="I136" s="218"/>
      <c r="J136" s="219">
        <f>ROUND(I136*H136,2)</f>
        <v>0</v>
      </c>
      <c r="K136" s="215" t="s">
        <v>156</v>
      </c>
      <c r="L136" s="44"/>
      <c r="M136" s="220" t="s">
        <v>39</v>
      </c>
      <c r="N136" s="221" t="s">
        <v>53</v>
      </c>
      <c r="O136" s="85"/>
      <c r="P136" s="222">
        <f>O136*H136</f>
        <v>0</v>
      </c>
      <c r="Q136" s="222">
        <v>0</v>
      </c>
      <c r="R136" s="222">
        <f>Q136*H136</f>
        <v>0</v>
      </c>
      <c r="S136" s="222">
        <v>0</v>
      </c>
      <c r="T136" s="223">
        <f>S136*H136</f>
        <v>0</v>
      </c>
      <c r="U136" s="38"/>
      <c r="V136" s="38"/>
      <c r="W136" s="38"/>
      <c r="X136" s="38"/>
      <c r="Y136" s="38"/>
      <c r="Z136" s="38"/>
      <c r="AA136" s="38"/>
      <c r="AB136" s="38"/>
      <c r="AC136" s="38"/>
      <c r="AD136" s="38"/>
      <c r="AE136" s="38"/>
      <c r="AR136" s="224" t="s">
        <v>157</v>
      </c>
      <c r="AT136" s="224" t="s">
        <v>152</v>
      </c>
      <c r="AU136" s="224" t="s">
        <v>89</v>
      </c>
      <c r="AY136" s="16" t="s">
        <v>149</v>
      </c>
      <c r="BE136" s="225">
        <f>IF(N136="základní",J136,0)</f>
        <v>0</v>
      </c>
      <c r="BF136" s="225">
        <f>IF(N136="snížená",J136,0)</f>
        <v>0</v>
      </c>
      <c r="BG136" s="225">
        <f>IF(N136="zákl. přenesená",J136,0)</f>
        <v>0</v>
      </c>
      <c r="BH136" s="225">
        <f>IF(N136="sníž. přenesená",J136,0)</f>
        <v>0</v>
      </c>
      <c r="BI136" s="225">
        <f>IF(N136="nulová",J136,0)</f>
        <v>0</v>
      </c>
      <c r="BJ136" s="16" t="s">
        <v>157</v>
      </c>
      <c r="BK136" s="225">
        <f>ROUND(I136*H136,2)</f>
        <v>0</v>
      </c>
      <c r="BL136" s="16" t="s">
        <v>157</v>
      </c>
      <c r="BM136" s="224" t="s">
        <v>705</v>
      </c>
    </row>
    <row r="137" spans="1:47" s="2" customFormat="1" ht="12">
      <c r="A137" s="38"/>
      <c r="B137" s="39"/>
      <c r="C137" s="40"/>
      <c r="D137" s="226" t="s">
        <v>159</v>
      </c>
      <c r="E137" s="40"/>
      <c r="F137" s="227" t="s">
        <v>706</v>
      </c>
      <c r="G137" s="40"/>
      <c r="H137" s="40"/>
      <c r="I137" s="228"/>
      <c r="J137" s="40"/>
      <c r="K137" s="40"/>
      <c r="L137" s="44"/>
      <c r="M137" s="229"/>
      <c r="N137" s="230"/>
      <c r="O137" s="85"/>
      <c r="P137" s="85"/>
      <c r="Q137" s="85"/>
      <c r="R137" s="85"/>
      <c r="S137" s="85"/>
      <c r="T137" s="86"/>
      <c r="U137" s="38"/>
      <c r="V137" s="38"/>
      <c r="W137" s="38"/>
      <c r="X137" s="38"/>
      <c r="Y137" s="38"/>
      <c r="Z137" s="38"/>
      <c r="AA137" s="38"/>
      <c r="AB137" s="38"/>
      <c r="AC137" s="38"/>
      <c r="AD137" s="38"/>
      <c r="AE137" s="38"/>
      <c r="AT137" s="16" t="s">
        <v>159</v>
      </c>
      <c r="AU137" s="16" t="s">
        <v>89</v>
      </c>
    </row>
    <row r="138" spans="1:47" s="2" customFormat="1" ht="12">
      <c r="A138" s="38"/>
      <c r="B138" s="39"/>
      <c r="C138" s="40"/>
      <c r="D138" s="226" t="s">
        <v>161</v>
      </c>
      <c r="E138" s="40"/>
      <c r="F138" s="231" t="s">
        <v>688</v>
      </c>
      <c r="G138" s="40"/>
      <c r="H138" s="40"/>
      <c r="I138" s="228"/>
      <c r="J138" s="40"/>
      <c r="K138" s="40"/>
      <c r="L138" s="44"/>
      <c r="M138" s="229"/>
      <c r="N138" s="230"/>
      <c r="O138" s="85"/>
      <c r="P138" s="85"/>
      <c r="Q138" s="85"/>
      <c r="R138" s="85"/>
      <c r="S138" s="85"/>
      <c r="T138" s="86"/>
      <c r="U138" s="38"/>
      <c r="V138" s="38"/>
      <c r="W138" s="38"/>
      <c r="X138" s="38"/>
      <c r="Y138" s="38"/>
      <c r="Z138" s="38"/>
      <c r="AA138" s="38"/>
      <c r="AB138" s="38"/>
      <c r="AC138" s="38"/>
      <c r="AD138" s="38"/>
      <c r="AE138" s="38"/>
      <c r="AT138" s="16" t="s">
        <v>161</v>
      </c>
      <c r="AU138" s="16" t="s">
        <v>89</v>
      </c>
    </row>
    <row r="139" spans="1:47" s="2" customFormat="1" ht="12">
      <c r="A139" s="38"/>
      <c r="B139" s="39"/>
      <c r="C139" s="40"/>
      <c r="D139" s="226" t="s">
        <v>193</v>
      </c>
      <c r="E139" s="40"/>
      <c r="F139" s="231" t="s">
        <v>689</v>
      </c>
      <c r="G139" s="40"/>
      <c r="H139" s="40"/>
      <c r="I139" s="228"/>
      <c r="J139" s="40"/>
      <c r="K139" s="40"/>
      <c r="L139" s="44"/>
      <c r="M139" s="229"/>
      <c r="N139" s="230"/>
      <c r="O139" s="85"/>
      <c r="P139" s="85"/>
      <c r="Q139" s="85"/>
      <c r="R139" s="85"/>
      <c r="S139" s="85"/>
      <c r="T139" s="86"/>
      <c r="U139" s="38"/>
      <c r="V139" s="38"/>
      <c r="W139" s="38"/>
      <c r="X139" s="38"/>
      <c r="Y139" s="38"/>
      <c r="Z139" s="38"/>
      <c r="AA139" s="38"/>
      <c r="AB139" s="38"/>
      <c r="AC139" s="38"/>
      <c r="AD139" s="38"/>
      <c r="AE139" s="38"/>
      <c r="AT139" s="16" t="s">
        <v>193</v>
      </c>
      <c r="AU139" s="16" t="s">
        <v>89</v>
      </c>
    </row>
    <row r="140" spans="1:65" s="2" customFormat="1" ht="24.15" customHeight="1">
      <c r="A140" s="38"/>
      <c r="B140" s="39"/>
      <c r="C140" s="213" t="s">
        <v>255</v>
      </c>
      <c r="D140" s="213" t="s">
        <v>152</v>
      </c>
      <c r="E140" s="214" t="s">
        <v>707</v>
      </c>
      <c r="F140" s="215" t="s">
        <v>708</v>
      </c>
      <c r="G140" s="216" t="s">
        <v>200</v>
      </c>
      <c r="H140" s="217">
        <v>1500</v>
      </c>
      <c r="I140" s="218"/>
      <c r="J140" s="219">
        <f>ROUND(I140*H140,2)</f>
        <v>0</v>
      </c>
      <c r="K140" s="215" t="s">
        <v>156</v>
      </c>
      <c r="L140" s="44"/>
      <c r="M140" s="220" t="s">
        <v>39</v>
      </c>
      <c r="N140" s="221" t="s">
        <v>53</v>
      </c>
      <c r="O140" s="85"/>
      <c r="P140" s="222">
        <f>O140*H140</f>
        <v>0</v>
      </c>
      <c r="Q140" s="222">
        <v>0</v>
      </c>
      <c r="R140" s="222">
        <f>Q140*H140</f>
        <v>0</v>
      </c>
      <c r="S140" s="222">
        <v>0</v>
      </c>
      <c r="T140" s="223">
        <f>S140*H140</f>
        <v>0</v>
      </c>
      <c r="U140" s="38"/>
      <c r="V140" s="38"/>
      <c r="W140" s="38"/>
      <c r="X140" s="38"/>
      <c r="Y140" s="38"/>
      <c r="Z140" s="38"/>
      <c r="AA140" s="38"/>
      <c r="AB140" s="38"/>
      <c r="AC140" s="38"/>
      <c r="AD140" s="38"/>
      <c r="AE140" s="38"/>
      <c r="AR140" s="224" t="s">
        <v>157</v>
      </c>
      <c r="AT140" s="224" t="s">
        <v>152</v>
      </c>
      <c r="AU140" s="224" t="s">
        <v>89</v>
      </c>
      <c r="AY140" s="16" t="s">
        <v>149</v>
      </c>
      <c r="BE140" s="225">
        <f>IF(N140="základní",J140,0)</f>
        <v>0</v>
      </c>
      <c r="BF140" s="225">
        <f>IF(N140="snížená",J140,0)</f>
        <v>0</v>
      </c>
      <c r="BG140" s="225">
        <f>IF(N140="zákl. přenesená",J140,0)</f>
        <v>0</v>
      </c>
      <c r="BH140" s="225">
        <f>IF(N140="sníž. přenesená",J140,0)</f>
        <v>0</v>
      </c>
      <c r="BI140" s="225">
        <f>IF(N140="nulová",J140,0)</f>
        <v>0</v>
      </c>
      <c r="BJ140" s="16" t="s">
        <v>157</v>
      </c>
      <c r="BK140" s="225">
        <f>ROUND(I140*H140,2)</f>
        <v>0</v>
      </c>
      <c r="BL140" s="16" t="s">
        <v>157</v>
      </c>
      <c r="BM140" s="224" t="s">
        <v>709</v>
      </c>
    </row>
    <row r="141" spans="1:47" s="2" customFormat="1" ht="12">
      <c r="A141" s="38"/>
      <c r="B141" s="39"/>
      <c r="C141" s="40"/>
      <c r="D141" s="226" t="s">
        <v>159</v>
      </c>
      <c r="E141" s="40"/>
      <c r="F141" s="227" t="s">
        <v>710</v>
      </c>
      <c r="G141" s="40"/>
      <c r="H141" s="40"/>
      <c r="I141" s="228"/>
      <c r="J141" s="40"/>
      <c r="K141" s="40"/>
      <c r="L141" s="44"/>
      <c r="M141" s="229"/>
      <c r="N141" s="230"/>
      <c r="O141" s="85"/>
      <c r="P141" s="85"/>
      <c r="Q141" s="85"/>
      <c r="R141" s="85"/>
      <c r="S141" s="85"/>
      <c r="T141" s="86"/>
      <c r="U141" s="38"/>
      <c r="V141" s="38"/>
      <c r="W141" s="38"/>
      <c r="X141" s="38"/>
      <c r="Y141" s="38"/>
      <c r="Z141" s="38"/>
      <c r="AA141" s="38"/>
      <c r="AB141" s="38"/>
      <c r="AC141" s="38"/>
      <c r="AD141" s="38"/>
      <c r="AE141" s="38"/>
      <c r="AT141" s="16" t="s">
        <v>159</v>
      </c>
      <c r="AU141" s="16" t="s">
        <v>89</v>
      </c>
    </row>
    <row r="142" spans="1:47" s="2" customFormat="1" ht="12">
      <c r="A142" s="38"/>
      <c r="B142" s="39"/>
      <c r="C142" s="40"/>
      <c r="D142" s="226" t="s">
        <v>161</v>
      </c>
      <c r="E142" s="40"/>
      <c r="F142" s="231" t="s">
        <v>688</v>
      </c>
      <c r="G142" s="40"/>
      <c r="H142" s="40"/>
      <c r="I142" s="228"/>
      <c r="J142" s="40"/>
      <c r="K142" s="40"/>
      <c r="L142" s="44"/>
      <c r="M142" s="229"/>
      <c r="N142" s="230"/>
      <c r="O142" s="85"/>
      <c r="P142" s="85"/>
      <c r="Q142" s="85"/>
      <c r="R142" s="85"/>
      <c r="S142" s="85"/>
      <c r="T142" s="86"/>
      <c r="U142" s="38"/>
      <c r="V142" s="38"/>
      <c r="W142" s="38"/>
      <c r="X142" s="38"/>
      <c r="Y142" s="38"/>
      <c r="Z142" s="38"/>
      <c r="AA142" s="38"/>
      <c r="AB142" s="38"/>
      <c r="AC142" s="38"/>
      <c r="AD142" s="38"/>
      <c r="AE142" s="38"/>
      <c r="AT142" s="16" t="s">
        <v>161</v>
      </c>
      <c r="AU142" s="16" t="s">
        <v>89</v>
      </c>
    </row>
    <row r="143" spans="1:47" s="2" customFormat="1" ht="12">
      <c r="A143" s="38"/>
      <c r="B143" s="39"/>
      <c r="C143" s="40"/>
      <c r="D143" s="226" t="s">
        <v>193</v>
      </c>
      <c r="E143" s="40"/>
      <c r="F143" s="231" t="s">
        <v>702</v>
      </c>
      <c r="G143" s="40"/>
      <c r="H143" s="40"/>
      <c r="I143" s="228"/>
      <c r="J143" s="40"/>
      <c r="K143" s="40"/>
      <c r="L143" s="44"/>
      <c r="M143" s="229"/>
      <c r="N143" s="230"/>
      <c r="O143" s="85"/>
      <c r="P143" s="85"/>
      <c r="Q143" s="85"/>
      <c r="R143" s="85"/>
      <c r="S143" s="85"/>
      <c r="T143" s="86"/>
      <c r="U143" s="38"/>
      <c r="V143" s="38"/>
      <c r="W143" s="38"/>
      <c r="X143" s="38"/>
      <c r="Y143" s="38"/>
      <c r="Z143" s="38"/>
      <c r="AA143" s="38"/>
      <c r="AB143" s="38"/>
      <c r="AC143" s="38"/>
      <c r="AD143" s="38"/>
      <c r="AE143" s="38"/>
      <c r="AT143" s="16" t="s">
        <v>193</v>
      </c>
      <c r="AU143" s="16" t="s">
        <v>89</v>
      </c>
    </row>
    <row r="144" spans="1:65" s="2" customFormat="1" ht="24.15" customHeight="1">
      <c r="A144" s="38"/>
      <c r="B144" s="39"/>
      <c r="C144" s="213" t="s">
        <v>8</v>
      </c>
      <c r="D144" s="213" t="s">
        <v>152</v>
      </c>
      <c r="E144" s="214" t="s">
        <v>711</v>
      </c>
      <c r="F144" s="215" t="s">
        <v>712</v>
      </c>
      <c r="G144" s="216" t="s">
        <v>200</v>
      </c>
      <c r="H144" s="217">
        <v>1500</v>
      </c>
      <c r="I144" s="218"/>
      <c r="J144" s="219">
        <f>ROUND(I144*H144,2)</f>
        <v>0</v>
      </c>
      <c r="K144" s="215" t="s">
        <v>156</v>
      </c>
      <c r="L144" s="44"/>
      <c r="M144" s="220" t="s">
        <v>39</v>
      </c>
      <c r="N144" s="221" t="s">
        <v>53</v>
      </c>
      <c r="O144" s="85"/>
      <c r="P144" s="222">
        <f>O144*H144</f>
        <v>0</v>
      </c>
      <c r="Q144" s="222">
        <v>0</v>
      </c>
      <c r="R144" s="222">
        <f>Q144*H144</f>
        <v>0</v>
      </c>
      <c r="S144" s="222">
        <v>0</v>
      </c>
      <c r="T144" s="223">
        <f>S144*H144</f>
        <v>0</v>
      </c>
      <c r="U144" s="38"/>
      <c r="V144" s="38"/>
      <c r="W144" s="38"/>
      <c r="X144" s="38"/>
      <c r="Y144" s="38"/>
      <c r="Z144" s="38"/>
      <c r="AA144" s="38"/>
      <c r="AB144" s="38"/>
      <c r="AC144" s="38"/>
      <c r="AD144" s="38"/>
      <c r="AE144" s="38"/>
      <c r="AR144" s="224" t="s">
        <v>157</v>
      </c>
      <c r="AT144" s="224" t="s">
        <v>152</v>
      </c>
      <c r="AU144" s="224" t="s">
        <v>89</v>
      </c>
      <c r="AY144" s="16" t="s">
        <v>149</v>
      </c>
      <c r="BE144" s="225">
        <f>IF(N144="základní",J144,0)</f>
        <v>0</v>
      </c>
      <c r="BF144" s="225">
        <f>IF(N144="snížená",J144,0)</f>
        <v>0</v>
      </c>
      <c r="BG144" s="225">
        <f>IF(N144="zákl. přenesená",J144,0)</f>
        <v>0</v>
      </c>
      <c r="BH144" s="225">
        <f>IF(N144="sníž. přenesená",J144,0)</f>
        <v>0</v>
      </c>
      <c r="BI144" s="225">
        <f>IF(N144="nulová",J144,0)</f>
        <v>0</v>
      </c>
      <c r="BJ144" s="16" t="s">
        <v>157</v>
      </c>
      <c r="BK144" s="225">
        <f>ROUND(I144*H144,2)</f>
        <v>0</v>
      </c>
      <c r="BL144" s="16" t="s">
        <v>157</v>
      </c>
      <c r="BM144" s="224" t="s">
        <v>713</v>
      </c>
    </row>
    <row r="145" spans="1:47" s="2" customFormat="1" ht="12">
      <c r="A145" s="38"/>
      <c r="B145" s="39"/>
      <c r="C145" s="40"/>
      <c r="D145" s="226" t="s">
        <v>159</v>
      </c>
      <c r="E145" s="40"/>
      <c r="F145" s="227" t="s">
        <v>714</v>
      </c>
      <c r="G145" s="40"/>
      <c r="H145" s="40"/>
      <c r="I145" s="228"/>
      <c r="J145" s="40"/>
      <c r="K145" s="40"/>
      <c r="L145" s="44"/>
      <c r="M145" s="229"/>
      <c r="N145" s="230"/>
      <c r="O145" s="85"/>
      <c r="P145" s="85"/>
      <c r="Q145" s="85"/>
      <c r="R145" s="85"/>
      <c r="S145" s="85"/>
      <c r="T145" s="86"/>
      <c r="U145" s="38"/>
      <c r="V145" s="38"/>
      <c r="W145" s="38"/>
      <c r="X145" s="38"/>
      <c r="Y145" s="38"/>
      <c r="Z145" s="38"/>
      <c r="AA145" s="38"/>
      <c r="AB145" s="38"/>
      <c r="AC145" s="38"/>
      <c r="AD145" s="38"/>
      <c r="AE145" s="38"/>
      <c r="AT145" s="16" t="s">
        <v>159</v>
      </c>
      <c r="AU145" s="16" t="s">
        <v>89</v>
      </c>
    </row>
    <row r="146" spans="1:47" s="2" customFormat="1" ht="12">
      <c r="A146" s="38"/>
      <c r="B146" s="39"/>
      <c r="C146" s="40"/>
      <c r="D146" s="226" t="s">
        <v>161</v>
      </c>
      <c r="E146" s="40"/>
      <c r="F146" s="231" t="s">
        <v>688</v>
      </c>
      <c r="G146" s="40"/>
      <c r="H146" s="40"/>
      <c r="I146" s="228"/>
      <c r="J146" s="40"/>
      <c r="K146" s="40"/>
      <c r="L146" s="44"/>
      <c r="M146" s="229"/>
      <c r="N146" s="230"/>
      <c r="O146" s="85"/>
      <c r="P146" s="85"/>
      <c r="Q146" s="85"/>
      <c r="R146" s="85"/>
      <c r="S146" s="85"/>
      <c r="T146" s="86"/>
      <c r="U146" s="38"/>
      <c r="V146" s="38"/>
      <c r="W146" s="38"/>
      <c r="X146" s="38"/>
      <c r="Y146" s="38"/>
      <c r="Z146" s="38"/>
      <c r="AA146" s="38"/>
      <c r="AB146" s="38"/>
      <c r="AC146" s="38"/>
      <c r="AD146" s="38"/>
      <c r="AE146" s="38"/>
      <c r="AT146" s="16" t="s">
        <v>161</v>
      </c>
      <c r="AU146" s="16" t="s">
        <v>89</v>
      </c>
    </row>
    <row r="147" spans="1:47" s="2" customFormat="1" ht="12">
      <c r="A147" s="38"/>
      <c r="B147" s="39"/>
      <c r="C147" s="40"/>
      <c r="D147" s="226" t="s">
        <v>193</v>
      </c>
      <c r="E147" s="40"/>
      <c r="F147" s="231" t="s">
        <v>702</v>
      </c>
      <c r="G147" s="40"/>
      <c r="H147" s="40"/>
      <c r="I147" s="228"/>
      <c r="J147" s="40"/>
      <c r="K147" s="40"/>
      <c r="L147" s="44"/>
      <c r="M147" s="229"/>
      <c r="N147" s="230"/>
      <c r="O147" s="85"/>
      <c r="P147" s="85"/>
      <c r="Q147" s="85"/>
      <c r="R147" s="85"/>
      <c r="S147" s="85"/>
      <c r="T147" s="86"/>
      <c r="U147" s="38"/>
      <c r="V147" s="38"/>
      <c r="W147" s="38"/>
      <c r="X147" s="38"/>
      <c r="Y147" s="38"/>
      <c r="Z147" s="38"/>
      <c r="AA147" s="38"/>
      <c r="AB147" s="38"/>
      <c r="AC147" s="38"/>
      <c r="AD147" s="38"/>
      <c r="AE147" s="38"/>
      <c r="AT147" s="16" t="s">
        <v>193</v>
      </c>
      <c r="AU147" s="16" t="s">
        <v>89</v>
      </c>
    </row>
    <row r="148" spans="1:65" s="2" customFormat="1" ht="24.15" customHeight="1">
      <c r="A148" s="38"/>
      <c r="B148" s="39"/>
      <c r="C148" s="213" t="s">
        <v>264</v>
      </c>
      <c r="D148" s="213" t="s">
        <v>152</v>
      </c>
      <c r="E148" s="214" t="s">
        <v>715</v>
      </c>
      <c r="F148" s="215" t="s">
        <v>716</v>
      </c>
      <c r="G148" s="216" t="s">
        <v>200</v>
      </c>
      <c r="H148" s="217">
        <v>1500</v>
      </c>
      <c r="I148" s="218"/>
      <c r="J148" s="219">
        <f>ROUND(I148*H148,2)</f>
        <v>0</v>
      </c>
      <c r="K148" s="215" t="s">
        <v>156</v>
      </c>
      <c r="L148" s="44"/>
      <c r="M148" s="220" t="s">
        <v>39</v>
      </c>
      <c r="N148" s="221" t="s">
        <v>53</v>
      </c>
      <c r="O148" s="85"/>
      <c r="P148" s="222">
        <f>O148*H148</f>
        <v>0</v>
      </c>
      <c r="Q148" s="222">
        <v>0</v>
      </c>
      <c r="R148" s="222">
        <f>Q148*H148</f>
        <v>0</v>
      </c>
      <c r="S148" s="222">
        <v>0</v>
      </c>
      <c r="T148" s="223">
        <f>S148*H148</f>
        <v>0</v>
      </c>
      <c r="U148" s="38"/>
      <c r="V148" s="38"/>
      <c r="W148" s="38"/>
      <c r="X148" s="38"/>
      <c r="Y148" s="38"/>
      <c r="Z148" s="38"/>
      <c r="AA148" s="38"/>
      <c r="AB148" s="38"/>
      <c r="AC148" s="38"/>
      <c r="AD148" s="38"/>
      <c r="AE148" s="38"/>
      <c r="AR148" s="224" t="s">
        <v>157</v>
      </c>
      <c r="AT148" s="224" t="s">
        <v>152</v>
      </c>
      <c r="AU148" s="224" t="s">
        <v>89</v>
      </c>
      <c r="AY148" s="16" t="s">
        <v>149</v>
      </c>
      <c r="BE148" s="225">
        <f>IF(N148="základní",J148,0)</f>
        <v>0</v>
      </c>
      <c r="BF148" s="225">
        <f>IF(N148="snížená",J148,0)</f>
        <v>0</v>
      </c>
      <c r="BG148" s="225">
        <f>IF(N148="zákl. přenesená",J148,0)</f>
        <v>0</v>
      </c>
      <c r="BH148" s="225">
        <f>IF(N148="sníž. přenesená",J148,0)</f>
        <v>0</v>
      </c>
      <c r="BI148" s="225">
        <f>IF(N148="nulová",J148,0)</f>
        <v>0</v>
      </c>
      <c r="BJ148" s="16" t="s">
        <v>157</v>
      </c>
      <c r="BK148" s="225">
        <f>ROUND(I148*H148,2)</f>
        <v>0</v>
      </c>
      <c r="BL148" s="16" t="s">
        <v>157</v>
      </c>
      <c r="BM148" s="224" t="s">
        <v>717</v>
      </c>
    </row>
    <row r="149" spans="1:47" s="2" customFormat="1" ht="12">
      <c r="A149" s="38"/>
      <c r="B149" s="39"/>
      <c r="C149" s="40"/>
      <c r="D149" s="226" t="s">
        <v>159</v>
      </c>
      <c r="E149" s="40"/>
      <c r="F149" s="227" t="s">
        <v>718</v>
      </c>
      <c r="G149" s="40"/>
      <c r="H149" s="40"/>
      <c r="I149" s="228"/>
      <c r="J149" s="40"/>
      <c r="K149" s="40"/>
      <c r="L149" s="44"/>
      <c r="M149" s="229"/>
      <c r="N149" s="230"/>
      <c r="O149" s="85"/>
      <c r="P149" s="85"/>
      <c r="Q149" s="85"/>
      <c r="R149" s="85"/>
      <c r="S149" s="85"/>
      <c r="T149" s="86"/>
      <c r="U149" s="38"/>
      <c r="V149" s="38"/>
      <c r="W149" s="38"/>
      <c r="X149" s="38"/>
      <c r="Y149" s="38"/>
      <c r="Z149" s="38"/>
      <c r="AA149" s="38"/>
      <c r="AB149" s="38"/>
      <c r="AC149" s="38"/>
      <c r="AD149" s="38"/>
      <c r="AE149" s="38"/>
      <c r="AT149" s="16" t="s">
        <v>159</v>
      </c>
      <c r="AU149" s="16" t="s">
        <v>89</v>
      </c>
    </row>
    <row r="150" spans="1:47" s="2" customFormat="1" ht="12">
      <c r="A150" s="38"/>
      <c r="B150" s="39"/>
      <c r="C150" s="40"/>
      <c r="D150" s="226" t="s">
        <v>161</v>
      </c>
      <c r="E150" s="40"/>
      <c r="F150" s="231" t="s">
        <v>688</v>
      </c>
      <c r="G150" s="40"/>
      <c r="H150" s="40"/>
      <c r="I150" s="228"/>
      <c r="J150" s="40"/>
      <c r="K150" s="40"/>
      <c r="L150" s="44"/>
      <c r="M150" s="229"/>
      <c r="N150" s="230"/>
      <c r="O150" s="85"/>
      <c r="P150" s="85"/>
      <c r="Q150" s="85"/>
      <c r="R150" s="85"/>
      <c r="S150" s="85"/>
      <c r="T150" s="86"/>
      <c r="U150" s="38"/>
      <c r="V150" s="38"/>
      <c r="W150" s="38"/>
      <c r="X150" s="38"/>
      <c r="Y150" s="38"/>
      <c r="Z150" s="38"/>
      <c r="AA150" s="38"/>
      <c r="AB150" s="38"/>
      <c r="AC150" s="38"/>
      <c r="AD150" s="38"/>
      <c r="AE150" s="38"/>
      <c r="AT150" s="16" t="s">
        <v>161</v>
      </c>
      <c r="AU150" s="16" t="s">
        <v>89</v>
      </c>
    </row>
    <row r="151" spans="1:47" s="2" customFormat="1" ht="12">
      <c r="A151" s="38"/>
      <c r="B151" s="39"/>
      <c r="C151" s="40"/>
      <c r="D151" s="226" t="s">
        <v>193</v>
      </c>
      <c r="E151" s="40"/>
      <c r="F151" s="231" t="s">
        <v>702</v>
      </c>
      <c r="G151" s="40"/>
      <c r="H151" s="40"/>
      <c r="I151" s="228"/>
      <c r="J151" s="40"/>
      <c r="K151" s="40"/>
      <c r="L151" s="44"/>
      <c r="M151" s="229"/>
      <c r="N151" s="230"/>
      <c r="O151" s="85"/>
      <c r="P151" s="85"/>
      <c r="Q151" s="85"/>
      <c r="R151" s="85"/>
      <c r="S151" s="85"/>
      <c r="T151" s="86"/>
      <c r="U151" s="38"/>
      <c r="V151" s="38"/>
      <c r="W151" s="38"/>
      <c r="X151" s="38"/>
      <c r="Y151" s="38"/>
      <c r="Z151" s="38"/>
      <c r="AA151" s="38"/>
      <c r="AB151" s="38"/>
      <c r="AC151" s="38"/>
      <c r="AD151" s="38"/>
      <c r="AE151" s="38"/>
      <c r="AT151" s="16" t="s">
        <v>193</v>
      </c>
      <c r="AU151" s="16" t="s">
        <v>89</v>
      </c>
    </row>
    <row r="152" spans="1:65" s="2" customFormat="1" ht="24.15" customHeight="1">
      <c r="A152" s="38"/>
      <c r="B152" s="39"/>
      <c r="C152" s="213" t="s">
        <v>269</v>
      </c>
      <c r="D152" s="213" t="s">
        <v>152</v>
      </c>
      <c r="E152" s="214" t="s">
        <v>719</v>
      </c>
      <c r="F152" s="215" t="s">
        <v>720</v>
      </c>
      <c r="G152" s="216" t="s">
        <v>200</v>
      </c>
      <c r="H152" s="217">
        <v>1500</v>
      </c>
      <c r="I152" s="218"/>
      <c r="J152" s="219">
        <f>ROUND(I152*H152,2)</f>
        <v>0</v>
      </c>
      <c r="K152" s="215" t="s">
        <v>156</v>
      </c>
      <c r="L152" s="44"/>
      <c r="M152" s="220" t="s">
        <v>39</v>
      </c>
      <c r="N152" s="221" t="s">
        <v>53</v>
      </c>
      <c r="O152" s="85"/>
      <c r="P152" s="222">
        <f>O152*H152</f>
        <v>0</v>
      </c>
      <c r="Q152" s="222">
        <v>0</v>
      </c>
      <c r="R152" s="222">
        <f>Q152*H152</f>
        <v>0</v>
      </c>
      <c r="S152" s="222">
        <v>0</v>
      </c>
      <c r="T152" s="223">
        <f>S152*H152</f>
        <v>0</v>
      </c>
      <c r="U152" s="38"/>
      <c r="V152" s="38"/>
      <c r="W152" s="38"/>
      <c r="X152" s="38"/>
      <c r="Y152" s="38"/>
      <c r="Z152" s="38"/>
      <c r="AA152" s="38"/>
      <c r="AB152" s="38"/>
      <c r="AC152" s="38"/>
      <c r="AD152" s="38"/>
      <c r="AE152" s="38"/>
      <c r="AR152" s="224" t="s">
        <v>157</v>
      </c>
      <c r="AT152" s="224" t="s">
        <v>152</v>
      </c>
      <c r="AU152" s="224" t="s">
        <v>89</v>
      </c>
      <c r="AY152" s="16" t="s">
        <v>149</v>
      </c>
      <c r="BE152" s="225">
        <f>IF(N152="základní",J152,0)</f>
        <v>0</v>
      </c>
      <c r="BF152" s="225">
        <f>IF(N152="snížená",J152,0)</f>
        <v>0</v>
      </c>
      <c r="BG152" s="225">
        <f>IF(N152="zákl. přenesená",J152,0)</f>
        <v>0</v>
      </c>
      <c r="BH152" s="225">
        <f>IF(N152="sníž. přenesená",J152,0)</f>
        <v>0</v>
      </c>
      <c r="BI152" s="225">
        <f>IF(N152="nulová",J152,0)</f>
        <v>0</v>
      </c>
      <c r="BJ152" s="16" t="s">
        <v>157</v>
      </c>
      <c r="BK152" s="225">
        <f>ROUND(I152*H152,2)</f>
        <v>0</v>
      </c>
      <c r="BL152" s="16" t="s">
        <v>157</v>
      </c>
      <c r="BM152" s="224" t="s">
        <v>721</v>
      </c>
    </row>
    <row r="153" spans="1:47" s="2" customFormat="1" ht="12">
      <c r="A153" s="38"/>
      <c r="B153" s="39"/>
      <c r="C153" s="40"/>
      <c r="D153" s="226" t="s">
        <v>159</v>
      </c>
      <c r="E153" s="40"/>
      <c r="F153" s="227" t="s">
        <v>722</v>
      </c>
      <c r="G153" s="40"/>
      <c r="H153" s="40"/>
      <c r="I153" s="228"/>
      <c r="J153" s="40"/>
      <c r="K153" s="40"/>
      <c r="L153" s="44"/>
      <c r="M153" s="229"/>
      <c r="N153" s="230"/>
      <c r="O153" s="85"/>
      <c r="P153" s="85"/>
      <c r="Q153" s="85"/>
      <c r="R153" s="85"/>
      <c r="S153" s="85"/>
      <c r="T153" s="86"/>
      <c r="U153" s="38"/>
      <c r="V153" s="38"/>
      <c r="W153" s="38"/>
      <c r="X153" s="38"/>
      <c r="Y153" s="38"/>
      <c r="Z153" s="38"/>
      <c r="AA153" s="38"/>
      <c r="AB153" s="38"/>
      <c r="AC153" s="38"/>
      <c r="AD153" s="38"/>
      <c r="AE153" s="38"/>
      <c r="AT153" s="16" t="s">
        <v>159</v>
      </c>
      <c r="AU153" s="16" t="s">
        <v>89</v>
      </c>
    </row>
    <row r="154" spans="1:47" s="2" customFormat="1" ht="12">
      <c r="A154" s="38"/>
      <c r="B154" s="39"/>
      <c r="C154" s="40"/>
      <c r="D154" s="226" t="s">
        <v>161</v>
      </c>
      <c r="E154" s="40"/>
      <c r="F154" s="231" t="s">
        <v>688</v>
      </c>
      <c r="G154" s="40"/>
      <c r="H154" s="40"/>
      <c r="I154" s="228"/>
      <c r="J154" s="40"/>
      <c r="K154" s="40"/>
      <c r="L154" s="44"/>
      <c r="M154" s="229"/>
      <c r="N154" s="230"/>
      <c r="O154" s="85"/>
      <c r="P154" s="85"/>
      <c r="Q154" s="85"/>
      <c r="R154" s="85"/>
      <c r="S154" s="85"/>
      <c r="T154" s="86"/>
      <c r="U154" s="38"/>
      <c r="V154" s="38"/>
      <c r="W154" s="38"/>
      <c r="X154" s="38"/>
      <c r="Y154" s="38"/>
      <c r="Z154" s="38"/>
      <c r="AA154" s="38"/>
      <c r="AB154" s="38"/>
      <c r="AC154" s="38"/>
      <c r="AD154" s="38"/>
      <c r="AE154" s="38"/>
      <c r="AT154" s="16" t="s">
        <v>161</v>
      </c>
      <c r="AU154" s="16" t="s">
        <v>89</v>
      </c>
    </row>
    <row r="155" spans="1:47" s="2" customFormat="1" ht="12">
      <c r="A155" s="38"/>
      <c r="B155" s="39"/>
      <c r="C155" s="40"/>
      <c r="D155" s="226" t="s">
        <v>193</v>
      </c>
      <c r="E155" s="40"/>
      <c r="F155" s="231" t="s">
        <v>723</v>
      </c>
      <c r="G155" s="40"/>
      <c r="H155" s="40"/>
      <c r="I155" s="228"/>
      <c r="J155" s="40"/>
      <c r="K155" s="40"/>
      <c r="L155" s="44"/>
      <c r="M155" s="229"/>
      <c r="N155" s="230"/>
      <c r="O155" s="85"/>
      <c r="P155" s="85"/>
      <c r="Q155" s="85"/>
      <c r="R155" s="85"/>
      <c r="S155" s="85"/>
      <c r="T155" s="86"/>
      <c r="U155" s="38"/>
      <c r="V155" s="38"/>
      <c r="W155" s="38"/>
      <c r="X155" s="38"/>
      <c r="Y155" s="38"/>
      <c r="Z155" s="38"/>
      <c r="AA155" s="38"/>
      <c r="AB155" s="38"/>
      <c r="AC155" s="38"/>
      <c r="AD155" s="38"/>
      <c r="AE155" s="38"/>
      <c r="AT155" s="16" t="s">
        <v>193</v>
      </c>
      <c r="AU155" s="16" t="s">
        <v>89</v>
      </c>
    </row>
    <row r="156" spans="1:65" s="2" customFormat="1" ht="24.15" customHeight="1">
      <c r="A156" s="38"/>
      <c r="B156" s="39"/>
      <c r="C156" s="213" t="s">
        <v>274</v>
      </c>
      <c r="D156" s="213" t="s">
        <v>152</v>
      </c>
      <c r="E156" s="214" t="s">
        <v>724</v>
      </c>
      <c r="F156" s="215" t="s">
        <v>725</v>
      </c>
      <c r="G156" s="216" t="s">
        <v>200</v>
      </c>
      <c r="H156" s="217">
        <v>1500</v>
      </c>
      <c r="I156" s="218"/>
      <c r="J156" s="219">
        <f>ROUND(I156*H156,2)</f>
        <v>0</v>
      </c>
      <c r="K156" s="215" t="s">
        <v>156</v>
      </c>
      <c r="L156" s="44"/>
      <c r="M156" s="220" t="s">
        <v>39</v>
      </c>
      <c r="N156" s="221" t="s">
        <v>53</v>
      </c>
      <c r="O156" s="85"/>
      <c r="P156" s="222">
        <f>O156*H156</f>
        <v>0</v>
      </c>
      <c r="Q156" s="222">
        <v>0</v>
      </c>
      <c r="R156" s="222">
        <f>Q156*H156</f>
        <v>0</v>
      </c>
      <c r="S156" s="222">
        <v>0</v>
      </c>
      <c r="T156" s="223">
        <f>S156*H156</f>
        <v>0</v>
      </c>
      <c r="U156" s="38"/>
      <c r="V156" s="38"/>
      <c r="W156" s="38"/>
      <c r="X156" s="38"/>
      <c r="Y156" s="38"/>
      <c r="Z156" s="38"/>
      <c r="AA156" s="38"/>
      <c r="AB156" s="38"/>
      <c r="AC156" s="38"/>
      <c r="AD156" s="38"/>
      <c r="AE156" s="38"/>
      <c r="AR156" s="224" t="s">
        <v>157</v>
      </c>
      <c r="AT156" s="224" t="s">
        <v>152</v>
      </c>
      <c r="AU156" s="224" t="s">
        <v>89</v>
      </c>
      <c r="AY156" s="16" t="s">
        <v>149</v>
      </c>
      <c r="BE156" s="225">
        <f>IF(N156="základní",J156,0)</f>
        <v>0</v>
      </c>
      <c r="BF156" s="225">
        <f>IF(N156="snížená",J156,0)</f>
        <v>0</v>
      </c>
      <c r="BG156" s="225">
        <f>IF(N156="zákl. přenesená",J156,0)</f>
        <v>0</v>
      </c>
      <c r="BH156" s="225">
        <f>IF(N156="sníž. přenesená",J156,0)</f>
        <v>0</v>
      </c>
      <c r="BI156" s="225">
        <f>IF(N156="nulová",J156,0)</f>
        <v>0</v>
      </c>
      <c r="BJ156" s="16" t="s">
        <v>157</v>
      </c>
      <c r="BK156" s="225">
        <f>ROUND(I156*H156,2)</f>
        <v>0</v>
      </c>
      <c r="BL156" s="16" t="s">
        <v>157</v>
      </c>
      <c r="BM156" s="224" t="s">
        <v>726</v>
      </c>
    </row>
    <row r="157" spans="1:47" s="2" customFormat="1" ht="12">
      <c r="A157" s="38"/>
      <c r="B157" s="39"/>
      <c r="C157" s="40"/>
      <c r="D157" s="226" t="s">
        <v>159</v>
      </c>
      <c r="E157" s="40"/>
      <c r="F157" s="227" t="s">
        <v>727</v>
      </c>
      <c r="G157" s="40"/>
      <c r="H157" s="40"/>
      <c r="I157" s="228"/>
      <c r="J157" s="40"/>
      <c r="K157" s="40"/>
      <c r="L157" s="44"/>
      <c r="M157" s="229"/>
      <c r="N157" s="230"/>
      <c r="O157" s="85"/>
      <c r="P157" s="85"/>
      <c r="Q157" s="85"/>
      <c r="R157" s="85"/>
      <c r="S157" s="85"/>
      <c r="T157" s="86"/>
      <c r="U157" s="38"/>
      <c r="V157" s="38"/>
      <c r="W157" s="38"/>
      <c r="X157" s="38"/>
      <c r="Y157" s="38"/>
      <c r="Z157" s="38"/>
      <c r="AA157" s="38"/>
      <c r="AB157" s="38"/>
      <c r="AC157" s="38"/>
      <c r="AD157" s="38"/>
      <c r="AE157" s="38"/>
      <c r="AT157" s="16" t="s">
        <v>159</v>
      </c>
      <c r="AU157" s="16" t="s">
        <v>89</v>
      </c>
    </row>
    <row r="158" spans="1:47" s="2" customFormat="1" ht="12">
      <c r="A158" s="38"/>
      <c r="B158" s="39"/>
      <c r="C158" s="40"/>
      <c r="D158" s="226" t="s">
        <v>161</v>
      </c>
      <c r="E158" s="40"/>
      <c r="F158" s="231" t="s">
        <v>688</v>
      </c>
      <c r="G158" s="40"/>
      <c r="H158" s="40"/>
      <c r="I158" s="228"/>
      <c r="J158" s="40"/>
      <c r="K158" s="40"/>
      <c r="L158" s="44"/>
      <c r="M158" s="229"/>
      <c r="N158" s="230"/>
      <c r="O158" s="85"/>
      <c r="P158" s="85"/>
      <c r="Q158" s="85"/>
      <c r="R158" s="85"/>
      <c r="S158" s="85"/>
      <c r="T158" s="86"/>
      <c r="U158" s="38"/>
      <c r="V158" s="38"/>
      <c r="W158" s="38"/>
      <c r="X158" s="38"/>
      <c r="Y158" s="38"/>
      <c r="Z158" s="38"/>
      <c r="AA158" s="38"/>
      <c r="AB158" s="38"/>
      <c r="AC158" s="38"/>
      <c r="AD158" s="38"/>
      <c r="AE158" s="38"/>
      <c r="AT158" s="16" t="s">
        <v>161</v>
      </c>
      <c r="AU158" s="16" t="s">
        <v>89</v>
      </c>
    </row>
    <row r="159" spans="1:47" s="2" customFormat="1" ht="12">
      <c r="A159" s="38"/>
      <c r="B159" s="39"/>
      <c r="C159" s="40"/>
      <c r="D159" s="226" t="s">
        <v>193</v>
      </c>
      <c r="E159" s="40"/>
      <c r="F159" s="231" t="s">
        <v>723</v>
      </c>
      <c r="G159" s="40"/>
      <c r="H159" s="40"/>
      <c r="I159" s="228"/>
      <c r="J159" s="40"/>
      <c r="K159" s="40"/>
      <c r="L159" s="44"/>
      <c r="M159" s="229"/>
      <c r="N159" s="230"/>
      <c r="O159" s="85"/>
      <c r="P159" s="85"/>
      <c r="Q159" s="85"/>
      <c r="R159" s="85"/>
      <c r="S159" s="85"/>
      <c r="T159" s="86"/>
      <c r="U159" s="38"/>
      <c r="V159" s="38"/>
      <c r="W159" s="38"/>
      <c r="X159" s="38"/>
      <c r="Y159" s="38"/>
      <c r="Z159" s="38"/>
      <c r="AA159" s="38"/>
      <c r="AB159" s="38"/>
      <c r="AC159" s="38"/>
      <c r="AD159" s="38"/>
      <c r="AE159" s="38"/>
      <c r="AT159" s="16" t="s">
        <v>193</v>
      </c>
      <c r="AU159" s="16" t="s">
        <v>89</v>
      </c>
    </row>
    <row r="160" spans="1:65" s="2" customFormat="1" ht="24.15" customHeight="1">
      <c r="A160" s="38"/>
      <c r="B160" s="39"/>
      <c r="C160" s="213" t="s">
        <v>279</v>
      </c>
      <c r="D160" s="213" t="s">
        <v>152</v>
      </c>
      <c r="E160" s="214" t="s">
        <v>728</v>
      </c>
      <c r="F160" s="215" t="s">
        <v>729</v>
      </c>
      <c r="G160" s="216" t="s">
        <v>200</v>
      </c>
      <c r="H160" s="217">
        <v>1200</v>
      </c>
      <c r="I160" s="218"/>
      <c r="J160" s="219">
        <f>ROUND(I160*H160,2)</f>
        <v>0</v>
      </c>
      <c r="K160" s="215" t="s">
        <v>156</v>
      </c>
      <c r="L160" s="44"/>
      <c r="M160" s="220" t="s">
        <v>39</v>
      </c>
      <c r="N160" s="221" t="s">
        <v>53</v>
      </c>
      <c r="O160" s="85"/>
      <c r="P160" s="222">
        <f>O160*H160</f>
        <v>0</v>
      </c>
      <c r="Q160" s="222">
        <v>0</v>
      </c>
      <c r="R160" s="222">
        <f>Q160*H160</f>
        <v>0</v>
      </c>
      <c r="S160" s="222">
        <v>0</v>
      </c>
      <c r="T160" s="223">
        <f>S160*H160</f>
        <v>0</v>
      </c>
      <c r="U160" s="38"/>
      <c r="V160" s="38"/>
      <c r="W160" s="38"/>
      <c r="X160" s="38"/>
      <c r="Y160" s="38"/>
      <c r="Z160" s="38"/>
      <c r="AA160" s="38"/>
      <c r="AB160" s="38"/>
      <c r="AC160" s="38"/>
      <c r="AD160" s="38"/>
      <c r="AE160" s="38"/>
      <c r="AR160" s="224" t="s">
        <v>157</v>
      </c>
      <c r="AT160" s="224" t="s">
        <v>152</v>
      </c>
      <c r="AU160" s="224" t="s">
        <v>89</v>
      </c>
      <c r="AY160" s="16" t="s">
        <v>149</v>
      </c>
      <c r="BE160" s="225">
        <f>IF(N160="základní",J160,0)</f>
        <v>0</v>
      </c>
      <c r="BF160" s="225">
        <f>IF(N160="snížená",J160,0)</f>
        <v>0</v>
      </c>
      <c r="BG160" s="225">
        <f>IF(N160="zákl. přenesená",J160,0)</f>
        <v>0</v>
      </c>
      <c r="BH160" s="225">
        <f>IF(N160="sníž. přenesená",J160,0)</f>
        <v>0</v>
      </c>
      <c r="BI160" s="225">
        <f>IF(N160="nulová",J160,0)</f>
        <v>0</v>
      </c>
      <c r="BJ160" s="16" t="s">
        <v>157</v>
      </c>
      <c r="BK160" s="225">
        <f>ROUND(I160*H160,2)</f>
        <v>0</v>
      </c>
      <c r="BL160" s="16" t="s">
        <v>157</v>
      </c>
      <c r="BM160" s="224" t="s">
        <v>730</v>
      </c>
    </row>
    <row r="161" spans="1:47" s="2" customFormat="1" ht="12">
      <c r="A161" s="38"/>
      <c r="B161" s="39"/>
      <c r="C161" s="40"/>
      <c r="D161" s="226" t="s">
        <v>159</v>
      </c>
      <c r="E161" s="40"/>
      <c r="F161" s="227" t="s">
        <v>731</v>
      </c>
      <c r="G161" s="40"/>
      <c r="H161" s="40"/>
      <c r="I161" s="228"/>
      <c r="J161" s="40"/>
      <c r="K161" s="40"/>
      <c r="L161" s="44"/>
      <c r="M161" s="229"/>
      <c r="N161" s="230"/>
      <c r="O161" s="85"/>
      <c r="P161" s="85"/>
      <c r="Q161" s="85"/>
      <c r="R161" s="85"/>
      <c r="S161" s="85"/>
      <c r="T161" s="86"/>
      <c r="U161" s="38"/>
      <c r="V161" s="38"/>
      <c r="W161" s="38"/>
      <c r="X161" s="38"/>
      <c r="Y161" s="38"/>
      <c r="Z161" s="38"/>
      <c r="AA161" s="38"/>
      <c r="AB161" s="38"/>
      <c r="AC161" s="38"/>
      <c r="AD161" s="38"/>
      <c r="AE161" s="38"/>
      <c r="AT161" s="16" t="s">
        <v>159</v>
      </c>
      <c r="AU161" s="16" t="s">
        <v>89</v>
      </c>
    </row>
    <row r="162" spans="1:47" s="2" customFormat="1" ht="12">
      <c r="A162" s="38"/>
      <c r="B162" s="39"/>
      <c r="C162" s="40"/>
      <c r="D162" s="226" t="s">
        <v>161</v>
      </c>
      <c r="E162" s="40"/>
      <c r="F162" s="231" t="s">
        <v>688</v>
      </c>
      <c r="G162" s="40"/>
      <c r="H162" s="40"/>
      <c r="I162" s="228"/>
      <c r="J162" s="40"/>
      <c r="K162" s="40"/>
      <c r="L162" s="44"/>
      <c r="M162" s="229"/>
      <c r="N162" s="230"/>
      <c r="O162" s="85"/>
      <c r="P162" s="85"/>
      <c r="Q162" s="85"/>
      <c r="R162" s="85"/>
      <c r="S162" s="85"/>
      <c r="T162" s="86"/>
      <c r="U162" s="38"/>
      <c r="V162" s="38"/>
      <c r="W162" s="38"/>
      <c r="X162" s="38"/>
      <c r="Y162" s="38"/>
      <c r="Z162" s="38"/>
      <c r="AA162" s="38"/>
      <c r="AB162" s="38"/>
      <c r="AC162" s="38"/>
      <c r="AD162" s="38"/>
      <c r="AE162" s="38"/>
      <c r="AT162" s="16" t="s">
        <v>161</v>
      </c>
      <c r="AU162" s="16" t="s">
        <v>89</v>
      </c>
    </row>
    <row r="163" spans="1:47" s="2" customFormat="1" ht="12">
      <c r="A163" s="38"/>
      <c r="B163" s="39"/>
      <c r="C163" s="40"/>
      <c r="D163" s="226" t="s">
        <v>193</v>
      </c>
      <c r="E163" s="40"/>
      <c r="F163" s="231" t="s">
        <v>723</v>
      </c>
      <c r="G163" s="40"/>
      <c r="H163" s="40"/>
      <c r="I163" s="228"/>
      <c r="J163" s="40"/>
      <c r="K163" s="40"/>
      <c r="L163" s="44"/>
      <c r="M163" s="229"/>
      <c r="N163" s="230"/>
      <c r="O163" s="85"/>
      <c r="P163" s="85"/>
      <c r="Q163" s="85"/>
      <c r="R163" s="85"/>
      <c r="S163" s="85"/>
      <c r="T163" s="86"/>
      <c r="U163" s="38"/>
      <c r="V163" s="38"/>
      <c r="W163" s="38"/>
      <c r="X163" s="38"/>
      <c r="Y163" s="38"/>
      <c r="Z163" s="38"/>
      <c r="AA163" s="38"/>
      <c r="AB163" s="38"/>
      <c r="AC163" s="38"/>
      <c r="AD163" s="38"/>
      <c r="AE163" s="38"/>
      <c r="AT163" s="16" t="s">
        <v>193</v>
      </c>
      <c r="AU163" s="16" t="s">
        <v>89</v>
      </c>
    </row>
    <row r="164" spans="1:65" s="2" customFormat="1" ht="24.15" customHeight="1">
      <c r="A164" s="38"/>
      <c r="B164" s="39"/>
      <c r="C164" s="213" t="s">
        <v>284</v>
      </c>
      <c r="D164" s="213" t="s">
        <v>152</v>
      </c>
      <c r="E164" s="214" t="s">
        <v>732</v>
      </c>
      <c r="F164" s="215" t="s">
        <v>733</v>
      </c>
      <c r="G164" s="216" t="s">
        <v>200</v>
      </c>
      <c r="H164" s="217">
        <v>1200</v>
      </c>
      <c r="I164" s="218"/>
      <c r="J164" s="219">
        <f>ROUND(I164*H164,2)</f>
        <v>0</v>
      </c>
      <c r="K164" s="215" t="s">
        <v>156</v>
      </c>
      <c r="L164" s="44"/>
      <c r="M164" s="220" t="s">
        <v>39</v>
      </c>
      <c r="N164" s="221" t="s">
        <v>53</v>
      </c>
      <c r="O164" s="85"/>
      <c r="P164" s="222">
        <f>O164*H164</f>
        <v>0</v>
      </c>
      <c r="Q164" s="222">
        <v>0</v>
      </c>
      <c r="R164" s="222">
        <f>Q164*H164</f>
        <v>0</v>
      </c>
      <c r="S164" s="222">
        <v>0</v>
      </c>
      <c r="T164" s="223">
        <f>S164*H164</f>
        <v>0</v>
      </c>
      <c r="U164" s="38"/>
      <c r="V164" s="38"/>
      <c r="W164" s="38"/>
      <c r="X164" s="38"/>
      <c r="Y164" s="38"/>
      <c r="Z164" s="38"/>
      <c r="AA164" s="38"/>
      <c r="AB164" s="38"/>
      <c r="AC164" s="38"/>
      <c r="AD164" s="38"/>
      <c r="AE164" s="38"/>
      <c r="AR164" s="224" t="s">
        <v>157</v>
      </c>
      <c r="AT164" s="224" t="s">
        <v>152</v>
      </c>
      <c r="AU164" s="224" t="s">
        <v>89</v>
      </c>
      <c r="AY164" s="16" t="s">
        <v>149</v>
      </c>
      <c r="BE164" s="225">
        <f>IF(N164="základní",J164,0)</f>
        <v>0</v>
      </c>
      <c r="BF164" s="225">
        <f>IF(N164="snížená",J164,0)</f>
        <v>0</v>
      </c>
      <c r="BG164" s="225">
        <f>IF(N164="zákl. přenesená",J164,0)</f>
        <v>0</v>
      </c>
      <c r="BH164" s="225">
        <f>IF(N164="sníž. přenesená",J164,0)</f>
        <v>0</v>
      </c>
      <c r="BI164" s="225">
        <f>IF(N164="nulová",J164,0)</f>
        <v>0</v>
      </c>
      <c r="BJ164" s="16" t="s">
        <v>157</v>
      </c>
      <c r="BK164" s="225">
        <f>ROUND(I164*H164,2)</f>
        <v>0</v>
      </c>
      <c r="BL164" s="16" t="s">
        <v>157</v>
      </c>
      <c r="BM164" s="224" t="s">
        <v>734</v>
      </c>
    </row>
    <row r="165" spans="1:47" s="2" customFormat="1" ht="12">
      <c r="A165" s="38"/>
      <c r="B165" s="39"/>
      <c r="C165" s="40"/>
      <c r="D165" s="226" t="s">
        <v>159</v>
      </c>
      <c r="E165" s="40"/>
      <c r="F165" s="227" t="s">
        <v>735</v>
      </c>
      <c r="G165" s="40"/>
      <c r="H165" s="40"/>
      <c r="I165" s="228"/>
      <c r="J165" s="40"/>
      <c r="K165" s="40"/>
      <c r="L165" s="44"/>
      <c r="M165" s="229"/>
      <c r="N165" s="230"/>
      <c r="O165" s="85"/>
      <c r="P165" s="85"/>
      <c r="Q165" s="85"/>
      <c r="R165" s="85"/>
      <c r="S165" s="85"/>
      <c r="T165" s="86"/>
      <c r="U165" s="38"/>
      <c r="V165" s="38"/>
      <c r="W165" s="38"/>
      <c r="X165" s="38"/>
      <c r="Y165" s="38"/>
      <c r="Z165" s="38"/>
      <c r="AA165" s="38"/>
      <c r="AB165" s="38"/>
      <c r="AC165" s="38"/>
      <c r="AD165" s="38"/>
      <c r="AE165" s="38"/>
      <c r="AT165" s="16" t="s">
        <v>159</v>
      </c>
      <c r="AU165" s="16" t="s">
        <v>89</v>
      </c>
    </row>
    <row r="166" spans="1:47" s="2" customFormat="1" ht="12">
      <c r="A166" s="38"/>
      <c r="B166" s="39"/>
      <c r="C166" s="40"/>
      <c r="D166" s="226" t="s">
        <v>161</v>
      </c>
      <c r="E166" s="40"/>
      <c r="F166" s="231" t="s">
        <v>688</v>
      </c>
      <c r="G166" s="40"/>
      <c r="H166" s="40"/>
      <c r="I166" s="228"/>
      <c r="J166" s="40"/>
      <c r="K166" s="40"/>
      <c r="L166" s="44"/>
      <c r="M166" s="229"/>
      <c r="N166" s="230"/>
      <c r="O166" s="85"/>
      <c r="P166" s="85"/>
      <c r="Q166" s="85"/>
      <c r="R166" s="85"/>
      <c r="S166" s="85"/>
      <c r="T166" s="86"/>
      <c r="U166" s="38"/>
      <c r="V166" s="38"/>
      <c r="W166" s="38"/>
      <c r="X166" s="38"/>
      <c r="Y166" s="38"/>
      <c r="Z166" s="38"/>
      <c r="AA166" s="38"/>
      <c r="AB166" s="38"/>
      <c r="AC166" s="38"/>
      <c r="AD166" s="38"/>
      <c r="AE166" s="38"/>
      <c r="AT166" s="16" t="s">
        <v>161</v>
      </c>
      <c r="AU166" s="16" t="s">
        <v>89</v>
      </c>
    </row>
    <row r="167" spans="1:47" s="2" customFormat="1" ht="12">
      <c r="A167" s="38"/>
      <c r="B167" s="39"/>
      <c r="C167" s="40"/>
      <c r="D167" s="226" t="s">
        <v>193</v>
      </c>
      <c r="E167" s="40"/>
      <c r="F167" s="231" t="s">
        <v>723</v>
      </c>
      <c r="G167" s="40"/>
      <c r="H167" s="40"/>
      <c r="I167" s="228"/>
      <c r="J167" s="40"/>
      <c r="K167" s="40"/>
      <c r="L167" s="44"/>
      <c r="M167" s="229"/>
      <c r="N167" s="230"/>
      <c r="O167" s="85"/>
      <c r="P167" s="85"/>
      <c r="Q167" s="85"/>
      <c r="R167" s="85"/>
      <c r="S167" s="85"/>
      <c r="T167" s="86"/>
      <c r="U167" s="38"/>
      <c r="V167" s="38"/>
      <c r="W167" s="38"/>
      <c r="X167" s="38"/>
      <c r="Y167" s="38"/>
      <c r="Z167" s="38"/>
      <c r="AA167" s="38"/>
      <c r="AB167" s="38"/>
      <c r="AC167" s="38"/>
      <c r="AD167" s="38"/>
      <c r="AE167" s="38"/>
      <c r="AT167" s="16" t="s">
        <v>193</v>
      </c>
      <c r="AU167" s="16" t="s">
        <v>89</v>
      </c>
    </row>
    <row r="168" spans="1:65" s="2" customFormat="1" ht="24.15" customHeight="1">
      <c r="A168" s="38"/>
      <c r="B168" s="39"/>
      <c r="C168" s="213" t="s">
        <v>7</v>
      </c>
      <c r="D168" s="213" t="s">
        <v>152</v>
      </c>
      <c r="E168" s="214" t="s">
        <v>736</v>
      </c>
      <c r="F168" s="215" t="s">
        <v>737</v>
      </c>
      <c r="G168" s="216" t="s">
        <v>200</v>
      </c>
      <c r="H168" s="217">
        <v>30</v>
      </c>
      <c r="I168" s="218"/>
      <c r="J168" s="219">
        <f>ROUND(I168*H168,2)</f>
        <v>0</v>
      </c>
      <c r="K168" s="215" t="s">
        <v>156</v>
      </c>
      <c r="L168" s="44"/>
      <c r="M168" s="220" t="s">
        <v>39</v>
      </c>
      <c r="N168" s="221" t="s">
        <v>53</v>
      </c>
      <c r="O168" s="85"/>
      <c r="P168" s="222">
        <f>O168*H168</f>
        <v>0</v>
      </c>
      <c r="Q168" s="222">
        <v>0</v>
      </c>
      <c r="R168" s="222">
        <f>Q168*H168</f>
        <v>0</v>
      </c>
      <c r="S168" s="222">
        <v>0</v>
      </c>
      <c r="T168" s="223">
        <f>S168*H168</f>
        <v>0</v>
      </c>
      <c r="U168" s="38"/>
      <c r="V168" s="38"/>
      <c r="W168" s="38"/>
      <c r="X168" s="38"/>
      <c r="Y168" s="38"/>
      <c r="Z168" s="38"/>
      <c r="AA168" s="38"/>
      <c r="AB168" s="38"/>
      <c r="AC168" s="38"/>
      <c r="AD168" s="38"/>
      <c r="AE168" s="38"/>
      <c r="AR168" s="224" t="s">
        <v>157</v>
      </c>
      <c r="AT168" s="224" t="s">
        <v>152</v>
      </c>
      <c r="AU168" s="224" t="s">
        <v>89</v>
      </c>
      <c r="AY168" s="16" t="s">
        <v>149</v>
      </c>
      <c r="BE168" s="225">
        <f>IF(N168="základní",J168,0)</f>
        <v>0</v>
      </c>
      <c r="BF168" s="225">
        <f>IF(N168="snížená",J168,0)</f>
        <v>0</v>
      </c>
      <c r="BG168" s="225">
        <f>IF(N168="zákl. přenesená",J168,0)</f>
        <v>0</v>
      </c>
      <c r="BH168" s="225">
        <f>IF(N168="sníž. přenesená",J168,0)</f>
        <v>0</v>
      </c>
      <c r="BI168" s="225">
        <f>IF(N168="nulová",J168,0)</f>
        <v>0</v>
      </c>
      <c r="BJ168" s="16" t="s">
        <v>157</v>
      </c>
      <c r="BK168" s="225">
        <f>ROUND(I168*H168,2)</f>
        <v>0</v>
      </c>
      <c r="BL168" s="16" t="s">
        <v>157</v>
      </c>
      <c r="BM168" s="224" t="s">
        <v>738</v>
      </c>
    </row>
    <row r="169" spans="1:47" s="2" customFormat="1" ht="12">
      <c r="A169" s="38"/>
      <c r="B169" s="39"/>
      <c r="C169" s="40"/>
      <c r="D169" s="226" t="s">
        <v>159</v>
      </c>
      <c r="E169" s="40"/>
      <c r="F169" s="227" t="s">
        <v>739</v>
      </c>
      <c r="G169" s="40"/>
      <c r="H169" s="40"/>
      <c r="I169" s="228"/>
      <c r="J169" s="40"/>
      <c r="K169" s="40"/>
      <c r="L169" s="44"/>
      <c r="M169" s="229"/>
      <c r="N169" s="230"/>
      <c r="O169" s="85"/>
      <c r="P169" s="85"/>
      <c r="Q169" s="85"/>
      <c r="R169" s="85"/>
      <c r="S169" s="85"/>
      <c r="T169" s="86"/>
      <c r="U169" s="38"/>
      <c r="V169" s="38"/>
      <c r="W169" s="38"/>
      <c r="X169" s="38"/>
      <c r="Y169" s="38"/>
      <c r="Z169" s="38"/>
      <c r="AA169" s="38"/>
      <c r="AB169" s="38"/>
      <c r="AC169" s="38"/>
      <c r="AD169" s="38"/>
      <c r="AE169" s="38"/>
      <c r="AT169" s="16" t="s">
        <v>159</v>
      </c>
      <c r="AU169" s="16" t="s">
        <v>89</v>
      </c>
    </row>
    <row r="170" spans="1:47" s="2" customFormat="1" ht="12">
      <c r="A170" s="38"/>
      <c r="B170" s="39"/>
      <c r="C170" s="40"/>
      <c r="D170" s="226" t="s">
        <v>161</v>
      </c>
      <c r="E170" s="40"/>
      <c r="F170" s="231" t="s">
        <v>688</v>
      </c>
      <c r="G170" s="40"/>
      <c r="H170" s="40"/>
      <c r="I170" s="228"/>
      <c r="J170" s="40"/>
      <c r="K170" s="40"/>
      <c r="L170" s="44"/>
      <c r="M170" s="229"/>
      <c r="N170" s="230"/>
      <c r="O170" s="85"/>
      <c r="P170" s="85"/>
      <c r="Q170" s="85"/>
      <c r="R170" s="85"/>
      <c r="S170" s="85"/>
      <c r="T170" s="86"/>
      <c r="U170" s="38"/>
      <c r="V170" s="38"/>
      <c r="W170" s="38"/>
      <c r="X170" s="38"/>
      <c r="Y170" s="38"/>
      <c r="Z170" s="38"/>
      <c r="AA170" s="38"/>
      <c r="AB170" s="38"/>
      <c r="AC170" s="38"/>
      <c r="AD170" s="38"/>
      <c r="AE170" s="38"/>
      <c r="AT170" s="16" t="s">
        <v>161</v>
      </c>
      <c r="AU170" s="16" t="s">
        <v>89</v>
      </c>
    </row>
    <row r="171" spans="1:47" s="2" customFormat="1" ht="12">
      <c r="A171" s="38"/>
      <c r="B171" s="39"/>
      <c r="C171" s="40"/>
      <c r="D171" s="226" t="s">
        <v>193</v>
      </c>
      <c r="E171" s="40"/>
      <c r="F171" s="231" t="s">
        <v>740</v>
      </c>
      <c r="G171" s="40"/>
      <c r="H171" s="40"/>
      <c r="I171" s="228"/>
      <c r="J171" s="40"/>
      <c r="K171" s="40"/>
      <c r="L171" s="44"/>
      <c r="M171" s="229"/>
      <c r="N171" s="230"/>
      <c r="O171" s="85"/>
      <c r="P171" s="85"/>
      <c r="Q171" s="85"/>
      <c r="R171" s="85"/>
      <c r="S171" s="85"/>
      <c r="T171" s="86"/>
      <c r="U171" s="38"/>
      <c r="V171" s="38"/>
      <c r="W171" s="38"/>
      <c r="X171" s="38"/>
      <c r="Y171" s="38"/>
      <c r="Z171" s="38"/>
      <c r="AA171" s="38"/>
      <c r="AB171" s="38"/>
      <c r="AC171" s="38"/>
      <c r="AD171" s="38"/>
      <c r="AE171" s="38"/>
      <c r="AT171" s="16" t="s">
        <v>193</v>
      </c>
      <c r="AU171" s="16" t="s">
        <v>89</v>
      </c>
    </row>
    <row r="172" spans="1:65" s="2" customFormat="1" ht="24.15" customHeight="1">
      <c r="A172" s="38"/>
      <c r="B172" s="39"/>
      <c r="C172" s="213" t="s">
        <v>293</v>
      </c>
      <c r="D172" s="213" t="s">
        <v>152</v>
      </c>
      <c r="E172" s="214" t="s">
        <v>741</v>
      </c>
      <c r="F172" s="215" t="s">
        <v>742</v>
      </c>
      <c r="G172" s="216" t="s">
        <v>200</v>
      </c>
      <c r="H172" s="217">
        <v>30</v>
      </c>
      <c r="I172" s="218"/>
      <c r="J172" s="219">
        <f>ROUND(I172*H172,2)</f>
        <v>0</v>
      </c>
      <c r="K172" s="215" t="s">
        <v>156</v>
      </c>
      <c r="L172" s="44"/>
      <c r="M172" s="220" t="s">
        <v>39</v>
      </c>
      <c r="N172" s="221" t="s">
        <v>53</v>
      </c>
      <c r="O172" s="85"/>
      <c r="P172" s="222">
        <f>O172*H172</f>
        <v>0</v>
      </c>
      <c r="Q172" s="222">
        <v>0</v>
      </c>
      <c r="R172" s="222">
        <f>Q172*H172</f>
        <v>0</v>
      </c>
      <c r="S172" s="222">
        <v>0</v>
      </c>
      <c r="T172" s="223">
        <f>S172*H172</f>
        <v>0</v>
      </c>
      <c r="U172" s="38"/>
      <c r="V172" s="38"/>
      <c r="W172" s="38"/>
      <c r="X172" s="38"/>
      <c r="Y172" s="38"/>
      <c r="Z172" s="38"/>
      <c r="AA172" s="38"/>
      <c r="AB172" s="38"/>
      <c r="AC172" s="38"/>
      <c r="AD172" s="38"/>
      <c r="AE172" s="38"/>
      <c r="AR172" s="224" t="s">
        <v>157</v>
      </c>
      <c r="AT172" s="224" t="s">
        <v>152</v>
      </c>
      <c r="AU172" s="224" t="s">
        <v>89</v>
      </c>
      <c r="AY172" s="16" t="s">
        <v>149</v>
      </c>
      <c r="BE172" s="225">
        <f>IF(N172="základní",J172,0)</f>
        <v>0</v>
      </c>
      <c r="BF172" s="225">
        <f>IF(N172="snížená",J172,0)</f>
        <v>0</v>
      </c>
      <c r="BG172" s="225">
        <f>IF(N172="zákl. přenesená",J172,0)</f>
        <v>0</v>
      </c>
      <c r="BH172" s="225">
        <f>IF(N172="sníž. přenesená",J172,0)</f>
        <v>0</v>
      </c>
      <c r="BI172" s="225">
        <f>IF(N172="nulová",J172,0)</f>
        <v>0</v>
      </c>
      <c r="BJ172" s="16" t="s">
        <v>157</v>
      </c>
      <c r="BK172" s="225">
        <f>ROUND(I172*H172,2)</f>
        <v>0</v>
      </c>
      <c r="BL172" s="16" t="s">
        <v>157</v>
      </c>
      <c r="BM172" s="224" t="s">
        <v>743</v>
      </c>
    </row>
    <row r="173" spans="1:47" s="2" customFormat="1" ht="12">
      <c r="A173" s="38"/>
      <c r="B173" s="39"/>
      <c r="C173" s="40"/>
      <c r="D173" s="226" t="s">
        <v>159</v>
      </c>
      <c r="E173" s="40"/>
      <c r="F173" s="227" t="s">
        <v>744</v>
      </c>
      <c r="G173" s="40"/>
      <c r="H173" s="40"/>
      <c r="I173" s="228"/>
      <c r="J173" s="40"/>
      <c r="K173" s="40"/>
      <c r="L173" s="44"/>
      <c r="M173" s="229"/>
      <c r="N173" s="230"/>
      <c r="O173" s="85"/>
      <c r="P173" s="85"/>
      <c r="Q173" s="85"/>
      <c r="R173" s="85"/>
      <c r="S173" s="85"/>
      <c r="T173" s="86"/>
      <c r="U173" s="38"/>
      <c r="V173" s="38"/>
      <c r="W173" s="38"/>
      <c r="X173" s="38"/>
      <c r="Y173" s="38"/>
      <c r="Z173" s="38"/>
      <c r="AA173" s="38"/>
      <c r="AB173" s="38"/>
      <c r="AC173" s="38"/>
      <c r="AD173" s="38"/>
      <c r="AE173" s="38"/>
      <c r="AT173" s="16" t="s">
        <v>159</v>
      </c>
      <c r="AU173" s="16" t="s">
        <v>89</v>
      </c>
    </row>
    <row r="174" spans="1:47" s="2" customFormat="1" ht="12">
      <c r="A174" s="38"/>
      <c r="B174" s="39"/>
      <c r="C174" s="40"/>
      <c r="D174" s="226" t="s">
        <v>161</v>
      </c>
      <c r="E174" s="40"/>
      <c r="F174" s="231" t="s">
        <v>688</v>
      </c>
      <c r="G174" s="40"/>
      <c r="H174" s="40"/>
      <c r="I174" s="228"/>
      <c r="J174" s="40"/>
      <c r="K174" s="40"/>
      <c r="L174" s="44"/>
      <c r="M174" s="229"/>
      <c r="N174" s="230"/>
      <c r="O174" s="85"/>
      <c r="P174" s="85"/>
      <c r="Q174" s="85"/>
      <c r="R174" s="85"/>
      <c r="S174" s="85"/>
      <c r="T174" s="86"/>
      <c r="U174" s="38"/>
      <c r="V174" s="38"/>
      <c r="W174" s="38"/>
      <c r="X174" s="38"/>
      <c r="Y174" s="38"/>
      <c r="Z174" s="38"/>
      <c r="AA174" s="38"/>
      <c r="AB174" s="38"/>
      <c r="AC174" s="38"/>
      <c r="AD174" s="38"/>
      <c r="AE174" s="38"/>
      <c r="AT174" s="16" t="s">
        <v>161</v>
      </c>
      <c r="AU174" s="16" t="s">
        <v>89</v>
      </c>
    </row>
    <row r="175" spans="1:47" s="2" customFormat="1" ht="12">
      <c r="A175" s="38"/>
      <c r="B175" s="39"/>
      <c r="C175" s="40"/>
      <c r="D175" s="226" t="s">
        <v>193</v>
      </c>
      <c r="E175" s="40"/>
      <c r="F175" s="231" t="s">
        <v>745</v>
      </c>
      <c r="G175" s="40"/>
      <c r="H175" s="40"/>
      <c r="I175" s="228"/>
      <c r="J175" s="40"/>
      <c r="K175" s="40"/>
      <c r="L175" s="44"/>
      <c r="M175" s="229"/>
      <c r="N175" s="230"/>
      <c r="O175" s="85"/>
      <c r="P175" s="85"/>
      <c r="Q175" s="85"/>
      <c r="R175" s="85"/>
      <c r="S175" s="85"/>
      <c r="T175" s="86"/>
      <c r="U175" s="38"/>
      <c r="V175" s="38"/>
      <c r="W175" s="38"/>
      <c r="X175" s="38"/>
      <c r="Y175" s="38"/>
      <c r="Z175" s="38"/>
      <c r="AA175" s="38"/>
      <c r="AB175" s="38"/>
      <c r="AC175" s="38"/>
      <c r="AD175" s="38"/>
      <c r="AE175" s="38"/>
      <c r="AT175" s="16" t="s">
        <v>193</v>
      </c>
      <c r="AU175" s="16" t="s">
        <v>89</v>
      </c>
    </row>
    <row r="176" spans="1:65" s="2" customFormat="1" ht="24.15" customHeight="1">
      <c r="A176" s="38"/>
      <c r="B176" s="39"/>
      <c r="C176" s="213" t="s">
        <v>298</v>
      </c>
      <c r="D176" s="213" t="s">
        <v>152</v>
      </c>
      <c r="E176" s="214" t="s">
        <v>746</v>
      </c>
      <c r="F176" s="215" t="s">
        <v>747</v>
      </c>
      <c r="G176" s="216" t="s">
        <v>200</v>
      </c>
      <c r="H176" s="217">
        <v>30</v>
      </c>
      <c r="I176" s="218"/>
      <c r="J176" s="219">
        <f>ROUND(I176*H176,2)</f>
        <v>0</v>
      </c>
      <c r="K176" s="215" t="s">
        <v>156</v>
      </c>
      <c r="L176" s="44"/>
      <c r="M176" s="220" t="s">
        <v>39</v>
      </c>
      <c r="N176" s="221" t="s">
        <v>53</v>
      </c>
      <c r="O176" s="85"/>
      <c r="P176" s="222">
        <f>O176*H176</f>
        <v>0</v>
      </c>
      <c r="Q176" s="222">
        <v>0</v>
      </c>
      <c r="R176" s="222">
        <f>Q176*H176</f>
        <v>0</v>
      </c>
      <c r="S176" s="222">
        <v>0</v>
      </c>
      <c r="T176" s="223">
        <f>S176*H176</f>
        <v>0</v>
      </c>
      <c r="U176" s="38"/>
      <c r="V176" s="38"/>
      <c r="W176" s="38"/>
      <c r="X176" s="38"/>
      <c r="Y176" s="38"/>
      <c r="Z176" s="38"/>
      <c r="AA176" s="38"/>
      <c r="AB176" s="38"/>
      <c r="AC176" s="38"/>
      <c r="AD176" s="38"/>
      <c r="AE176" s="38"/>
      <c r="AR176" s="224" t="s">
        <v>157</v>
      </c>
      <c r="AT176" s="224" t="s">
        <v>152</v>
      </c>
      <c r="AU176" s="224" t="s">
        <v>89</v>
      </c>
      <c r="AY176" s="16" t="s">
        <v>149</v>
      </c>
      <c r="BE176" s="225">
        <f>IF(N176="základní",J176,0)</f>
        <v>0</v>
      </c>
      <c r="BF176" s="225">
        <f>IF(N176="snížená",J176,0)</f>
        <v>0</v>
      </c>
      <c r="BG176" s="225">
        <f>IF(N176="zákl. přenesená",J176,0)</f>
        <v>0</v>
      </c>
      <c r="BH176" s="225">
        <f>IF(N176="sníž. přenesená",J176,0)</f>
        <v>0</v>
      </c>
      <c r="BI176" s="225">
        <f>IF(N176="nulová",J176,0)</f>
        <v>0</v>
      </c>
      <c r="BJ176" s="16" t="s">
        <v>157</v>
      </c>
      <c r="BK176" s="225">
        <f>ROUND(I176*H176,2)</f>
        <v>0</v>
      </c>
      <c r="BL176" s="16" t="s">
        <v>157</v>
      </c>
      <c r="BM176" s="224" t="s">
        <v>748</v>
      </c>
    </row>
    <row r="177" spans="1:47" s="2" customFormat="1" ht="12">
      <c r="A177" s="38"/>
      <c r="B177" s="39"/>
      <c r="C177" s="40"/>
      <c r="D177" s="226" t="s">
        <v>159</v>
      </c>
      <c r="E177" s="40"/>
      <c r="F177" s="227" t="s">
        <v>749</v>
      </c>
      <c r="G177" s="40"/>
      <c r="H177" s="40"/>
      <c r="I177" s="228"/>
      <c r="J177" s="40"/>
      <c r="K177" s="40"/>
      <c r="L177" s="44"/>
      <c r="M177" s="229"/>
      <c r="N177" s="230"/>
      <c r="O177" s="85"/>
      <c r="P177" s="85"/>
      <c r="Q177" s="85"/>
      <c r="R177" s="85"/>
      <c r="S177" s="85"/>
      <c r="T177" s="86"/>
      <c r="U177" s="38"/>
      <c r="V177" s="38"/>
      <c r="W177" s="38"/>
      <c r="X177" s="38"/>
      <c r="Y177" s="38"/>
      <c r="Z177" s="38"/>
      <c r="AA177" s="38"/>
      <c r="AB177" s="38"/>
      <c r="AC177" s="38"/>
      <c r="AD177" s="38"/>
      <c r="AE177" s="38"/>
      <c r="AT177" s="16" t="s">
        <v>159</v>
      </c>
      <c r="AU177" s="16" t="s">
        <v>89</v>
      </c>
    </row>
    <row r="178" spans="1:47" s="2" customFormat="1" ht="12">
      <c r="A178" s="38"/>
      <c r="B178" s="39"/>
      <c r="C178" s="40"/>
      <c r="D178" s="226" t="s">
        <v>161</v>
      </c>
      <c r="E178" s="40"/>
      <c r="F178" s="231" t="s">
        <v>688</v>
      </c>
      <c r="G178" s="40"/>
      <c r="H178" s="40"/>
      <c r="I178" s="228"/>
      <c r="J178" s="40"/>
      <c r="K178" s="40"/>
      <c r="L178" s="44"/>
      <c r="M178" s="229"/>
      <c r="N178" s="230"/>
      <c r="O178" s="85"/>
      <c r="P178" s="85"/>
      <c r="Q178" s="85"/>
      <c r="R178" s="85"/>
      <c r="S178" s="85"/>
      <c r="T178" s="86"/>
      <c r="U178" s="38"/>
      <c r="V178" s="38"/>
      <c r="W178" s="38"/>
      <c r="X178" s="38"/>
      <c r="Y178" s="38"/>
      <c r="Z178" s="38"/>
      <c r="AA178" s="38"/>
      <c r="AB178" s="38"/>
      <c r="AC178" s="38"/>
      <c r="AD178" s="38"/>
      <c r="AE178" s="38"/>
      <c r="AT178" s="16" t="s">
        <v>161</v>
      </c>
      <c r="AU178" s="16" t="s">
        <v>89</v>
      </c>
    </row>
    <row r="179" spans="1:47" s="2" customFormat="1" ht="12">
      <c r="A179" s="38"/>
      <c r="B179" s="39"/>
      <c r="C179" s="40"/>
      <c r="D179" s="226" t="s">
        <v>193</v>
      </c>
      <c r="E179" s="40"/>
      <c r="F179" s="231" t="s">
        <v>745</v>
      </c>
      <c r="G179" s="40"/>
      <c r="H179" s="40"/>
      <c r="I179" s="228"/>
      <c r="J179" s="40"/>
      <c r="K179" s="40"/>
      <c r="L179" s="44"/>
      <c r="M179" s="229"/>
      <c r="N179" s="230"/>
      <c r="O179" s="85"/>
      <c r="P179" s="85"/>
      <c r="Q179" s="85"/>
      <c r="R179" s="85"/>
      <c r="S179" s="85"/>
      <c r="T179" s="86"/>
      <c r="U179" s="38"/>
      <c r="V179" s="38"/>
      <c r="W179" s="38"/>
      <c r="X179" s="38"/>
      <c r="Y179" s="38"/>
      <c r="Z179" s="38"/>
      <c r="AA179" s="38"/>
      <c r="AB179" s="38"/>
      <c r="AC179" s="38"/>
      <c r="AD179" s="38"/>
      <c r="AE179" s="38"/>
      <c r="AT179" s="16" t="s">
        <v>193</v>
      </c>
      <c r="AU179" s="16" t="s">
        <v>89</v>
      </c>
    </row>
    <row r="180" spans="1:65" s="2" customFormat="1" ht="24.15" customHeight="1">
      <c r="A180" s="38"/>
      <c r="B180" s="39"/>
      <c r="C180" s="213" t="s">
        <v>304</v>
      </c>
      <c r="D180" s="213" t="s">
        <v>152</v>
      </c>
      <c r="E180" s="214" t="s">
        <v>750</v>
      </c>
      <c r="F180" s="215" t="s">
        <v>751</v>
      </c>
      <c r="G180" s="216" t="s">
        <v>200</v>
      </c>
      <c r="H180" s="217">
        <v>30</v>
      </c>
      <c r="I180" s="218"/>
      <c r="J180" s="219">
        <f>ROUND(I180*H180,2)</f>
        <v>0</v>
      </c>
      <c r="K180" s="215" t="s">
        <v>156</v>
      </c>
      <c r="L180" s="44"/>
      <c r="M180" s="220" t="s">
        <v>39</v>
      </c>
      <c r="N180" s="221" t="s">
        <v>53</v>
      </c>
      <c r="O180" s="85"/>
      <c r="P180" s="222">
        <f>O180*H180</f>
        <v>0</v>
      </c>
      <c r="Q180" s="222">
        <v>0</v>
      </c>
      <c r="R180" s="222">
        <f>Q180*H180</f>
        <v>0</v>
      </c>
      <c r="S180" s="222">
        <v>0</v>
      </c>
      <c r="T180" s="223">
        <f>S180*H180</f>
        <v>0</v>
      </c>
      <c r="U180" s="38"/>
      <c r="V180" s="38"/>
      <c r="W180" s="38"/>
      <c r="X180" s="38"/>
      <c r="Y180" s="38"/>
      <c r="Z180" s="38"/>
      <c r="AA180" s="38"/>
      <c r="AB180" s="38"/>
      <c r="AC180" s="38"/>
      <c r="AD180" s="38"/>
      <c r="AE180" s="38"/>
      <c r="AR180" s="224" t="s">
        <v>157</v>
      </c>
      <c r="AT180" s="224" t="s">
        <v>152</v>
      </c>
      <c r="AU180" s="224" t="s">
        <v>89</v>
      </c>
      <c r="AY180" s="16" t="s">
        <v>149</v>
      </c>
      <c r="BE180" s="225">
        <f>IF(N180="základní",J180,0)</f>
        <v>0</v>
      </c>
      <c r="BF180" s="225">
        <f>IF(N180="snížená",J180,0)</f>
        <v>0</v>
      </c>
      <c r="BG180" s="225">
        <f>IF(N180="zákl. přenesená",J180,0)</f>
        <v>0</v>
      </c>
      <c r="BH180" s="225">
        <f>IF(N180="sníž. přenesená",J180,0)</f>
        <v>0</v>
      </c>
      <c r="BI180" s="225">
        <f>IF(N180="nulová",J180,0)</f>
        <v>0</v>
      </c>
      <c r="BJ180" s="16" t="s">
        <v>157</v>
      </c>
      <c r="BK180" s="225">
        <f>ROUND(I180*H180,2)</f>
        <v>0</v>
      </c>
      <c r="BL180" s="16" t="s">
        <v>157</v>
      </c>
      <c r="BM180" s="224" t="s">
        <v>752</v>
      </c>
    </row>
    <row r="181" spans="1:47" s="2" customFormat="1" ht="12">
      <c r="A181" s="38"/>
      <c r="B181" s="39"/>
      <c r="C181" s="40"/>
      <c r="D181" s="226" t="s">
        <v>159</v>
      </c>
      <c r="E181" s="40"/>
      <c r="F181" s="227" t="s">
        <v>753</v>
      </c>
      <c r="G181" s="40"/>
      <c r="H181" s="40"/>
      <c r="I181" s="228"/>
      <c r="J181" s="40"/>
      <c r="K181" s="40"/>
      <c r="L181" s="44"/>
      <c r="M181" s="229"/>
      <c r="N181" s="230"/>
      <c r="O181" s="85"/>
      <c r="P181" s="85"/>
      <c r="Q181" s="85"/>
      <c r="R181" s="85"/>
      <c r="S181" s="85"/>
      <c r="T181" s="86"/>
      <c r="U181" s="38"/>
      <c r="V181" s="38"/>
      <c r="W181" s="38"/>
      <c r="X181" s="38"/>
      <c r="Y181" s="38"/>
      <c r="Z181" s="38"/>
      <c r="AA181" s="38"/>
      <c r="AB181" s="38"/>
      <c r="AC181" s="38"/>
      <c r="AD181" s="38"/>
      <c r="AE181" s="38"/>
      <c r="AT181" s="16" t="s">
        <v>159</v>
      </c>
      <c r="AU181" s="16" t="s">
        <v>89</v>
      </c>
    </row>
    <row r="182" spans="1:47" s="2" customFormat="1" ht="12">
      <c r="A182" s="38"/>
      <c r="B182" s="39"/>
      <c r="C182" s="40"/>
      <c r="D182" s="226" t="s">
        <v>161</v>
      </c>
      <c r="E182" s="40"/>
      <c r="F182" s="231" t="s">
        <v>688</v>
      </c>
      <c r="G182" s="40"/>
      <c r="H182" s="40"/>
      <c r="I182" s="228"/>
      <c r="J182" s="40"/>
      <c r="K182" s="40"/>
      <c r="L182" s="44"/>
      <c r="M182" s="229"/>
      <c r="N182" s="230"/>
      <c r="O182" s="85"/>
      <c r="P182" s="85"/>
      <c r="Q182" s="85"/>
      <c r="R182" s="85"/>
      <c r="S182" s="85"/>
      <c r="T182" s="86"/>
      <c r="U182" s="38"/>
      <c r="V182" s="38"/>
      <c r="W182" s="38"/>
      <c r="X182" s="38"/>
      <c r="Y182" s="38"/>
      <c r="Z182" s="38"/>
      <c r="AA182" s="38"/>
      <c r="AB182" s="38"/>
      <c r="AC182" s="38"/>
      <c r="AD182" s="38"/>
      <c r="AE182" s="38"/>
      <c r="AT182" s="16" t="s">
        <v>161</v>
      </c>
      <c r="AU182" s="16" t="s">
        <v>89</v>
      </c>
    </row>
    <row r="183" spans="1:47" s="2" customFormat="1" ht="12">
      <c r="A183" s="38"/>
      <c r="B183" s="39"/>
      <c r="C183" s="40"/>
      <c r="D183" s="226" t="s">
        <v>193</v>
      </c>
      <c r="E183" s="40"/>
      <c r="F183" s="231" t="s">
        <v>745</v>
      </c>
      <c r="G183" s="40"/>
      <c r="H183" s="40"/>
      <c r="I183" s="228"/>
      <c r="J183" s="40"/>
      <c r="K183" s="40"/>
      <c r="L183" s="44"/>
      <c r="M183" s="229"/>
      <c r="N183" s="230"/>
      <c r="O183" s="85"/>
      <c r="P183" s="85"/>
      <c r="Q183" s="85"/>
      <c r="R183" s="85"/>
      <c r="S183" s="85"/>
      <c r="T183" s="86"/>
      <c r="U183" s="38"/>
      <c r="V183" s="38"/>
      <c r="W183" s="38"/>
      <c r="X183" s="38"/>
      <c r="Y183" s="38"/>
      <c r="Z183" s="38"/>
      <c r="AA183" s="38"/>
      <c r="AB183" s="38"/>
      <c r="AC183" s="38"/>
      <c r="AD183" s="38"/>
      <c r="AE183" s="38"/>
      <c r="AT183" s="16" t="s">
        <v>193</v>
      </c>
      <c r="AU183" s="16" t="s">
        <v>89</v>
      </c>
    </row>
    <row r="184" spans="1:65" s="2" customFormat="1" ht="24.15" customHeight="1">
      <c r="A184" s="38"/>
      <c r="B184" s="39"/>
      <c r="C184" s="213" t="s">
        <v>309</v>
      </c>
      <c r="D184" s="213" t="s">
        <v>152</v>
      </c>
      <c r="E184" s="214" t="s">
        <v>754</v>
      </c>
      <c r="F184" s="215" t="s">
        <v>755</v>
      </c>
      <c r="G184" s="216" t="s">
        <v>670</v>
      </c>
      <c r="H184" s="217">
        <v>6</v>
      </c>
      <c r="I184" s="218"/>
      <c r="J184" s="219">
        <f>ROUND(I184*H184,2)</f>
        <v>0</v>
      </c>
      <c r="K184" s="215" t="s">
        <v>156</v>
      </c>
      <c r="L184" s="44"/>
      <c r="M184" s="220" t="s">
        <v>39</v>
      </c>
      <c r="N184" s="221" t="s">
        <v>53</v>
      </c>
      <c r="O184" s="85"/>
      <c r="P184" s="222">
        <f>O184*H184</f>
        <v>0</v>
      </c>
      <c r="Q184" s="222">
        <v>0</v>
      </c>
      <c r="R184" s="222">
        <f>Q184*H184</f>
        <v>0</v>
      </c>
      <c r="S184" s="222">
        <v>0</v>
      </c>
      <c r="T184" s="223">
        <f>S184*H184</f>
        <v>0</v>
      </c>
      <c r="U184" s="38"/>
      <c r="V184" s="38"/>
      <c r="W184" s="38"/>
      <c r="X184" s="38"/>
      <c r="Y184" s="38"/>
      <c r="Z184" s="38"/>
      <c r="AA184" s="38"/>
      <c r="AB184" s="38"/>
      <c r="AC184" s="38"/>
      <c r="AD184" s="38"/>
      <c r="AE184" s="38"/>
      <c r="AR184" s="224" t="s">
        <v>157</v>
      </c>
      <c r="AT184" s="224" t="s">
        <v>152</v>
      </c>
      <c r="AU184" s="224" t="s">
        <v>89</v>
      </c>
      <c r="AY184" s="16" t="s">
        <v>149</v>
      </c>
      <c r="BE184" s="225">
        <f>IF(N184="základní",J184,0)</f>
        <v>0</v>
      </c>
      <c r="BF184" s="225">
        <f>IF(N184="snížená",J184,0)</f>
        <v>0</v>
      </c>
      <c r="BG184" s="225">
        <f>IF(N184="zákl. přenesená",J184,0)</f>
        <v>0</v>
      </c>
      <c r="BH184" s="225">
        <f>IF(N184="sníž. přenesená",J184,0)</f>
        <v>0</v>
      </c>
      <c r="BI184" s="225">
        <f>IF(N184="nulová",J184,0)</f>
        <v>0</v>
      </c>
      <c r="BJ184" s="16" t="s">
        <v>157</v>
      </c>
      <c r="BK184" s="225">
        <f>ROUND(I184*H184,2)</f>
        <v>0</v>
      </c>
      <c r="BL184" s="16" t="s">
        <v>157</v>
      </c>
      <c r="BM184" s="224" t="s">
        <v>756</v>
      </c>
    </row>
    <row r="185" spans="1:47" s="2" customFormat="1" ht="12">
      <c r="A185" s="38"/>
      <c r="B185" s="39"/>
      <c r="C185" s="40"/>
      <c r="D185" s="226" t="s">
        <v>159</v>
      </c>
      <c r="E185" s="40"/>
      <c r="F185" s="227" t="s">
        <v>757</v>
      </c>
      <c r="G185" s="40"/>
      <c r="H185" s="40"/>
      <c r="I185" s="228"/>
      <c r="J185" s="40"/>
      <c r="K185" s="40"/>
      <c r="L185" s="44"/>
      <c r="M185" s="229"/>
      <c r="N185" s="230"/>
      <c r="O185" s="85"/>
      <c r="P185" s="85"/>
      <c r="Q185" s="85"/>
      <c r="R185" s="85"/>
      <c r="S185" s="85"/>
      <c r="T185" s="86"/>
      <c r="U185" s="38"/>
      <c r="V185" s="38"/>
      <c r="W185" s="38"/>
      <c r="X185" s="38"/>
      <c r="Y185" s="38"/>
      <c r="Z185" s="38"/>
      <c r="AA185" s="38"/>
      <c r="AB185" s="38"/>
      <c r="AC185" s="38"/>
      <c r="AD185" s="38"/>
      <c r="AE185" s="38"/>
      <c r="AT185" s="16" t="s">
        <v>159</v>
      </c>
      <c r="AU185" s="16" t="s">
        <v>89</v>
      </c>
    </row>
    <row r="186" spans="1:47" s="2" customFormat="1" ht="12">
      <c r="A186" s="38"/>
      <c r="B186" s="39"/>
      <c r="C186" s="40"/>
      <c r="D186" s="226" t="s">
        <v>161</v>
      </c>
      <c r="E186" s="40"/>
      <c r="F186" s="231" t="s">
        <v>758</v>
      </c>
      <c r="G186" s="40"/>
      <c r="H186" s="40"/>
      <c r="I186" s="228"/>
      <c r="J186" s="40"/>
      <c r="K186" s="40"/>
      <c r="L186" s="44"/>
      <c r="M186" s="229"/>
      <c r="N186" s="230"/>
      <c r="O186" s="85"/>
      <c r="P186" s="85"/>
      <c r="Q186" s="85"/>
      <c r="R186" s="85"/>
      <c r="S186" s="85"/>
      <c r="T186" s="86"/>
      <c r="U186" s="38"/>
      <c r="V186" s="38"/>
      <c r="W186" s="38"/>
      <c r="X186" s="38"/>
      <c r="Y186" s="38"/>
      <c r="Z186" s="38"/>
      <c r="AA186" s="38"/>
      <c r="AB186" s="38"/>
      <c r="AC186" s="38"/>
      <c r="AD186" s="38"/>
      <c r="AE186" s="38"/>
      <c r="AT186" s="16" t="s">
        <v>161</v>
      </c>
      <c r="AU186" s="16" t="s">
        <v>89</v>
      </c>
    </row>
    <row r="187" spans="1:47" s="2" customFormat="1" ht="12">
      <c r="A187" s="38"/>
      <c r="B187" s="39"/>
      <c r="C187" s="40"/>
      <c r="D187" s="226" t="s">
        <v>193</v>
      </c>
      <c r="E187" s="40"/>
      <c r="F187" s="231" t="s">
        <v>759</v>
      </c>
      <c r="G187" s="40"/>
      <c r="H187" s="40"/>
      <c r="I187" s="228"/>
      <c r="J187" s="40"/>
      <c r="K187" s="40"/>
      <c r="L187" s="44"/>
      <c r="M187" s="229"/>
      <c r="N187" s="230"/>
      <c r="O187" s="85"/>
      <c r="P187" s="85"/>
      <c r="Q187" s="85"/>
      <c r="R187" s="85"/>
      <c r="S187" s="85"/>
      <c r="T187" s="86"/>
      <c r="U187" s="38"/>
      <c r="V187" s="38"/>
      <c r="W187" s="38"/>
      <c r="X187" s="38"/>
      <c r="Y187" s="38"/>
      <c r="Z187" s="38"/>
      <c r="AA187" s="38"/>
      <c r="AB187" s="38"/>
      <c r="AC187" s="38"/>
      <c r="AD187" s="38"/>
      <c r="AE187" s="38"/>
      <c r="AT187" s="16" t="s">
        <v>193</v>
      </c>
      <c r="AU187" s="16" t="s">
        <v>89</v>
      </c>
    </row>
    <row r="188" spans="1:65" s="2" customFormat="1" ht="24.15" customHeight="1">
      <c r="A188" s="38"/>
      <c r="B188" s="39"/>
      <c r="C188" s="213" t="s">
        <v>314</v>
      </c>
      <c r="D188" s="213" t="s">
        <v>152</v>
      </c>
      <c r="E188" s="214" t="s">
        <v>760</v>
      </c>
      <c r="F188" s="215" t="s">
        <v>761</v>
      </c>
      <c r="G188" s="216" t="s">
        <v>670</v>
      </c>
      <c r="H188" s="217">
        <v>6</v>
      </c>
      <c r="I188" s="218"/>
      <c r="J188" s="219">
        <f>ROUND(I188*H188,2)</f>
        <v>0</v>
      </c>
      <c r="K188" s="215" t="s">
        <v>156</v>
      </c>
      <c r="L188" s="44"/>
      <c r="M188" s="220" t="s">
        <v>39</v>
      </c>
      <c r="N188" s="221" t="s">
        <v>53</v>
      </c>
      <c r="O188" s="85"/>
      <c r="P188" s="222">
        <f>O188*H188</f>
        <v>0</v>
      </c>
      <c r="Q188" s="222">
        <v>0</v>
      </c>
      <c r="R188" s="222">
        <f>Q188*H188</f>
        <v>0</v>
      </c>
      <c r="S188" s="222">
        <v>0</v>
      </c>
      <c r="T188" s="223">
        <f>S188*H188</f>
        <v>0</v>
      </c>
      <c r="U188" s="38"/>
      <c r="V188" s="38"/>
      <c r="W188" s="38"/>
      <c r="X188" s="38"/>
      <c r="Y188" s="38"/>
      <c r="Z188" s="38"/>
      <c r="AA188" s="38"/>
      <c r="AB188" s="38"/>
      <c r="AC188" s="38"/>
      <c r="AD188" s="38"/>
      <c r="AE188" s="38"/>
      <c r="AR188" s="224" t="s">
        <v>157</v>
      </c>
      <c r="AT188" s="224" t="s">
        <v>152</v>
      </c>
      <c r="AU188" s="224" t="s">
        <v>89</v>
      </c>
      <c r="AY188" s="16" t="s">
        <v>149</v>
      </c>
      <c r="BE188" s="225">
        <f>IF(N188="základní",J188,0)</f>
        <v>0</v>
      </c>
      <c r="BF188" s="225">
        <f>IF(N188="snížená",J188,0)</f>
        <v>0</v>
      </c>
      <c r="BG188" s="225">
        <f>IF(N188="zákl. přenesená",J188,0)</f>
        <v>0</v>
      </c>
      <c r="BH188" s="225">
        <f>IF(N188="sníž. přenesená",J188,0)</f>
        <v>0</v>
      </c>
      <c r="BI188" s="225">
        <f>IF(N188="nulová",J188,0)</f>
        <v>0</v>
      </c>
      <c r="BJ188" s="16" t="s">
        <v>157</v>
      </c>
      <c r="BK188" s="225">
        <f>ROUND(I188*H188,2)</f>
        <v>0</v>
      </c>
      <c r="BL188" s="16" t="s">
        <v>157</v>
      </c>
      <c r="BM188" s="224" t="s">
        <v>762</v>
      </c>
    </row>
    <row r="189" spans="1:47" s="2" customFormat="1" ht="12">
      <c r="A189" s="38"/>
      <c r="B189" s="39"/>
      <c r="C189" s="40"/>
      <c r="D189" s="226" t="s">
        <v>159</v>
      </c>
      <c r="E189" s="40"/>
      <c r="F189" s="227" t="s">
        <v>763</v>
      </c>
      <c r="G189" s="40"/>
      <c r="H189" s="40"/>
      <c r="I189" s="228"/>
      <c r="J189" s="40"/>
      <c r="K189" s="40"/>
      <c r="L189" s="44"/>
      <c r="M189" s="229"/>
      <c r="N189" s="230"/>
      <c r="O189" s="85"/>
      <c r="P189" s="85"/>
      <c r="Q189" s="85"/>
      <c r="R189" s="85"/>
      <c r="S189" s="85"/>
      <c r="T189" s="86"/>
      <c r="U189" s="38"/>
      <c r="V189" s="38"/>
      <c r="W189" s="38"/>
      <c r="X189" s="38"/>
      <c r="Y189" s="38"/>
      <c r="Z189" s="38"/>
      <c r="AA189" s="38"/>
      <c r="AB189" s="38"/>
      <c r="AC189" s="38"/>
      <c r="AD189" s="38"/>
      <c r="AE189" s="38"/>
      <c r="AT189" s="16" t="s">
        <v>159</v>
      </c>
      <c r="AU189" s="16" t="s">
        <v>89</v>
      </c>
    </row>
    <row r="190" spans="1:47" s="2" customFormat="1" ht="12">
      <c r="A190" s="38"/>
      <c r="B190" s="39"/>
      <c r="C190" s="40"/>
      <c r="D190" s="226" t="s">
        <v>161</v>
      </c>
      <c r="E190" s="40"/>
      <c r="F190" s="231" t="s">
        <v>758</v>
      </c>
      <c r="G190" s="40"/>
      <c r="H190" s="40"/>
      <c r="I190" s="228"/>
      <c r="J190" s="40"/>
      <c r="K190" s="40"/>
      <c r="L190" s="44"/>
      <c r="M190" s="229"/>
      <c r="N190" s="230"/>
      <c r="O190" s="85"/>
      <c r="P190" s="85"/>
      <c r="Q190" s="85"/>
      <c r="R190" s="85"/>
      <c r="S190" s="85"/>
      <c r="T190" s="86"/>
      <c r="U190" s="38"/>
      <c r="V190" s="38"/>
      <c r="W190" s="38"/>
      <c r="X190" s="38"/>
      <c r="Y190" s="38"/>
      <c r="Z190" s="38"/>
      <c r="AA190" s="38"/>
      <c r="AB190" s="38"/>
      <c r="AC190" s="38"/>
      <c r="AD190" s="38"/>
      <c r="AE190" s="38"/>
      <c r="AT190" s="16" t="s">
        <v>161</v>
      </c>
      <c r="AU190" s="16" t="s">
        <v>89</v>
      </c>
    </row>
    <row r="191" spans="1:47" s="2" customFormat="1" ht="12">
      <c r="A191" s="38"/>
      <c r="B191" s="39"/>
      <c r="C191" s="40"/>
      <c r="D191" s="226" t="s">
        <v>193</v>
      </c>
      <c r="E191" s="40"/>
      <c r="F191" s="231" t="s">
        <v>759</v>
      </c>
      <c r="G191" s="40"/>
      <c r="H191" s="40"/>
      <c r="I191" s="228"/>
      <c r="J191" s="40"/>
      <c r="K191" s="40"/>
      <c r="L191" s="44"/>
      <c r="M191" s="229"/>
      <c r="N191" s="230"/>
      <c r="O191" s="85"/>
      <c r="P191" s="85"/>
      <c r="Q191" s="85"/>
      <c r="R191" s="85"/>
      <c r="S191" s="85"/>
      <c r="T191" s="86"/>
      <c r="U191" s="38"/>
      <c r="V191" s="38"/>
      <c r="W191" s="38"/>
      <c r="X191" s="38"/>
      <c r="Y191" s="38"/>
      <c r="Z191" s="38"/>
      <c r="AA191" s="38"/>
      <c r="AB191" s="38"/>
      <c r="AC191" s="38"/>
      <c r="AD191" s="38"/>
      <c r="AE191" s="38"/>
      <c r="AT191" s="16" t="s">
        <v>193</v>
      </c>
      <c r="AU191" s="16" t="s">
        <v>89</v>
      </c>
    </row>
    <row r="192" spans="1:65" s="2" customFormat="1" ht="24.15" customHeight="1">
      <c r="A192" s="38"/>
      <c r="B192" s="39"/>
      <c r="C192" s="213" t="s">
        <v>319</v>
      </c>
      <c r="D192" s="213" t="s">
        <v>152</v>
      </c>
      <c r="E192" s="214" t="s">
        <v>764</v>
      </c>
      <c r="F192" s="215" t="s">
        <v>765</v>
      </c>
      <c r="G192" s="216" t="s">
        <v>670</v>
      </c>
      <c r="H192" s="217">
        <v>150</v>
      </c>
      <c r="I192" s="218"/>
      <c r="J192" s="219">
        <f>ROUND(I192*H192,2)</f>
        <v>0</v>
      </c>
      <c r="K192" s="215" t="s">
        <v>156</v>
      </c>
      <c r="L192" s="44"/>
      <c r="M192" s="220" t="s">
        <v>39</v>
      </c>
      <c r="N192" s="221" t="s">
        <v>53</v>
      </c>
      <c r="O192" s="85"/>
      <c r="P192" s="222">
        <f>O192*H192</f>
        <v>0</v>
      </c>
      <c r="Q192" s="222">
        <v>0</v>
      </c>
      <c r="R192" s="222">
        <f>Q192*H192</f>
        <v>0</v>
      </c>
      <c r="S192" s="222">
        <v>0</v>
      </c>
      <c r="T192" s="223">
        <f>S192*H192</f>
        <v>0</v>
      </c>
      <c r="U192" s="38"/>
      <c r="V192" s="38"/>
      <c r="W192" s="38"/>
      <c r="X192" s="38"/>
      <c r="Y192" s="38"/>
      <c r="Z192" s="38"/>
      <c r="AA192" s="38"/>
      <c r="AB192" s="38"/>
      <c r="AC192" s="38"/>
      <c r="AD192" s="38"/>
      <c r="AE192" s="38"/>
      <c r="AR192" s="224" t="s">
        <v>157</v>
      </c>
      <c r="AT192" s="224" t="s">
        <v>152</v>
      </c>
      <c r="AU192" s="224" t="s">
        <v>89</v>
      </c>
      <c r="AY192" s="16" t="s">
        <v>149</v>
      </c>
      <c r="BE192" s="225">
        <f>IF(N192="základní",J192,0)</f>
        <v>0</v>
      </c>
      <c r="BF192" s="225">
        <f>IF(N192="snížená",J192,0)</f>
        <v>0</v>
      </c>
      <c r="BG192" s="225">
        <f>IF(N192="zákl. přenesená",J192,0)</f>
        <v>0</v>
      </c>
      <c r="BH192" s="225">
        <f>IF(N192="sníž. přenesená",J192,0)</f>
        <v>0</v>
      </c>
      <c r="BI192" s="225">
        <f>IF(N192="nulová",J192,0)</f>
        <v>0</v>
      </c>
      <c r="BJ192" s="16" t="s">
        <v>157</v>
      </c>
      <c r="BK192" s="225">
        <f>ROUND(I192*H192,2)</f>
        <v>0</v>
      </c>
      <c r="BL192" s="16" t="s">
        <v>157</v>
      </c>
      <c r="BM192" s="224" t="s">
        <v>766</v>
      </c>
    </row>
    <row r="193" spans="1:47" s="2" customFormat="1" ht="12">
      <c r="A193" s="38"/>
      <c r="B193" s="39"/>
      <c r="C193" s="40"/>
      <c r="D193" s="226" t="s">
        <v>159</v>
      </c>
      <c r="E193" s="40"/>
      <c r="F193" s="227" t="s">
        <v>767</v>
      </c>
      <c r="G193" s="40"/>
      <c r="H193" s="40"/>
      <c r="I193" s="228"/>
      <c r="J193" s="40"/>
      <c r="K193" s="40"/>
      <c r="L193" s="44"/>
      <c r="M193" s="229"/>
      <c r="N193" s="230"/>
      <c r="O193" s="85"/>
      <c r="P193" s="85"/>
      <c r="Q193" s="85"/>
      <c r="R193" s="85"/>
      <c r="S193" s="85"/>
      <c r="T193" s="86"/>
      <c r="U193" s="38"/>
      <c r="V193" s="38"/>
      <c r="W193" s="38"/>
      <c r="X193" s="38"/>
      <c r="Y193" s="38"/>
      <c r="Z193" s="38"/>
      <c r="AA193" s="38"/>
      <c r="AB193" s="38"/>
      <c r="AC193" s="38"/>
      <c r="AD193" s="38"/>
      <c r="AE193" s="38"/>
      <c r="AT193" s="16" t="s">
        <v>159</v>
      </c>
      <c r="AU193" s="16" t="s">
        <v>89</v>
      </c>
    </row>
    <row r="194" spans="1:47" s="2" customFormat="1" ht="12">
      <c r="A194" s="38"/>
      <c r="B194" s="39"/>
      <c r="C194" s="40"/>
      <c r="D194" s="226" t="s">
        <v>161</v>
      </c>
      <c r="E194" s="40"/>
      <c r="F194" s="231" t="s">
        <v>758</v>
      </c>
      <c r="G194" s="40"/>
      <c r="H194" s="40"/>
      <c r="I194" s="228"/>
      <c r="J194" s="40"/>
      <c r="K194" s="40"/>
      <c r="L194" s="44"/>
      <c r="M194" s="229"/>
      <c r="N194" s="230"/>
      <c r="O194" s="85"/>
      <c r="P194" s="85"/>
      <c r="Q194" s="85"/>
      <c r="R194" s="85"/>
      <c r="S194" s="85"/>
      <c r="T194" s="86"/>
      <c r="U194" s="38"/>
      <c r="V194" s="38"/>
      <c r="W194" s="38"/>
      <c r="X194" s="38"/>
      <c r="Y194" s="38"/>
      <c r="Z194" s="38"/>
      <c r="AA194" s="38"/>
      <c r="AB194" s="38"/>
      <c r="AC194" s="38"/>
      <c r="AD194" s="38"/>
      <c r="AE194" s="38"/>
      <c r="AT194" s="16" t="s">
        <v>161</v>
      </c>
      <c r="AU194" s="16" t="s">
        <v>89</v>
      </c>
    </row>
    <row r="195" spans="1:47" s="2" customFormat="1" ht="12">
      <c r="A195" s="38"/>
      <c r="B195" s="39"/>
      <c r="C195" s="40"/>
      <c r="D195" s="226" t="s">
        <v>193</v>
      </c>
      <c r="E195" s="40"/>
      <c r="F195" s="231" t="s">
        <v>759</v>
      </c>
      <c r="G195" s="40"/>
      <c r="H195" s="40"/>
      <c r="I195" s="228"/>
      <c r="J195" s="40"/>
      <c r="K195" s="40"/>
      <c r="L195" s="44"/>
      <c r="M195" s="229"/>
      <c r="N195" s="230"/>
      <c r="O195" s="85"/>
      <c r="P195" s="85"/>
      <c r="Q195" s="85"/>
      <c r="R195" s="85"/>
      <c r="S195" s="85"/>
      <c r="T195" s="86"/>
      <c r="U195" s="38"/>
      <c r="V195" s="38"/>
      <c r="W195" s="38"/>
      <c r="X195" s="38"/>
      <c r="Y195" s="38"/>
      <c r="Z195" s="38"/>
      <c r="AA195" s="38"/>
      <c r="AB195" s="38"/>
      <c r="AC195" s="38"/>
      <c r="AD195" s="38"/>
      <c r="AE195" s="38"/>
      <c r="AT195" s="16" t="s">
        <v>193</v>
      </c>
      <c r="AU195" s="16" t="s">
        <v>89</v>
      </c>
    </row>
    <row r="196" spans="1:65" s="2" customFormat="1" ht="24.15" customHeight="1">
      <c r="A196" s="38"/>
      <c r="B196" s="39"/>
      <c r="C196" s="213" t="s">
        <v>324</v>
      </c>
      <c r="D196" s="213" t="s">
        <v>152</v>
      </c>
      <c r="E196" s="214" t="s">
        <v>768</v>
      </c>
      <c r="F196" s="215" t="s">
        <v>769</v>
      </c>
      <c r="G196" s="216" t="s">
        <v>670</v>
      </c>
      <c r="H196" s="217">
        <v>100</v>
      </c>
      <c r="I196" s="218"/>
      <c r="J196" s="219">
        <f>ROUND(I196*H196,2)</f>
        <v>0</v>
      </c>
      <c r="K196" s="215" t="s">
        <v>156</v>
      </c>
      <c r="L196" s="44"/>
      <c r="M196" s="220" t="s">
        <v>39</v>
      </c>
      <c r="N196" s="221" t="s">
        <v>53</v>
      </c>
      <c r="O196" s="85"/>
      <c r="P196" s="222">
        <f>O196*H196</f>
        <v>0</v>
      </c>
      <c r="Q196" s="222">
        <v>0</v>
      </c>
      <c r="R196" s="222">
        <f>Q196*H196</f>
        <v>0</v>
      </c>
      <c r="S196" s="222">
        <v>0</v>
      </c>
      <c r="T196" s="223">
        <f>S196*H196</f>
        <v>0</v>
      </c>
      <c r="U196" s="38"/>
      <c r="V196" s="38"/>
      <c r="W196" s="38"/>
      <c r="X196" s="38"/>
      <c r="Y196" s="38"/>
      <c r="Z196" s="38"/>
      <c r="AA196" s="38"/>
      <c r="AB196" s="38"/>
      <c r="AC196" s="38"/>
      <c r="AD196" s="38"/>
      <c r="AE196" s="38"/>
      <c r="AR196" s="224" t="s">
        <v>157</v>
      </c>
      <c r="AT196" s="224" t="s">
        <v>152</v>
      </c>
      <c r="AU196" s="224" t="s">
        <v>89</v>
      </c>
      <c r="AY196" s="16" t="s">
        <v>149</v>
      </c>
      <c r="BE196" s="225">
        <f>IF(N196="základní",J196,0)</f>
        <v>0</v>
      </c>
      <c r="BF196" s="225">
        <f>IF(N196="snížená",J196,0)</f>
        <v>0</v>
      </c>
      <c r="BG196" s="225">
        <f>IF(N196="zákl. přenesená",J196,0)</f>
        <v>0</v>
      </c>
      <c r="BH196" s="225">
        <f>IF(N196="sníž. přenesená",J196,0)</f>
        <v>0</v>
      </c>
      <c r="BI196" s="225">
        <f>IF(N196="nulová",J196,0)</f>
        <v>0</v>
      </c>
      <c r="BJ196" s="16" t="s">
        <v>157</v>
      </c>
      <c r="BK196" s="225">
        <f>ROUND(I196*H196,2)</f>
        <v>0</v>
      </c>
      <c r="BL196" s="16" t="s">
        <v>157</v>
      </c>
      <c r="BM196" s="224" t="s">
        <v>770</v>
      </c>
    </row>
    <row r="197" spans="1:47" s="2" customFormat="1" ht="12">
      <c r="A197" s="38"/>
      <c r="B197" s="39"/>
      <c r="C197" s="40"/>
      <c r="D197" s="226" t="s">
        <v>159</v>
      </c>
      <c r="E197" s="40"/>
      <c r="F197" s="227" t="s">
        <v>771</v>
      </c>
      <c r="G197" s="40"/>
      <c r="H197" s="40"/>
      <c r="I197" s="228"/>
      <c r="J197" s="40"/>
      <c r="K197" s="40"/>
      <c r="L197" s="44"/>
      <c r="M197" s="229"/>
      <c r="N197" s="230"/>
      <c r="O197" s="85"/>
      <c r="P197" s="85"/>
      <c r="Q197" s="85"/>
      <c r="R197" s="85"/>
      <c r="S197" s="85"/>
      <c r="T197" s="86"/>
      <c r="U197" s="38"/>
      <c r="V197" s="38"/>
      <c r="W197" s="38"/>
      <c r="X197" s="38"/>
      <c r="Y197" s="38"/>
      <c r="Z197" s="38"/>
      <c r="AA197" s="38"/>
      <c r="AB197" s="38"/>
      <c r="AC197" s="38"/>
      <c r="AD197" s="38"/>
      <c r="AE197" s="38"/>
      <c r="AT197" s="16" t="s">
        <v>159</v>
      </c>
      <c r="AU197" s="16" t="s">
        <v>89</v>
      </c>
    </row>
    <row r="198" spans="1:47" s="2" customFormat="1" ht="12">
      <c r="A198" s="38"/>
      <c r="B198" s="39"/>
      <c r="C198" s="40"/>
      <c r="D198" s="226" t="s">
        <v>161</v>
      </c>
      <c r="E198" s="40"/>
      <c r="F198" s="231" t="s">
        <v>758</v>
      </c>
      <c r="G198" s="40"/>
      <c r="H198" s="40"/>
      <c r="I198" s="228"/>
      <c r="J198" s="40"/>
      <c r="K198" s="40"/>
      <c r="L198" s="44"/>
      <c r="M198" s="229"/>
      <c r="N198" s="230"/>
      <c r="O198" s="85"/>
      <c r="P198" s="85"/>
      <c r="Q198" s="85"/>
      <c r="R198" s="85"/>
      <c r="S198" s="85"/>
      <c r="T198" s="86"/>
      <c r="U198" s="38"/>
      <c r="V198" s="38"/>
      <c r="W198" s="38"/>
      <c r="X198" s="38"/>
      <c r="Y198" s="38"/>
      <c r="Z198" s="38"/>
      <c r="AA198" s="38"/>
      <c r="AB198" s="38"/>
      <c r="AC198" s="38"/>
      <c r="AD198" s="38"/>
      <c r="AE198" s="38"/>
      <c r="AT198" s="16" t="s">
        <v>161</v>
      </c>
      <c r="AU198" s="16" t="s">
        <v>89</v>
      </c>
    </row>
    <row r="199" spans="1:47" s="2" customFormat="1" ht="12">
      <c r="A199" s="38"/>
      <c r="B199" s="39"/>
      <c r="C199" s="40"/>
      <c r="D199" s="226" t="s">
        <v>193</v>
      </c>
      <c r="E199" s="40"/>
      <c r="F199" s="231" t="s">
        <v>759</v>
      </c>
      <c r="G199" s="40"/>
      <c r="H199" s="40"/>
      <c r="I199" s="228"/>
      <c r="J199" s="40"/>
      <c r="K199" s="40"/>
      <c r="L199" s="44"/>
      <c r="M199" s="229"/>
      <c r="N199" s="230"/>
      <c r="O199" s="85"/>
      <c r="P199" s="85"/>
      <c r="Q199" s="85"/>
      <c r="R199" s="85"/>
      <c r="S199" s="85"/>
      <c r="T199" s="86"/>
      <c r="U199" s="38"/>
      <c r="V199" s="38"/>
      <c r="W199" s="38"/>
      <c r="X199" s="38"/>
      <c r="Y199" s="38"/>
      <c r="Z199" s="38"/>
      <c r="AA199" s="38"/>
      <c r="AB199" s="38"/>
      <c r="AC199" s="38"/>
      <c r="AD199" s="38"/>
      <c r="AE199" s="38"/>
      <c r="AT199" s="16" t="s">
        <v>193</v>
      </c>
      <c r="AU199" s="16" t="s">
        <v>89</v>
      </c>
    </row>
    <row r="200" spans="1:65" s="2" customFormat="1" ht="24.15" customHeight="1">
      <c r="A200" s="38"/>
      <c r="B200" s="39"/>
      <c r="C200" s="213" t="s">
        <v>329</v>
      </c>
      <c r="D200" s="213" t="s">
        <v>152</v>
      </c>
      <c r="E200" s="214" t="s">
        <v>772</v>
      </c>
      <c r="F200" s="215" t="s">
        <v>773</v>
      </c>
      <c r="G200" s="216" t="s">
        <v>670</v>
      </c>
      <c r="H200" s="217">
        <v>22.5</v>
      </c>
      <c r="I200" s="218"/>
      <c r="J200" s="219">
        <f>ROUND(I200*H200,2)</f>
        <v>0</v>
      </c>
      <c r="K200" s="215" t="s">
        <v>156</v>
      </c>
      <c r="L200" s="44"/>
      <c r="M200" s="220" t="s">
        <v>39</v>
      </c>
      <c r="N200" s="221" t="s">
        <v>53</v>
      </c>
      <c r="O200" s="85"/>
      <c r="P200" s="222">
        <f>O200*H200</f>
        <v>0</v>
      </c>
      <c r="Q200" s="222">
        <v>0</v>
      </c>
      <c r="R200" s="222">
        <f>Q200*H200</f>
        <v>0</v>
      </c>
      <c r="S200" s="222">
        <v>0</v>
      </c>
      <c r="T200" s="223">
        <f>S200*H200</f>
        <v>0</v>
      </c>
      <c r="U200" s="38"/>
      <c r="V200" s="38"/>
      <c r="W200" s="38"/>
      <c r="X200" s="38"/>
      <c r="Y200" s="38"/>
      <c r="Z200" s="38"/>
      <c r="AA200" s="38"/>
      <c r="AB200" s="38"/>
      <c r="AC200" s="38"/>
      <c r="AD200" s="38"/>
      <c r="AE200" s="38"/>
      <c r="AR200" s="224" t="s">
        <v>157</v>
      </c>
      <c r="AT200" s="224" t="s">
        <v>152</v>
      </c>
      <c r="AU200" s="224" t="s">
        <v>89</v>
      </c>
      <c r="AY200" s="16" t="s">
        <v>149</v>
      </c>
      <c r="BE200" s="225">
        <f>IF(N200="základní",J200,0)</f>
        <v>0</v>
      </c>
      <c r="BF200" s="225">
        <f>IF(N200="snížená",J200,0)</f>
        <v>0</v>
      </c>
      <c r="BG200" s="225">
        <f>IF(N200="zákl. přenesená",J200,0)</f>
        <v>0</v>
      </c>
      <c r="BH200" s="225">
        <f>IF(N200="sníž. přenesená",J200,0)</f>
        <v>0</v>
      </c>
      <c r="BI200" s="225">
        <f>IF(N200="nulová",J200,0)</f>
        <v>0</v>
      </c>
      <c r="BJ200" s="16" t="s">
        <v>157</v>
      </c>
      <c r="BK200" s="225">
        <f>ROUND(I200*H200,2)</f>
        <v>0</v>
      </c>
      <c r="BL200" s="16" t="s">
        <v>157</v>
      </c>
      <c r="BM200" s="224" t="s">
        <v>774</v>
      </c>
    </row>
    <row r="201" spans="1:47" s="2" customFormat="1" ht="12">
      <c r="A201" s="38"/>
      <c r="B201" s="39"/>
      <c r="C201" s="40"/>
      <c r="D201" s="226" t="s">
        <v>159</v>
      </c>
      <c r="E201" s="40"/>
      <c r="F201" s="227" t="s">
        <v>775</v>
      </c>
      <c r="G201" s="40"/>
      <c r="H201" s="40"/>
      <c r="I201" s="228"/>
      <c r="J201" s="40"/>
      <c r="K201" s="40"/>
      <c r="L201" s="44"/>
      <c r="M201" s="229"/>
      <c r="N201" s="230"/>
      <c r="O201" s="85"/>
      <c r="P201" s="85"/>
      <c r="Q201" s="85"/>
      <c r="R201" s="85"/>
      <c r="S201" s="85"/>
      <c r="T201" s="86"/>
      <c r="U201" s="38"/>
      <c r="V201" s="38"/>
      <c r="W201" s="38"/>
      <c r="X201" s="38"/>
      <c r="Y201" s="38"/>
      <c r="Z201" s="38"/>
      <c r="AA201" s="38"/>
      <c r="AB201" s="38"/>
      <c r="AC201" s="38"/>
      <c r="AD201" s="38"/>
      <c r="AE201" s="38"/>
      <c r="AT201" s="16" t="s">
        <v>159</v>
      </c>
      <c r="AU201" s="16" t="s">
        <v>89</v>
      </c>
    </row>
    <row r="202" spans="1:47" s="2" customFormat="1" ht="12">
      <c r="A202" s="38"/>
      <c r="B202" s="39"/>
      <c r="C202" s="40"/>
      <c r="D202" s="226" t="s">
        <v>161</v>
      </c>
      <c r="E202" s="40"/>
      <c r="F202" s="231" t="s">
        <v>758</v>
      </c>
      <c r="G202" s="40"/>
      <c r="H202" s="40"/>
      <c r="I202" s="228"/>
      <c r="J202" s="40"/>
      <c r="K202" s="40"/>
      <c r="L202" s="44"/>
      <c r="M202" s="229"/>
      <c r="N202" s="230"/>
      <c r="O202" s="85"/>
      <c r="P202" s="85"/>
      <c r="Q202" s="85"/>
      <c r="R202" s="85"/>
      <c r="S202" s="85"/>
      <c r="T202" s="86"/>
      <c r="U202" s="38"/>
      <c r="V202" s="38"/>
      <c r="W202" s="38"/>
      <c r="X202" s="38"/>
      <c r="Y202" s="38"/>
      <c r="Z202" s="38"/>
      <c r="AA202" s="38"/>
      <c r="AB202" s="38"/>
      <c r="AC202" s="38"/>
      <c r="AD202" s="38"/>
      <c r="AE202" s="38"/>
      <c r="AT202" s="16" t="s">
        <v>161</v>
      </c>
      <c r="AU202" s="16" t="s">
        <v>89</v>
      </c>
    </row>
    <row r="203" spans="1:47" s="2" customFormat="1" ht="12">
      <c r="A203" s="38"/>
      <c r="B203" s="39"/>
      <c r="C203" s="40"/>
      <c r="D203" s="226" t="s">
        <v>193</v>
      </c>
      <c r="E203" s="40"/>
      <c r="F203" s="231" t="s">
        <v>759</v>
      </c>
      <c r="G203" s="40"/>
      <c r="H203" s="40"/>
      <c r="I203" s="228"/>
      <c r="J203" s="40"/>
      <c r="K203" s="40"/>
      <c r="L203" s="44"/>
      <c r="M203" s="229"/>
      <c r="N203" s="230"/>
      <c r="O203" s="85"/>
      <c r="P203" s="85"/>
      <c r="Q203" s="85"/>
      <c r="R203" s="85"/>
      <c r="S203" s="85"/>
      <c r="T203" s="86"/>
      <c r="U203" s="38"/>
      <c r="V203" s="38"/>
      <c r="W203" s="38"/>
      <c r="X203" s="38"/>
      <c r="Y203" s="38"/>
      <c r="Z203" s="38"/>
      <c r="AA203" s="38"/>
      <c r="AB203" s="38"/>
      <c r="AC203" s="38"/>
      <c r="AD203" s="38"/>
      <c r="AE203" s="38"/>
      <c r="AT203" s="16" t="s">
        <v>193</v>
      </c>
      <c r="AU203" s="16" t="s">
        <v>89</v>
      </c>
    </row>
    <row r="204" spans="1:65" s="2" customFormat="1" ht="24.15" customHeight="1">
      <c r="A204" s="38"/>
      <c r="B204" s="39"/>
      <c r="C204" s="213" t="s">
        <v>334</v>
      </c>
      <c r="D204" s="213" t="s">
        <v>152</v>
      </c>
      <c r="E204" s="214" t="s">
        <v>776</v>
      </c>
      <c r="F204" s="215" t="s">
        <v>777</v>
      </c>
      <c r="G204" s="216" t="s">
        <v>670</v>
      </c>
      <c r="H204" s="217">
        <v>22.5</v>
      </c>
      <c r="I204" s="218"/>
      <c r="J204" s="219">
        <f>ROUND(I204*H204,2)</f>
        <v>0</v>
      </c>
      <c r="K204" s="215" t="s">
        <v>156</v>
      </c>
      <c r="L204" s="44"/>
      <c r="M204" s="220" t="s">
        <v>39</v>
      </c>
      <c r="N204" s="221" t="s">
        <v>53</v>
      </c>
      <c r="O204" s="85"/>
      <c r="P204" s="222">
        <f>O204*H204</f>
        <v>0</v>
      </c>
      <c r="Q204" s="222">
        <v>0</v>
      </c>
      <c r="R204" s="222">
        <f>Q204*H204</f>
        <v>0</v>
      </c>
      <c r="S204" s="222">
        <v>0</v>
      </c>
      <c r="T204" s="223">
        <f>S204*H204</f>
        <v>0</v>
      </c>
      <c r="U204" s="38"/>
      <c r="V204" s="38"/>
      <c r="W204" s="38"/>
      <c r="X204" s="38"/>
      <c r="Y204" s="38"/>
      <c r="Z204" s="38"/>
      <c r="AA204" s="38"/>
      <c r="AB204" s="38"/>
      <c r="AC204" s="38"/>
      <c r="AD204" s="38"/>
      <c r="AE204" s="38"/>
      <c r="AR204" s="224" t="s">
        <v>157</v>
      </c>
      <c r="AT204" s="224" t="s">
        <v>152</v>
      </c>
      <c r="AU204" s="224" t="s">
        <v>89</v>
      </c>
      <c r="AY204" s="16" t="s">
        <v>149</v>
      </c>
      <c r="BE204" s="225">
        <f>IF(N204="základní",J204,0)</f>
        <v>0</v>
      </c>
      <c r="BF204" s="225">
        <f>IF(N204="snížená",J204,0)</f>
        <v>0</v>
      </c>
      <c r="BG204" s="225">
        <f>IF(N204="zákl. přenesená",J204,0)</f>
        <v>0</v>
      </c>
      <c r="BH204" s="225">
        <f>IF(N204="sníž. přenesená",J204,0)</f>
        <v>0</v>
      </c>
      <c r="BI204" s="225">
        <f>IF(N204="nulová",J204,0)</f>
        <v>0</v>
      </c>
      <c r="BJ204" s="16" t="s">
        <v>157</v>
      </c>
      <c r="BK204" s="225">
        <f>ROUND(I204*H204,2)</f>
        <v>0</v>
      </c>
      <c r="BL204" s="16" t="s">
        <v>157</v>
      </c>
      <c r="BM204" s="224" t="s">
        <v>778</v>
      </c>
    </row>
    <row r="205" spans="1:47" s="2" customFormat="1" ht="12">
      <c r="A205" s="38"/>
      <c r="B205" s="39"/>
      <c r="C205" s="40"/>
      <c r="D205" s="226" t="s">
        <v>159</v>
      </c>
      <c r="E205" s="40"/>
      <c r="F205" s="227" t="s">
        <v>779</v>
      </c>
      <c r="G205" s="40"/>
      <c r="H205" s="40"/>
      <c r="I205" s="228"/>
      <c r="J205" s="40"/>
      <c r="K205" s="40"/>
      <c r="L205" s="44"/>
      <c r="M205" s="229"/>
      <c r="N205" s="230"/>
      <c r="O205" s="85"/>
      <c r="P205" s="85"/>
      <c r="Q205" s="85"/>
      <c r="R205" s="85"/>
      <c r="S205" s="85"/>
      <c r="T205" s="86"/>
      <c r="U205" s="38"/>
      <c r="V205" s="38"/>
      <c r="W205" s="38"/>
      <c r="X205" s="38"/>
      <c r="Y205" s="38"/>
      <c r="Z205" s="38"/>
      <c r="AA205" s="38"/>
      <c r="AB205" s="38"/>
      <c r="AC205" s="38"/>
      <c r="AD205" s="38"/>
      <c r="AE205" s="38"/>
      <c r="AT205" s="16" t="s">
        <v>159</v>
      </c>
      <c r="AU205" s="16" t="s">
        <v>89</v>
      </c>
    </row>
    <row r="206" spans="1:47" s="2" customFormat="1" ht="12">
      <c r="A206" s="38"/>
      <c r="B206" s="39"/>
      <c r="C206" s="40"/>
      <c r="D206" s="226" t="s">
        <v>161</v>
      </c>
      <c r="E206" s="40"/>
      <c r="F206" s="231" t="s">
        <v>758</v>
      </c>
      <c r="G206" s="40"/>
      <c r="H206" s="40"/>
      <c r="I206" s="228"/>
      <c r="J206" s="40"/>
      <c r="K206" s="40"/>
      <c r="L206" s="44"/>
      <c r="M206" s="229"/>
      <c r="N206" s="230"/>
      <c r="O206" s="85"/>
      <c r="P206" s="85"/>
      <c r="Q206" s="85"/>
      <c r="R206" s="85"/>
      <c r="S206" s="85"/>
      <c r="T206" s="86"/>
      <c r="U206" s="38"/>
      <c r="V206" s="38"/>
      <c r="W206" s="38"/>
      <c r="X206" s="38"/>
      <c r="Y206" s="38"/>
      <c r="Z206" s="38"/>
      <c r="AA206" s="38"/>
      <c r="AB206" s="38"/>
      <c r="AC206" s="38"/>
      <c r="AD206" s="38"/>
      <c r="AE206" s="38"/>
      <c r="AT206" s="16" t="s">
        <v>161</v>
      </c>
      <c r="AU206" s="16" t="s">
        <v>89</v>
      </c>
    </row>
    <row r="207" spans="1:47" s="2" customFormat="1" ht="12">
      <c r="A207" s="38"/>
      <c r="B207" s="39"/>
      <c r="C207" s="40"/>
      <c r="D207" s="226" t="s">
        <v>193</v>
      </c>
      <c r="E207" s="40"/>
      <c r="F207" s="231" t="s">
        <v>759</v>
      </c>
      <c r="G207" s="40"/>
      <c r="H207" s="40"/>
      <c r="I207" s="228"/>
      <c r="J207" s="40"/>
      <c r="K207" s="40"/>
      <c r="L207" s="44"/>
      <c r="M207" s="229"/>
      <c r="N207" s="230"/>
      <c r="O207" s="85"/>
      <c r="P207" s="85"/>
      <c r="Q207" s="85"/>
      <c r="R207" s="85"/>
      <c r="S207" s="85"/>
      <c r="T207" s="86"/>
      <c r="U207" s="38"/>
      <c r="V207" s="38"/>
      <c r="W207" s="38"/>
      <c r="X207" s="38"/>
      <c r="Y207" s="38"/>
      <c r="Z207" s="38"/>
      <c r="AA207" s="38"/>
      <c r="AB207" s="38"/>
      <c r="AC207" s="38"/>
      <c r="AD207" s="38"/>
      <c r="AE207" s="38"/>
      <c r="AT207" s="16" t="s">
        <v>193</v>
      </c>
      <c r="AU207" s="16" t="s">
        <v>89</v>
      </c>
    </row>
    <row r="208" spans="1:65" s="2" customFormat="1" ht="24.15" customHeight="1">
      <c r="A208" s="38"/>
      <c r="B208" s="39"/>
      <c r="C208" s="213" t="s">
        <v>339</v>
      </c>
      <c r="D208" s="213" t="s">
        <v>152</v>
      </c>
      <c r="E208" s="214" t="s">
        <v>780</v>
      </c>
      <c r="F208" s="215" t="s">
        <v>781</v>
      </c>
      <c r="G208" s="216" t="s">
        <v>670</v>
      </c>
      <c r="H208" s="217">
        <v>12</v>
      </c>
      <c r="I208" s="218"/>
      <c r="J208" s="219">
        <f>ROUND(I208*H208,2)</f>
        <v>0</v>
      </c>
      <c r="K208" s="215" t="s">
        <v>156</v>
      </c>
      <c r="L208" s="44"/>
      <c r="M208" s="220" t="s">
        <v>39</v>
      </c>
      <c r="N208" s="221" t="s">
        <v>53</v>
      </c>
      <c r="O208" s="85"/>
      <c r="P208" s="222">
        <f>O208*H208</f>
        <v>0</v>
      </c>
      <c r="Q208" s="222">
        <v>0</v>
      </c>
      <c r="R208" s="222">
        <f>Q208*H208</f>
        <v>0</v>
      </c>
      <c r="S208" s="222">
        <v>0</v>
      </c>
      <c r="T208" s="223">
        <f>S208*H208</f>
        <v>0</v>
      </c>
      <c r="U208" s="38"/>
      <c r="V208" s="38"/>
      <c r="W208" s="38"/>
      <c r="X208" s="38"/>
      <c r="Y208" s="38"/>
      <c r="Z208" s="38"/>
      <c r="AA208" s="38"/>
      <c r="AB208" s="38"/>
      <c r="AC208" s="38"/>
      <c r="AD208" s="38"/>
      <c r="AE208" s="38"/>
      <c r="AR208" s="224" t="s">
        <v>157</v>
      </c>
      <c r="AT208" s="224" t="s">
        <v>152</v>
      </c>
      <c r="AU208" s="224" t="s">
        <v>89</v>
      </c>
      <c r="AY208" s="16" t="s">
        <v>149</v>
      </c>
      <c r="BE208" s="225">
        <f>IF(N208="základní",J208,0)</f>
        <v>0</v>
      </c>
      <c r="BF208" s="225">
        <f>IF(N208="snížená",J208,0)</f>
        <v>0</v>
      </c>
      <c r="BG208" s="225">
        <f>IF(N208="zákl. přenesená",J208,0)</f>
        <v>0</v>
      </c>
      <c r="BH208" s="225">
        <f>IF(N208="sníž. přenesená",J208,0)</f>
        <v>0</v>
      </c>
      <c r="BI208" s="225">
        <f>IF(N208="nulová",J208,0)</f>
        <v>0</v>
      </c>
      <c r="BJ208" s="16" t="s">
        <v>157</v>
      </c>
      <c r="BK208" s="225">
        <f>ROUND(I208*H208,2)</f>
        <v>0</v>
      </c>
      <c r="BL208" s="16" t="s">
        <v>157</v>
      </c>
      <c r="BM208" s="224" t="s">
        <v>782</v>
      </c>
    </row>
    <row r="209" spans="1:47" s="2" customFormat="1" ht="12">
      <c r="A209" s="38"/>
      <c r="B209" s="39"/>
      <c r="C209" s="40"/>
      <c r="D209" s="226" t="s">
        <v>159</v>
      </c>
      <c r="E209" s="40"/>
      <c r="F209" s="227" t="s">
        <v>783</v>
      </c>
      <c r="G209" s="40"/>
      <c r="H209" s="40"/>
      <c r="I209" s="228"/>
      <c r="J209" s="40"/>
      <c r="K209" s="40"/>
      <c r="L209" s="44"/>
      <c r="M209" s="229"/>
      <c r="N209" s="230"/>
      <c r="O209" s="85"/>
      <c r="P209" s="85"/>
      <c r="Q209" s="85"/>
      <c r="R209" s="85"/>
      <c r="S209" s="85"/>
      <c r="T209" s="86"/>
      <c r="U209" s="38"/>
      <c r="V209" s="38"/>
      <c r="W209" s="38"/>
      <c r="X209" s="38"/>
      <c r="Y209" s="38"/>
      <c r="Z209" s="38"/>
      <c r="AA209" s="38"/>
      <c r="AB209" s="38"/>
      <c r="AC209" s="38"/>
      <c r="AD209" s="38"/>
      <c r="AE209" s="38"/>
      <c r="AT209" s="16" t="s">
        <v>159</v>
      </c>
      <c r="AU209" s="16" t="s">
        <v>89</v>
      </c>
    </row>
    <row r="210" spans="1:47" s="2" customFormat="1" ht="12">
      <c r="A210" s="38"/>
      <c r="B210" s="39"/>
      <c r="C210" s="40"/>
      <c r="D210" s="226" t="s">
        <v>161</v>
      </c>
      <c r="E210" s="40"/>
      <c r="F210" s="231" t="s">
        <v>758</v>
      </c>
      <c r="G210" s="40"/>
      <c r="H210" s="40"/>
      <c r="I210" s="228"/>
      <c r="J210" s="40"/>
      <c r="K210" s="40"/>
      <c r="L210" s="44"/>
      <c r="M210" s="229"/>
      <c r="N210" s="230"/>
      <c r="O210" s="85"/>
      <c r="P210" s="85"/>
      <c r="Q210" s="85"/>
      <c r="R210" s="85"/>
      <c r="S210" s="85"/>
      <c r="T210" s="86"/>
      <c r="U210" s="38"/>
      <c r="V210" s="38"/>
      <c r="W210" s="38"/>
      <c r="X210" s="38"/>
      <c r="Y210" s="38"/>
      <c r="Z210" s="38"/>
      <c r="AA210" s="38"/>
      <c r="AB210" s="38"/>
      <c r="AC210" s="38"/>
      <c r="AD210" s="38"/>
      <c r="AE210" s="38"/>
      <c r="AT210" s="16" t="s">
        <v>161</v>
      </c>
      <c r="AU210" s="16" t="s">
        <v>89</v>
      </c>
    </row>
    <row r="211" spans="1:47" s="2" customFormat="1" ht="12">
      <c r="A211" s="38"/>
      <c r="B211" s="39"/>
      <c r="C211" s="40"/>
      <c r="D211" s="226" t="s">
        <v>193</v>
      </c>
      <c r="E211" s="40"/>
      <c r="F211" s="231" t="s">
        <v>759</v>
      </c>
      <c r="G211" s="40"/>
      <c r="H211" s="40"/>
      <c r="I211" s="228"/>
      <c r="J211" s="40"/>
      <c r="K211" s="40"/>
      <c r="L211" s="44"/>
      <c r="M211" s="229"/>
      <c r="N211" s="230"/>
      <c r="O211" s="85"/>
      <c r="P211" s="85"/>
      <c r="Q211" s="85"/>
      <c r="R211" s="85"/>
      <c r="S211" s="85"/>
      <c r="T211" s="86"/>
      <c r="U211" s="38"/>
      <c r="V211" s="38"/>
      <c r="W211" s="38"/>
      <c r="X211" s="38"/>
      <c r="Y211" s="38"/>
      <c r="Z211" s="38"/>
      <c r="AA211" s="38"/>
      <c r="AB211" s="38"/>
      <c r="AC211" s="38"/>
      <c r="AD211" s="38"/>
      <c r="AE211" s="38"/>
      <c r="AT211" s="16" t="s">
        <v>193</v>
      </c>
      <c r="AU211" s="16" t="s">
        <v>89</v>
      </c>
    </row>
    <row r="212" spans="1:65" s="2" customFormat="1" ht="24.15" customHeight="1">
      <c r="A212" s="38"/>
      <c r="B212" s="39"/>
      <c r="C212" s="213" t="s">
        <v>344</v>
      </c>
      <c r="D212" s="213" t="s">
        <v>152</v>
      </c>
      <c r="E212" s="214" t="s">
        <v>784</v>
      </c>
      <c r="F212" s="215" t="s">
        <v>785</v>
      </c>
      <c r="G212" s="216" t="s">
        <v>670</v>
      </c>
      <c r="H212" s="217">
        <v>12</v>
      </c>
      <c r="I212" s="218"/>
      <c r="J212" s="219">
        <f>ROUND(I212*H212,2)</f>
        <v>0</v>
      </c>
      <c r="K212" s="215" t="s">
        <v>156</v>
      </c>
      <c r="L212" s="44"/>
      <c r="M212" s="220" t="s">
        <v>39</v>
      </c>
      <c r="N212" s="221" t="s">
        <v>53</v>
      </c>
      <c r="O212" s="85"/>
      <c r="P212" s="222">
        <f>O212*H212</f>
        <v>0</v>
      </c>
      <c r="Q212" s="222">
        <v>0</v>
      </c>
      <c r="R212" s="222">
        <f>Q212*H212</f>
        <v>0</v>
      </c>
      <c r="S212" s="222">
        <v>0</v>
      </c>
      <c r="T212" s="223">
        <f>S212*H212</f>
        <v>0</v>
      </c>
      <c r="U212" s="38"/>
      <c r="V212" s="38"/>
      <c r="W212" s="38"/>
      <c r="X212" s="38"/>
      <c r="Y212" s="38"/>
      <c r="Z212" s="38"/>
      <c r="AA212" s="38"/>
      <c r="AB212" s="38"/>
      <c r="AC212" s="38"/>
      <c r="AD212" s="38"/>
      <c r="AE212" s="38"/>
      <c r="AR212" s="224" t="s">
        <v>157</v>
      </c>
      <c r="AT212" s="224" t="s">
        <v>152</v>
      </c>
      <c r="AU212" s="224" t="s">
        <v>89</v>
      </c>
      <c r="AY212" s="16" t="s">
        <v>149</v>
      </c>
      <c r="BE212" s="225">
        <f>IF(N212="základní",J212,0)</f>
        <v>0</v>
      </c>
      <c r="BF212" s="225">
        <f>IF(N212="snížená",J212,0)</f>
        <v>0</v>
      </c>
      <c r="BG212" s="225">
        <f>IF(N212="zákl. přenesená",J212,0)</f>
        <v>0</v>
      </c>
      <c r="BH212" s="225">
        <f>IF(N212="sníž. přenesená",J212,0)</f>
        <v>0</v>
      </c>
      <c r="BI212" s="225">
        <f>IF(N212="nulová",J212,0)</f>
        <v>0</v>
      </c>
      <c r="BJ212" s="16" t="s">
        <v>157</v>
      </c>
      <c r="BK212" s="225">
        <f>ROUND(I212*H212,2)</f>
        <v>0</v>
      </c>
      <c r="BL212" s="16" t="s">
        <v>157</v>
      </c>
      <c r="BM212" s="224" t="s">
        <v>786</v>
      </c>
    </row>
    <row r="213" spans="1:47" s="2" customFormat="1" ht="12">
      <c r="A213" s="38"/>
      <c r="B213" s="39"/>
      <c r="C213" s="40"/>
      <c r="D213" s="226" t="s">
        <v>159</v>
      </c>
      <c r="E213" s="40"/>
      <c r="F213" s="227" t="s">
        <v>787</v>
      </c>
      <c r="G213" s="40"/>
      <c r="H213" s="40"/>
      <c r="I213" s="228"/>
      <c r="J213" s="40"/>
      <c r="K213" s="40"/>
      <c r="L213" s="44"/>
      <c r="M213" s="229"/>
      <c r="N213" s="230"/>
      <c r="O213" s="85"/>
      <c r="P213" s="85"/>
      <c r="Q213" s="85"/>
      <c r="R213" s="85"/>
      <c r="S213" s="85"/>
      <c r="T213" s="86"/>
      <c r="U213" s="38"/>
      <c r="V213" s="38"/>
      <c r="W213" s="38"/>
      <c r="X213" s="38"/>
      <c r="Y213" s="38"/>
      <c r="Z213" s="38"/>
      <c r="AA213" s="38"/>
      <c r="AB213" s="38"/>
      <c r="AC213" s="38"/>
      <c r="AD213" s="38"/>
      <c r="AE213" s="38"/>
      <c r="AT213" s="16" t="s">
        <v>159</v>
      </c>
      <c r="AU213" s="16" t="s">
        <v>89</v>
      </c>
    </row>
    <row r="214" spans="1:47" s="2" customFormat="1" ht="12">
      <c r="A214" s="38"/>
      <c r="B214" s="39"/>
      <c r="C214" s="40"/>
      <c r="D214" s="226" t="s">
        <v>161</v>
      </c>
      <c r="E214" s="40"/>
      <c r="F214" s="231" t="s">
        <v>758</v>
      </c>
      <c r="G214" s="40"/>
      <c r="H214" s="40"/>
      <c r="I214" s="228"/>
      <c r="J214" s="40"/>
      <c r="K214" s="40"/>
      <c r="L214" s="44"/>
      <c r="M214" s="229"/>
      <c r="N214" s="230"/>
      <c r="O214" s="85"/>
      <c r="P214" s="85"/>
      <c r="Q214" s="85"/>
      <c r="R214" s="85"/>
      <c r="S214" s="85"/>
      <c r="T214" s="86"/>
      <c r="U214" s="38"/>
      <c r="V214" s="38"/>
      <c r="W214" s="38"/>
      <c r="X214" s="38"/>
      <c r="Y214" s="38"/>
      <c r="Z214" s="38"/>
      <c r="AA214" s="38"/>
      <c r="AB214" s="38"/>
      <c r="AC214" s="38"/>
      <c r="AD214" s="38"/>
      <c r="AE214" s="38"/>
      <c r="AT214" s="16" t="s">
        <v>161</v>
      </c>
      <c r="AU214" s="16" t="s">
        <v>89</v>
      </c>
    </row>
    <row r="215" spans="1:47" s="2" customFormat="1" ht="12">
      <c r="A215" s="38"/>
      <c r="B215" s="39"/>
      <c r="C215" s="40"/>
      <c r="D215" s="226" t="s">
        <v>193</v>
      </c>
      <c r="E215" s="40"/>
      <c r="F215" s="231" t="s">
        <v>759</v>
      </c>
      <c r="G215" s="40"/>
      <c r="H215" s="40"/>
      <c r="I215" s="228"/>
      <c r="J215" s="40"/>
      <c r="K215" s="40"/>
      <c r="L215" s="44"/>
      <c r="M215" s="229"/>
      <c r="N215" s="230"/>
      <c r="O215" s="85"/>
      <c r="P215" s="85"/>
      <c r="Q215" s="85"/>
      <c r="R215" s="85"/>
      <c r="S215" s="85"/>
      <c r="T215" s="86"/>
      <c r="U215" s="38"/>
      <c r="V215" s="38"/>
      <c r="W215" s="38"/>
      <c r="X215" s="38"/>
      <c r="Y215" s="38"/>
      <c r="Z215" s="38"/>
      <c r="AA215" s="38"/>
      <c r="AB215" s="38"/>
      <c r="AC215" s="38"/>
      <c r="AD215" s="38"/>
      <c r="AE215" s="38"/>
      <c r="AT215" s="16" t="s">
        <v>193</v>
      </c>
      <c r="AU215" s="16" t="s">
        <v>89</v>
      </c>
    </row>
    <row r="216" spans="1:65" s="2" customFormat="1" ht="24.15" customHeight="1">
      <c r="A216" s="38"/>
      <c r="B216" s="39"/>
      <c r="C216" s="213" t="s">
        <v>349</v>
      </c>
      <c r="D216" s="213" t="s">
        <v>152</v>
      </c>
      <c r="E216" s="214" t="s">
        <v>788</v>
      </c>
      <c r="F216" s="215" t="s">
        <v>789</v>
      </c>
      <c r="G216" s="216" t="s">
        <v>670</v>
      </c>
      <c r="H216" s="217">
        <v>3</v>
      </c>
      <c r="I216" s="218"/>
      <c r="J216" s="219">
        <f>ROUND(I216*H216,2)</f>
        <v>0</v>
      </c>
      <c r="K216" s="215" t="s">
        <v>156</v>
      </c>
      <c r="L216" s="44"/>
      <c r="M216" s="220" t="s">
        <v>39</v>
      </c>
      <c r="N216" s="221" t="s">
        <v>53</v>
      </c>
      <c r="O216" s="85"/>
      <c r="P216" s="222">
        <f>O216*H216</f>
        <v>0</v>
      </c>
      <c r="Q216" s="222">
        <v>0</v>
      </c>
      <c r="R216" s="222">
        <f>Q216*H216</f>
        <v>0</v>
      </c>
      <c r="S216" s="222">
        <v>0</v>
      </c>
      <c r="T216" s="223">
        <f>S216*H216</f>
        <v>0</v>
      </c>
      <c r="U216" s="38"/>
      <c r="V216" s="38"/>
      <c r="W216" s="38"/>
      <c r="X216" s="38"/>
      <c r="Y216" s="38"/>
      <c r="Z216" s="38"/>
      <c r="AA216" s="38"/>
      <c r="AB216" s="38"/>
      <c r="AC216" s="38"/>
      <c r="AD216" s="38"/>
      <c r="AE216" s="38"/>
      <c r="AR216" s="224" t="s">
        <v>157</v>
      </c>
      <c r="AT216" s="224" t="s">
        <v>152</v>
      </c>
      <c r="AU216" s="224" t="s">
        <v>89</v>
      </c>
      <c r="AY216" s="16" t="s">
        <v>149</v>
      </c>
      <c r="BE216" s="225">
        <f>IF(N216="základní",J216,0)</f>
        <v>0</v>
      </c>
      <c r="BF216" s="225">
        <f>IF(N216="snížená",J216,0)</f>
        <v>0</v>
      </c>
      <c r="BG216" s="225">
        <f>IF(N216="zákl. přenesená",J216,0)</f>
        <v>0</v>
      </c>
      <c r="BH216" s="225">
        <f>IF(N216="sníž. přenesená",J216,0)</f>
        <v>0</v>
      </c>
      <c r="BI216" s="225">
        <f>IF(N216="nulová",J216,0)</f>
        <v>0</v>
      </c>
      <c r="BJ216" s="16" t="s">
        <v>157</v>
      </c>
      <c r="BK216" s="225">
        <f>ROUND(I216*H216,2)</f>
        <v>0</v>
      </c>
      <c r="BL216" s="16" t="s">
        <v>157</v>
      </c>
      <c r="BM216" s="224" t="s">
        <v>790</v>
      </c>
    </row>
    <row r="217" spans="1:47" s="2" customFormat="1" ht="12">
      <c r="A217" s="38"/>
      <c r="B217" s="39"/>
      <c r="C217" s="40"/>
      <c r="D217" s="226" t="s">
        <v>159</v>
      </c>
      <c r="E217" s="40"/>
      <c r="F217" s="227" t="s">
        <v>791</v>
      </c>
      <c r="G217" s="40"/>
      <c r="H217" s="40"/>
      <c r="I217" s="228"/>
      <c r="J217" s="40"/>
      <c r="K217" s="40"/>
      <c r="L217" s="44"/>
      <c r="M217" s="229"/>
      <c r="N217" s="230"/>
      <c r="O217" s="85"/>
      <c r="P217" s="85"/>
      <c r="Q217" s="85"/>
      <c r="R217" s="85"/>
      <c r="S217" s="85"/>
      <c r="T217" s="86"/>
      <c r="U217" s="38"/>
      <c r="V217" s="38"/>
      <c r="W217" s="38"/>
      <c r="X217" s="38"/>
      <c r="Y217" s="38"/>
      <c r="Z217" s="38"/>
      <c r="AA217" s="38"/>
      <c r="AB217" s="38"/>
      <c r="AC217" s="38"/>
      <c r="AD217" s="38"/>
      <c r="AE217" s="38"/>
      <c r="AT217" s="16" t="s">
        <v>159</v>
      </c>
      <c r="AU217" s="16" t="s">
        <v>89</v>
      </c>
    </row>
    <row r="218" spans="1:47" s="2" customFormat="1" ht="12">
      <c r="A218" s="38"/>
      <c r="B218" s="39"/>
      <c r="C218" s="40"/>
      <c r="D218" s="226" t="s">
        <v>161</v>
      </c>
      <c r="E218" s="40"/>
      <c r="F218" s="231" t="s">
        <v>758</v>
      </c>
      <c r="G218" s="40"/>
      <c r="H218" s="40"/>
      <c r="I218" s="228"/>
      <c r="J218" s="40"/>
      <c r="K218" s="40"/>
      <c r="L218" s="44"/>
      <c r="M218" s="229"/>
      <c r="N218" s="230"/>
      <c r="O218" s="85"/>
      <c r="P218" s="85"/>
      <c r="Q218" s="85"/>
      <c r="R218" s="85"/>
      <c r="S218" s="85"/>
      <c r="T218" s="86"/>
      <c r="U218" s="38"/>
      <c r="V218" s="38"/>
      <c r="W218" s="38"/>
      <c r="X218" s="38"/>
      <c r="Y218" s="38"/>
      <c r="Z218" s="38"/>
      <c r="AA218" s="38"/>
      <c r="AB218" s="38"/>
      <c r="AC218" s="38"/>
      <c r="AD218" s="38"/>
      <c r="AE218" s="38"/>
      <c r="AT218" s="16" t="s">
        <v>161</v>
      </c>
      <c r="AU218" s="16" t="s">
        <v>89</v>
      </c>
    </row>
    <row r="219" spans="1:65" s="2" customFormat="1" ht="24.15" customHeight="1">
      <c r="A219" s="38"/>
      <c r="B219" s="39"/>
      <c r="C219" s="213" t="s">
        <v>356</v>
      </c>
      <c r="D219" s="213" t="s">
        <v>152</v>
      </c>
      <c r="E219" s="214" t="s">
        <v>792</v>
      </c>
      <c r="F219" s="215" t="s">
        <v>793</v>
      </c>
      <c r="G219" s="216" t="s">
        <v>670</v>
      </c>
      <c r="H219" s="217">
        <v>3</v>
      </c>
      <c r="I219" s="218"/>
      <c r="J219" s="219">
        <f>ROUND(I219*H219,2)</f>
        <v>0</v>
      </c>
      <c r="K219" s="215" t="s">
        <v>156</v>
      </c>
      <c r="L219" s="44"/>
      <c r="M219" s="220" t="s">
        <v>39</v>
      </c>
      <c r="N219" s="221" t="s">
        <v>53</v>
      </c>
      <c r="O219" s="85"/>
      <c r="P219" s="222">
        <f>O219*H219</f>
        <v>0</v>
      </c>
      <c r="Q219" s="222">
        <v>0</v>
      </c>
      <c r="R219" s="222">
        <f>Q219*H219</f>
        <v>0</v>
      </c>
      <c r="S219" s="222">
        <v>0</v>
      </c>
      <c r="T219" s="223">
        <f>S219*H219</f>
        <v>0</v>
      </c>
      <c r="U219" s="38"/>
      <c r="V219" s="38"/>
      <c r="W219" s="38"/>
      <c r="X219" s="38"/>
      <c r="Y219" s="38"/>
      <c r="Z219" s="38"/>
      <c r="AA219" s="38"/>
      <c r="AB219" s="38"/>
      <c r="AC219" s="38"/>
      <c r="AD219" s="38"/>
      <c r="AE219" s="38"/>
      <c r="AR219" s="224" t="s">
        <v>157</v>
      </c>
      <c r="AT219" s="224" t="s">
        <v>152</v>
      </c>
      <c r="AU219" s="224" t="s">
        <v>89</v>
      </c>
      <c r="AY219" s="16" t="s">
        <v>149</v>
      </c>
      <c r="BE219" s="225">
        <f>IF(N219="základní",J219,0)</f>
        <v>0</v>
      </c>
      <c r="BF219" s="225">
        <f>IF(N219="snížená",J219,0)</f>
        <v>0</v>
      </c>
      <c r="BG219" s="225">
        <f>IF(N219="zákl. přenesená",J219,0)</f>
        <v>0</v>
      </c>
      <c r="BH219" s="225">
        <f>IF(N219="sníž. přenesená",J219,0)</f>
        <v>0</v>
      </c>
      <c r="BI219" s="225">
        <f>IF(N219="nulová",J219,0)</f>
        <v>0</v>
      </c>
      <c r="BJ219" s="16" t="s">
        <v>157</v>
      </c>
      <c r="BK219" s="225">
        <f>ROUND(I219*H219,2)</f>
        <v>0</v>
      </c>
      <c r="BL219" s="16" t="s">
        <v>157</v>
      </c>
      <c r="BM219" s="224" t="s">
        <v>794</v>
      </c>
    </row>
    <row r="220" spans="1:47" s="2" customFormat="1" ht="12">
      <c r="A220" s="38"/>
      <c r="B220" s="39"/>
      <c r="C220" s="40"/>
      <c r="D220" s="226" t="s">
        <v>159</v>
      </c>
      <c r="E220" s="40"/>
      <c r="F220" s="227" t="s">
        <v>795</v>
      </c>
      <c r="G220" s="40"/>
      <c r="H220" s="40"/>
      <c r="I220" s="228"/>
      <c r="J220" s="40"/>
      <c r="K220" s="40"/>
      <c r="L220" s="44"/>
      <c r="M220" s="229"/>
      <c r="N220" s="230"/>
      <c r="O220" s="85"/>
      <c r="P220" s="85"/>
      <c r="Q220" s="85"/>
      <c r="R220" s="85"/>
      <c r="S220" s="85"/>
      <c r="T220" s="86"/>
      <c r="U220" s="38"/>
      <c r="V220" s="38"/>
      <c r="W220" s="38"/>
      <c r="X220" s="38"/>
      <c r="Y220" s="38"/>
      <c r="Z220" s="38"/>
      <c r="AA220" s="38"/>
      <c r="AB220" s="38"/>
      <c r="AC220" s="38"/>
      <c r="AD220" s="38"/>
      <c r="AE220" s="38"/>
      <c r="AT220" s="16" t="s">
        <v>159</v>
      </c>
      <c r="AU220" s="16" t="s">
        <v>89</v>
      </c>
    </row>
    <row r="221" spans="1:47" s="2" customFormat="1" ht="12">
      <c r="A221" s="38"/>
      <c r="B221" s="39"/>
      <c r="C221" s="40"/>
      <c r="D221" s="226" t="s">
        <v>161</v>
      </c>
      <c r="E221" s="40"/>
      <c r="F221" s="231" t="s">
        <v>758</v>
      </c>
      <c r="G221" s="40"/>
      <c r="H221" s="40"/>
      <c r="I221" s="228"/>
      <c r="J221" s="40"/>
      <c r="K221" s="40"/>
      <c r="L221" s="44"/>
      <c r="M221" s="229"/>
      <c r="N221" s="230"/>
      <c r="O221" s="85"/>
      <c r="P221" s="85"/>
      <c r="Q221" s="85"/>
      <c r="R221" s="85"/>
      <c r="S221" s="85"/>
      <c r="T221" s="86"/>
      <c r="U221" s="38"/>
      <c r="V221" s="38"/>
      <c r="W221" s="38"/>
      <c r="X221" s="38"/>
      <c r="Y221" s="38"/>
      <c r="Z221" s="38"/>
      <c r="AA221" s="38"/>
      <c r="AB221" s="38"/>
      <c r="AC221" s="38"/>
      <c r="AD221" s="38"/>
      <c r="AE221" s="38"/>
      <c r="AT221" s="16" t="s">
        <v>161</v>
      </c>
      <c r="AU221" s="16" t="s">
        <v>89</v>
      </c>
    </row>
    <row r="222" spans="1:65" s="2" customFormat="1" ht="16.5" customHeight="1">
      <c r="A222" s="38"/>
      <c r="B222" s="39"/>
      <c r="C222" s="213" t="s">
        <v>361</v>
      </c>
      <c r="D222" s="213" t="s">
        <v>152</v>
      </c>
      <c r="E222" s="214" t="s">
        <v>796</v>
      </c>
      <c r="F222" s="215" t="s">
        <v>797</v>
      </c>
      <c r="G222" s="216" t="s">
        <v>670</v>
      </c>
      <c r="H222" s="217">
        <v>6</v>
      </c>
      <c r="I222" s="218"/>
      <c r="J222" s="219">
        <f>ROUND(I222*H222,2)</f>
        <v>0</v>
      </c>
      <c r="K222" s="215" t="s">
        <v>156</v>
      </c>
      <c r="L222" s="44"/>
      <c r="M222" s="220" t="s">
        <v>39</v>
      </c>
      <c r="N222" s="221" t="s">
        <v>53</v>
      </c>
      <c r="O222" s="85"/>
      <c r="P222" s="222">
        <f>O222*H222</f>
        <v>0</v>
      </c>
      <c r="Q222" s="222">
        <v>0</v>
      </c>
      <c r="R222" s="222">
        <f>Q222*H222</f>
        <v>0</v>
      </c>
      <c r="S222" s="222">
        <v>0</v>
      </c>
      <c r="T222" s="223">
        <f>S222*H222</f>
        <v>0</v>
      </c>
      <c r="U222" s="38"/>
      <c r="V222" s="38"/>
      <c r="W222" s="38"/>
      <c r="X222" s="38"/>
      <c r="Y222" s="38"/>
      <c r="Z222" s="38"/>
      <c r="AA222" s="38"/>
      <c r="AB222" s="38"/>
      <c r="AC222" s="38"/>
      <c r="AD222" s="38"/>
      <c r="AE222" s="38"/>
      <c r="AR222" s="224" t="s">
        <v>157</v>
      </c>
      <c r="AT222" s="224" t="s">
        <v>152</v>
      </c>
      <c r="AU222" s="224" t="s">
        <v>89</v>
      </c>
      <c r="AY222" s="16" t="s">
        <v>149</v>
      </c>
      <c r="BE222" s="225">
        <f>IF(N222="základní",J222,0)</f>
        <v>0</v>
      </c>
      <c r="BF222" s="225">
        <f>IF(N222="snížená",J222,0)</f>
        <v>0</v>
      </c>
      <c r="BG222" s="225">
        <f>IF(N222="zákl. přenesená",J222,0)</f>
        <v>0</v>
      </c>
      <c r="BH222" s="225">
        <f>IF(N222="sníž. přenesená",J222,0)</f>
        <v>0</v>
      </c>
      <c r="BI222" s="225">
        <f>IF(N222="nulová",J222,0)</f>
        <v>0</v>
      </c>
      <c r="BJ222" s="16" t="s">
        <v>157</v>
      </c>
      <c r="BK222" s="225">
        <f>ROUND(I222*H222,2)</f>
        <v>0</v>
      </c>
      <c r="BL222" s="16" t="s">
        <v>157</v>
      </c>
      <c r="BM222" s="224" t="s">
        <v>798</v>
      </c>
    </row>
    <row r="223" spans="1:47" s="2" customFormat="1" ht="12">
      <c r="A223" s="38"/>
      <c r="B223" s="39"/>
      <c r="C223" s="40"/>
      <c r="D223" s="226" t="s">
        <v>159</v>
      </c>
      <c r="E223" s="40"/>
      <c r="F223" s="227" t="s">
        <v>799</v>
      </c>
      <c r="G223" s="40"/>
      <c r="H223" s="40"/>
      <c r="I223" s="228"/>
      <c r="J223" s="40"/>
      <c r="K223" s="40"/>
      <c r="L223" s="44"/>
      <c r="M223" s="229"/>
      <c r="N223" s="230"/>
      <c r="O223" s="85"/>
      <c r="P223" s="85"/>
      <c r="Q223" s="85"/>
      <c r="R223" s="85"/>
      <c r="S223" s="85"/>
      <c r="T223" s="86"/>
      <c r="U223" s="38"/>
      <c r="V223" s="38"/>
      <c r="W223" s="38"/>
      <c r="X223" s="38"/>
      <c r="Y223" s="38"/>
      <c r="Z223" s="38"/>
      <c r="AA223" s="38"/>
      <c r="AB223" s="38"/>
      <c r="AC223" s="38"/>
      <c r="AD223" s="38"/>
      <c r="AE223" s="38"/>
      <c r="AT223" s="16" t="s">
        <v>159</v>
      </c>
      <c r="AU223" s="16" t="s">
        <v>89</v>
      </c>
    </row>
    <row r="224" spans="1:47" s="2" customFormat="1" ht="12">
      <c r="A224" s="38"/>
      <c r="B224" s="39"/>
      <c r="C224" s="40"/>
      <c r="D224" s="226" t="s">
        <v>161</v>
      </c>
      <c r="E224" s="40"/>
      <c r="F224" s="231" t="s">
        <v>758</v>
      </c>
      <c r="G224" s="40"/>
      <c r="H224" s="40"/>
      <c r="I224" s="228"/>
      <c r="J224" s="40"/>
      <c r="K224" s="40"/>
      <c r="L224" s="44"/>
      <c r="M224" s="229"/>
      <c r="N224" s="230"/>
      <c r="O224" s="85"/>
      <c r="P224" s="85"/>
      <c r="Q224" s="85"/>
      <c r="R224" s="85"/>
      <c r="S224" s="85"/>
      <c r="T224" s="86"/>
      <c r="U224" s="38"/>
      <c r="V224" s="38"/>
      <c r="W224" s="38"/>
      <c r="X224" s="38"/>
      <c r="Y224" s="38"/>
      <c r="Z224" s="38"/>
      <c r="AA224" s="38"/>
      <c r="AB224" s="38"/>
      <c r="AC224" s="38"/>
      <c r="AD224" s="38"/>
      <c r="AE224" s="38"/>
      <c r="AT224" s="16" t="s">
        <v>161</v>
      </c>
      <c r="AU224" s="16" t="s">
        <v>89</v>
      </c>
    </row>
    <row r="225" spans="1:47" s="2" customFormat="1" ht="12">
      <c r="A225" s="38"/>
      <c r="B225" s="39"/>
      <c r="C225" s="40"/>
      <c r="D225" s="226" t="s">
        <v>193</v>
      </c>
      <c r="E225" s="40"/>
      <c r="F225" s="231" t="s">
        <v>759</v>
      </c>
      <c r="G225" s="40"/>
      <c r="H225" s="40"/>
      <c r="I225" s="228"/>
      <c r="J225" s="40"/>
      <c r="K225" s="40"/>
      <c r="L225" s="44"/>
      <c r="M225" s="229"/>
      <c r="N225" s="230"/>
      <c r="O225" s="85"/>
      <c r="P225" s="85"/>
      <c r="Q225" s="85"/>
      <c r="R225" s="85"/>
      <c r="S225" s="85"/>
      <c r="T225" s="86"/>
      <c r="U225" s="38"/>
      <c r="V225" s="38"/>
      <c r="W225" s="38"/>
      <c r="X225" s="38"/>
      <c r="Y225" s="38"/>
      <c r="Z225" s="38"/>
      <c r="AA225" s="38"/>
      <c r="AB225" s="38"/>
      <c r="AC225" s="38"/>
      <c r="AD225" s="38"/>
      <c r="AE225" s="38"/>
      <c r="AT225" s="16" t="s">
        <v>193</v>
      </c>
      <c r="AU225" s="16" t="s">
        <v>89</v>
      </c>
    </row>
    <row r="226" spans="1:65" s="2" customFormat="1" ht="16.5" customHeight="1">
      <c r="A226" s="38"/>
      <c r="B226" s="39"/>
      <c r="C226" s="213" t="s">
        <v>367</v>
      </c>
      <c r="D226" s="213" t="s">
        <v>152</v>
      </c>
      <c r="E226" s="214" t="s">
        <v>800</v>
      </c>
      <c r="F226" s="215" t="s">
        <v>801</v>
      </c>
      <c r="G226" s="216" t="s">
        <v>670</v>
      </c>
      <c r="H226" s="217">
        <v>6</v>
      </c>
      <c r="I226" s="218"/>
      <c r="J226" s="219">
        <f>ROUND(I226*H226,2)</f>
        <v>0</v>
      </c>
      <c r="K226" s="215" t="s">
        <v>156</v>
      </c>
      <c r="L226" s="44"/>
      <c r="M226" s="220" t="s">
        <v>39</v>
      </c>
      <c r="N226" s="221" t="s">
        <v>53</v>
      </c>
      <c r="O226" s="85"/>
      <c r="P226" s="222">
        <f>O226*H226</f>
        <v>0</v>
      </c>
      <c r="Q226" s="222">
        <v>0</v>
      </c>
      <c r="R226" s="222">
        <f>Q226*H226</f>
        <v>0</v>
      </c>
      <c r="S226" s="222">
        <v>0</v>
      </c>
      <c r="T226" s="223">
        <f>S226*H226</f>
        <v>0</v>
      </c>
      <c r="U226" s="38"/>
      <c r="V226" s="38"/>
      <c r="W226" s="38"/>
      <c r="X226" s="38"/>
      <c r="Y226" s="38"/>
      <c r="Z226" s="38"/>
      <c r="AA226" s="38"/>
      <c r="AB226" s="38"/>
      <c r="AC226" s="38"/>
      <c r="AD226" s="38"/>
      <c r="AE226" s="38"/>
      <c r="AR226" s="224" t="s">
        <v>157</v>
      </c>
      <c r="AT226" s="224" t="s">
        <v>152</v>
      </c>
      <c r="AU226" s="224" t="s">
        <v>89</v>
      </c>
      <c r="AY226" s="16" t="s">
        <v>149</v>
      </c>
      <c r="BE226" s="225">
        <f>IF(N226="základní",J226,0)</f>
        <v>0</v>
      </c>
      <c r="BF226" s="225">
        <f>IF(N226="snížená",J226,0)</f>
        <v>0</v>
      </c>
      <c r="BG226" s="225">
        <f>IF(N226="zákl. přenesená",J226,0)</f>
        <v>0</v>
      </c>
      <c r="BH226" s="225">
        <f>IF(N226="sníž. přenesená",J226,0)</f>
        <v>0</v>
      </c>
      <c r="BI226" s="225">
        <f>IF(N226="nulová",J226,0)</f>
        <v>0</v>
      </c>
      <c r="BJ226" s="16" t="s">
        <v>157</v>
      </c>
      <c r="BK226" s="225">
        <f>ROUND(I226*H226,2)</f>
        <v>0</v>
      </c>
      <c r="BL226" s="16" t="s">
        <v>157</v>
      </c>
      <c r="BM226" s="224" t="s">
        <v>802</v>
      </c>
    </row>
    <row r="227" spans="1:47" s="2" customFormat="1" ht="12">
      <c r="A227" s="38"/>
      <c r="B227" s="39"/>
      <c r="C227" s="40"/>
      <c r="D227" s="226" t="s">
        <v>159</v>
      </c>
      <c r="E227" s="40"/>
      <c r="F227" s="227" t="s">
        <v>803</v>
      </c>
      <c r="G227" s="40"/>
      <c r="H227" s="40"/>
      <c r="I227" s="228"/>
      <c r="J227" s="40"/>
      <c r="K227" s="40"/>
      <c r="L227" s="44"/>
      <c r="M227" s="229"/>
      <c r="N227" s="230"/>
      <c r="O227" s="85"/>
      <c r="P227" s="85"/>
      <c r="Q227" s="85"/>
      <c r="R227" s="85"/>
      <c r="S227" s="85"/>
      <c r="T227" s="86"/>
      <c r="U227" s="38"/>
      <c r="V227" s="38"/>
      <c r="W227" s="38"/>
      <c r="X227" s="38"/>
      <c r="Y227" s="38"/>
      <c r="Z227" s="38"/>
      <c r="AA227" s="38"/>
      <c r="AB227" s="38"/>
      <c r="AC227" s="38"/>
      <c r="AD227" s="38"/>
      <c r="AE227" s="38"/>
      <c r="AT227" s="16" t="s">
        <v>159</v>
      </c>
      <c r="AU227" s="16" t="s">
        <v>89</v>
      </c>
    </row>
    <row r="228" spans="1:47" s="2" customFormat="1" ht="12">
      <c r="A228" s="38"/>
      <c r="B228" s="39"/>
      <c r="C228" s="40"/>
      <c r="D228" s="226" t="s">
        <v>161</v>
      </c>
      <c r="E228" s="40"/>
      <c r="F228" s="231" t="s">
        <v>758</v>
      </c>
      <c r="G228" s="40"/>
      <c r="H228" s="40"/>
      <c r="I228" s="228"/>
      <c r="J228" s="40"/>
      <c r="K228" s="40"/>
      <c r="L228" s="44"/>
      <c r="M228" s="229"/>
      <c r="N228" s="230"/>
      <c r="O228" s="85"/>
      <c r="P228" s="85"/>
      <c r="Q228" s="85"/>
      <c r="R228" s="85"/>
      <c r="S228" s="85"/>
      <c r="T228" s="86"/>
      <c r="U228" s="38"/>
      <c r="V228" s="38"/>
      <c r="W228" s="38"/>
      <c r="X228" s="38"/>
      <c r="Y228" s="38"/>
      <c r="Z228" s="38"/>
      <c r="AA228" s="38"/>
      <c r="AB228" s="38"/>
      <c r="AC228" s="38"/>
      <c r="AD228" s="38"/>
      <c r="AE228" s="38"/>
      <c r="AT228" s="16" t="s">
        <v>161</v>
      </c>
      <c r="AU228" s="16" t="s">
        <v>89</v>
      </c>
    </row>
    <row r="229" spans="1:47" s="2" customFormat="1" ht="12">
      <c r="A229" s="38"/>
      <c r="B229" s="39"/>
      <c r="C229" s="40"/>
      <c r="D229" s="226" t="s">
        <v>193</v>
      </c>
      <c r="E229" s="40"/>
      <c r="F229" s="231" t="s">
        <v>759</v>
      </c>
      <c r="G229" s="40"/>
      <c r="H229" s="40"/>
      <c r="I229" s="228"/>
      <c r="J229" s="40"/>
      <c r="K229" s="40"/>
      <c r="L229" s="44"/>
      <c r="M229" s="229"/>
      <c r="N229" s="230"/>
      <c r="O229" s="85"/>
      <c r="P229" s="85"/>
      <c r="Q229" s="85"/>
      <c r="R229" s="85"/>
      <c r="S229" s="85"/>
      <c r="T229" s="86"/>
      <c r="U229" s="38"/>
      <c r="V229" s="38"/>
      <c r="W229" s="38"/>
      <c r="X229" s="38"/>
      <c r="Y229" s="38"/>
      <c r="Z229" s="38"/>
      <c r="AA229" s="38"/>
      <c r="AB229" s="38"/>
      <c r="AC229" s="38"/>
      <c r="AD229" s="38"/>
      <c r="AE229" s="38"/>
      <c r="AT229" s="16" t="s">
        <v>193</v>
      </c>
      <c r="AU229" s="16" t="s">
        <v>89</v>
      </c>
    </row>
    <row r="230" spans="1:65" s="2" customFormat="1" ht="21.75" customHeight="1">
      <c r="A230" s="38"/>
      <c r="B230" s="39"/>
      <c r="C230" s="213" t="s">
        <v>372</v>
      </c>
      <c r="D230" s="213" t="s">
        <v>152</v>
      </c>
      <c r="E230" s="214" t="s">
        <v>804</v>
      </c>
      <c r="F230" s="215" t="s">
        <v>805</v>
      </c>
      <c r="G230" s="216" t="s">
        <v>670</v>
      </c>
      <c r="H230" s="217">
        <v>6</v>
      </c>
      <c r="I230" s="218"/>
      <c r="J230" s="219">
        <f>ROUND(I230*H230,2)</f>
        <v>0</v>
      </c>
      <c r="K230" s="215" t="s">
        <v>156</v>
      </c>
      <c r="L230" s="44"/>
      <c r="M230" s="220" t="s">
        <v>39</v>
      </c>
      <c r="N230" s="221" t="s">
        <v>53</v>
      </c>
      <c r="O230" s="85"/>
      <c r="P230" s="222">
        <f>O230*H230</f>
        <v>0</v>
      </c>
      <c r="Q230" s="222">
        <v>0</v>
      </c>
      <c r="R230" s="222">
        <f>Q230*H230</f>
        <v>0</v>
      </c>
      <c r="S230" s="222">
        <v>0</v>
      </c>
      <c r="T230" s="223">
        <f>S230*H230</f>
        <v>0</v>
      </c>
      <c r="U230" s="38"/>
      <c r="V230" s="38"/>
      <c r="W230" s="38"/>
      <c r="X230" s="38"/>
      <c r="Y230" s="38"/>
      <c r="Z230" s="38"/>
      <c r="AA230" s="38"/>
      <c r="AB230" s="38"/>
      <c r="AC230" s="38"/>
      <c r="AD230" s="38"/>
      <c r="AE230" s="38"/>
      <c r="AR230" s="224" t="s">
        <v>157</v>
      </c>
      <c r="AT230" s="224" t="s">
        <v>152</v>
      </c>
      <c r="AU230" s="224" t="s">
        <v>89</v>
      </c>
      <c r="AY230" s="16" t="s">
        <v>149</v>
      </c>
      <c r="BE230" s="225">
        <f>IF(N230="základní",J230,0)</f>
        <v>0</v>
      </c>
      <c r="BF230" s="225">
        <f>IF(N230="snížená",J230,0)</f>
        <v>0</v>
      </c>
      <c r="BG230" s="225">
        <f>IF(N230="zákl. přenesená",J230,0)</f>
        <v>0</v>
      </c>
      <c r="BH230" s="225">
        <f>IF(N230="sníž. přenesená",J230,0)</f>
        <v>0</v>
      </c>
      <c r="BI230" s="225">
        <f>IF(N230="nulová",J230,0)</f>
        <v>0</v>
      </c>
      <c r="BJ230" s="16" t="s">
        <v>157</v>
      </c>
      <c r="BK230" s="225">
        <f>ROUND(I230*H230,2)</f>
        <v>0</v>
      </c>
      <c r="BL230" s="16" t="s">
        <v>157</v>
      </c>
      <c r="BM230" s="224" t="s">
        <v>806</v>
      </c>
    </row>
    <row r="231" spans="1:47" s="2" customFormat="1" ht="12">
      <c r="A231" s="38"/>
      <c r="B231" s="39"/>
      <c r="C231" s="40"/>
      <c r="D231" s="226" t="s">
        <v>159</v>
      </c>
      <c r="E231" s="40"/>
      <c r="F231" s="227" t="s">
        <v>807</v>
      </c>
      <c r="G231" s="40"/>
      <c r="H231" s="40"/>
      <c r="I231" s="228"/>
      <c r="J231" s="40"/>
      <c r="K231" s="40"/>
      <c r="L231" s="44"/>
      <c r="M231" s="229"/>
      <c r="N231" s="230"/>
      <c r="O231" s="85"/>
      <c r="P231" s="85"/>
      <c r="Q231" s="85"/>
      <c r="R231" s="85"/>
      <c r="S231" s="85"/>
      <c r="T231" s="86"/>
      <c r="U231" s="38"/>
      <c r="V231" s="38"/>
      <c r="W231" s="38"/>
      <c r="X231" s="38"/>
      <c r="Y231" s="38"/>
      <c r="Z231" s="38"/>
      <c r="AA231" s="38"/>
      <c r="AB231" s="38"/>
      <c r="AC231" s="38"/>
      <c r="AD231" s="38"/>
      <c r="AE231" s="38"/>
      <c r="AT231" s="16" t="s">
        <v>159</v>
      </c>
      <c r="AU231" s="16" t="s">
        <v>89</v>
      </c>
    </row>
    <row r="232" spans="1:47" s="2" customFormat="1" ht="12">
      <c r="A232" s="38"/>
      <c r="B232" s="39"/>
      <c r="C232" s="40"/>
      <c r="D232" s="226" t="s">
        <v>161</v>
      </c>
      <c r="E232" s="40"/>
      <c r="F232" s="231" t="s">
        <v>758</v>
      </c>
      <c r="G232" s="40"/>
      <c r="H232" s="40"/>
      <c r="I232" s="228"/>
      <c r="J232" s="40"/>
      <c r="K232" s="40"/>
      <c r="L232" s="44"/>
      <c r="M232" s="229"/>
      <c r="N232" s="230"/>
      <c r="O232" s="85"/>
      <c r="P232" s="85"/>
      <c r="Q232" s="85"/>
      <c r="R232" s="85"/>
      <c r="S232" s="85"/>
      <c r="T232" s="86"/>
      <c r="U232" s="38"/>
      <c r="V232" s="38"/>
      <c r="W232" s="38"/>
      <c r="X232" s="38"/>
      <c r="Y232" s="38"/>
      <c r="Z232" s="38"/>
      <c r="AA232" s="38"/>
      <c r="AB232" s="38"/>
      <c r="AC232" s="38"/>
      <c r="AD232" s="38"/>
      <c r="AE232" s="38"/>
      <c r="AT232" s="16" t="s">
        <v>161</v>
      </c>
      <c r="AU232" s="16" t="s">
        <v>89</v>
      </c>
    </row>
    <row r="233" spans="1:47" s="2" customFormat="1" ht="12">
      <c r="A233" s="38"/>
      <c r="B233" s="39"/>
      <c r="C233" s="40"/>
      <c r="D233" s="226" t="s">
        <v>193</v>
      </c>
      <c r="E233" s="40"/>
      <c r="F233" s="231" t="s">
        <v>759</v>
      </c>
      <c r="G233" s="40"/>
      <c r="H233" s="40"/>
      <c r="I233" s="228"/>
      <c r="J233" s="40"/>
      <c r="K233" s="40"/>
      <c r="L233" s="44"/>
      <c r="M233" s="229"/>
      <c r="N233" s="230"/>
      <c r="O233" s="85"/>
      <c r="P233" s="85"/>
      <c r="Q233" s="85"/>
      <c r="R233" s="85"/>
      <c r="S233" s="85"/>
      <c r="T233" s="86"/>
      <c r="U233" s="38"/>
      <c r="V233" s="38"/>
      <c r="W233" s="38"/>
      <c r="X233" s="38"/>
      <c r="Y233" s="38"/>
      <c r="Z233" s="38"/>
      <c r="AA233" s="38"/>
      <c r="AB233" s="38"/>
      <c r="AC233" s="38"/>
      <c r="AD233" s="38"/>
      <c r="AE233" s="38"/>
      <c r="AT233" s="16" t="s">
        <v>193</v>
      </c>
      <c r="AU233" s="16" t="s">
        <v>89</v>
      </c>
    </row>
    <row r="234" spans="1:65" s="2" customFormat="1" ht="21.75" customHeight="1">
      <c r="A234" s="38"/>
      <c r="B234" s="39"/>
      <c r="C234" s="213" t="s">
        <v>378</v>
      </c>
      <c r="D234" s="213" t="s">
        <v>152</v>
      </c>
      <c r="E234" s="214" t="s">
        <v>808</v>
      </c>
      <c r="F234" s="215" t="s">
        <v>809</v>
      </c>
      <c r="G234" s="216" t="s">
        <v>670</v>
      </c>
      <c r="H234" s="217">
        <v>6</v>
      </c>
      <c r="I234" s="218"/>
      <c r="J234" s="219">
        <f>ROUND(I234*H234,2)</f>
        <v>0</v>
      </c>
      <c r="K234" s="215" t="s">
        <v>156</v>
      </c>
      <c r="L234" s="44"/>
      <c r="M234" s="220" t="s">
        <v>39</v>
      </c>
      <c r="N234" s="221" t="s">
        <v>53</v>
      </c>
      <c r="O234" s="85"/>
      <c r="P234" s="222">
        <f>O234*H234</f>
        <v>0</v>
      </c>
      <c r="Q234" s="222">
        <v>0</v>
      </c>
      <c r="R234" s="222">
        <f>Q234*H234</f>
        <v>0</v>
      </c>
      <c r="S234" s="222">
        <v>0</v>
      </c>
      <c r="T234" s="223">
        <f>S234*H234</f>
        <v>0</v>
      </c>
      <c r="U234" s="38"/>
      <c r="V234" s="38"/>
      <c r="W234" s="38"/>
      <c r="X234" s="38"/>
      <c r="Y234" s="38"/>
      <c r="Z234" s="38"/>
      <c r="AA234" s="38"/>
      <c r="AB234" s="38"/>
      <c r="AC234" s="38"/>
      <c r="AD234" s="38"/>
      <c r="AE234" s="38"/>
      <c r="AR234" s="224" t="s">
        <v>157</v>
      </c>
      <c r="AT234" s="224" t="s">
        <v>152</v>
      </c>
      <c r="AU234" s="224" t="s">
        <v>89</v>
      </c>
      <c r="AY234" s="16" t="s">
        <v>149</v>
      </c>
      <c r="BE234" s="225">
        <f>IF(N234="základní",J234,0)</f>
        <v>0</v>
      </c>
      <c r="BF234" s="225">
        <f>IF(N234="snížená",J234,0)</f>
        <v>0</v>
      </c>
      <c r="BG234" s="225">
        <f>IF(N234="zákl. přenesená",J234,0)</f>
        <v>0</v>
      </c>
      <c r="BH234" s="225">
        <f>IF(N234="sníž. přenesená",J234,0)</f>
        <v>0</v>
      </c>
      <c r="BI234" s="225">
        <f>IF(N234="nulová",J234,0)</f>
        <v>0</v>
      </c>
      <c r="BJ234" s="16" t="s">
        <v>157</v>
      </c>
      <c r="BK234" s="225">
        <f>ROUND(I234*H234,2)</f>
        <v>0</v>
      </c>
      <c r="BL234" s="16" t="s">
        <v>157</v>
      </c>
      <c r="BM234" s="224" t="s">
        <v>810</v>
      </c>
    </row>
    <row r="235" spans="1:47" s="2" customFormat="1" ht="12">
      <c r="A235" s="38"/>
      <c r="B235" s="39"/>
      <c r="C235" s="40"/>
      <c r="D235" s="226" t="s">
        <v>159</v>
      </c>
      <c r="E235" s="40"/>
      <c r="F235" s="227" t="s">
        <v>811</v>
      </c>
      <c r="G235" s="40"/>
      <c r="H235" s="40"/>
      <c r="I235" s="228"/>
      <c r="J235" s="40"/>
      <c r="K235" s="40"/>
      <c r="L235" s="44"/>
      <c r="M235" s="229"/>
      <c r="N235" s="230"/>
      <c r="O235" s="85"/>
      <c r="P235" s="85"/>
      <c r="Q235" s="85"/>
      <c r="R235" s="85"/>
      <c r="S235" s="85"/>
      <c r="T235" s="86"/>
      <c r="U235" s="38"/>
      <c r="V235" s="38"/>
      <c r="W235" s="38"/>
      <c r="X235" s="38"/>
      <c r="Y235" s="38"/>
      <c r="Z235" s="38"/>
      <c r="AA235" s="38"/>
      <c r="AB235" s="38"/>
      <c r="AC235" s="38"/>
      <c r="AD235" s="38"/>
      <c r="AE235" s="38"/>
      <c r="AT235" s="16" t="s">
        <v>159</v>
      </c>
      <c r="AU235" s="16" t="s">
        <v>89</v>
      </c>
    </row>
    <row r="236" spans="1:47" s="2" customFormat="1" ht="12">
      <c r="A236" s="38"/>
      <c r="B236" s="39"/>
      <c r="C236" s="40"/>
      <c r="D236" s="226" t="s">
        <v>161</v>
      </c>
      <c r="E236" s="40"/>
      <c r="F236" s="231" t="s">
        <v>758</v>
      </c>
      <c r="G236" s="40"/>
      <c r="H236" s="40"/>
      <c r="I236" s="228"/>
      <c r="J236" s="40"/>
      <c r="K236" s="40"/>
      <c r="L236" s="44"/>
      <c r="M236" s="229"/>
      <c r="N236" s="230"/>
      <c r="O236" s="85"/>
      <c r="P236" s="85"/>
      <c r="Q236" s="85"/>
      <c r="R236" s="85"/>
      <c r="S236" s="85"/>
      <c r="T236" s="86"/>
      <c r="U236" s="38"/>
      <c r="V236" s="38"/>
      <c r="W236" s="38"/>
      <c r="X236" s="38"/>
      <c r="Y236" s="38"/>
      <c r="Z236" s="38"/>
      <c r="AA236" s="38"/>
      <c r="AB236" s="38"/>
      <c r="AC236" s="38"/>
      <c r="AD236" s="38"/>
      <c r="AE236" s="38"/>
      <c r="AT236" s="16" t="s">
        <v>161</v>
      </c>
      <c r="AU236" s="16" t="s">
        <v>89</v>
      </c>
    </row>
    <row r="237" spans="1:47" s="2" customFormat="1" ht="12">
      <c r="A237" s="38"/>
      <c r="B237" s="39"/>
      <c r="C237" s="40"/>
      <c r="D237" s="226" t="s">
        <v>193</v>
      </c>
      <c r="E237" s="40"/>
      <c r="F237" s="231" t="s">
        <v>759</v>
      </c>
      <c r="G237" s="40"/>
      <c r="H237" s="40"/>
      <c r="I237" s="228"/>
      <c r="J237" s="40"/>
      <c r="K237" s="40"/>
      <c r="L237" s="44"/>
      <c r="M237" s="232"/>
      <c r="N237" s="233"/>
      <c r="O237" s="234"/>
      <c r="P237" s="234"/>
      <c r="Q237" s="234"/>
      <c r="R237" s="234"/>
      <c r="S237" s="234"/>
      <c r="T237" s="235"/>
      <c r="U237" s="38"/>
      <c r="V237" s="38"/>
      <c r="W237" s="38"/>
      <c r="X237" s="38"/>
      <c r="Y237" s="38"/>
      <c r="Z237" s="38"/>
      <c r="AA237" s="38"/>
      <c r="AB237" s="38"/>
      <c r="AC237" s="38"/>
      <c r="AD237" s="38"/>
      <c r="AE237" s="38"/>
      <c r="AT237" s="16" t="s">
        <v>193</v>
      </c>
      <c r="AU237" s="16" t="s">
        <v>89</v>
      </c>
    </row>
    <row r="238" spans="1:31" s="2" customFormat="1" ht="6.95" customHeight="1">
      <c r="A238" s="38"/>
      <c r="B238" s="60"/>
      <c r="C238" s="61"/>
      <c r="D238" s="61"/>
      <c r="E238" s="61"/>
      <c r="F238" s="61"/>
      <c r="G238" s="61"/>
      <c r="H238" s="61"/>
      <c r="I238" s="61"/>
      <c r="J238" s="61"/>
      <c r="K238" s="61"/>
      <c r="L238" s="44"/>
      <c r="M238" s="38"/>
      <c r="O238" s="38"/>
      <c r="P238" s="38"/>
      <c r="Q238" s="38"/>
      <c r="R238" s="38"/>
      <c r="S238" s="38"/>
      <c r="T238" s="38"/>
      <c r="U238" s="38"/>
      <c r="V238" s="38"/>
      <c r="W238" s="38"/>
      <c r="X238" s="38"/>
      <c r="Y238" s="38"/>
      <c r="Z238" s="38"/>
      <c r="AA238" s="38"/>
      <c r="AB238" s="38"/>
      <c r="AC238" s="38"/>
      <c r="AD238" s="38"/>
      <c r="AE238" s="38"/>
    </row>
  </sheetData>
  <sheetProtection password="CDD6" sheet="1" objects="1" scenarios="1" formatColumns="0" formatRows="0" autoFilter="0"/>
  <autoFilter ref="C86:K237"/>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106</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812</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ROUND((SUM(BE87:BE119)),2)</f>
        <v>0</v>
      </c>
      <c r="G35" s="38"/>
      <c r="H35" s="38"/>
      <c r="I35" s="158">
        <v>0.21</v>
      </c>
      <c r="J35" s="157">
        <f>ROUND(((SUM(BE87:BE119))*I35),2)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ROUND((SUM(BF87:BF119)),2)</f>
        <v>0</v>
      </c>
      <c r="G36" s="38"/>
      <c r="H36" s="38"/>
      <c r="I36" s="158">
        <v>0.15</v>
      </c>
      <c r="J36" s="157">
        <f>ROUND(((SUM(BF87:BF119))*I36),2)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ROUND((SUM(BG87:BG119)),2)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ROUND((SUM(BH87:BH119)),2)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ROUND((SUM(BI87:BI119)),2)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Č15 - Opravné souvislé broušení</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132</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hidden="1">
      <c r="A65" s="10"/>
      <c r="B65" s="181"/>
      <c r="C65" s="126"/>
      <c r="D65" s="182" t="s">
        <v>133</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124</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Č15 - Opravné souvislé broušení</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f>
        <v>0</v>
      </c>
      <c r="Q87" s="97"/>
      <c r="R87" s="194">
        <f>R88</f>
        <v>0</v>
      </c>
      <c r="S87" s="97"/>
      <c r="T87" s="195">
        <f>T88</f>
        <v>0</v>
      </c>
      <c r="U87" s="38"/>
      <c r="V87" s="38"/>
      <c r="W87" s="38"/>
      <c r="X87" s="38"/>
      <c r="Y87" s="38"/>
      <c r="Z87" s="38"/>
      <c r="AA87" s="38"/>
      <c r="AB87" s="38"/>
      <c r="AC87" s="38"/>
      <c r="AD87" s="38"/>
      <c r="AE87" s="38"/>
      <c r="AT87" s="16" t="s">
        <v>79</v>
      </c>
      <c r="AU87" s="16" t="s">
        <v>131</v>
      </c>
      <c r="BK87" s="196">
        <f>BK88</f>
        <v>0</v>
      </c>
    </row>
    <row r="88" spans="1:63" s="12" customFormat="1" ht="25.9" customHeight="1">
      <c r="A88" s="12"/>
      <c r="B88" s="197"/>
      <c r="C88" s="198"/>
      <c r="D88" s="199" t="s">
        <v>79</v>
      </c>
      <c r="E88" s="200" t="s">
        <v>147</v>
      </c>
      <c r="F88" s="200" t="s">
        <v>148</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87</v>
      </c>
      <c r="AT88" s="209" t="s">
        <v>79</v>
      </c>
      <c r="AU88" s="209" t="s">
        <v>80</v>
      </c>
      <c r="AY88" s="208" t="s">
        <v>149</v>
      </c>
      <c r="BK88" s="210">
        <f>BK89</f>
        <v>0</v>
      </c>
    </row>
    <row r="89" spans="1:63" s="12" customFormat="1" ht="22.8" customHeight="1">
      <c r="A89" s="12"/>
      <c r="B89" s="197"/>
      <c r="C89" s="198"/>
      <c r="D89" s="199" t="s">
        <v>79</v>
      </c>
      <c r="E89" s="211" t="s">
        <v>150</v>
      </c>
      <c r="F89" s="211" t="s">
        <v>151</v>
      </c>
      <c r="G89" s="198"/>
      <c r="H89" s="198"/>
      <c r="I89" s="201"/>
      <c r="J89" s="212">
        <f>BK89</f>
        <v>0</v>
      </c>
      <c r="K89" s="198"/>
      <c r="L89" s="203"/>
      <c r="M89" s="204"/>
      <c r="N89" s="205"/>
      <c r="O89" s="205"/>
      <c r="P89" s="206">
        <f>SUM(P90:P119)</f>
        <v>0</v>
      </c>
      <c r="Q89" s="205"/>
      <c r="R89" s="206">
        <f>SUM(R90:R119)</f>
        <v>0</v>
      </c>
      <c r="S89" s="205"/>
      <c r="T89" s="207">
        <f>SUM(T90:T119)</f>
        <v>0</v>
      </c>
      <c r="U89" s="12"/>
      <c r="V89" s="12"/>
      <c r="W89" s="12"/>
      <c r="X89" s="12"/>
      <c r="Y89" s="12"/>
      <c r="Z89" s="12"/>
      <c r="AA89" s="12"/>
      <c r="AB89" s="12"/>
      <c r="AC89" s="12"/>
      <c r="AD89" s="12"/>
      <c r="AE89" s="12"/>
      <c r="AR89" s="208" t="s">
        <v>87</v>
      </c>
      <c r="AT89" s="209" t="s">
        <v>79</v>
      </c>
      <c r="AU89" s="209" t="s">
        <v>87</v>
      </c>
      <c r="AY89" s="208" t="s">
        <v>149</v>
      </c>
      <c r="BK89" s="210">
        <f>SUM(BK90:BK119)</f>
        <v>0</v>
      </c>
    </row>
    <row r="90" spans="1:65" s="2" customFormat="1" ht="37.8" customHeight="1">
      <c r="A90" s="38"/>
      <c r="B90" s="39"/>
      <c r="C90" s="213" t="s">
        <v>87</v>
      </c>
      <c r="D90" s="213" t="s">
        <v>152</v>
      </c>
      <c r="E90" s="214" t="s">
        <v>813</v>
      </c>
      <c r="F90" s="215" t="s">
        <v>814</v>
      </c>
      <c r="G90" s="216" t="s">
        <v>200</v>
      </c>
      <c r="H90" s="217">
        <v>100</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89</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815</v>
      </c>
    </row>
    <row r="91" spans="1:47" s="2" customFormat="1" ht="12">
      <c r="A91" s="38"/>
      <c r="B91" s="39"/>
      <c r="C91" s="40"/>
      <c r="D91" s="226" t="s">
        <v>159</v>
      </c>
      <c r="E91" s="40"/>
      <c r="F91" s="227" t="s">
        <v>816</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89</v>
      </c>
    </row>
    <row r="92" spans="1:47" s="2" customFormat="1" ht="12">
      <c r="A92" s="38"/>
      <c r="B92" s="39"/>
      <c r="C92" s="40"/>
      <c r="D92" s="226" t="s">
        <v>161</v>
      </c>
      <c r="E92" s="40"/>
      <c r="F92" s="231" t="s">
        <v>817</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89</v>
      </c>
    </row>
    <row r="93" spans="1:65" s="2" customFormat="1" ht="37.8" customHeight="1">
      <c r="A93" s="38"/>
      <c r="B93" s="39"/>
      <c r="C93" s="213" t="s">
        <v>89</v>
      </c>
      <c r="D93" s="213" t="s">
        <v>152</v>
      </c>
      <c r="E93" s="214" t="s">
        <v>818</v>
      </c>
      <c r="F93" s="215" t="s">
        <v>819</v>
      </c>
      <c r="G93" s="216" t="s">
        <v>200</v>
      </c>
      <c r="H93" s="217">
        <v>500</v>
      </c>
      <c r="I93" s="218"/>
      <c r="J93" s="219">
        <f>ROUND(I93*H93,2)</f>
        <v>0</v>
      </c>
      <c r="K93" s="215" t="s">
        <v>156</v>
      </c>
      <c r="L93" s="44"/>
      <c r="M93" s="220" t="s">
        <v>39</v>
      </c>
      <c r="N93" s="221" t="s">
        <v>53</v>
      </c>
      <c r="O93" s="85"/>
      <c r="P93" s="222">
        <f>O93*H93</f>
        <v>0</v>
      </c>
      <c r="Q93" s="222">
        <v>0</v>
      </c>
      <c r="R93" s="222">
        <f>Q93*H93</f>
        <v>0</v>
      </c>
      <c r="S93" s="222">
        <v>0</v>
      </c>
      <c r="T93" s="223">
        <f>S93*H93</f>
        <v>0</v>
      </c>
      <c r="U93" s="38"/>
      <c r="V93" s="38"/>
      <c r="W93" s="38"/>
      <c r="X93" s="38"/>
      <c r="Y93" s="38"/>
      <c r="Z93" s="38"/>
      <c r="AA93" s="38"/>
      <c r="AB93" s="38"/>
      <c r="AC93" s="38"/>
      <c r="AD93" s="38"/>
      <c r="AE93" s="38"/>
      <c r="AR93" s="224" t="s">
        <v>157</v>
      </c>
      <c r="AT93" s="224" t="s">
        <v>152</v>
      </c>
      <c r="AU93" s="224" t="s">
        <v>89</v>
      </c>
      <c r="AY93" s="16" t="s">
        <v>149</v>
      </c>
      <c r="BE93" s="225">
        <f>IF(N93="základní",J93,0)</f>
        <v>0</v>
      </c>
      <c r="BF93" s="225">
        <f>IF(N93="snížená",J93,0)</f>
        <v>0</v>
      </c>
      <c r="BG93" s="225">
        <f>IF(N93="zákl. přenesená",J93,0)</f>
        <v>0</v>
      </c>
      <c r="BH93" s="225">
        <f>IF(N93="sníž. přenesená",J93,0)</f>
        <v>0</v>
      </c>
      <c r="BI93" s="225">
        <f>IF(N93="nulová",J93,0)</f>
        <v>0</v>
      </c>
      <c r="BJ93" s="16" t="s">
        <v>157</v>
      </c>
      <c r="BK93" s="225">
        <f>ROUND(I93*H93,2)</f>
        <v>0</v>
      </c>
      <c r="BL93" s="16" t="s">
        <v>157</v>
      </c>
      <c r="BM93" s="224" t="s">
        <v>820</v>
      </c>
    </row>
    <row r="94" spans="1:47" s="2" customFormat="1" ht="12">
      <c r="A94" s="38"/>
      <c r="B94" s="39"/>
      <c r="C94" s="40"/>
      <c r="D94" s="226" t="s">
        <v>159</v>
      </c>
      <c r="E94" s="40"/>
      <c r="F94" s="227" t="s">
        <v>821</v>
      </c>
      <c r="G94" s="40"/>
      <c r="H94" s="40"/>
      <c r="I94" s="228"/>
      <c r="J94" s="40"/>
      <c r="K94" s="40"/>
      <c r="L94" s="44"/>
      <c r="M94" s="229"/>
      <c r="N94" s="230"/>
      <c r="O94" s="85"/>
      <c r="P94" s="85"/>
      <c r="Q94" s="85"/>
      <c r="R94" s="85"/>
      <c r="S94" s="85"/>
      <c r="T94" s="86"/>
      <c r="U94" s="38"/>
      <c r="V94" s="38"/>
      <c r="W94" s="38"/>
      <c r="X94" s="38"/>
      <c r="Y94" s="38"/>
      <c r="Z94" s="38"/>
      <c r="AA94" s="38"/>
      <c r="AB94" s="38"/>
      <c r="AC94" s="38"/>
      <c r="AD94" s="38"/>
      <c r="AE94" s="38"/>
      <c r="AT94" s="16" t="s">
        <v>159</v>
      </c>
      <c r="AU94" s="16" t="s">
        <v>89</v>
      </c>
    </row>
    <row r="95" spans="1:47" s="2" customFormat="1" ht="12">
      <c r="A95" s="38"/>
      <c r="B95" s="39"/>
      <c r="C95" s="40"/>
      <c r="D95" s="226" t="s">
        <v>161</v>
      </c>
      <c r="E95" s="40"/>
      <c r="F95" s="231" t="s">
        <v>817</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161</v>
      </c>
      <c r="AU95" s="16" t="s">
        <v>89</v>
      </c>
    </row>
    <row r="96" spans="1:65" s="2" customFormat="1" ht="37.8" customHeight="1">
      <c r="A96" s="38"/>
      <c r="B96" s="39"/>
      <c r="C96" s="213" t="s">
        <v>167</v>
      </c>
      <c r="D96" s="213" t="s">
        <v>152</v>
      </c>
      <c r="E96" s="214" t="s">
        <v>822</v>
      </c>
      <c r="F96" s="215" t="s">
        <v>823</v>
      </c>
      <c r="G96" s="216" t="s">
        <v>200</v>
      </c>
      <c r="H96" s="217">
        <v>1000</v>
      </c>
      <c r="I96" s="218"/>
      <c r="J96" s="219">
        <f>ROUND(I96*H96,2)</f>
        <v>0</v>
      </c>
      <c r="K96" s="215" t="s">
        <v>156</v>
      </c>
      <c r="L96" s="44"/>
      <c r="M96" s="220" t="s">
        <v>39</v>
      </c>
      <c r="N96" s="221" t="s">
        <v>53</v>
      </c>
      <c r="O96" s="85"/>
      <c r="P96" s="222">
        <f>O96*H96</f>
        <v>0</v>
      </c>
      <c r="Q96" s="222">
        <v>0</v>
      </c>
      <c r="R96" s="222">
        <f>Q96*H96</f>
        <v>0</v>
      </c>
      <c r="S96" s="222">
        <v>0</v>
      </c>
      <c r="T96" s="223">
        <f>S96*H96</f>
        <v>0</v>
      </c>
      <c r="U96" s="38"/>
      <c r="V96" s="38"/>
      <c r="W96" s="38"/>
      <c r="X96" s="38"/>
      <c r="Y96" s="38"/>
      <c r="Z96" s="38"/>
      <c r="AA96" s="38"/>
      <c r="AB96" s="38"/>
      <c r="AC96" s="38"/>
      <c r="AD96" s="38"/>
      <c r="AE96" s="38"/>
      <c r="AR96" s="224" t="s">
        <v>157</v>
      </c>
      <c r="AT96" s="224" t="s">
        <v>152</v>
      </c>
      <c r="AU96" s="224" t="s">
        <v>89</v>
      </c>
      <c r="AY96" s="16" t="s">
        <v>149</v>
      </c>
      <c r="BE96" s="225">
        <f>IF(N96="základní",J96,0)</f>
        <v>0</v>
      </c>
      <c r="BF96" s="225">
        <f>IF(N96="snížená",J96,0)</f>
        <v>0</v>
      </c>
      <c r="BG96" s="225">
        <f>IF(N96="zákl. přenesená",J96,0)</f>
        <v>0</v>
      </c>
      <c r="BH96" s="225">
        <f>IF(N96="sníž. přenesená",J96,0)</f>
        <v>0</v>
      </c>
      <c r="BI96" s="225">
        <f>IF(N96="nulová",J96,0)</f>
        <v>0</v>
      </c>
      <c r="BJ96" s="16" t="s">
        <v>157</v>
      </c>
      <c r="BK96" s="225">
        <f>ROUND(I96*H96,2)</f>
        <v>0</v>
      </c>
      <c r="BL96" s="16" t="s">
        <v>157</v>
      </c>
      <c r="BM96" s="224" t="s">
        <v>824</v>
      </c>
    </row>
    <row r="97" spans="1:47" s="2" customFormat="1" ht="12">
      <c r="A97" s="38"/>
      <c r="B97" s="39"/>
      <c r="C97" s="40"/>
      <c r="D97" s="226" t="s">
        <v>159</v>
      </c>
      <c r="E97" s="40"/>
      <c r="F97" s="227" t="s">
        <v>825</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159</v>
      </c>
      <c r="AU97" s="16" t="s">
        <v>89</v>
      </c>
    </row>
    <row r="98" spans="1:47" s="2" customFormat="1" ht="12">
      <c r="A98" s="38"/>
      <c r="B98" s="39"/>
      <c r="C98" s="40"/>
      <c r="D98" s="226" t="s">
        <v>161</v>
      </c>
      <c r="E98" s="40"/>
      <c r="F98" s="231" t="s">
        <v>817</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161</v>
      </c>
      <c r="AU98" s="16" t="s">
        <v>89</v>
      </c>
    </row>
    <row r="99" spans="1:65" s="2" customFormat="1" ht="33" customHeight="1">
      <c r="A99" s="38"/>
      <c r="B99" s="39"/>
      <c r="C99" s="213" t="s">
        <v>157</v>
      </c>
      <c r="D99" s="213" t="s">
        <v>152</v>
      </c>
      <c r="E99" s="214" t="s">
        <v>826</v>
      </c>
      <c r="F99" s="215" t="s">
        <v>827</v>
      </c>
      <c r="G99" s="216" t="s">
        <v>200</v>
      </c>
      <c r="H99" s="217">
        <v>500</v>
      </c>
      <c r="I99" s="218"/>
      <c r="J99" s="219">
        <f>ROUND(I99*H99,2)</f>
        <v>0</v>
      </c>
      <c r="K99" s="215" t="s">
        <v>156</v>
      </c>
      <c r="L99" s="44"/>
      <c r="M99" s="220" t="s">
        <v>39</v>
      </c>
      <c r="N99" s="221" t="s">
        <v>53</v>
      </c>
      <c r="O99" s="85"/>
      <c r="P99" s="222">
        <f>O99*H99</f>
        <v>0</v>
      </c>
      <c r="Q99" s="222">
        <v>0</v>
      </c>
      <c r="R99" s="222">
        <f>Q99*H99</f>
        <v>0</v>
      </c>
      <c r="S99" s="222">
        <v>0</v>
      </c>
      <c r="T99" s="223">
        <f>S99*H99</f>
        <v>0</v>
      </c>
      <c r="U99" s="38"/>
      <c r="V99" s="38"/>
      <c r="W99" s="38"/>
      <c r="X99" s="38"/>
      <c r="Y99" s="38"/>
      <c r="Z99" s="38"/>
      <c r="AA99" s="38"/>
      <c r="AB99" s="38"/>
      <c r="AC99" s="38"/>
      <c r="AD99" s="38"/>
      <c r="AE99" s="38"/>
      <c r="AR99" s="224" t="s">
        <v>157</v>
      </c>
      <c r="AT99" s="224" t="s">
        <v>152</v>
      </c>
      <c r="AU99" s="224" t="s">
        <v>89</v>
      </c>
      <c r="AY99" s="16" t="s">
        <v>149</v>
      </c>
      <c r="BE99" s="225">
        <f>IF(N99="základní",J99,0)</f>
        <v>0</v>
      </c>
      <c r="BF99" s="225">
        <f>IF(N99="snížená",J99,0)</f>
        <v>0</v>
      </c>
      <c r="BG99" s="225">
        <f>IF(N99="zákl. přenesená",J99,0)</f>
        <v>0</v>
      </c>
      <c r="BH99" s="225">
        <f>IF(N99="sníž. přenesená",J99,0)</f>
        <v>0</v>
      </c>
      <c r="BI99" s="225">
        <f>IF(N99="nulová",J99,0)</f>
        <v>0</v>
      </c>
      <c r="BJ99" s="16" t="s">
        <v>157</v>
      </c>
      <c r="BK99" s="225">
        <f>ROUND(I99*H99,2)</f>
        <v>0</v>
      </c>
      <c r="BL99" s="16" t="s">
        <v>157</v>
      </c>
      <c r="BM99" s="224" t="s">
        <v>828</v>
      </c>
    </row>
    <row r="100" spans="1:47" s="2" customFormat="1" ht="12">
      <c r="A100" s="38"/>
      <c r="B100" s="39"/>
      <c r="C100" s="40"/>
      <c r="D100" s="226" t="s">
        <v>159</v>
      </c>
      <c r="E100" s="40"/>
      <c r="F100" s="227" t="s">
        <v>829</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159</v>
      </c>
      <c r="AU100" s="16" t="s">
        <v>89</v>
      </c>
    </row>
    <row r="101" spans="1:47" s="2" customFormat="1" ht="12">
      <c r="A101" s="38"/>
      <c r="B101" s="39"/>
      <c r="C101" s="40"/>
      <c r="D101" s="226" t="s">
        <v>161</v>
      </c>
      <c r="E101" s="40"/>
      <c r="F101" s="231" t="s">
        <v>817</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161</v>
      </c>
      <c r="AU101" s="16" t="s">
        <v>89</v>
      </c>
    </row>
    <row r="102" spans="1:65" s="2" customFormat="1" ht="24.15" customHeight="1">
      <c r="A102" s="38"/>
      <c r="B102" s="39"/>
      <c r="C102" s="213" t="s">
        <v>150</v>
      </c>
      <c r="D102" s="213" t="s">
        <v>152</v>
      </c>
      <c r="E102" s="214" t="s">
        <v>830</v>
      </c>
      <c r="F102" s="215" t="s">
        <v>831</v>
      </c>
      <c r="G102" s="216" t="s">
        <v>200</v>
      </c>
      <c r="H102" s="217">
        <v>500</v>
      </c>
      <c r="I102" s="218"/>
      <c r="J102" s="219">
        <f>ROUND(I102*H102,2)</f>
        <v>0</v>
      </c>
      <c r="K102" s="215" t="s">
        <v>156</v>
      </c>
      <c r="L102" s="44"/>
      <c r="M102" s="220" t="s">
        <v>39</v>
      </c>
      <c r="N102" s="221" t="s">
        <v>53</v>
      </c>
      <c r="O102" s="85"/>
      <c r="P102" s="222">
        <f>O102*H102</f>
        <v>0</v>
      </c>
      <c r="Q102" s="222">
        <v>0</v>
      </c>
      <c r="R102" s="222">
        <f>Q102*H102</f>
        <v>0</v>
      </c>
      <c r="S102" s="222">
        <v>0</v>
      </c>
      <c r="T102" s="223">
        <f>S102*H102</f>
        <v>0</v>
      </c>
      <c r="U102" s="38"/>
      <c r="V102" s="38"/>
      <c r="W102" s="38"/>
      <c r="X102" s="38"/>
      <c r="Y102" s="38"/>
      <c r="Z102" s="38"/>
      <c r="AA102" s="38"/>
      <c r="AB102" s="38"/>
      <c r="AC102" s="38"/>
      <c r="AD102" s="38"/>
      <c r="AE102" s="38"/>
      <c r="AR102" s="224" t="s">
        <v>157</v>
      </c>
      <c r="AT102" s="224" t="s">
        <v>152</v>
      </c>
      <c r="AU102" s="224" t="s">
        <v>89</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832</v>
      </c>
    </row>
    <row r="103" spans="1:47" s="2" customFormat="1" ht="12">
      <c r="A103" s="38"/>
      <c r="B103" s="39"/>
      <c r="C103" s="40"/>
      <c r="D103" s="226" t="s">
        <v>159</v>
      </c>
      <c r="E103" s="40"/>
      <c r="F103" s="227" t="s">
        <v>833</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89</v>
      </c>
    </row>
    <row r="104" spans="1:47" s="2" customFormat="1" ht="12">
      <c r="A104" s="38"/>
      <c r="B104" s="39"/>
      <c r="C104" s="40"/>
      <c r="D104" s="226" t="s">
        <v>161</v>
      </c>
      <c r="E104" s="40"/>
      <c r="F104" s="231" t="s">
        <v>817</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161</v>
      </c>
      <c r="AU104" s="16" t="s">
        <v>89</v>
      </c>
    </row>
    <row r="105" spans="1:65" s="2" customFormat="1" ht="37.8" customHeight="1">
      <c r="A105" s="38"/>
      <c r="B105" s="39"/>
      <c r="C105" s="213" t="s">
        <v>181</v>
      </c>
      <c r="D105" s="213" t="s">
        <v>152</v>
      </c>
      <c r="E105" s="214" t="s">
        <v>834</v>
      </c>
      <c r="F105" s="215" t="s">
        <v>835</v>
      </c>
      <c r="G105" s="216" t="s">
        <v>200</v>
      </c>
      <c r="H105" s="217">
        <v>100</v>
      </c>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89</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836</v>
      </c>
    </row>
    <row r="106" spans="1:47" s="2" customFormat="1" ht="12">
      <c r="A106" s="38"/>
      <c r="B106" s="39"/>
      <c r="C106" s="40"/>
      <c r="D106" s="226" t="s">
        <v>159</v>
      </c>
      <c r="E106" s="40"/>
      <c r="F106" s="227" t="s">
        <v>837</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89</v>
      </c>
    </row>
    <row r="107" spans="1:47" s="2" customFormat="1" ht="12">
      <c r="A107" s="38"/>
      <c r="B107" s="39"/>
      <c r="C107" s="40"/>
      <c r="D107" s="226" t="s">
        <v>161</v>
      </c>
      <c r="E107" s="40"/>
      <c r="F107" s="231" t="s">
        <v>817</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161</v>
      </c>
      <c r="AU107" s="16" t="s">
        <v>89</v>
      </c>
    </row>
    <row r="108" spans="1:65" s="2" customFormat="1" ht="37.8" customHeight="1">
      <c r="A108" s="38"/>
      <c r="B108" s="39"/>
      <c r="C108" s="213" t="s">
        <v>220</v>
      </c>
      <c r="D108" s="213" t="s">
        <v>152</v>
      </c>
      <c r="E108" s="214" t="s">
        <v>838</v>
      </c>
      <c r="F108" s="215" t="s">
        <v>839</v>
      </c>
      <c r="G108" s="216" t="s">
        <v>200</v>
      </c>
      <c r="H108" s="217">
        <v>500</v>
      </c>
      <c r="I108" s="218"/>
      <c r="J108" s="219">
        <f>ROUND(I108*H108,2)</f>
        <v>0</v>
      </c>
      <c r="K108" s="215" t="s">
        <v>156</v>
      </c>
      <c r="L108" s="44"/>
      <c r="M108" s="220" t="s">
        <v>39</v>
      </c>
      <c r="N108" s="221" t="s">
        <v>53</v>
      </c>
      <c r="O108" s="85"/>
      <c r="P108" s="222">
        <f>O108*H108</f>
        <v>0</v>
      </c>
      <c r="Q108" s="222">
        <v>0</v>
      </c>
      <c r="R108" s="222">
        <f>Q108*H108</f>
        <v>0</v>
      </c>
      <c r="S108" s="222">
        <v>0</v>
      </c>
      <c r="T108" s="223">
        <f>S108*H108</f>
        <v>0</v>
      </c>
      <c r="U108" s="38"/>
      <c r="V108" s="38"/>
      <c r="W108" s="38"/>
      <c r="X108" s="38"/>
      <c r="Y108" s="38"/>
      <c r="Z108" s="38"/>
      <c r="AA108" s="38"/>
      <c r="AB108" s="38"/>
      <c r="AC108" s="38"/>
      <c r="AD108" s="38"/>
      <c r="AE108" s="38"/>
      <c r="AR108" s="224" t="s">
        <v>157</v>
      </c>
      <c r="AT108" s="224" t="s">
        <v>152</v>
      </c>
      <c r="AU108" s="224" t="s">
        <v>89</v>
      </c>
      <c r="AY108" s="16" t="s">
        <v>149</v>
      </c>
      <c r="BE108" s="225">
        <f>IF(N108="základní",J108,0)</f>
        <v>0</v>
      </c>
      <c r="BF108" s="225">
        <f>IF(N108="snížená",J108,0)</f>
        <v>0</v>
      </c>
      <c r="BG108" s="225">
        <f>IF(N108="zákl. přenesená",J108,0)</f>
        <v>0</v>
      </c>
      <c r="BH108" s="225">
        <f>IF(N108="sníž. přenesená",J108,0)</f>
        <v>0</v>
      </c>
      <c r="BI108" s="225">
        <f>IF(N108="nulová",J108,0)</f>
        <v>0</v>
      </c>
      <c r="BJ108" s="16" t="s">
        <v>157</v>
      </c>
      <c r="BK108" s="225">
        <f>ROUND(I108*H108,2)</f>
        <v>0</v>
      </c>
      <c r="BL108" s="16" t="s">
        <v>157</v>
      </c>
      <c r="BM108" s="224" t="s">
        <v>840</v>
      </c>
    </row>
    <row r="109" spans="1:47" s="2" customFormat="1" ht="12">
      <c r="A109" s="38"/>
      <c r="B109" s="39"/>
      <c r="C109" s="40"/>
      <c r="D109" s="226" t="s">
        <v>159</v>
      </c>
      <c r="E109" s="40"/>
      <c r="F109" s="227" t="s">
        <v>841</v>
      </c>
      <c r="G109" s="40"/>
      <c r="H109" s="40"/>
      <c r="I109" s="228"/>
      <c r="J109" s="40"/>
      <c r="K109" s="40"/>
      <c r="L109" s="44"/>
      <c r="M109" s="229"/>
      <c r="N109" s="230"/>
      <c r="O109" s="85"/>
      <c r="P109" s="85"/>
      <c r="Q109" s="85"/>
      <c r="R109" s="85"/>
      <c r="S109" s="85"/>
      <c r="T109" s="86"/>
      <c r="U109" s="38"/>
      <c r="V109" s="38"/>
      <c r="W109" s="38"/>
      <c r="X109" s="38"/>
      <c r="Y109" s="38"/>
      <c r="Z109" s="38"/>
      <c r="AA109" s="38"/>
      <c r="AB109" s="38"/>
      <c r="AC109" s="38"/>
      <c r="AD109" s="38"/>
      <c r="AE109" s="38"/>
      <c r="AT109" s="16" t="s">
        <v>159</v>
      </c>
      <c r="AU109" s="16" t="s">
        <v>89</v>
      </c>
    </row>
    <row r="110" spans="1:47" s="2" customFormat="1" ht="12">
      <c r="A110" s="38"/>
      <c r="B110" s="39"/>
      <c r="C110" s="40"/>
      <c r="D110" s="226" t="s">
        <v>161</v>
      </c>
      <c r="E110" s="40"/>
      <c r="F110" s="231" t="s">
        <v>817</v>
      </c>
      <c r="G110" s="40"/>
      <c r="H110" s="40"/>
      <c r="I110" s="228"/>
      <c r="J110" s="40"/>
      <c r="K110" s="40"/>
      <c r="L110" s="44"/>
      <c r="M110" s="229"/>
      <c r="N110" s="230"/>
      <c r="O110" s="85"/>
      <c r="P110" s="85"/>
      <c r="Q110" s="85"/>
      <c r="R110" s="85"/>
      <c r="S110" s="85"/>
      <c r="T110" s="86"/>
      <c r="U110" s="38"/>
      <c r="V110" s="38"/>
      <c r="W110" s="38"/>
      <c r="X110" s="38"/>
      <c r="Y110" s="38"/>
      <c r="Z110" s="38"/>
      <c r="AA110" s="38"/>
      <c r="AB110" s="38"/>
      <c r="AC110" s="38"/>
      <c r="AD110" s="38"/>
      <c r="AE110" s="38"/>
      <c r="AT110" s="16" t="s">
        <v>161</v>
      </c>
      <c r="AU110" s="16" t="s">
        <v>89</v>
      </c>
    </row>
    <row r="111" spans="1:65" s="2" customFormat="1" ht="37.8" customHeight="1">
      <c r="A111" s="38"/>
      <c r="B111" s="39"/>
      <c r="C111" s="213" t="s">
        <v>225</v>
      </c>
      <c r="D111" s="213" t="s">
        <v>152</v>
      </c>
      <c r="E111" s="214" t="s">
        <v>842</v>
      </c>
      <c r="F111" s="215" t="s">
        <v>843</v>
      </c>
      <c r="G111" s="216" t="s">
        <v>200</v>
      </c>
      <c r="H111" s="217">
        <v>500</v>
      </c>
      <c r="I111" s="218"/>
      <c r="J111" s="219">
        <f>ROUND(I111*H111,2)</f>
        <v>0</v>
      </c>
      <c r="K111" s="215" t="s">
        <v>156</v>
      </c>
      <c r="L111" s="44"/>
      <c r="M111" s="220" t="s">
        <v>39</v>
      </c>
      <c r="N111" s="221" t="s">
        <v>53</v>
      </c>
      <c r="O111" s="85"/>
      <c r="P111" s="222">
        <f>O111*H111</f>
        <v>0</v>
      </c>
      <c r="Q111" s="222">
        <v>0</v>
      </c>
      <c r="R111" s="222">
        <f>Q111*H111</f>
        <v>0</v>
      </c>
      <c r="S111" s="222">
        <v>0</v>
      </c>
      <c r="T111" s="223">
        <f>S111*H111</f>
        <v>0</v>
      </c>
      <c r="U111" s="38"/>
      <c r="V111" s="38"/>
      <c r="W111" s="38"/>
      <c r="X111" s="38"/>
      <c r="Y111" s="38"/>
      <c r="Z111" s="38"/>
      <c r="AA111" s="38"/>
      <c r="AB111" s="38"/>
      <c r="AC111" s="38"/>
      <c r="AD111" s="38"/>
      <c r="AE111" s="38"/>
      <c r="AR111" s="224" t="s">
        <v>157</v>
      </c>
      <c r="AT111" s="224" t="s">
        <v>152</v>
      </c>
      <c r="AU111" s="224" t="s">
        <v>89</v>
      </c>
      <c r="AY111" s="16" t="s">
        <v>149</v>
      </c>
      <c r="BE111" s="225">
        <f>IF(N111="základní",J111,0)</f>
        <v>0</v>
      </c>
      <c r="BF111" s="225">
        <f>IF(N111="snížená",J111,0)</f>
        <v>0</v>
      </c>
      <c r="BG111" s="225">
        <f>IF(N111="zákl. přenesená",J111,0)</f>
        <v>0</v>
      </c>
      <c r="BH111" s="225">
        <f>IF(N111="sníž. přenesená",J111,0)</f>
        <v>0</v>
      </c>
      <c r="BI111" s="225">
        <f>IF(N111="nulová",J111,0)</f>
        <v>0</v>
      </c>
      <c r="BJ111" s="16" t="s">
        <v>157</v>
      </c>
      <c r="BK111" s="225">
        <f>ROUND(I111*H111,2)</f>
        <v>0</v>
      </c>
      <c r="BL111" s="16" t="s">
        <v>157</v>
      </c>
      <c r="BM111" s="224" t="s">
        <v>844</v>
      </c>
    </row>
    <row r="112" spans="1:47" s="2" customFormat="1" ht="12">
      <c r="A112" s="38"/>
      <c r="B112" s="39"/>
      <c r="C112" s="40"/>
      <c r="D112" s="226" t="s">
        <v>159</v>
      </c>
      <c r="E112" s="40"/>
      <c r="F112" s="227" t="s">
        <v>845</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159</v>
      </c>
      <c r="AU112" s="16" t="s">
        <v>89</v>
      </c>
    </row>
    <row r="113" spans="1:47" s="2" customFormat="1" ht="12">
      <c r="A113" s="38"/>
      <c r="B113" s="39"/>
      <c r="C113" s="40"/>
      <c r="D113" s="226" t="s">
        <v>161</v>
      </c>
      <c r="E113" s="40"/>
      <c r="F113" s="231" t="s">
        <v>817</v>
      </c>
      <c r="G113" s="40"/>
      <c r="H113" s="40"/>
      <c r="I113" s="228"/>
      <c r="J113" s="40"/>
      <c r="K113" s="40"/>
      <c r="L113" s="44"/>
      <c r="M113" s="229"/>
      <c r="N113" s="230"/>
      <c r="O113" s="85"/>
      <c r="P113" s="85"/>
      <c r="Q113" s="85"/>
      <c r="R113" s="85"/>
      <c r="S113" s="85"/>
      <c r="T113" s="86"/>
      <c r="U113" s="38"/>
      <c r="V113" s="38"/>
      <c r="W113" s="38"/>
      <c r="X113" s="38"/>
      <c r="Y113" s="38"/>
      <c r="Z113" s="38"/>
      <c r="AA113" s="38"/>
      <c r="AB113" s="38"/>
      <c r="AC113" s="38"/>
      <c r="AD113" s="38"/>
      <c r="AE113" s="38"/>
      <c r="AT113" s="16" t="s">
        <v>161</v>
      </c>
      <c r="AU113" s="16" t="s">
        <v>89</v>
      </c>
    </row>
    <row r="114" spans="1:65" s="2" customFormat="1" ht="33" customHeight="1">
      <c r="A114" s="38"/>
      <c r="B114" s="39"/>
      <c r="C114" s="213" t="s">
        <v>230</v>
      </c>
      <c r="D114" s="213" t="s">
        <v>152</v>
      </c>
      <c r="E114" s="214" t="s">
        <v>846</v>
      </c>
      <c r="F114" s="215" t="s">
        <v>847</v>
      </c>
      <c r="G114" s="216" t="s">
        <v>200</v>
      </c>
      <c r="H114" s="217">
        <v>1000</v>
      </c>
      <c r="I114" s="218"/>
      <c r="J114" s="219">
        <f>ROUND(I114*H114,2)</f>
        <v>0</v>
      </c>
      <c r="K114" s="215" t="s">
        <v>156</v>
      </c>
      <c r="L114" s="44"/>
      <c r="M114" s="220" t="s">
        <v>39</v>
      </c>
      <c r="N114" s="221" t="s">
        <v>53</v>
      </c>
      <c r="O114" s="85"/>
      <c r="P114" s="222">
        <f>O114*H114</f>
        <v>0</v>
      </c>
      <c r="Q114" s="222">
        <v>0</v>
      </c>
      <c r="R114" s="222">
        <f>Q114*H114</f>
        <v>0</v>
      </c>
      <c r="S114" s="222">
        <v>0</v>
      </c>
      <c r="T114" s="223">
        <f>S114*H114</f>
        <v>0</v>
      </c>
      <c r="U114" s="38"/>
      <c r="V114" s="38"/>
      <c r="W114" s="38"/>
      <c r="X114" s="38"/>
      <c r="Y114" s="38"/>
      <c r="Z114" s="38"/>
      <c r="AA114" s="38"/>
      <c r="AB114" s="38"/>
      <c r="AC114" s="38"/>
      <c r="AD114" s="38"/>
      <c r="AE114" s="38"/>
      <c r="AR114" s="224" t="s">
        <v>157</v>
      </c>
      <c r="AT114" s="224" t="s">
        <v>152</v>
      </c>
      <c r="AU114" s="224" t="s">
        <v>89</v>
      </c>
      <c r="AY114" s="16" t="s">
        <v>149</v>
      </c>
      <c r="BE114" s="225">
        <f>IF(N114="základní",J114,0)</f>
        <v>0</v>
      </c>
      <c r="BF114" s="225">
        <f>IF(N114="snížená",J114,0)</f>
        <v>0</v>
      </c>
      <c r="BG114" s="225">
        <f>IF(N114="zákl. přenesená",J114,0)</f>
        <v>0</v>
      </c>
      <c r="BH114" s="225">
        <f>IF(N114="sníž. přenesená",J114,0)</f>
        <v>0</v>
      </c>
      <c r="BI114" s="225">
        <f>IF(N114="nulová",J114,0)</f>
        <v>0</v>
      </c>
      <c r="BJ114" s="16" t="s">
        <v>157</v>
      </c>
      <c r="BK114" s="225">
        <f>ROUND(I114*H114,2)</f>
        <v>0</v>
      </c>
      <c r="BL114" s="16" t="s">
        <v>157</v>
      </c>
      <c r="BM114" s="224" t="s">
        <v>848</v>
      </c>
    </row>
    <row r="115" spans="1:47" s="2" customFormat="1" ht="12">
      <c r="A115" s="38"/>
      <c r="B115" s="39"/>
      <c r="C115" s="40"/>
      <c r="D115" s="226" t="s">
        <v>159</v>
      </c>
      <c r="E115" s="40"/>
      <c r="F115" s="227" t="s">
        <v>849</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159</v>
      </c>
      <c r="AU115" s="16" t="s">
        <v>89</v>
      </c>
    </row>
    <row r="116" spans="1:47" s="2" customFormat="1" ht="12">
      <c r="A116" s="38"/>
      <c r="B116" s="39"/>
      <c r="C116" s="40"/>
      <c r="D116" s="226" t="s">
        <v>161</v>
      </c>
      <c r="E116" s="40"/>
      <c r="F116" s="231" t="s">
        <v>817</v>
      </c>
      <c r="G116" s="40"/>
      <c r="H116" s="40"/>
      <c r="I116" s="228"/>
      <c r="J116" s="40"/>
      <c r="K116" s="40"/>
      <c r="L116" s="44"/>
      <c r="M116" s="229"/>
      <c r="N116" s="230"/>
      <c r="O116" s="85"/>
      <c r="P116" s="85"/>
      <c r="Q116" s="85"/>
      <c r="R116" s="85"/>
      <c r="S116" s="85"/>
      <c r="T116" s="86"/>
      <c r="U116" s="38"/>
      <c r="V116" s="38"/>
      <c r="W116" s="38"/>
      <c r="X116" s="38"/>
      <c r="Y116" s="38"/>
      <c r="Z116" s="38"/>
      <c r="AA116" s="38"/>
      <c r="AB116" s="38"/>
      <c r="AC116" s="38"/>
      <c r="AD116" s="38"/>
      <c r="AE116" s="38"/>
      <c r="AT116" s="16" t="s">
        <v>161</v>
      </c>
      <c r="AU116" s="16" t="s">
        <v>89</v>
      </c>
    </row>
    <row r="117" spans="1:65" s="2" customFormat="1" ht="24.15" customHeight="1">
      <c r="A117" s="38"/>
      <c r="B117" s="39"/>
      <c r="C117" s="213" t="s">
        <v>235</v>
      </c>
      <c r="D117" s="213" t="s">
        <v>152</v>
      </c>
      <c r="E117" s="214" t="s">
        <v>850</v>
      </c>
      <c r="F117" s="215" t="s">
        <v>851</v>
      </c>
      <c r="G117" s="216" t="s">
        <v>200</v>
      </c>
      <c r="H117" s="217">
        <v>500</v>
      </c>
      <c r="I117" s="218"/>
      <c r="J117" s="219">
        <f>ROUND(I117*H117,2)</f>
        <v>0</v>
      </c>
      <c r="K117" s="215" t="s">
        <v>156</v>
      </c>
      <c r="L117" s="44"/>
      <c r="M117" s="220" t="s">
        <v>39</v>
      </c>
      <c r="N117" s="221" t="s">
        <v>53</v>
      </c>
      <c r="O117" s="85"/>
      <c r="P117" s="222">
        <f>O117*H117</f>
        <v>0</v>
      </c>
      <c r="Q117" s="222">
        <v>0</v>
      </c>
      <c r="R117" s="222">
        <f>Q117*H117</f>
        <v>0</v>
      </c>
      <c r="S117" s="222">
        <v>0</v>
      </c>
      <c r="T117" s="223">
        <f>S117*H117</f>
        <v>0</v>
      </c>
      <c r="U117" s="38"/>
      <c r="V117" s="38"/>
      <c r="W117" s="38"/>
      <c r="X117" s="38"/>
      <c r="Y117" s="38"/>
      <c r="Z117" s="38"/>
      <c r="AA117" s="38"/>
      <c r="AB117" s="38"/>
      <c r="AC117" s="38"/>
      <c r="AD117" s="38"/>
      <c r="AE117" s="38"/>
      <c r="AR117" s="224" t="s">
        <v>157</v>
      </c>
      <c r="AT117" s="224" t="s">
        <v>152</v>
      </c>
      <c r="AU117" s="224" t="s">
        <v>89</v>
      </c>
      <c r="AY117" s="16" t="s">
        <v>149</v>
      </c>
      <c r="BE117" s="225">
        <f>IF(N117="základní",J117,0)</f>
        <v>0</v>
      </c>
      <c r="BF117" s="225">
        <f>IF(N117="snížená",J117,0)</f>
        <v>0</v>
      </c>
      <c r="BG117" s="225">
        <f>IF(N117="zákl. přenesená",J117,0)</f>
        <v>0</v>
      </c>
      <c r="BH117" s="225">
        <f>IF(N117="sníž. přenesená",J117,0)</f>
        <v>0</v>
      </c>
      <c r="BI117" s="225">
        <f>IF(N117="nulová",J117,0)</f>
        <v>0</v>
      </c>
      <c r="BJ117" s="16" t="s">
        <v>157</v>
      </c>
      <c r="BK117" s="225">
        <f>ROUND(I117*H117,2)</f>
        <v>0</v>
      </c>
      <c r="BL117" s="16" t="s">
        <v>157</v>
      </c>
      <c r="BM117" s="224" t="s">
        <v>852</v>
      </c>
    </row>
    <row r="118" spans="1:47" s="2" customFormat="1" ht="12">
      <c r="A118" s="38"/>
      <c r="B118" s="39"/>
      <c r="C118" s="40"/>
      <c r="D118" s="226" t="s">
        <v>159</v>
      </c>
      <c r="E118" s="40"/>
      <c r="F118" s="227" t="s">
        <v>853</v>
      </c>
      <c r="G118" s="40"/>
      <c r="H118" s="40"/>
      <c r="I118" s="228"/>
      <c r="J118" s="40"/>
      <c r="K118" s="40"/>
      <c r="L118" s="44"/>
      <c r="M118" s="229"/>
      <c r="N118" s="230"/>
      <c r="O118" s="85"/>
      <c r="P118" s="85"/>
      <c r="Q118" s="85"/>
      <c r="R118" s="85"/>
      <c r="S118" s="85"/>
      <c r="T118" s="86"/>
      <c r="U118" s="38"/>
      <c r="V118" s="38"/>
      <c r="W118" s="38"/>
      <c r="X118" s="38"/>
      <c r="Y118" s="38"/>
      <c r="Z118" s="38"/>
      <c r="AA118" s="38"/>
      <c r="AB118" s="38"/>
      <c r="AC118" s="38"/>
      <c r="AD118" s="38"/>
      <c r="AE118" s="38"/>
      <c r="AT118" s="16" t="s">
        <v>159</v>
      </c>
      <c r="AU118" s="16" t="s">
        <v>89</v>
      </c>
    </row>
    <row r="119" spans="1:47" s="2" customFormat="1" ht="12">
      <c r="A119" s="38"/>
      <c r="B119" s="39"/>
      <c r="C119" s="40"/>
      <c r="D119" s="226" t="s">
        <v>161</v>
      </c>
      <c r="E119" s="40"/>
      <c r="F119" s="231" t="s">
        <v>817</v>
      </c>
      <c r="G119" s="40"/>
      <c r="H119" s="40"/>
      <c r="I119" s="228"/>
      <c r="J119" s="40"/>
      <c r="K119" s="40"/>
      <c r="L119" s="44"/>
      <c r="M119" s="232"/>
      <c r="N119" s="233"/>
      <c r="O119" s="234"/>
      <c r="P119" s="234"/>
      <c r="Q119" s="234"/>
      <c r="R119" s="234"/>
      <c r="S119" s="234"/>
      <c r="T119" s="235"/>
      <c r="U119" s="38"/>
      <c r="V119" s="38"/>
      <c r="W119" s="38"/>
      <c r="X119" s="38"/>
      <c r="Y119" s="38"/>
      <c r="Z119" s="38"/>
      <c r="AA119" s="38"/>
      <c r="AB119" s="38"/>
      <c r="AC119" s="38"/>
      <c r="AD119" s="38"/>
      <c r="AE119" s="38"/>
      <c r="AT119" s="16" t="s">
        <v>161</v>
      </c>
      <c r="AU119" s="16" t="s">
        <v>89</v>
      </c>
    </row>
    <row r="120" spans="1:31" s="2" customFormat="1" ht="6.95" customHeight="1">
      <c r="A120" s="38"/>
      <c r="B120" s="60"/>
      <c r="C120" s="61"/>
      <c r="D120" s="61"/>
      <c r="E120" s="61"/>
      <c r="F120" s="61"/>
      <c r="G120" s="61"/>
      <c r="H120" s="61"/>
      <c r="I120" s="61"/>
      <c r="J120" s="61"/>
      <c r="K120" s="61"/>
      <c r="L120" s="44"/>
      <c r="M120" s="38"/>
      <c r="O120" s="38"/>
      <c r="P120" s="38"/>
      <c r="Q120" s="38"/>
      <c r="R120" s="38"/>
      <c r="S120" s="38"/>
      <c r="T120" s="38"/>
      <c r="U120" s="38"/>
      <c r="V120" s="38"/>
      <c r="W120" s="38"/>
      <c r="X120" s="38"/>
      <c r="Y120" s="38"/>
      <c r="Z120" s="38"/>
      <c r="AA120" s="38"/>
      <c r="AB120" s="38"/>
      <c r="AC120" s="38"/>
      <c r="AD120" s="38"/>
      <c r="AE120" s="38"/>
    </row>
  </sheetData>
  <sheetProtection password="CDD6" sheet="1" objects="1" scenarios="1" formatColumns="0" formatRows="0" autoFilter="0"/>
  <autoFilter ref="C86:K119"/>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109</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854</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119.25" customHeight="1">
      <c r="A29" s="148"/>
      <c r="B29" s="149"/>
      <c r="C29" s="148"/>
      <c r="D29" s="148"/>
      <c r="E29" s="150" t="s">
        <v>855</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ROUND(J87,2)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ROUND((SUM(BE87:BE251)),2)</f>
        <v>0</v>
      </c>
      <c r="G35" s="38"/>
      <c r="H35" s="38"/>
      <c r="I35" s="158">
        <v>0.21</v>
      </c>
      <c r="J35" s="157">
        <f>ROUND(((SUM(BE87:BE251))*I35),2)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ROUND((SUM(BF87:BF251)),2)</f>
        <v>0</v>
      </c>
      <c r="G36" s="38"/>
      <c r="H36" s="38"/>
      <c r="I36" s="158">
        <v>0.15</v>
      </c>
      <c r="J36" s="157">
        <f>ROUND(((SUM(BF87:BF251))*I36),2)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ROUND((SUM(BG87:BG251)),2)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ROUND((SUM(BH87:BH251)),2)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ROUND((SUM(BI87:BI251)),2)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Č16-zm_1 - Navařování</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132</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hidden="1">
      <c r="A65" s="10"/>
      <c r="B65" s="181"/>
      <c r="C65" s="126"/>
      <c r="D65" s="182" t="s">
        <v>133</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hidden="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spans="1:31" s="2" customFormat="1" ht="6.95" customHeight="1" hidden="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t="12" hidden="1"/>
    <row r="69" ht="12" hidden="1"/>
    <row r="70" ht="12" hidden="1"/>
    <row r="71" spans="1:31" s="2" customFormat="1" ht="6.95"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pans="1:31" s="2" customFormat="1" ht="24.95" customHeight="1">
      <c r="A72" s="38"/>
      <c r="B72" s="39"/>
      <c r="C72" s="22" t="s">
        <v>134</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pans="1:31" s="2" customFormat="1" ht="26.25" customHeight="1">
      <c r="A75" s="38"/>
      <c r="B75" s="39"/>
      <c r="C75" s="40"/>
      <c r="D75" s="40"/>
      <c r="E75" s="170" t="str">
        <f>E7</f>
        <v>Svařování, navařování, broušení, výměna ocelových součástí výhybek a kolejnic v obvodu Správy tratí Most - změna č,1</v>
      </c>
      <c r="F75" s="31"/>
      <c r="G75" s="31"/>
      <c r="H75" s="31"/>
      <c r="I75" s="40"/>
      <c r="J75" s="40"/>
      <c r="K75" s="40"/>
      <c r="L75" s="145"/>
      <c r="S75" s="38"/>
      <c r="T75" s="38"/>
      <c r="U75" s="38"/>
      <c r="V75" s="38"/>
      <c r="W75" s="38"/>
      <c r="X75" s="38"/>
      <c r="Y75" s="38"/>
      <c r="Z75" s="38"/>
      <c r="AA75" s="38"/>
      <c r="AB75" s="38"/>
      <c r="AC75" s="38"/>
      <c r="AD75" s="38"/>
      <c r="AE75" s="38"/>
    </row>
    <row r="76" spans="2:12" s="1" customFormat="1" ht="12" customHeight="1">
      <c r="B76" s="20"/>
      <c r="C76" s="31" t="s">
        <v>123</v>
      </c>
      <c r="D76" s="21"/>
      <c r="E76" s="21"/>
      <c r="F76" s="21"/>
      <c r="G76" s="21"/>
      <c r="H76" s="21"/>
      <c r="I76" s="21"/>
      <c r="J76" s="21"/>
      <c r="K76" s="21"/>
      <c r="L76" s="19"/>
    </row>
    <row r="77" spans="1:31" s="2" customFormat="1" ht="16.5" customHeight="1">
      <c r="A77" s="38"/>
      <c r="B77" s="39"/>
      <c r="C77" s="40"/>
      <c r="D77" s="40"/>
      <c r="E77" s="170" t="s">
        <v>124</v>
      </c>
      <c r="F77" s="40"/>
      <c r="G77" s="40"/>
      <c r="H77" s="40"/>
      <c r="I77" s="40"/>
      <c r="J77" s="40"/>
      <c r="K77" s="40"/>
      <c r="L77" s="145"/>
      <c r="S77" s="38"/>
      <c r="T77" s="38"/>
      <c r="U77" s="38"/>
      <c r="V77" s="38"/>
      <c r="W77" s="38"/>
      <c r="X77" s="38"/>
      <c r="Y77" s="38"/>
      <c r="Z77" s="38"/>
      <c r="AA77" s="38"/>
      <c r="AB77" s="38"/>
      <c r="AC77" s="38"/>
      <c r="AD77" s="38"/>
      <c r="AE77" s="38"/>
    </row>
    <row r="78" spans="1:31" s="2" customFormat="1" ht="12" customHeight="1">
      <c r="A78" s="38"/>
      <c r="B78" s="39"/>
      <c r="C78" s="31" t="s">
        <v>125</v>
      </c>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6.5" customHeight="1">
      <c r="A79" s="38"/>
      <c r="B79" s="39"/>
      <c r="C79" s="40"/>
      <c r="D79" s="40"/>
      <c r="E79" s="70" t="str">
        <f>E11</f>
        <v>Č16-zm_1 - Navařování</v>
      </c>
      <c r="F79" s="40"/>
      <c r="G79" s="40"/>
      <c r="H79" s="40"/>
      <c r="I79" s="40"/>
      <c r="J79" s="40"/>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2" customHeight="1">
      <c r="A81" s="38"/>
      <c r="B81" s="39"/>
      <c r="C81" s="31" t="s">
        <v>22</v>
      </c>
      <c r="D81" s="40"/>
      <c r="E81" s="40"/>
      <c r="F81" s="26" t="str">
        <f>F14</f>
        <v>obvod ST Most</v>
      </c>
      <c r="G81" s="40"/>
      <c r="H81" s="40"/>
      <c r="I81" s="31" t="s">
        <v>24</v>
      </c>
      <c r="J81" s="73" t="str">
        <f>IF(J14="","",J14)</f>
        <v>27. 1. 2023</v>
      </c>
      <c r="K81" s="40"/>
      <c r="L81" s="145"/>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pans="1:31"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pans="1:31"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pans="1:31" s="11" customFormat="1" ht="29.25" customHeight="1">
      <c r="A86" s="186"/>
      <c r="B86" s="187"/>
      <c r="C86" s="188" t="s">
        <v>135</v>
      </c>
      <c r="D86" s="189" t="s">
        <v>65</v>
      </c>
      <c r="E86" s="189" t="s">
        <v>61</v>
      </c>
      <c r="F86" s="189" t="s">
        <v>62</v>
      </c>
      <c r="G86" s="189" t="s">
        <v>136</v>
      </c>
      <c r="H86" s="189" t="s">
        <v>137</v>
      </c>
      <c r="I86" s="189" t="s">
        <v>138</v>
      </c>
      <c r="J86" s="189" t="s">
        <v>130</v>
      </c>
      <c r="K86" s="190" t="s">
        <v>139</v>
      </c>
      <c r="L86" s="191"/>
      <c r="M86" s="93" t="s">
        <v>39</v>
      </c>
      <c r="N86" s="94" t="s">
        <v>50</v>
      </c>
      <c r="O86" s="94" t="s">
        <v>140</v>
      </c>
      <c r="P86" s="94" t="s">
        <v>141</v>
      </c>
      <c r="Q86" s="94" t="s">
        <v>142</v>
      </c>
      <c r="R86" s="94" t="s">
        <v>143</v>
      </c>
      <c r="S86" s="94" t="s">
        <v>144</v>
      </c>
      <c r="T86" s="95" t="s">
        <v>145</v>
      </c>
      <c r="U86" s="186"/>
      <c r="V86" s="186"/>
      <c r="W86" s="186"/>
      <c r="X86" s="186"/>
      <c r="Y86" s="186"/>
      <c r="Z86" s="186"/>
      <c r="AA86" s="186"/>
      <c r="AB86" s="186"/>
      <c r="AC86" s="186"/>
      <c r="AD86" s="186"/>
      <c r="AE86" s="186"/>
    </row>
    <row r="87" spans="1:63" s="2" customFormat="1" ht="22.8" customHeight="1">
      <c r="A87" s="38"/>
      <c r="B87" s="39"/>
      <c r="C87" s="100" t="s">
        <v>146</v>
      </c>
      <c r="D87" s="40"/>
      <c r="E87" s="40"/>
      <c r="F87" s="40"/>
      <c r="G87" s="40"/>
      <c r="H87" s="40"/>
      <c r="I87" s="40"/>
      <c r="J87" s="192">
        <f>BK87</f>
        <v>0</v>
      </c>
      <c r="K87" s="40"/>
      <c r="L87" s="44"/>
      <c r="M87" s="96"/>
      <c r="N87" s="193"/>
      <c r="O87" s="97"/>
      <c r="P87" s="194">
        <f>P88</f>
        <v>0</v>
      </c>
      <c r="Q87" s="97"/>
      <c r="R87" s="194">
        <f>R88</f>
        <v>0</v>
      </c>
      <c r="S87" s="97"/>
      <c r="T87" s="195">
        <f>T88</f>
        <v>0</v>
      </c>
      <c r="U87" s="38"/>
      <c r="V87" s="38"/>
      <c r="W87" s="38"/>
      <c r="X87" s="38"/>
      <c r="Y87" s="38"/>
      <c r="Z87" s="38"/>
      <c r="AA87" s="38"/>
      <c r="AB87" s="38"/>
      <c r="AC87" s="38"/>
      <c r="AD87" s="38"/>
      <c r="AE87" s="38"/>
      <c r="AT87" s="16" t="s">
        <v>79</v>
      </c>
      <c r="AU87" s="16" t="s">
        <v>131</v>
      </c>
      <c r="BK87" s="196">
        <f>BK88</f>
        <v>0</v>
      </c>
    </row>
    <row r="88" spans="1:63" s="12" customFormat="1" ht="25.9" customHeight="1">
      <c r="A88" s="12"/>
      <c r="B88" s="197"/>
      <c r="C88" s="198"/>
      <c r="D88" s="199" t="s">
        <v>79</v>
      </c>
      <c r="E88" s="200" t="s">
        <v>147</v>
      </c>
      <c r="F88" s="200" t="s">
        <v>148</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87</v>
      </c>
      <c r="AT88" s="209" t="s">
        <v>79</v>
      </c>
      <c r="AU88" s="209" t="s">
        <v>80</v>
      </c>
      <c r="AY88" s="208" t="s">
        <v>149</v>
      </c>
      <c r="BK88" s="210">
        <f>BK89</f>
        <v>0</v>
      </c>
    </row>
    <row r="89" spans="1:63" s="12" customFormat="1" ht="22.8" customHeight="1">
      <c r="A89" s="12"/>
      <c r="B89" s="197"/>
      <c r="C89" s="198"/>
      <c r="D89" s="199" t="s">
        <v>79</v>
      </c>
      <c r="E89" s="211" t="s">
        <v>150</v>
      </c>
      <c r="F89" s="211" t="s">
        <v>151</v>
      </c>
      <c r="G89" s="198"/>
      <c r="H89" s="198"/>
      <c r="I89" s="201"/>
      <c r="J89" s="212">
        <f>BK89</f>
        <v>0</v>
      </c>
      <c r="K89" s="198"/>
      <c r="L89" s="203"/>
      <c r="M89" s="204"/>
      <c r="N89" s="205"/>
      <c r="O89" s="205"/>
      <c r="P89" s="206">
        <f>SUM(P90:P251)</f>
        <v>0</v>
      </c>
      <c r="Q89" s="205"/>
      <c r="R89" s="206">
        <f>SUM(R90:R251)</f>
        <v>0</v>
      </c>
      <c r="S89" s="205"/>
      <c r="T89" s="207">
        <f>SUM(T90:T251)</f>
        <v>0</v>
      </c>
      <c r="U89" s="12"/>
      <c r="V89" s="12"/>
      <c r="W89" s="12"/>
      <c r="X89" s="12"/>
      <c r="Y89" s="12"/>
      <c r="Z89" s="12"/>
      <c r="AA89" s="12"/>
      <c r="AB89" s="12"/>
      <c r="AC89" s="12"/>
      <c r="AD89" s="12"/>
      <c r="AE89" s="12"/>
      <c r="AR89" s="208" t="s">
        <v>87</v>
      </c>
      <c r="AT89" s="209" t="s">
        <v>79</v>
      </c>
      <c r="AU89" s="209" t="s">
        <v>87</v>
      </c>
      <c r="AY89" s="208" t="s">
        <v>149</v>
      </c>
      <c r="BK89" s="210">
        <f>SUM(BK90:BK251)</f>
        <v>0</v>
      </c>
    </row>
    <row r="90" spans="1:65" s="2" customFormat="1" ht="16.5" customHeight="1">
      <c r="A90" s="38"/>
      <c r="B90" s="39"/>
      <c r="C90" s="213" t="s">
        <v>87</v>
      </c>
      <c r="D90" s="213" t="s">
        <v>152</v>
      </c>
      <c r="E90" s="214" t="s">
        <v>856</v>
      </c>
      <c r="F90" s="215" t="s">
        <v>857</v>
      </c>
      <c r="G90" s="216" t="s">
        <v>858</v>
      </c>
      <c r="H90" s="217">
        <v>20</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89</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859</v>
      </c>
    </row>
    <row r="91" spans="1:47" s="2" customFormat="1" ht="12">
      <c r="A91" s="38"/>
      <c r="B91" s="39"/>
      <c r="C91" s="40"/>
      <c r="D91" s="226" t="s">
        <v>159</v>
      </c>
      <c r="E91" s="40"/>
      <c r="F91" s="227" t="s">
        <v>860</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89</v>
      </c>
    </row>
    <row r="92" spans="1:47" s="2" customFormat="1" ht="12">
      <c r="A92" s="38"/>
      <c r="B92" s="39"/>
      <c r="C92" s="40"/>
      <c r="D92" s="226" t="s">
        <v>161</v>
      </c>
      <c r="E92" s="40"/>
      <c r="F92" s="231" t="s">
        <v>861</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89</v>
      </c>
    </row>
    <row r="93" spans="1:65" s="2" customFormat="1" ht="16.5" customHeight="1">
      <c r="A93" s="38"/>
      <c r="B93" s="39"/>
      <c r="C93" s="213" t="s">
        <v>89</v>
      </c>
      <c r="D93" s="213" t="s">
        <v>152</v>
      </c>
      <c r="E93" s="214" t="s">
        <v>862</v>
      </c>
      <c r="F93" s="215" t="s">
        <v>863</v>
      </c>
      <c r="G93" s="216" t="s">
        <v>858</v>
      </c>
      <c r="H93" s="217">
        <v>20</v>
      </c>
      <c r="I93" s="218"/>
      <c r="J93" s="219">
        <f>ROUND(I93*H93,2)</f>
        <v>0</v>
      </c>
      <c r="K93" s="215" t="s">
        <v>156</v>
      </c>
      <c r="L93" s="44"/>
      <c r="M93" s="220" t="s">
        <v>39</v>
      </c>
      <c r="N93" s="221" t="s">
        <v>53</v>
      </c>
      <c r="O93" s="85"/>
      <c r="P93" s="222">
        <f>O93*H93</f>
        <v>0</v>
      </c>
      <c r="Q93" s="222">
        <v>0</v>
      </c>
      <c r="R93" s="222">
        <f>Q93*H93</f>
        <v>0</v>
      </c>
      <c r="S93" s="222">
        <v>0</v>
      </c>
      <c r="T93" s="223">
        <f>S93*H93</f>
        <v>0</v>
      </c>
      <c r="U93" s="38"/>
      <c r="V93" s="38"/>
      <c r="W93" s="38"/>
      <c r="X93" s="38"/>
      <c r="Y93" s="38"/>
      <c r="Z93" s="38"/>
      <c r="AA93" s="38"/>
      <c r="AB93" s="38"/>
      <c r="AC93" s="38"/>
      <c r="AD93" s="38"/>
      <c r="AE93" s="38"/>
      <c r="AR93" s="224" t="s">
        <v>157</v>
      </c>
      <c r="AT93" s="224" t="s">
        <v>152</v>
      </c>
      <c r="AU93" s="224" t="s">
        <v>89</v>
      </c>
      <c r="AY93" s="16" t="s">
        <v>149</v>
      </c>
      <c r="BE93" s="225">
        <f>IF(N93="základní",J93,0)</f>
        <v>0</v>
      </c>
      <c r="BF93" s="225">
        <f>IF(N93="snížená",J93,0)</f>
        <v>0</v>
      </c>
      <c r="BG93" s="225">
        <f>IF(N93="zákl. přenesená",J93,0)</f>
        <v>0</v>
      </c>
      <c r="BH93" s="225">
        <f>IF(N93="sníž. přenesená",J93,0)</f>
        <v>0</v>
      </c>
      <c r="BI93" s="225">
        <f>IF(N93="nulová",J93,0)</f>
        <v>0</v>
      </c>
      <c r="BJ93" s="16" t="s">
        <v>157</v>
      </c>
      <c r="BK93" s="225">
        <f>ROUND(I93*H93,2)</f>
        <v>0</v>
      </c>
      <c r="BL93" s="16" t="s">
        <v>157</v>
      </c>
      <c r="BM93" s="224" t="s">
        <v>864</v>
      </c>
    </row>
    <row r="94" spans="1:47" s="2" customFormat="1" ht="12">
      <c r="A94" s="38"/>
      <c r="B94" s="39"/>
      <c r="C94" s="40"/>
      <c r="D94" s="226" t="s">
        <v>159</v>
      </c>
      <c r="E94" s="40"/>
      <c r="F94" s="227" t="s">
        <v>865</v>
      </c>
      <c r="G94" s="40"/>
      <c r="H94" s="40"/>
      <c r="I94" s="228"/>
      <c r="J94" s="40"/>
      <c r="K94" s="40"/>
      <c r="L94" s="44"/>
      <c r="M94" s="229"/>
      <c r="N94" s="230"/>
      <c r="O94" s="85"/>
      <c r="P94" s="85"/>
      <c r="Q94" s="85"/>
      <c r="R94" s="85"/>
      <c r="S94" s="85"/>
      <c r="T94" s="86"/>
      <c r="U94" s="38"/>
      <c r="V94" s="38"/>
      <c r="W94" s="38"/>
      <c r="X94" s="38"/>
      <c r="Y94" s="38"/>
      <c r="Z94" s="38"/>
      <c r="AA94" s="38"/>
      <c r="AB94" s="38"/>
      <c r="AC94" s="38"/>
      <c r="AD94" s="38"/>
      <c r="AE94" s="38"/>
      <c r="AT94" s="16" t="s">
        <v>159</v>
      </c>
      <c r="AU94" s="16" t="s">
        <v>89</v>
      </c>
    </row>
    <row r="95" spans="1:47" s="2" customFormat="1" ht="12">
      <c r="A95" s="38"/>
      <c r="B95" s="39"/>
      <c r="C95" s="40"/>
      <c r="D95" s="226" t="s">
        <v>161</v>
      </c>
      <c r="E95" s="40"/>
      <c r="F95" s="231" t="s">
        <v>861</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161</v>
      </c>
      <c r="AU95" s="16" t="s">
        <v>89</v>
      </c>
    </row>
    <row r="96" spans="1:65" s="2" customFormat="1" ht="16.5" customHeight="1">
      <c r="A96" s="38"/>
      <c r="B96" s="39"/>
      <c r="C96" s="213" t="s">
        <v>167</v>
      </c>
      <c r="D96" s="213" t="s">
        <v>152</v>
      </c>
      <c r="E96" s="214" t="s">
        <v>866</v>
      </c>
      <c r="F96" s="215" t="s">
        <v>867</v>
      </c>
      <c r="G96" s="216" t="s">
        <v>858</v>
      </c>
      <c r="H96" s="217">
        <v>20</v>
      </c>
      <c r="I96" s="218"/>
      <c r="J96" s="219">
        <f>ROUND(I96*H96,2)</f>
        <v>0</v>
      </c>
      <c r="K96" s="215" t="s">
        <v>156</v>
      </c>
      <c r="L96" s="44"/>
      <c r="M96" s="220" t="s">
        <v>39</v>
      </c>
      <c r="N96" s="221" t="s">
        <v>53</v>
      </c>
      <c r="O96" s="85"/>
      <c r="P96" s="222">
        <f>O96*H96</f>
        <v>0</v>
      </c>
      <c r="Q96" s="222">
        <v>0</v>
      </c>
      <c r="R96" s="222">
        <f>Q96*H96</f>
        <v>0</v>
      </c>
      <c r="S96" s="222">
        <v>0</v>
      </c>
      <c r="T96" s="223">
        <f>S96*H96</f>
        <v>0</v>
      </c>
      <c r="U96" s="38"/>
      <c r="V96" s="38"/>
      <c r="W96" s="38"/>
      <c r="X96" s="38"/>
      <c r="Y96" s="38"/>
      <c r="Z96" s="38"/>
      <c r="AA96" s="38"/>
      <c r="AB96" s="38"/>
      <c r="AC96" s="38"/>
      <c r="AD96" s="38"/>
      <c r="AE96" s="38"/>
      <c r="AR96" s="224" t="s">
        <v>157</v>
      </c>
      <c r="AT96" s="224" t="s">
        <v>152</v>
      </c>
      <c r="AU96" s="224" t="s">
        <v>89</v>
      </c>
      <c r="AY96" s="16" t="s">
        <v>149</v>
      </c>
      <c r="BE96" s="225">
        <f>IF(N96="základní",J96,0)</f>
        <v>0</v>
      </c>
      <c r="BF96" s="225">
        <f>IF(N96="snížená",J96,0)</f>
        <v>0</v>
      </c>
      <c r="BG96" s="225">
        <f>IF(N96="zákl. přenesená",J96,0)</f>
        <v>0</v>
      </c>
      <c r="BH96" s="225">
        <f>IF(N96="sníž. přenesená",J96,0)</f>
        <v>0</v>
      </c>
      <c r="BI96" s="225">
        <f>IF(N96="nulová",J96,0)</f>
        <v>0</v>
      </c>
      <c r="BJ96" s="16" t="s">
        <v>157</v>
      </c>
      <c r="BK96" s="225">
        <f>ROUND(I96*H96,2)</f>
        <v>0</v>
      </c>
      <c r="BL96" s="16" t="s">
        <v>157</v>
      </c>
      <c r="BM96" s="224" t="s">
        <v>868</v>
      </c>
    </row>
    <row r="97" spans="1:47" s="2" customFormat="1" ht="12">
      <c r="A97" s="38"/>
      <c r="B97" s="39"/>
      <c r="C97" s="40"/>
      <c r="D97" s="226" t="s">
        <v>159</v>
      </c>
      <c r="E97" s="40"/>
      <c r="F97" s="227" t="s">
        <v>869</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159</v>
      </c>
      <c r="AU97" s="16" t="s">
        <v>89</v>
      </c>
    </row>
    <row r="98" spans="1:47" s="2" customFormat="1" ht="12">
      <c r="A98" s="38"/>
      <c r="B98" s="39"/>
      <c r="C98" s="40"/>
      <c r="D98" s="226" t="s">
        <v>161</v>
      </c>
      <c r="E98" s="40"/>
      <c r="F98" s="231" t="s">
        <v>861</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161</v>
      </c>
      <c r="AU98" s="16" t="s">
        <v>89</v>
      </c>
    </row>
    <row r="99" spans="1:65" s="2" customFormat="1" ht="16.5" customHeight="1">
      <c r="A99" s="38"/>
      <c r="B99" s="39"/>
      <c r="C99" s="213" t="s">
        <v>157</v>
      </c>
      <c r="D99" s="213" t="s">
        <v>152</v>
      </c>
      <c r="E99" s="214" t="s">
        <v>870</v>
      </c>
      <c r="F99" s="215" t="s">
        <v>871</v>
      </c>
      <c r="G99" s="216" t="s">
        <v>858</v>
      </c>
      <c r="H99" s="217">
        <v>20</v>
      </c>
      <c r="I99" s="218"/>
      <c r="J99" s="219">
        <f>ROUND(I99*H99,2)</f>
        <v>0</v>
      </c>
      <c r="K99" s="215" t="s">
        <v>156</v>
      </c>
      <c r="L99" s="44"/>
      <c r="M99" s="220" t="s">
        <v>39</v>
      </c>
      <c r="N99" s="221" t="s">
        <v>53</v>
      </c>
      <c r="O99" s="85"/>
      <c r="P99" s="222">
        <f>O99*H99</f>
        <v>0</v>
      </c>
      <c r="Q99" s="222">
        <v>0</v>
      </c>
      <c r="R99" s="222">
        <f>Q99*H99</f>
        <v>0</v>
      </c>
      <c r="S99" s="222">
        <v>0</v>
      </c>
      <c r="T99" s="223">
        <f>S99*H99</f>
        <v>0</v>
      </c>
      <c r="U99" s="38"/>
      <c r="V99" s="38"/>
      <c r="W99" s="38"/>
      <c r="X99" s="38"/>
      <c r="Y99" s="38"/>
      <c r="Z99" s="38"/>
      <c r="AA99" s="38"/>
      <c r="AB99" s="38"/>
      <c r="AC99" s="38"/>
      <c r="AD99" s="38"/>
      <c r="AE99" s="38"/>
      <c r="AR99" s="224" t="s">
        <v>157</v>
      </c>
      <c r="AT99" s="224" t="s">
        <v>152</v>
      </c>
      <c r="AU99" s="224" t="s">
        <v>89</v>
      </c>
      <c r="AY99" s="16" t="s">
        <v>149</v>
      </c>
      <c r="BE99" s="225">
        <f>IF(N99="základní",J99,0)</f>
        <v>0</v>
      </c>
      <c r="BF99" s="225">
        <f>IF(N99="snížená",J99,0)</f>
        <v>0</v>
      </c>
      <c r="BG99" s="225">
        <f>IF(N99="zákl. přenesená",J99,0)</f>
        <v>0</v>
      </c>
      <c r="BH99" s="225">
        <f>IF(N99="sníž. přenesená",J99,0)</f>
        <v>0</v>
      </c>
      <c r="BI99" s="225">
        <f>IF(N99="nulová",J99,0)</f>
        <v>0</v>
      </c>
      <c r="BJ99" s="16" t="s">
        <v>157</v>
      </c>
      <c r="BK99" s="225">
        <f>ROUND(I99*H99,2)</f>
        <v>0</v>
      </c>
      <c r="BL99" s="16" t="s">
        <v>157</v>
      </c>
      <c r="BM99" s="224" t="s">
        <v>872</v>
      </c>
    </row>
    <row r="100" spans="1:47" s="2" customFormat="1" ht="12">
      <c r="A100" s="38"/>
      <c r="B100" s="39"/>
      <c r="C100" s="40"/>
      <c r="D100" s="226" t="s">
        <v>159</v>
      </c>
      <c r="E100" s="40"/>
      <c r="F100" s="227" t="s">
        <v>873</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159</v>
      </c>
      <c r="AU100" s="16" t="s">
        <v>89</v>
      </c>
    </row>
    <row r="101" spans="1:47" s="2" customFormat="1" ht="12">
      <c r="A101" s="38"/>
      <c r="B101" s="39"/>
      <c r="C101" s="40"/>
      <c r="D101" s="226" t="s">
        <v>161</v>
      </c>
      <c r="E101" s="40"/>
      <c r="F101" s="231" t="s">
        <v>861</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161</v>
      </c>
      <c r="AU101" s="16" t="s">
        <v>89</v>
      </c>
    </row>
    <row r="102" spans="1:65" s="2" customFormat="1" ht="16.5" customHeight="1">
      <c r="A102" s="38"/>
      <c r="B102" s="39"/>
      <c r="C102" s="213" t="s">
        <v>150</v>
      </c>
      <c r="D102" s="213" t="s">
        <v>152</v>
      </c>
      <c r="E102" s="214" t="s">
        <v>874</v>
      </c>
      <c r="F102" s="215" t="s">
        <v>875</v>
      </c>
      <c r="G102" s="216" t="s">
        <v>858</v>
      </c>
      <c r="H102" s="217">
        <v>20</v>
      </c>
      <c r="I102" s="218"/>
      <c r="J102" s="219">
        <f>ROUND(I102*H102,2)</f>
        <v>0</v>
      </c>
      <c r="K102" s="215" t="s">
        <v>156</v>
      </c>
      <c r="L102" s="44"/>
      <c r="M102" s="220" t="s">
        <v>39</v>
      </c>
      <c r="N102" s="221" t="s">
        <v>53</v>
      </c>
      <c r="O102" s="85"/>
      <c r="P102" s="222">
        <f>O102*H102</f>
        <v>0</v>
      </c>
      <c r="Q102" s="222">
        <v>0</v>
      </c>
      <c r="R102" s="222">
        <f>Q102*H102</f>
        <v>0</v>
      </c>
      <c r="S102" s="222">
        <v>0</v>
      </c>
      <c r="T102" s="223">
        <f>S102*H102</f>
        <v>0</v>
      </c>
      <c r="U102" s="38"/>
      <c r="V102" s="38"/>
      <c r="W102" s="38"/>
      <c r="X102" s="38"/>
      <c r="Y102" s="38"/>
      <c r="Z102" s="38"/>
      <c r="AA102" s="38"/>
      <c r="AB102" s="38"/>
      <c r="AC102" s="38"/>
      <c r="AD102" s="38"/>
      <c r="AE102" s="38"/>
      <c r="AR102" s="224" t="s">
        <v>157</v>
      </c>
      <c r="AT102" s="224" t="s">
        <v>152</v>
      </c>
      <c r="AU102" s="224" t="s">
        <v>89</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876</v>
      </c>
    </row>
    <row r="103" spans="1:47" s="2" customFormat="1" ht="12">
      <c r="A103" s="38"/>
      <c r="B103" s="39"/>
      <c r="C103" s="40"/>
      <c r="D103" s="226" t="s">
        <v>159</v>
      </c>
      <c r="E103" s="40"/>
      <c r="F103" s="227" t="s">
        <v>877</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89</v>
      </c>
    </row>
    <row r="104" spans="1:47" s="2" customFormat="1" ht="12">
      <c r="A104" s="38"/>
      <c r="B104" s="39"/>
      <c r="C104" s="40"/>
      <c r="D104" s="226" t="s">
        <v>161</v>
      </c>
      <c r="E104" s="40"/>
      <c r="F104" s="231" t="s">
        <v>861</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161</v>
      </c>
      <c r="AU104" s="16" t="s">
        <v>89</v>
      </c>
    </row>
    <row r="105" spans="1:65" s="2" customFormat="1" ht="33" customHeight="1">
      <c r="A105" s="38"/>
      <c r="B105" s="39"/>
      <c r="C105" s="213" t="s">
        <v>181</v>
      </c>
      <c r="D105" s="213" t="s">
        <v>152</v>
      </c>
      <c r="E105" s="214" t="s">
        <v>878</v>
      </c>
      <c r="F105" s="215" t="s">
        <v>879</v>
      </c>
      <c r="G105" s="216" t="s">
        <v>670</v>
      </c>
      <c r="H105" s="217">
        <v>1</v>
      </c>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89</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880</v>
      </c>
    </row>
    <row r="106" spans="1:47" s="2" customFormat="1" ht="12">
      <c r="A106" s="38"/>
      <c r="B106" s="39"/>
      <c r="C106" s="40"/>
      <c r="D106" s="226" t="s">
        <v>159</v>
      </c>
      <c r="E106" s="40"/>
      <c r="F106" s="227" t="s">
        <v>881</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89</v>
      </c>
    </row>
    <row r="107" spans="1:47" s="2" customFormat="1" ht="12">
      <c r="A107" s="38"/>
      <c r="B107" s="39"/>
      <c r="C107" s="40"/>
      <c r="D107" s="226" t="s">
        <v>161</v>
      </c>
      <c r="E107" s="40"/>
      <c r="F107" s="231" t="s">
        <v>882</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161</v>
      </c>
      <c r="AU107" s="16" t="s">
        <v>89</v>
      </c>
    </row>
    <row r="108" spans="1:47" s="2" customFormat="1" ht="12">
      <c r="A108" s="38"/>
      <c r="B108" s="39"/>
      <c r="C108" s="40"/>
      <c r="D108" s="226" t="s">
        <v>193</v>
      </c>
      <c r="E108" s="40"/>
      <c r="F108" s="231" t="s">
        <v>759</v>
      </c>
      <c r="G108" s="40"/>
      <c r="H108" s="40"/>
      <c r="I108" s="228"/>
      <c r="J108" s="40"/>
      <c r="K108" s="40"/>
      <c r="L108" s="44"/>
      <c r="M108" s="229"/>
      <c r="N108" s="230"/>
      <c r="O108" s="85"/>
      <c r="P108" s="85"/>
      <c r="Q108" s="85"/>
      <c r="R108" s="85"/>
      <c r="S108" s="85"/>
      <c r="T108" s="86"/>
      <c r="U108" s="38"/>
      <c r="V108" s="38"/>
      <c r="W108" s="38"/>
      <c r="X108" s="38"/>
      <c r="Y108" s="38"/>
      <c r="Z108" s="38"/>
      <c r="AA108" s="38"/>
      <c r="AB108" s="38"/>
      <c r="AC108" s="38"/>
      <c r="AD108" s="38"/>
      <c r="AE108" s="38"/>
      <c r="AT108" s="16" t="s">
        <v>193</v>
      </c>
      <c r="AU108" s="16" t="s">
        <v>89</v>
      </c>
    </row>
    <row r="109" spans="1:65" s="2" customFormat="1" ht="37.8" customHeight="1">
      <c r="A109" s="38"/>
      <c r="B109" s="39"/>
      <c r="C109" s="213" t="s">
        <v>220</v>
      </c>
      <c r="D109" s="213" t="s">
        <v>152</v>
      </c>
      <c r="E109" s="214" t="s">
        <v>883</v>
      </c>
      <c r="F109" s="215" t="s">
        <v>884</v>
      </c>
      <c r="G109" s="216" t="s">
        <v>670</v>
      </c>
      <c r="H109" s="217">
        <v>1</v>
      </c>
      <c r="I109" s="218"/>
      <c r="J109" s="219">
        <f>ROUND(I109*H109,2)</f>
        <v>0</v>
      </c>
      <c r="K109" s="215" t="s">
        <v>156</v>
      </c>
      <c r="L109" s="44"/>
      <c r="M109" s="220" t="s">
        <v>39</v>
      </c>
      <c r="N109" s="221" t="s">
        <v>53</v>
      </c>
      <c r="O109" s="85"/>
      <c r="P109" s="222">
        <f>O109*H109</f>
        <v>0</v>
      </c>
      <c r="Q109" s="222">
        <v>0</v>
      </c>
      <c r="R109" s="222">
        <f>Q109*H109</f>
        <v>0</v>
      </c>
      <c r="S109" s="222">
        <v>0</v>
      </c>
      <c r="T109" s="223">
        <f>S109*H109</f>
        <v>0</v>
      </c>
      <c r="U109" s="38"/>
      <c r="V109" s="38"/>
      <c r="W109" s="38"/>
      <c r="X109" s="38"/>
      <c r="Y109" s="38"/>
      <c r="Z109" s="38"/>
      <c r="AA109" s="38"/>
      <c r="AB109" s="38"/>
      <c r="AC109" s="38"/>
      <c r="AD109" s="38"/>
      <c r="AE109" s="38"/>
      <c r="AR109" s="224" t="s">
        <v>157</v>
      </c>
      <c r="AT109" s="224" t="s">
        <v>152</v>
      </c>
      <c r="AU109" s="224" t="s">
        <v>89</v>
      </c>
      <c r="AY109" s="16" t="s">
        <v>149</v>
      </c>
      <c r="BE109" s="225">
        <f>IF(N109="základní",J109,0)</f>
        <v>0</v>
      </c>
      <c r="BF109" s="225">
        <f>IF(N109="snížená",J109,0)</f>
        <v>0</v>
      </c>
      <c r="BG109" s="225">
        <f>IF(N109="zákl. přenesená",J109,0)</f>
        <v>0</v>
      </c>
      <c r="BH109" s="225">
        <f>IF(N109="sníž. přenesená",J109,0)</f>
        <v>0</v>
      </c>
      <c r="BI109" s="225">
        <f>IF(N109="nulová",J109,0)</f>
        <v>0</v>
      </c>
      <c r="BJ109" s="16" t="s">
        <v>157</v>
      </c>
      <c r="BK109" s="225">
        <f>ROUND(I109*H109,2)</f>
        <v>0</v>
      </c>
      <c r="BL109" s="16" t="s">
        <v>157</v>
      </c>
      <c r="BM109" s="224" t="s">
        <v>885</v>
      </c>
    </row>
    <row r="110" spans="1:47" s="2" customFormat="1" ht="12">
      <c r="A110" s="38"/>
      <c r="B110" s="39"/>
      <c r="C110" s="40"/>
      <c r="D110" s="226" t="s">
        <v>159</v>
      </c>
      <c r="E110" s="40"/>
      <c r="F110" s="227" t="s">
        <v>886</v>
      </c>
      <c r="G110" s="40"/>
      <c r="H110" s="40"/>
      <c r="I110" s="228"/>
      <c r="J110" s="40"/>
      <c r="K110" s="40"/>
      <c r="L110" s="44"/>
      <c r="M110" s="229"/>
      <c r="N110" s="230"/>
      <c r="O110" s="85"/>
      <c r="P110" s="85"/>
      <c r="Q110" s="85"/>
      <c r="R110" s="85"/>
      <c r="S110" s="85"/>
      <c r="T110" s="86"/>
      <c r="U110" s="38"/>
      <c r="V110" s="38"/>
      <c r="W110" s="38"/>
      <c r="X110" s="38"/>
      <c r="Y110" s="38"/>
      <c r="Z110" s="38"/>
      <c r="AA110" s="38"/>
      <c r="AB110" s="38"/>
      <c r="AC110" s="38"/>
      <c r="AD110" s="38"/>
      <c r="AE110" s="38"/>
      <c r="AT110" s="16" t="s">
        <v>159</v>
      </c>
      <c r="AU110" s="16" t="s">
        <v>89</v>
      </c>
    </row>
    <row r="111" spans="1:47" s="2" customFormat="1" ht="12">
      <c r="A111" s="38"/>
      <c r="B111" s="39"/>
      <c r="C111" s="40"/>
      <c r="D111" s="226" t="s">
        <v>161</v>
      </c>
      <c r="E111" s="40"/>
      <c r="F111" s="231" t="s">
        <v>882</v>
      </c>
      <c r="G111" s="40"/>
      <c r="H111" s="40"/>
      <c r="I111" s="228"/>
      <c r="J111" s="40"/>
      <c r="K111" s="40"/>
      <c r="L111" s="44"/>
      <c r="M111" s="229"/>
      <c r="N111" s="230"/>
      <c r="O111" s="85"/>
      <c r="P111" s="85"/>
      <c r="Q111" s="85"/>
      <c r="R111" s="85"/>
      <c r="S111" s="85"/>
      <c r="T111" s="86"/>
      <c r="U111" s="38"/>
      <c r="V111" s="38"/>
      <c r="W111" s="38"/>
      <c r="X111" s="38"/>
      <c r="Y111" s="38"/>
      <c r="Z111" s="38"/>
      <c r="AA111" s="38"/>
      <c r="AB111" s="38"/>
      <c r="AC111" s="38"/>
      <c r="AD111" s="38"/>
      <c r="AE111" s="38"/>
      <c r="AT111" s="16" t="s">
        <v>161</v>
      </c>
      <c r="AU111" s="16" t="s">
        <v>89</v>
      </c>
    </row>
    <row r="112" spans="1:47" s="2" customFormat="1" ht="12">
      <c r="A112" s="38"/>
      <c r="B112" s="39"/>
      <c r="C112" s="40"/>
      <c r="D112" s="226" t="s">
        <v>193</v>
      </c>
      <c r="E112" s="40"/>
      <c r="F112" s="231" t="s">
        <v>759</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193</v>
      </c>
      <c r="AU112" s="16" t="s">
        <v>89</v>
      </c>
    </row>
    <row r="113" spans="1:65" s="2" customFormat="1" ht="37.8" customHeight="1">
      <c r="A113" s="38"/>
      <c r="B113" s="39"/>
      <c r="C113" s="213" t="s">
        <v>225</v>
      </c>
      <c r="D113" s="213" t="s">
        <v>152</v>
      </c>
      <c r="E113" s="214" t="s">
        <v>887</v>
      </c>
      <c r="F113" s="215" t="s">
        <v>888</v>
      </c>
      <c r="G113" s="216" t="s">
        <v>670</v>
      </c>
      <c r="H113" s="217">
        <v>1</v>
      </c>
      <c r="I113" s="218"/>
      <c r="J113" s="219">
        <f>ROUND(I113*H113,2)</f>
        <v>0</v>
      </c>
      <c r="K113" s="215" t="s">
        <v>156</v>
      </c>
      <c r="L113" s="44"/>
      <c r="M113" s="220" t="s">
        <v>39</v>
      </c>
      <c r="N113" s="221" t="s">
        <v>53</v>
      </c>
      <c r="O113" s="85"/>
      <c r="P113" s="222">
        <f>O113*H113</f>
        <v>0</v>
      </c>
      <c r="Q113" s="222">
        <v>0</v>
      </c>
      <c r="R113" s="222">
        <f>Q113*H113</f>
        <v>0</v>
      </c>
      <c r="S113" s="222">
        <v>0</v>
      </c>
      <c r="T113" s="223">
        <f>S113*H113</f>
        <v>0</v>
      </c>
      <c r="U113" s="38"/>
      <c r="V113" s="38"/>
      <c r="W113" s="38"/>
      <c r="X113" s="38"/>
      <c r="Y113" s="38"/>
      <c r="Z113" s="38"/>
      <c r="AA113" s="38"/>
      <c r="AB113" s="38"/>
      <c r="AC113" s="38"/>
      <c r="AD113" s="38"/>
      <c r="AE113" s="38"/>
      <c r="AR113" s="224" t="s">
        <v>157</v>
      </c>
      <c r="AT113" s="224" t="s">
        <v>152</v>
      </c>
      <c r="AU113" s="224" t="s">
        <v>89</v>
      </c>
      <c r="AY113" s="16" t="s">
        <v>149</v>
      </c>
      <c r="BE113" s="225">
        <f>IF(N113="základní",J113,0)</f>
        <v>0</v>
      </c>
      <c r="BF113" s="225">
        <f>IF(N113="snížená",J113,0)</f>
        <v>0</v>
      </c>
      <c r="BG113" s="225">
        <f>IF(N113="zákl. přenesená",J113,0)</f>
        <v>0</v>
      </c>
      <c r="BH113" s="225">
        <f>IF(N113="sníž. přenesená",J113,0)</f>
        <v>0</v>
      </c>
      <c r="BI113" s="225">
        <f>IF(N113="nulová",J113,0)</f>
        <v>0</v>
      </c>
      <c r="BJ113" s="16" t="s">
        <v>157</v>
      </c>
      <c r="BK113" s="225">
        <f>ROUND(I113*H113,2)</f>
        <v>0</v>
      </c>
      <c r="BL113" s="16" t="s">
        <v>157</v>
      </c>
      <c r="BM113" s="224" t="s">
        <v>889</v>
      </c>
    </row>
    <row r="114" spans="1:47" s="2" customFormat="1" ht="12">
      <c r="A114" s="38"/>
      <c r="B114" s="39"/>
      <c r="C114" s="40"/>
      <c r="D114" s="226" t="s">
        <v>159</v>
      </c>
      <c r="E114" s="40"/>
      <c r="F114" s="227" t="s">
        <v>890</v>
      </c>
      <c r="G114" s="40"/>
      <c r="H114" s="40"/>
      <c r="I114" s="228"/>
      <c r="J114" s="40"/>
      <c r="K114" s="40"/>
      <c r="L114" s="44"/>
      <c r="M114" s="229"/>
      <c r="N114" s="230"/>
      <c r="O114" s="85"/>
      <c r="P114" s="85"/>
      <c r="Q114" s="85"/>
      <c r="R114" s="85"/>
      <c r="S114" s="85"/>
      <c r="T114" s="86"/>
      <c r="U114" s="38"/>
      <c r="V114" s="38"/>
      <c r="W114" s="38"/>
      <c r="X114" s="38"/>
      <c r="Y114" s="38"/>
      <c r="Z114" s="38"/>
      <c r="AA114" s="38"/>
      <c r="AB114" s="38"/>
      <c r="AC114" s="38"/>
      <c r="AD114" s="38"/>
      <c r="AE114" s="38"/>
      <c r="AT114" s="16" t="s">
        <v>159</v>
      </c>
      <c r="AU114" s="16" t="s">
        <v>89</v>
      </c>
    </row>
    <row r="115" spans="1:47" s="2" customFormat="1" ht="12">
      <c r="A115" s="38"/>
      <c r="B115" s="39"/>
      <c r="C115" s="40"/>
      <c r="D115" s="226" t="s">
        <v>161</v>
      </c>
      <c r="E115" s="40"/>
      <c r="F115" s="231" t="s">
        <v>882</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161</v>
      </c>
      <c r="AU115" s="16" t="s">
        <v>89</v>
      </c>
    </row>
    <row r="116" spans="1:47" s="2" customFormat="1" ht="12">
      <c r="A116" s="38"/>
      <c r="B116" s="39"/>
      <c r="C116" s="40"/>
      <c r="D116" s="226" t="s">
        <v>193</v>
      </c>
      <c r="E116" s="40"/>
      <c r="F116" s="231" t="s">
        <v>759</v>
      </c>
      <c r="G116" s="40"/>
      <c r="H116" s="40"/>
      <c r="I116" s="228"/>
      <c r="J116" s="40"/>
      <c r="K116" s="40"/>
      <c r="L116" s="44"/>
      <c r="M116" s="229"/>
      <c r="N116" s="230"/>
      <c r="O116" s="85"/>
      <c r="P116" s="85"/>
      <c r="Q116" s="85"/>
      <c r="R116" s="85"/>
      <c r="S116" s="85"/>
      <c r="T116" s="86"/>
      <c r="U116" s="38"/>
      <c r="V116" s="38"/>
      <c r="W116" s="38"/>
      <c r="X116" s="38"/>
      <c r="Y116" s="38"/>
      <c r="Z116" s="38"/>
      <c r="AA116" s="38"/>
      <c r="AB116" s="38"/>
      <c r="AC116" s="38"/>
      <c r="AD116" s="38"/>
      <c r="AE116" s="38"/>
      <c r="AT116" s="16" t="s">
        <v>193</v>
      </c>
      <c r="AU116" s="16" t="s">
        <v>89</v>
      </c>
    </row>
    <row r="117" spans="1:65" s="2" customFormat="1" ht="33" customHeight="1">
      <c r="A117" s="38"/>
      <c r="B117" s="39"/>
      <c r="C117" s="213" t="s">
        <v>230</v>
      </c>
      <c r="D117" s="213" t="s">
        <v>152</v>
      </c>
      <c r="E117" s="214" t="s">
        <v>891</v>
      </c>
      <c r="F117" s="215" t="s">
        <v>892</v>
      </c>
      <c r="G117" s="216" t="s">
        <v>670</v>
      </c>
      <c r="H117" s="217">
        <v>5</v>
      </c>
      <c r="I117" s="218"/>
      <c r="J117" s="219">
        <f>ROUND(I117*H117,2)</f>
        <v>0</v>
      </c>
      <c r="K117" s="215" t="s">
        <v>156</v>
      </c>
      <c r="L117" s="44"/>
      <c r="M117" s="220" t="s">
        <v>39</v>
      </c>
      <c r="N117" s="221" t="s">
        <v>53</v>
      </c>
      <c r="O117" s="85"/>
      <c r="P117" s="222">
        <f>O117*H117</f>
        <v>0</v>
      </c>
      <c r="Q117" s="222">
        <v>0</v>
      </c>
      <c r="R117" s="222">
        <f>Q117*H117</f>
        <v>0</v>
      </c>
      <c r="S117" s="222">
        <v>0</v>
      </c>
      <c r="T117" s="223">
        <f>S117*H117</f>
        <v>0</v>
      </c>
      <c r="U117" s="38"/>
      <c r="V117" s="38"/>
      <c r="W117" s="38"/>
      <c r="X117" s="38"/>
      <c r="Y117" s="38"/>
      <c r="Z117" s="38"/>
      <c r="AA117" s="38"/>
      <c r="AB117" s="38"/>
      <c r="AC117" s="38"/>
      <c r="AD117" s="38"/>
      <c r="AE117" s="38"/>
      <c r="AR117" s="224" t="s">
        <v>157</v>
      </c>
      <c r="AT117" s="224" t="s">
        <v>152</v>
      </c>
      <c r="AU117" s="224" t="s">
        <v>89</v>
      </c>
      <c r="AY117" s="16" t="s">
        <v>149</v>
      </c>
      <c r="BE117" s="225">
        <f>IF(N117="základní",J117,0)</f>
        <v>0</v>
      </c>
      <c r="BF117" s="225">
        <f>IF(N117="snížená",J117,0)</f>
        <v>0</v>
      </c>
      <c r="BG117" s="225">
        <f>IF(N117="zákl. přenesená",J117,0)</f>
        <v>0</v>
      </c>
      <c r="BH117" s="225">
        <f>IF(N117="sníž. přenesená",J117,0)</f>
        <v>0</v>
      </c>
      <c r="BI117" s="225">
        <f>IF(N117="nulová",J117,0)</f>
        <v>0</v>
      </c>
      <c r="BJ117" s="16" t="s">
        <v>157</v>
      </c>
      <c r="BK117" s="225">
        <f>ROUND(I117*H117,2)</f>
        <v>0</v>
      </c>
      <c r="BL117" s="16" t="s">
        <v>157</v>
      </c>
      <c r="BM117" s="224" t="s">
        <v>893</v>
      </c>
    </row>
    <row r="118" spans="1:47" s="2" customFormat="1" ht="12">
      <c r="A118" s="38"/>
      <c r="B118" s="39"/>
      <c r="C118" s="40"/>
      <c r="D118" s="226" t="s">
        <v>159</v>
      </c>
      <c r="E118" s="40"/>
      <c r="F118" s="227" t="s">
        <v>894</v>
      </c>
      <c r="G118" s="40"/>
      <c r="H118" s="40"/>
      <c r="I118" s="228"/>
      <c r="J118" s="40"/>
      <c r="K118" s="40"/>
      <c r="L118" s="44"/>
      <c r="M118" s="229"/>
      <c r="N118" s="230"/>
      <c r="O118" s="85"/>
      <c r="P118" s="85"/>
      <c r="Q118" s="85"/>
      <c r="R118" s="85"/>
      <c r="S118" s="85"/>
      <c r="T118" s="86"/>
      <c r="U118" s="38"/>
      <c r="V118" s="38"/>
      <c r="W118" s="38"/>
      <c r="X118" s="38"/>
      <c r="Y118" s="38"/>
      <c r="Z118" s="38"/>
      <c r="AA118" s="38"/>
      <c r="AB118" s="38"/>
      <c r="AC118" s="38"/>
      <c r="AD118" s="38"/>
      <c r="AE118" s="38"/>
      <c r="AT118" s="16" t="s">
        <v>159</v>
      </c>
      <c r="AU118" s="16" t="s">
        <v>89</v>
      </c>
    </row>
    <row r="119" spans="1:47" s="2" customFormat="1" ht="12">
      <c r="A119" s="38"/>
      <c r="B119" s="39"/>
      <c r="C119" s="40"/>
      <c r="D119" s="226" t="s">
        <v>161</v>
      </c>
      <c r="E119" s="40"/>
      <c r="F119" s="231" t="s">
        <v>882</v>
      </c>
      <c r="G119" s="40"/>
      <c r="H119" s="40"/>
      <c r="I119" s="228"/>
      <c r="J119" s="40"/>
      <c r="K119" s="40"/>
      <c r="L119" s="44"/>
      <c r="M119" s="229"/>
      <c r="N119" s="230"/>
      <c r="O119" s="85"/>
      <c r="P119" s="85"/>
      <c r="Q119" s="85"/>
      <c r="R119" s="85"/>
      <c r="S119" s="85"/>
      <c r="T119" s="86"/>
      <c r="U119" s="38"/>
      <c r="V119" s="38"/>
      <c r="W119" s="38"/>
      <c r="X119" s="38"/>
      <c r="Y119" s="38"/>
      <c r="Z119" s="38"/>
      <c r="AA119" s="38"/>
      <c r="AB119" s="38"/>
      <c r="AC119" s="38"/>
      <c r="AD119" s="38"/>
      <c r="AE119" s="38"/>
      <c r="AT119" s="16" t="s">
        <v>161</v>
      </c>
      <c r="AU119" s="16" t="s">
        <v>89</v>
      </c>
    </row>
    <row r="120" spans="1:47" s="2" customFormat="1" ht="12">
      <c r="A120" s="38"/>
      <c r="B120" s="39"/>
      <c r="C120" s="40"/>
      <c r="D120" s="226" t="s">
        <v>193</v>
      </c>
      <c r="E120" s="40"/>
      <c r="F120" s="231" t="s">
        <v>759</v>
      </c>
      <c r="G120" s="40"/>
      <c r="H120" s="40"/>
      <c r="I120" s="228"/>
      <c r="J120" s="40"/>
      <c r="K120" s="40"/>
      <c r="L120" s="44"/>
      <c r="M120" s="229"/>
      <c r="N120" s="230"/>
      <c r="O120" s="85"/>
      <c r="P120" s="85"/>
      <c r="Q120" s="85"/>
      <c r="R120" s="85"/>
      <c r="S120" s="85"/>
      <c r="T120" s="86"/>
      <c r="U120" s="38"/>
      <c r="V120" s="38"/>
      <c r="W120" s="38"/>
      <c r="X120" s="38"/>
      <c r="Y120" s="38"/>
      <c r="Z120" s="38"/>
      <c r="AA120" s="38"/>
      <c r="AB120" s="38"/>
      <c r="AC120" s="38"/>
      <c r="AD120" s="38"/>
      <c r="AE120" s="38"/>
      <c r="AT120" s="16" t="s">
        <v>193</v>
      </c>
      <c r="AU120" s="16" t="s">
        <v>89</v>
      </c>
    </row>
    <row r="121" spans="1:65" s="2" customFormat="1" ht="37.8" customHeight="1">
      <c r="A121" s="38"/>
      <c r="B121" s="39"/>
      <c r="C121" s="213" t="s">
        <v>235</v>
      </c>
      <c r="D121" s="213" t="s">
        <v>152</v>
      </c>
      <c r="E121" s="214" t="s">
        <v>895</v>
      </c>
      <c r="F121" s="215" t="s">
        <v>896</v>
      </c>
      <c r="G121" s="216" t="s">
        <v>670</v>
      </c>
      <c r="H121" s="217">
        <v>5</v>
      </c>
      <c r="I121" s="218"/>
      <c r="J121" s="219">
        <f>ROUND(I121*H121,2)</f>
        <v>0</v>
      </c>
      <c r="K121" s="215" t="s">
        <v>156</v>
      </c>
      <c r="L121" s="44"/>
      <c r="M121" s="220" t="s">
        <v>39</v>
      </c>
      <c r="N121" s="221" t="s">
        <v>53</v>
      </c>
      <c r="O121" s="85"/>
      <c r="P121" s="222">
        <f>O121*H121</f>
        <v>0</v>
      </c>
      <c r="Q121" s="222">
        <v>0</v>
      </c>
      <c r="R121" s="222">
        <f>Q121*H121</f>
        <v>0</v>
      </c>
      <c r="S121" s="222">
        <v>0</v>
      </c>
      <c r="T121" s="223">
        <f>S121*H121</f>
        <v>0</v>
      </c>
      <c r="U121" s="38"/>
      <c r="V121" s="38"/>
      <c r="W121" s="38"/>
      <c r="X121" s="38"/>
      <c r="Y121" s="38"/>
      <c r="Z121" s="38"/>
      <c r="AA121" s="38"/>
      <c r="AB121" s="38"/>
      <c r="AC121" s="38"/>
      <c r="AD121" s="38"/>
      <c r="AE121" s="38"/>
      <c r="AR121" s="224" t="s">
        <v>157</v>
      </c>
      <c r="AT121" s="224" t="s">
        <v>152</v>
      </c>
      <c r="AU121" s="224" t="s">
        <v>89</v>
      </c>
      <c r="AY121" s="16" t="s">
        <v>149</v>
      </c>
      <c r="BE121" s="225">
        <f>IF(N121="základní",J121,0)</f>
        <v>0</v>
      </c>
      <c r="BF121" s="225">
        <f>IF(N121="snížená",J121,0)</f>
        <v>0</v>
      </c>
      <c r="BG121" s="225">
        <f>IF(N121="zákl. přenesená",J121,0)</f>
        <v>0</v>
      </c>
      <c r="BH121" s="225">
        <f>IF(N121="sníž. přenesená",J121,0)</f>
        <v>0</v>
      </c>
      <c r="BI121" s="225">
        <f>IF(N121="nulová",J121,0)</f>
        <v>0</v>
      </c>
      <c r="BJ121" s="16" t="s">
        <v>157</v>
      </c>
      <c r="BK121" s="225">
        <f>ROUND(I121*H121,2)</f>
        <v>0</v>
      </c>
      <c r="BL121" s="16" t="s">
        <v>157</v>
      </c>
      <c r="BM121" s="224" t="s">
        <v>897</v>
      </c>
    </row>
    <row r="122" spans="1:47" s="2" customFormat="1" ht="12">
      <c r="A122" s="38"/>
      <c r="B122" s="39"/>
      <c r="C122" s="40"/>
      <c r="D122" s="226" t="s">
        <v>159</v>
      </c>
      <c r="E122" s="40"/>
      <c r="F122" s="227" t="s">
        <v>898</v>
      </c>
      <c r="G122" s="40"/>
      <c r="H122" s="40"/>
      <c r="I122" s="228"/>
      <c r="J122" s="40"/>
      <c r="K122" s="40"/>
      <c r="L122" s="44"/>
      <c r="M122" s="229"/>
      <c r="N122" s="230"/>
      <c r="O122" s="85"/>
      <c r="P122" s="85"/>
      <c r="Q122" s="85"/>
      <c r="R122" s="85"/>
      <c r="S122" s="85"/>
      <c r="T122" s="86"/>
      <c r="U122" s="38"/>
      <c r="V122" s="38"/>
      <c r="W122" s="38"/>
      <c r="X122" s="38"/>
      <c r="Y122" s="38"/>
      <c r="Z122" s="38"/>
      <c r="AA122" s="38"/>
      <c r="AB122" s="38"/>
      <c r="AC122" s="38"/>
      <c r="AD122" s="38"/>
      <c r="AE122" s="38"/>
      <c r="AT122" s="16" t="s">
        <v>159</v>
      </c>
      <c r="AU122" s="16" t="s">
        <v>89</v>
      </c>
    </row>
    <row r="123" spans="1:47" s="2" customFormat="1" ht="12">
      <c r="A123" s="38"/>
      <c r="B123" s="39"/>
      <c r="C123" s="40"/>
      <c r="D123" s="226" t="s">
        <v>161</v>
      </c>
      <c r="E123" s="40"/>
      <c r="F123" s="231" t="s">
        <v>882</v>
      </c>
      <c r="G123" s="40"/>
      <c r="H123" s="40"/>
      <c r="I123" s="228"/>
      <c r="J123" s="40"/>
      <c r="K123" s="40"/>
      <c r="L123" s="44"/>
      <c r="M123" s="229"/>
      <c r="N123" s="230"/>
      <c r="O123" s="85"/>
      <c r="P123" s="85"/>
      <c r="Q123" s="85"/>
      <c r="R123" s="85"/>
      <c r="S123" s="85"/>
      <c r="T123" s="86"/>
      <c r="U123" s="38"/>
      <c r="V123" s="38"/>
      <c r="W123" s="38"/>
      <c r="X123" s="38"/>
      <c r="Y123" s="38"/>
      <c r="Z123" s="38"/>
      <c r="AA123" s="38"/>
      <c r="AB123" s="38"/>
      <c r="AC123" s="38"/>
      <c r="AD123" s="38"/>
      <c r="AE123" s="38"/>
      <c r="AT123" s="16" t="s">
        <v>161</v>
      </c>
      <c r="AU123" s="16" t="s">
        <v>89</v>
      </c>
    </row>
    <row r="124" spans="1:47" s="2" customFormat="1" ht="12">
      <c r="A124" s="38"/>
      <c r="B124" s="39"/>
      <c r="C124" s="40"/>
      <c r="D124" s="226" t="s">
        <v>193</v>
      </c>
      <c r="E124" s="40"/>
      <c r="F124" s="231" t="s">
        <v>759</v>
      </c>
      <c r="G124" s="40"/>
      <c r="H124" s="40"/>
      <c r="I124" s="228"/>
      <c r="J124" s="40"/>
      <c r="K124" s="40"/>
      <c r="L124" s="44"/>
      <c r="M124" s="229"/>
      <c r="N124" s="230"/>
      <c r="O124" s="85"/>
      <c r="P124" s="85"/>
      <c r="Q124" s="85"/>
      <c r="R124" s="85"/>
      <c r="S124" s="85"/>
      <c r="T124" s="86"/>
      <c r="U124" s="38"/>
      <c r="V124" s="38"/>
      <c r="W124" s="38"/>
      <c r="X124" s="38"/>
      <c r="Y124" s="38"/>
      <c r="Z124" s="38"/>
      <c r="AA124" s="38"/>
      <c r="AB124" s="38"/>
      <c r="AC124" s="38"/>
      <c r="AD124" s="38"/>
      <c r="AE124" s="38"/>
      <c r="AT124" s="16" t="s">
        <v>193</v>
      </c>
      <c r="AU124" s="16" t="s">
        <v>89</v>
      </c>
    </row>
    <row r="125" spans="1:65" s="2" customFormat="1" ht="37.8" customHeight="1">
      <c r="A125" s="38"/>
      <c r="B125" s="39"/>
      <c r="C125" s="213" t="s">
        <v>240</v>
      </c>
      <c r="D125" s="213" t="s">
        <v>152</v>
      </c>
      <c r="E125" s="214" t="s">
        <v>899</v>
      </c>
      <c r="F125" s="215" t="s">
        <v>900</v>
      </c>
      <c r="G125" s="216" t="s">
        <v>670</v>
      </c>
      <c r="H125" s="217">
        <v>4</v>
      </c>
      <c r="I125" s="218"/>
      <c r="J125" s="219">
        <f>ROUND(I125*H125,2)</f>
        <v>0</v>
      </c>
      <c r="K125" s="215" t="s">
        <v>156</v>
      </c>
      <c r="L125" s="44"/>
      <c r="M125" s="220" t="s">
        <v>39</v>
      </c>
      <c r="N125" s="221" t="s">
        <v>53</v>
      </c>
      <c r="O125" s="85"/>
      <c r="P125" s="222">
        <f>O125*H125</f>
        <v>0</v>
      </c>
      <c r="Q125" s="222">
        <v>0</v>
      </c>
      <c r="R125" s="222">
        <f>Q125*H125</f>
        <v>0</v>
      </c>
      <c r="S125" s="222">
        <v>0</v>
      </c>
      <c r="T125" s="223">
        <f>S125*H125</f>
        <v>0</v>
      </c>
      <c r="U125" s="38"/>
      <c r="V125" s="38"/>
      <c r="W125" s="38"/>
      <c r="X125" s="38"/>
      <c r="Y125" s="38"/>
      <c r="Z125" s="38"/>
      <c r="AA125" s="38"/>
      <c r="AB125" s="38"/>
      <c r="AC125" s="38"/>
      <c r="AD125" s="38"/>
      <c r="AE125" s="38"/>
      <c r="AR125" s="224" t="s">
        <v>157</v>
      </c>
      <c r="AT125" s="224" t="s">
        <v>152</v>
      </c>
      <c r="AU125" s="224" t="s">
        <v>89</v>
      </c>
      <c r="AY125" s="16" t="s">
        <v>149</v>
      </c>
      <c r="BE125" s="225">
        <f>IF(N125="základní",J125,0)</f>
        <v>0</v>
      </c>
      <c r="BF125" s="225">
        <f>IF(N125="snížená",J125,0)</f>
        <v>0</v>
      </c>
      <c r="BG125" s="225">
        <f>IF(N125="zákl. přenesená",J125,0)</f>
        <v>0</v>
      </c>
      <c r="BH125" s="225">
        <f>IF(N125="sníž. přenesená",J125,0)</f>
        <v>0</v>
      </c>
      <c r="BI125" s="225">
        <f>IF(N125="nulová",J125,0)</f>
        <v>0</v>
      </c>
      <c r="BJ125" s="16" t="s">
        <v>157</v>
      </c>
      <c r="BK125" s="225">
        <f>ROUND(I125*H125,2)</f>
        <v>0</v>
      </c>
      <c r="BL125" s="16" t="s">
        <v>157</v>
      </c>
      <c r="BM125" s="224" t="s">
        <v>901</v>
      </c>
    </row>
    <row r="126" spans="1:47" s="2" customFormat="1" ht="12">
      <c r="A126" s="38"/>
      <c r="B126" s="39"/>
      <c r="C126" s="40"/>
      <c r="D126" s="226" t="s">
        <v>159</v>
      </c>
      <c r="E126" s="40"/>
      <c r="F126" s="227" t="s">
        <v>902</v>
      </c>
      <c r="G126" s="40"/>
      <c r="H126" s="40"/>
      <c r="I126" s="228"/>
      <c r="J126" s="40"/>
      <c r="K126" s="40"/>
      <c r="L126" s="44"/>
      <c r="M126" s="229"/>
      <c r="N126" s="230"/>
      <c r="O126" s="85"/>
      <c r="P126" s="85"/>
      <c r="Q126" s="85"/>
      <c r="R126" s="85"/>
      <c r="S126" s="85"/>
      <c r="T126" s="86"/>
      <c r="U126" s="38"/>
      <c r="V126" s="38"/>
      <c r="W126" s="38"/>
      <c r="X126" s="38"/>
      <c r="Y126" s="38"/>
      <c r="Z126" s="38"/>
      <c r="AA126" s="38"/>
      <c r="AB126" s="38"/>
      <c r="AC126" s="38"/>
      <c r="AD126" s="38"/>
      <c r="AE126" s="38"/>
      <c r="AT126" s="16" t="s">
        <v>159</v>
      </c>
      <c r="AU126" s="16" t="s">
        <v>89</v>
      </c>
    </row>
    <row r="127" spans="1:47" s="2" customFormat="1" ht="12">
      <c r="A127" s="38"/>
      <c r="B127" s="39"/>
      <c r="C127" s="40"/>
      <c r="D127" s="226" t="s">
        <v>161</v>
      </c>
      <c r="E127" s="40"/>
      <c r="F127" s="231" t="s">
        <v>882</v>
      </c>
      <c r="G127" s="40"/>
      <c r="H127" s="40"/>
      <c r="I127" s="228"/>
      <c r="J127" s="40"/>
      <c r="K127" s="40"/>
      <c r="L127" s="44"/>
      <c r="M127" s="229"/>
      <c r="N127" s="230"/>
      <c r="O127" s="85"/>
      <c r="P127" s="85"/>
      <c r="Q127" s="85"/>
      <c r="R127" s="85"/>
      <c r="S127" s="85"/>
      <c r="T127" s="86"/>
      <c r="U127" s="38"/>
      <c r="V127" s="38"/>
      <c r="W127" s="38"/>
      <c r="X127" s="38"/>
      <c r="Y127" s="38"/>
      <c r="Z127" s="38"/>
      <c r="AA127" s="38"/>
      <c r="AB127" s="38"/>
      <c r="AC127" s="38"/>
      <c r="AD127" s="38"/>
      <c r="AE127" s="38"/>
      <c r="AT127" s="16" t="s">
        <v>161</v>
      </c>
      <c r="AU127" s="16" t="s">
        <v>89</v>
      </c>
    </row>
    <row r="128" spans="1:47" s="2" customFormat="1" ht="12">
      <c r="A128" s="38"/>
      <c r="B128" s="39"/>
      <c r="C128" s="40"/>
      <c r="D128" s="226" t="s">
        <v>193</v>
      </c>
      <c r="E128" s="40"/>
      <c r="F128" s="231" t="s">
        <v>759</v>
      </c>
      <c r="G128" s="40"/>
      <c r="H128" s="40"/>
      <c r="I128" s="228"/>
      <c r="J128" s="40"/>
      <c r="K128" s="40"/>
      <c r="L128" s="44"/>
      <c r="M128" s="229"/>
      <c r="N128" s="230"/>
      <c r="O128" s="85"/>
      <c r="P128" s="85"/>
      <c r="Q128" s="85"/>
      <c r="R128" s="85"/>
      <c r="S128" s="85"/>
      <c r="T128" s="86"/>
      <c r="U128" s="38"/>
      <c r="V128" s="38"/>
      <c r="W128" s="38"/>
      <c r="X128" s="38"/>
      <c r="Y128" s="38"/>
      <c r="Z128" s="38"/>
      <c r="AA128" s="38"/>
      <c r="AB128" s="38"/>
      <c r="AC128" s="38"/>
      <c r="AD128" s="38"/>
      <c r="AE128" s="38"/>
      <c r="AT128" s="16" t="s">
        <v>193</v>
      </c>
      <c r="AU128" s="16" t="s">
        <v>89</v>
      </c>
    </row>
    <row r="129" spans="1:65" s="2" customFormat="1" ht="37.8" customHeight="1">
      <c r="A129" s="38"/>
      <c r="B129" s="39"/>
      <c r="C129" s="213" t="s">
        <v>245</v>
      </c>
      <c r="D129" s="213" t="s">
        <v>152</v>
      </c>
      <c r="E129" s="214" t="s">
        <v>903</v>
      </c>
      <c r="F129" s="215" t="s">
        <v>904</v>
      </c>
      <c r="G129" s="216" t="s">
        <v>670</v>
      </c>
      <c r="H129" s="217">
        <v>5</v>
      </c>
      <c r="I129" s="218"/>
      <c r="J129" s="219">
        <f>ROUND(I129*H129,2)</f>
        <v>0</v>
      </c>
      <c r="K129" s="215" t="s">
        <v>156</v>
      </c>
      <c r="L129" s="44"/>
      <c r="M129" s="220" t="s">
        <v>39</v>
      </c>
      <c r="N129" s="221" t="s">
        <v>53</v>
      </c>
      <c r="O129" s="85"/>
      <c r="P129" s="222">
        <f>O129*H129</f>
        <v>0</v>
      </c>
      <c r="Q129" s="222">
        <v>0</v>
      </c>
      <c r="R129" s="222">
        <f>Q129*H129</f>
        <v>0</v>
      </c>
      <c r="S129" s="222">
        <v>0</v>
      </c>
      <c r="T129" s="223">
        <f>S129*H129</f>
        <v>0</v>
      </c>
      <c r="U129" s="38"/>
      <c r="V129" s="38"/>
      <c r="W129" s="38"/>
      <c r="X129" s="38"/>
      <c r="Y129" s="38"/>
      <c r="Z129" s="38"/>
      <c r="AA129" s="38"/>
      <c r="AB129" s="38"/>
      <c r="AC129" s="38"/>
      <c r="AD129" s="38"/>
      <c r="AE129" s="38"/>
      <c r="AR129" s="224" t="s">
        <v>157</v>
      </c>
      <c r="AT129" s="224" t="s">
        <v>152</v>
      </c>
      <c r="AU129" s="224" t="s">
        <v>89</v>
      </c>
      <c r="AY129" s="16" t="s">
        <v>149</v>
      </c>
      <c r="BE129" s="225">
        <f>IF(N129="základní",J129,0)</f>
        <v>0</v>
      </c>
      <c r="BF129" s="225">
        <f>IF(N129="snížená",J129,0)</f>
        <v>0</v>
      </c>
      <c r="BG129" s="225">
        <f>IF(N129="zákl. přenesená",J129,0)</f>
        <v>0</v>
      </c>
      <c r="BH129" s="225">
        <f>IF(N129="sníž. přenesená",J129,0)</f>
        <v>0</v>
      </c>
      <c r="BI129" s="225">
        <f>IF(N129="nulová",J129,0)</f>
        <v>0</v>
      </c>
      <c r="BJ129" s="16" t="s">
        <v>157</v>
      </c>
      <c r="BK129" s="225">
        <f>ROUND(I129*H129,2)</f>
        <v>0</v>
      </c>
      <c r="BL129" s="16" t="s">
        <v>157</v>
      </c>
      <c r="BM129" s="224" t="s">
        <v>905</v>
      </c>
    </row>
    <row r="130" spans="1:47" s="2" customFormat="1" ht="12">
      <c r="A130" s="38"/>
      <c r="B130" s="39"/>
      <c r="C130" s="40"/>
      <c r="D130" s="226" t="s">
        <v>159</v>
      </c>
      <c r="E130" s="40"/>
      <c r="F130" s="227" t="s">
        <v>906</v>
      </c>
      <c r="G130" s="40"/>
      <c r="H130" s="40"/>
      <c r="I130" s="228"/>
      <c r="J130" s="40"/>
      <c r="K130" s="40"/>
      <c r="L130" s="44"/>
      <c r="M130" s="229"/>
      <c r="N130" s="230"/>
      <c r="O130" s="85"/>
      <c r="P130" s="85"/>
      <c r="Q130" s="85"/>
      <c r="R130" s="85"/>
      <c r="S130" s="85"/>
      <c r="T130" s="86"/>
      <c r="U130" s="38"/>
      <c r="V130" s="38"/>
      <c r="W130" s="38"/>
      <c r="X130" s="38"/>
      <c r="Y130" s="38"/>
      <c r="Z130" s="38"/>
      <c r="AA130" s="38"/>
      <c r="AB130" s="38"/>
      <c r="AC130" s="38"/>
      <c r="AD130" s="38"/>
      <c r="AE130" s="38"/>
      <c r="AT130" s="16" t="s">
        <v>159</v>
      </c>
      <c r="AU130" s="16" t="s">
        <v>89</v>
      </c>
    </row>
    <row r="131" spans="1:47" s="2" customFormat="1" ht="12">
      <c r="A131" s="38"/>
      <c r="B131" s="39"/>
      <c r="C131" s="40"/>
      <c r="D131" s="226" t="s">
        <v>161</v>
      </c>
      <c r="E131" s="40"/>
      <c r="F131" s="231" t="s">
        <v>882</v>
      </c>
      <c r="G131" s="40"/>
      <c r="H131" s="40"/>
      <c r="I131" s="228"/>
      <c r="J131" s="40"/>
      <c r="K131" s="40"/>
      <c r="L131" s="44"/>
      <c r="M131" s="229"/>
      <c r="N131" s="230"/>
      <c r="O131" s="85"/>
      <c r="P131" s="85"/>
      <c r="Q131" s="85"/>
      <c r="R131" s="85"/>
      <c r="S131" s="85"/>
      <c r="T131" s="86"/>
      <c r="U131" s="38"/>
      <c r="V131" s="38"/>
      <c r="W131" s="38"/>
      <c r="X131" s="38"/>
      <c r="Y131" s="38"/>
      <c r="Z131" s="38"/>
      <c r="AA131" s="38"/>
      <c r="AB131" s="38"/>
      <c r="AC131" s="38"/>
      <c r="AD131" s="38"/>
      <c r="AE131" s="38"/>
      <c r="AT131" s="16" t="s">
        <v>161</v>
      </c>
      <c r="AU131" s="16" t="s">
        <v>89</v>
      </c>
    </row>
    <row r="132" spans="1:47" s="2" customFormat="1" ht="12">
      <c r="A132" s="38"/>
      <c r="B132" s="39"/>
      <c r="C132" s="40"/>
      <c r="D132" s="226" t="s">
        <v>193</v>
      </c>
      <c r="E132" s="40"/>
      <c r="F132" s="231" t="s">
        <v>759</v>
      </c>
      <c r="G132" s="40"/>
      <c r="H132" s="40"/>
      <c r="I132" s="228"/>
      <c r="J132" s="40"/>
      <c r="K132" s="40"/>
      <c r="L132" s="44"/>
      <c r="M132" s="229"/>
      <c r="N132" s="230"/>
      <c r="O132" s="85"/>
      <c r="P132" s="85"/>
      <c r="Q132" s="85"/>
      <c r="R132" s="85"/>
      <c r="S132" s="85"/>
      <c r="T132" s="86"/>
      <c r="U132" s="38"/>
      <c r="V132" s="38"/>
      <c r="W132" s="38"/>
      <c r="X132" s="38"/>
      <c r="Y132" s="38"/>
      <c r="Z132" s="38"/>
      <c r="AA132" s="38"/>
      <c r="AB132" s="38"/>
      <c r="AC132" s="38"/>
      <c r="AD132" s="38"/>
      <c r="AE132" s="38"/>
      <c r="AT132" s="16" t="s">
        <v>193</v>
      </c>
      <c r="AU132" s="16" t="s">
        <v>89</v>
      </c>
    </row>
    <row r="133" spans="1:65" s="2" customFormat="1" ht="37.8" customHeight="1">
      <c r="A133" s="38"/>
      <c r="B133" s="39"/>
      <c r="C133" s="213" t="s">
        <v>250</v>
      </c>
      <c r="D133" s="213" t="s">
        <v>152</v>
      </c>
      <c r="E133" s="214" t="s">
        <v>907</v>
      </c>
      <c r="F133" s="215" t="s">
        <v>908</v>
      </c>
      <c r="G133" s="216" t="s">
        <v>670</v>
      </c>
      <c r="H133" s="217">
        <v>5</v>
      </c>
      <c r="I133" s="218"/>
      <c r="J133" s="219">
        <f>ROUND(I133*H133,2)</f>
        <v>0</v>
      </c>
      <c r="K133" s="215" t="s">
        <v>156</v>
      </c>
      <c r="L133" s="44"/>
      <c r="M133" s="220" t="s">
        <v>39</v>
      </c>
      <c r="N133" s="221" t="s">
        <v>53</v>
      </c>
      <c r="O133" s="85"/>
      <c r="P133" s="222">
        <f>O133*H133</f>
        <v>0</v>
      </c>
      <c r="Q133" s="222">
        <v>0</v>
      </c>
      <c r="R133" s="222">
        <f>Q133*H133</f>
        <v>0</v>
      </c>
      <c r="S133" s="222">
        <v>0</v>
      </c>
      <c r="T133" s="223">
        <f>S133*H133</f>
        <v>0</v>
      </c>
      <c r="U133" s="38"/>
      <c r="V133" s="38"/>
      <c r="W133" s="38"/>
      <c r="X133" s="38"/>
      <c r="Y133" s="38"/>
      <c r="Z133" s="38"/>
      <c r="AA133" s="38"/>
      <c r="AB133" s="38"/>
      <c r="AC133" s="38"/>
      <c r="AD133" s="38"/>
      <c r="AE133" s="38"/>
      <c r="AR133" s="224" t="s">
        <v>157</v>
      </c>
      <c r="AT133" s="224" t="s">
        <v>152</v>
      </c>
      <c r="AU133" s="224" t="s">
        <v>89</v>
      </c>
      <c r="AY133" s="16" t="s">
        <v>149</v>
      </c>
      <c r="BE133" s="225">
        <f>IF(N133="základní",J133,0)</f>
        <v>0</v>
      </c>
      <c r="BF133" s="225">
        <f>IF(N133="snížená",J133,0)</f>
        <v>0</v>
      </c>
      <c r="BG133" s="225">
        <f>IF(N133="zákl. přenesená",J133,0)</f>
        <v>0</v>
      </c>
      <c r="BH133" s="225">
        <f>IF(N133="sníž. přenesená",J133,0)</f>
        <v>0</v>
      </c>
      <c r="BI133" s="225">
        <f>IF(N133="nulová",J133,0)</f>
        <v>0</v>
      </c>
      <c r="BJ133" s="16" t="s">
        <v>157</v>
      </c>
      <c r="BK133" s="225">
        <f>ROUND(I133*H133,2)</f>
        <v>0</v>
      </c>
      <c r="BL133" s="16" t="s">
        <v>157</v>
      </c>
      <c r="BM133" s="224" t="s">
        <v>909</v>
      </c>
    </row>
    <row r="134" spans="1:47" s="2" customFormat="1" ht="12">
      <c r="A134" s="38"/>
      <c r="B134" s="39"/>
      <c r="C134" s="40"/>
      <c r="D134" s="226" t="s">
        <v>159</v>
      </c>
      <c r="E134" s="40"/>
      <c r="F134" s="227" t="s">
        <v>910</v>
      </c>
      <c r="G134" s="40"/>
      <c r="H134" s="40"/>
      <c r="I134" s="228"/>
      <c r="J134" s="40"/>
      <c r="K134" s="40"/>
      <c r="L134" s="44"/>
      <c r="M134" s="229"/>
      <c r="N134" s="230"/>
      <c r="O134" s="85"/>
      <c r="P134" s="85"/>
      <c r="Q134" s="85"/>
      <c r="R134" s="85"/>
      <c r="S134" s="85"/>
      <c r="T134" s="86"/>
      <c r="U134" s="38"/>
      <c r="V134" s="38"/>
      <c r="W134" s="38"/>
      <c r="X134" s="38"/>
      <c r="Y134" s="38"/>
      <c r="Z134" s="38"/>
      <c r="AA134" s="38"/>
      <c r="AB134" s="38"/>
      <c r="AC134" s="38"/>
      <c r="AD134" s="38"/>
      <c r="AE134" s="38"/>
      <c r="AT134" s="16" t="s">
        <v>159</v>
      </c>
      <c r="AU134" s="16" t="s">
        <v>89</v>
      </c>
    </row>
    <row r="135" spans="1:47" s="2" customFormat="1" ht="12">
      <c r="A135" s="38"/>
      <c r="B135" s="39"/>
      <c r="C135" s="40"/>
      <c r="D135" s="226" t="s">
        <v>161</v>
      </c>
      <c r="E135" s="40"/>
      <c r="F135" s="231" t="s">
        <v>882</v>
      </c>
      <c r="G135" s="40"/>
      <c r="H135" s="40"/>
      <c r="I135" s="228"/>
      <c r="J135" s="40"/>
      <c r="K135" s="40"/>
      <c r="L135" s="44"/>
      <c r="M135" s="229"/>
      <c r="N135" s="230"/>
      <c r="O135" s="85"/>
      <c r="P135" s="85"/>
      <c r="Q135" s="85"/>
      <c r="R135" s="85"/>
      <c r="S135" s="85"/>
      <c r="T135" s="86"/>
      <c r="U135" s="38"/>
      <c r="V135" s="38"/>
      <c r="W135" s="38"/>
      <c r="X135" s="38"/>
      <c r="Y135" s="38"/>
      <c r="Z135" s="38"/>
      <c r="AA135" s="38"/>
      <c r="AB135" s="38"/>
      <c r="AC135" s="38"/>
      <c r="AD135" s="38"/>
      <c r="AE135" s="38"/>
      <c r="AT135" s="16" t="s">
        <v>161</v>
      </c>
      <c r="AU135" s="16" t="s">
        <v>89</v>
      </c>
    </row>
    <row r="136" spans="1:47" s="2" customFormat="1" ht="12">
      <c r="A136" s="38"/>
      <c r="B136" s="39"/>
      <c r="C136" s="40"/>
      <c r="D136" s="226" t="s">
        <v>193</v>
      </c>
      <c r="E136" s="40"/>
      <c r="F136" s="231" t="s">
        <v>759</v>
      </c>
      <c r="G136" s="40"/>
      <c r="H136" s="40"/>
      <c r="I136" s="228"/>
      <c r="J136" s="40"/>
      <c r="K136" s="40"/>
      <c r="L136" s="44"/>
      <c r="M136" s="229"/>
      <c r="N136" s="230"/>
      <c r="O136" s="85"/>
      <c r="P136" s="85"/>
      <c r="Q136" s="85"/>
      <c r="R136" s="85"/>
      <c r="S136" s="85"/>
      <c r="T136" s="86"/>
      <c r="U136" s="38"/>
      <c r="V136" s="38"/>
      <c r="W136" s="38"/>
      <c r="X136" s="38"/>
      <c r="Y136" s="38"/>
      <c r="Z136" s="38"/>
      <c r="AA136" s="38"/>
      <c r="AB136" s="38"/>
      <c r="AC136" s="38"/>
      <c r="AD136" s="38"/>
      <c r="AE136" s="38"/>
      <c r="AT136" s="16" t="s">
        <v>193</v>
      </c>
      <c r="AU136" s="16" t="s">
        <v>89</v>
      </c>
    </row>
    <row r="137" spans="1:65" s="2" customFormat="1" ht="37.8" customHeight="1">
      <c r="A137" s="38"/>
      <c r="B137" s="39"/>
      <c r="C137" s="213" t="s">
        <v>255</v>
      </c>
      <c r="D137" s="213" t="s">
        <v>152</v>
      </c>
      <c r="E137" s="214" t="s">
        <v>911</v>
      </c>
      <c r="F137" s="215" t="s">
        <v>912</v>
      </c>
      <c r="G137" s="216" t="s">
        <v>670</v>
      </c>
      <c r="H137" s="217">
        <v>4</v>
      </c>
      <c r="I137" s="218"/>
      <c r="J137" s="219">
        <f>ROUND(I137*H137,2)</f>
        <v>0</v>
      </c>
      <c r="K137" s="215" t="s">
        <v>156</v>
      </c>
      <c r="L137" s="44"/>
      <c r="M137" s="220" t="s">
        <v>39</v>
      </c>
      <c r="N137" s="221" t="s">
        <v>53</v>
      </c>
      <c r="O137" s="85"/>
      <c r="P137" s="222">
        <f>O137*H137</f>
        <v>0</v>
      </c>
      <c r="Q137" s="222">
        <v>0</v>
      </c>
      <c r="R137" s="222">
        <f>Q137*H137</f>
        <v>0</v>
      </c>
      <c r="S137" s="222">
        <v>0</v>
      </c>
      <c r="T137" s="223">
        <f>S137*H137</f>
        <v>0</v>
      </c>
      <c r="U137" s="38"/>
      <c r="V137" s="38"/>
      <c r="W137" s="38"/>
      <c r="X137" s="38"/>
      <c r="Y137" s="38"/>
      <c r="Z137" s="38"/>
      <c r="AA137" s="38"/>
      <c r="AB137" s="38"/>
      <c r="AC137" s="38"/>
      <c r="AD137" s="38"/>
      <c r="AE137" s="38"/>
      <c r="AR137" s="224" t="s">
        <v>157</v>
      </c>
      <c r="AT137" s="224" t="s">
        <v>152</v>
      </c>
      <c r="AU137" s="224" t="s">
        <v>89</v>
      </c>
      <c r="AY137" s="16" t="s">
        <v>149</v>
      </c>
      <c r="BE137" s="225">
        <f>IF(N137="základní",J137,0)</f>
        <v>0</v>
      </c>
      <c r="BF137" s="225">
        <f>IF(N137="snížená",J137,0)</f>
        <v>0</v>
      </c>
      <c r="BG137" s="225">
        <f>IF(N137="zákl. přenesená",J137,0)</f>
        <v>0</v>
      </c>
      <c r="BH137" s="225">
        <f>IF(N137="sníž. přenesená",J137,0)</f>
        <v>0</v>
      </c>
      <c r="BI137" s="225">
        <f>IF(N137="nulová",J137,0)</f>
        <v>0</v>
      </c>
      <c r="BJ137" s="16" t="s">
        <v>157</v>
      </c>
      <c r="BK137" s="225">
        <f>ROUND(I137*H137,2)</f>
        <v>0</v>
      </c>
      <c r="BL137" s="16" t="s">
        <v>157</v>
      </c>
      <c r="BM137" s="224" t="s">
        <v>913</v>
      </c>
    </row>
    <row r="138" spans="1:47" s="2" customFormat="1" ht="12">
      <c r="A138" s="38"/>
      <c r="B138" s="39"/>
      <c r="C138" s="40"/>
      <c r="D138" s="226" t="s">
        <v>159</v>
      </c>
      <c r="E138" s="40"/>
      <c r="F138" s="227" t="s">
        <v>914</v>
      </c>
      <c r="G138" s="40"/>
      <c r="H138" s="40"/>
      <c r="I138" s="228"/>
      <c r="J138" s="40"/>
      <c r="K138" s="40"/>
      <c r="L138" s="44"/>
      <c r="M138" s="229"/>
      <c r="N138" s="230"/>
      <c r="O138" s="85"/>
      <c r="P138" s="85"/>
      <c r="Q138" s="85"/>
      <c r="R138" s="85"/>
      <c r="S138" s="85"/>
      <c r="T138" s="86"/>
      <c r="U138" s="38"/>
      <c r="V138" s="38"/>
      <c r="W138" s="38"/>
      <c r="X138" s="38"/>
      <c r="Y138" s="38"/>
      <c r="Z138" s="38"/>
      <c r="AA138" s="38"/>
      <c r="AB138" s="38"/>
      <c r="AC138" s="38"/>
      <c r="AD138" s="38"/>
      <c r="AE138" s="38"/>
      <c r="AT138" s="16" t="s">
        <v>159</v>
      </c>
      <c r="AU138" s="16" t="s">
        <v>89</v>
      </c>
    </row>
    <row r="139" spans="1:47" s="2" customFormat="1" ht="12">
      <c r="A139" s="38"/>
      <c r="B139" s="39"/>
      <c r="C139" s="40"/>
      <c r="D139" s="226" t="s">
        <v>161</v>
      </c>
      <c r="E139" s="40"/>
      <c r="F139" s="231" t="s">
        <v>882</v>
      </c>
      <c r="G139" s="40"/>
      <c r="H139" s="40"/>
      <c r="I139" s="228"/>
      <c r="J139" s="40"/>
      <c r="K139" s="40"/>
      <c r="L139" s="44"/>
      <c r="M139" s="229"/>
      <c r="N139" s="230"/>
      <c r="O139" s="85"/>
      <c r="P139" s="85"/>
      <c r="Q139" s="85"/>
      <c r="R139" s="85"/>
      <c r="S139" s="85"/>
      <c r="T139" s="86"/>
      <c r="U139" s="38"/>
      <c r="V139" s="38"/>
      <c r="W139" s="38"/>
      <c r="X139" s="38"/>
      <c r="Y139" s="38"/>
      <c r="Z139" s="38"/>
      <c r="AA139" s="38"/>
      <c r="AB139" s="38"/>
      <c r="AC139" s="38"/>
      <c r="AD139" s="38"/>
      <c r="AE139" s="38"/>
      <c r="AT139" s="16" t="s">
        <v>161</v>
      </c>
      <c r="AU139" s="16" t="s">
        <v>89</v>
      </c>
    </row>
    <row r="140" spans="1:47" s="2" customFormat="1" ht="12">
      <c r="A140" s="38"/>
      <c r="B140" s="39"/>
      <c r="C140" s="40"/>
      <c r="D140" s="226" t="s">
        <v>193</v>
      </c>
      <c r="E140" s="40"/>
      <c r="F140" s="231" t="s">
        <v>759</v>
      </c>
      <c r="G140" s="40"/>
      <c r="H140" s="40"/>
      <c r="I140" s="228"/>
      <c r="J140" s="40"/>
      <c r="K140" s="40"/>
      <c r="L140" s="44"/>
      <c r="M140" s="229"/>
      <c r="N140" s="230"/>
      <c r="O140" s="85"/>
      <c r="P140" s="85"/>
      <c r="Q140" s="85"/>
      <c r="R140" s="85"/>
      <c r="S140" s="85"/>
      <c r="T140" s="86"/>
      <c r="U140" s="38"/>
      <c r="V140" s="38"/>
      <c r="W140" s="38"/>
      <c r="X140" s="38"/>
      <c r="Y140" s="38"/>
      <c r="Z140" s="38"/>
      <c r="AA140" s="38"/>
      <c r="AB140" s="38"/>
      <c r="AC140" s="38"/>
      <c r="AD140" s="38"/>
      <c r="AE140" s="38"/>
      <c r="AT140" s="16" t="s">
        <v>193</v>
      </c>
      <c r="AU140" s="16" t="s">
        <v>89</v>
      </c>
    </row>
    <row r="141" spans="1:65" s="2" customFormat="1" ht="33" customHeight="1">
      <c r="A141" s="38"/>
      <c r="B141" s="39"/>
      <c r="C141" s="213" t="s">
        <v>8</v>
      </c>
      <c r="D141" s="213" t="s">
        <v>152</v>
      </c>
      <c r="E141" s="214" t="s">
        <v>915</v>
      </c>
      <c r="F141" s="215" t="s">
        <v>916</v>
      </c>
      <c r="G141" s="216" t="s">
        <v>670</v>
      </c>
      <c r="H141" s="217">
        <v>2</v>
      </c>
      <c r="I141" s="218"/>
      <c r="J141" s="219">
        <f>ROUND(I141*H141,2)</f>
        <v>0</v>
      </c>
      <c r="K141" s="215" t="s">
        <v>156</v>
      </c>
      <c r="L141" s="44"/>
      <c r="M141" s="220" t="s">
        <v>39</v>
      </c>
      <c r="N141" s="221" t="s">
        <v>53</v>
      </c>
      <c r="O141" s="85"/>
      <c r="P141" s="222">
        <f>O141*H141</f>
        <v>0</v>
      </c>
      <c r="Q141" s="222">
        <v>0</v>
      </c>
      <c r="R141" s="222">
        <f>Q141*H141</f>
        <v>0</v>
      </c>
      <c r="S141" s="222">
        <v>0</v>
      </c>
      <c r="T141" s="223">
        <f>S141*H141</f>
        <v>0</v>
      </c>
      <c r="U141" s="38"/>
      <c r="V141" s="38"/>
      <c r="W141" s="38"/>
      <c r="X141" s="38"/>
      <c r="Y141" s="38"/>
      <c r="Z141" s="38"/>
      <c r="AA141" s="38"/>
      <c r="AB141" s="38"/>
      <c r="AC141" s="38"/>
      <c r="AD141" s="38"/>
      <c r="AE141" s="38"/>
      <c r="AR141" s="224" t="s">
        <v>157</v>
      </c>
      <c r="AT141" s="224" t="s">
        <v>152</v>
      </c>
      <c r="AU141" s="224" t="s">
        <v>89</v>
      </c>
      <c r="AY141" s="16" t="s">
        <v>149</v>
      </c>
      <c r="BE141" s="225">
        <f>IF(N141="základní",J141,0)</f>
        <v>0</v>
      </c>
      <c r="BF141" s="225">
        <f>IF(N141="snížená",J141,0)</f>
        <v>0</v>
      </c>
      <c r="BG141" s="225">
        <f>IF(N141="zákl. přenesená",J141,0)</f>
        <v>0</v>
      </c>
      <c r="BH141" s="225">
        <f>IF(N141="sníž. přenesená",J141,0)</f>
        <v>0</v>
      </c>
      <c r="BI141" s="225">
        <f>IF(N141="nulová",J141,0)</f>
        <v>0</v>
      </c>
      <c r="BJ141" s="16" t="s">
        <v>157</v>
      </c>
      <c r="BK141" s="225">
        <f>ROUND(I141*H141,2)</f>
        <v>0</v>
      </c>
      <c r="BL141" s="16" t="s">
        <v>157</v>
      </c>
      <c r="BM141" s="224" t="s">
        <v>917</v>
      </c>
    </row>
    <row r="142" spans="1:47" s="2" customFormat="1" ht="12">
      <c r="A142" s="38"/>
      <c r="B142" s="39"/>
      <c r="C142" s="40"/>
      <c r="D142" s="226" t="s">
        <v>159</v>
      </c>
      <c r="E142" s="40"/>
      <c r="F142" s="227" t="s">
        <v>918</v>
      </c>
      <c r="G142" s="40"/>
      <c r="H142" s="40"/>
      <c r="I142" s="228"/>
      <c r="J142" s="40"/>
      <c r="K142" s="40"/>
      <c r="L142" s="44"/>
      <c r="M142" s="229"/>
      <c r="N142" s="230"/>
      <c r="O142" s="85"/>
      <c r="P142" s="85"/>
      <c r="Q142" s="85"/>
      <c r="R142" s="85"/>
      <c r="S142" s="85"/>
      <c r="T142" s="86"/>
      <c r="U142" s="38"/>
      <c r="V142" s="38"/>
      <c r="W142" s="38"/>
      <c r="X142" s="38"/>
      <c r="Y142" s="38"/>
      <c r="Z142" s="38"/>
      <c r="AA142" s="38"/>
      <c r="AB142" s="38"/>
      <c r="AC142" s="38"/>
      <c r="AD142" s="38"/>
      <c r="AE142" s="38"/>
      <c r="AT142" s="16" t="s">
        <v>159</v>
      </c>
      <c r="AU142" s="16" t="s">
        <v>89</v>
      </c>
    </row>
    <row r="143" spans="1:47" s="2" customFormat="1" ht="12">
      <c r="A143" s="38"/>
      <c r="B143" s="39"/>
      <c r="C143" s="40"/>
      <c r="D143" s="226" t="s">
        <v>161</v>
      </c>
      <c r="E143" s="40"/>
      <c r="F143" s="231" t="s">
        <v>882</v>
      </c>
      <c r="G143" s="40"/>
      <c r="H143" s="40"/>
      <c r="I143" s="228"/>
      <c r="J143" s="40"/>
      <c r="K143" s="40"/>
      <c r="L143" s="44"/>
      <c r="M143" s="229"/>
      <c r="N143" s="230"/>
      <c r="O143" s="85"/>
      <c r="P143" s="85"/>
      <c r="Q143" s="85"/>
      <c r="R143" s="85"/>
      <c r="S143" s="85"/>
      <c r="T143" s="86"/>
      <c r="U143" s="38"/>
      <c r="V143" s="38"/>
      <c r="W143" s="38"/>
      <c r="X143" s="38"/>
      <c r="Y143" s="38"/>
      <c r="Z143" s="38"/>
      <c r="AA143" s="38"/>
      <c r="AB143" s="38"/>
      <c r="AC143" s="38"/>
      <c r="AD143" s="38"/>
      <c r="AE143" s="38"/>
      <c r="AT143" s="16" t="s">
        <v>161</v>
      </c>
      <c r="AU143" s="16" t="s">
        <v>89</v>
      </c>
    </row>
    <row r="144" spans="1:47" s="2" customFormat="1" ht="12">
      <c r="A144" s="38"/>
      <c r="B144" s="39"/>
      <c r="C144" s="40"/>
      <c r="D144" s="226" t="s">
        <v>193</v>
      </c>
      <c r="E144" s="40"/>
      <c r="F144" s="231" t="s">
        <v>759</v>
      </c>
      <c r="G144" s="40"/>
      <c r="H144" s="40"/>
      <c r="I144" s="228"/>
      <c r="J144" s="40"/>
      <c r="K144" s="40"/>
      <c r="L144" s="44"/>
      <c r="M144" s="229"/>
      <c r="N144" s="230"/>
      <c r="O144" s="85"/>
      <c r="P144" s="85"/>
      <c r="Q144" s="85"/>
      <c r="R144" s="85"/>
      <c r="S144" s="85"/>
      <c r="T144" s="86"/>
      <c r="U144" s="38"/>
      <c r="V144" s="38"/>
      <c r="W144" s="38"/>
      <c r="X144" s="38"/>
      <c r="Y144" s="38"/>
      <c r="Z144" s="38"/>
      <c r="AA144" s="38"/>
      <c r="AB144" s="38"/>
      <c r="AC144" s="38"/>
      <c r="AD144" s="38"/>
      <c r="AE144" s="38"/>
      <c r="AT144" s="16" t="s">
        <v>193</v>
      </c>
      <c r="AU144" s="16" t="s">
        <v>89</v>
      </c>
    </row>
    <row r="145" spans="1:65" s="2" customFormat="1" ht="33" customHeight="1">
      <c r="A145" s="38"/>
      <c r="B145" s="39"/>
      <c r="C145" s="213" t="s">
        <v>264</v>
      </c>
      <c r="D145" s="213" t="s">
        <v>152</v>
      </c>
      <c r="E145" s="214" t="s">
        <v>919</v>
      </c>
      <c r="F145" s="215" t="s">
        <v>920</v>
      </c>
      <c r="G145" s="216" t="s">
        <v>670</v>
      </c>
      <c r="H145" s="217">
        <v>2</v>
      </c>
      <c r="I145" s="218"/>
      <c r="J145" s="219">
        <f>ROUND(I145*H145,2)</f>
        <v>0</v>
      </c>
      <c r="K145" s="215" t="s">
        <v>156</v>
      </c>
      <c r="L145" s="44"/>
      <c r="M145" s="220" t="s">
        <v>39</v>
      </c>
      <c r="N145" s="221" t="s">
        <v>53</v>
      </c>
      <c r="O145" s="85"/>
      <c r="P145" s="222">
        <f>O145*H145</f>
        <v>0</v>
      </c>
      <c r="Q145" s="222">
        <v>0</v>
      </c>
      <c r="R145" s="222">
        <f>Q145*H145</f>
        <v>0</v>
      </c>
      <c r="S145" s="222">
        <v>0</v>
      </c>
      <c r="T145" s="223">
        <f>S145*H145</f>
        <v>0</v>
      </c>
      <c r="U145" s="38"/>
      <c r="V145" s="38"/>
      <c r="W145" s="38"/>
      <c r="X145" s="38"/>
      <c r="Y145" s="38"/>
      <c r="Z145" s="38"/>
      <c r="AA145" s="38"/>
      <c r="AB145" s="38"/>
      <c r="AC145" s="38"/>
      <c r="AD145" s="38"/>
      <c r="AE145" s="38"/>
      <c r="AR145" s="224" t="s">
        <v>157</v>
      </c>
      <c r="AT145" s="224" t="s">
        <v>152</v>
      </c>
      <c r="AU145" s="224" t="s">
        <v>89</v>
      </c>
      <c r="AY145" s="16" t="s">
        <v>149</v>
      </c>
      <c r="BE145" s="225">
        <f>IF(N145="základní",J145,0)</f>
        <v>0</v>
      </c>
      <c r="BF145" s="225">
        <f>IF(N145="snížená",J145,0)</f>
        <v>0</v>
      </c>
      <c r="BG145" s="225">
        <f>IF(N145="zákl. přenesená",J145,0)</f>
        <v>0</v>
      </c>
      <c r="BH145" s="225">
        <f>IF(N145="sníž. přenesená",J145,0)</f>
        <v>0</v>
      </c>
      <c r="BI145" s="225">
        <f>IF(N145="nulová",J145,0)</f>
        <v>0</v>
      </c>
      <c r="BJ145" s="16" t="s">
        <v>157</v>
      </c>
      <c r="BK145" s="225">
        <f>ROUND(I145*H145,2)</f>
        <v>0</v>
      </c>
      <c r="BL145" s="16" t="s">
        <v>157</v>
      </c>
      <c r="BM145" s="224" t="s">
        <v>921</v>
      </c>
    </row>
    <row r="146" spans="1:47" s="2" customFormat="1" ht="12">
      <c r="A146" s="38"/>
      <c r="B146" s="39"/>
      <c r="C146" s="40"/>
      <c r="D146" s="226" t="s">
        <v>159</v>
      </c>
      <c r="E146" s="40"/>
      <c r="F146" s="227" t="s">
        <v>922</v>
      </c>
      <c r="G146" s="40"/>
      <c r="H146" s="40"/>
      <c r="I146" s="228"/>
      <c r="J146" s="40"/>
      <c r="K146" s="40"/>
      <c r="L146" s="44"/>
      <c r="M146" s="229"/>
      <c r="N146" s="230"/>
      <c r="O146" s="85"/>
      <c r="P146" s="85"/>
      <c r="Q146" s="85"/>
      <c r="R146" s="85"/>
      <c r="S146" s="85"/>
      <c r="T146" s="86"/>
      <c r="U146" s="38"/>
      <c r="V146" s="38"/>
      <c r="W146" s="38"/>
      <c r="X146" s="38"/>
      <c r="Y146" s="38"/>
      <c r="Z146" s="38"/>
      <c r="AA146" s="38"/>
      <c r="AB146" s="38"/>
      <c r="AC146" s="38"/>
      <c r="AD146" s="38"/>
      <c r="AE146" s="38"/>
      <c r="AT146" s="16" t="s">
        <v>159</v>
      </c>
      <c r="AU146" s="16" t="s">
        <v>89</v>
      </c>
    </row>
    <row r="147" spans="1:47" s="2" customFormat="1" ht="12">
      <c r="A147" s="38"/>
      <c r="B147" s="39"/>
      <c r="C147" s="40"/>
      <c r="D147" s="226" t="s">
        <v>161</v>
      </c>
      <c r="E147" s="40"/>
      <c r="F147" s="231" t="s">
        <v>882</v>
      </c>
      <c r="G147" s="40"/>
      <c r="H147" s="40"/>
      <c r="I147" s="228"/>
      <c r="J147" s="40"/>
      <c r="K147" s="40"/>
      <c r="L147" s="44"/>
      <c r="M147" s="229"/>
      <c r="N147" s="230"/>
      <c r="O147" s="85"/>
      <c r="P147" s="85"/>
      <c r="Q147" s="85"/>
      <c r="R147" s="85"/>
      <c r="S147" s="85"/>
      <c r="T147" s="86"/>
      <c r="U147" s="38"/>
      <c r="V147" s="38"/>
      <c r="W147" s="38"/>
      <c r="X147" s="38"/>
      <c r="Y147" s="38"/>
      <c r="Z147" s="38"/>
      <c r="AA147" s="38"/>
      <c r="AB147" s="38"/>
      <c r="AC147" s="38"/>
      <c r="AD147" s="38"/>
      <c r="AE147" s="38"/>
      <c r="AT147" s="16" t="s">
        <v>161</v>
      </c>
      <c r="AU147" s="16" t="s">
        <v>89</v>
      </c>
    </row>
    <row r="148" spans="1:47" s="2" customFormat="1" ht="12">
      <c r="A148" s="38"/>
      <c r="B148" s="39"/>
      <c r="C148" s="40"/>
      <c r="D148" s="226" t="s">
        <v>193</v>
      </c>
      <c r="E148" s="40"/>
      <c r="F148" s="231" t="s">
        <v>759</v>
      </c>
      <c r="G148" s="40"/>
      <c r="H148" s="40"/>
      <c r="I148" s="228"/>
      <c r="J148" s="40"/>
      <c r="K148" s="40"/>
      <c r="L148" s="44"/>
      <c r="M148" s="229"/>
      <c r="N148" s="230"/>
      <c r="O148" s="85"/>
      <c r="P148" s="85"/>
      <c r="Q148" s="85"/>
      <c r="R148" s="85"/>
      <c r="S148" s="85"/>
      <c r="T148" s="86"/>
      <c r="U148" s="38"/>
      <c r="V148" s="38"/>
      <c r="W148" s="38"/>
      <c r="X148" s="38"/>
      <c r="Y148" s="38"/>
      <c r="Z148" s="38"/>
      <c r="AA148" s="38"/>
      <c r="AB148" s="38"/>
      <c r="AC148" s="38"/>
      <c r="AD148" s="38"/>
      <c r="AE148" s="38"/>
      <c r="AT148" s="16" t="s">
        <v>193</v>
      </c>
      <c r="AU148" s="16" t="s">
        <v>89</v>
      </c>
    </row>
    <row r="149" spans="1:65" s="2" customFormat="1" ht="33" customHeight="1">
      <c r="A149" s="38"/>
      <c r="B149" s="39"/>
      <c r="C149" s="213" t="s">
        <v>269</v>
      </c>
      <c r="D149" s="213" t="s">
        <v>152</v>
      </c>
      <c r="E149" s="214" t="s">
        <v>923</v>
      </c>
      <c r="F149" s="215" t="s">
        <v>924</v>
      </c>
      <c r="G149" s="216" t="s">
        <v>670</v>
      </c>
      <c r="H149" s="217">
        <v>2</v>
      </c>
      <c r="I149" s="218"/>
      <c r="J149" s="219">
        <f>ROUND(I149*H149,2)</f>
        <v>0</v>
      </c>
      <c r="K149" s="215" t="s">
        <v>156</v>
      </c>
      <c r="L149" s="44"/>
      <c r="M149" s="220" t="s">
        <v>39</v>
      </c>
      <c r="N149" s="221" t="s">
        <v>53</v>
      </c>
      <c r="O149" s="85"/>
      <c r="P149" s="222">
        <f>O149*H149</f>
        <v>0</v>
      </c>
      <c r="Q149" s="222">
        <v>0</v>
      </c>
      <c r="R149" s="222">
        <f>Q149*H149</f>
        <v>0</v>
      </c>
      <c r="S149" s="222">
        <v>0</v>
      </c>
      <c r="T149" s="223">
        <f>S149*H149</f>
        <v>0</v>
      </c>
      <c r="U149" s="38"/>
      <c r="V149" s="38"/>
      <c r="W149" s="38"/>
      <c r="X149" s="38"/>
      <c r="Y149" s="38"/>
      <c r="Z149" s="38"/>
      <c r="AA149" s="38"/>
      <c r="AB149" s="38"/>
      <c r="AC149" s="38"/>
      <c r="AD149" s="38"/>
      <c r="AE149" s="38"/>
      <c r="AR149" s="224" t="s">
        <v>157</v>
      </c>
      <c r="AT149" s="224" t="s">
        <v>152</v>
      </c>
      <c r="AU149" s="224" t="s">
        <v>89</v>
      </c>
      <c r="AY149" s="16" t="s">
        <v>149</v>
      </c>
      <c r="BE149" s="225">
        <f>IF(N149="základní",J149,0)</f>
        <v>0</v>
      </c>
      <c r="BF149" s="225">
        <f>IF(N149="snížená",J149,0)</f>
        <v>0</v>
      </c>
      <c r="BG149" s="225">
        <f>IF(N149="zákl. přenesená",J149,0)</f>
        <v>0</v>
      </c>
      <c r="BH149" s="225">
        <f>IF(N149="sníž. přenesená",J149,0)</f>
        <v>0</v>
      </c>
      <c r="BI149" s="225">
        <f>IF(N149="nulová",J149,0)</f>
        <v>0</v>
      </c>
      <c r="BJ149" s="16" t="s">
        <v>157</v>
      </c>
      <c r="BK149" s="225">
        <f>ROUND(I149*H149,2)</f>
        <v>0</v>
      </c>
      <c r="BL149" s="16" t="s">
        <v>157</v>
      </c>
      <c r="BM149" s="224" t="s">
        <v>925</v>
      </c>
    </row>
    <row r="150" spans="1:47" s="2" customFormat="1" ht="12">
      <c r="A150" s="38"/>
      <c r="B150" s="39"/>
      <c r="C150" s="40"/>
      <c r="D150" s="226" t="s">
        <v>159</v>
      </c>
      <c r="E150" s="40"/>
      <c r="F150" s="227" t="s">
        <v>926</v>
      </c>
      <c r="G150" s="40"/>
      <c r="H150" s="40"/>
      <c r="I150" s="228"/>
      <c r="J150" s="40"/>
      <c r="K150" s="40"/>
      <c r="L150" s="44"/>
      <c r="M150" s="229"/>
      <c r="N150" s="230"/>
      <c r="O150" s="85"/>
      <c r="P150" s="85"/>
      <c r="Q150" s="85"/>
      <c r="R150" s="85"/>
      <c r="S150" s="85"/>
      <c r="T150" s="86"/>
      <c r="U150" s="38"/>
      <c r="V150" s="38"/>
      <c r="W150" s="38"/>
      <c r="X150" s="38"/>
      <c r="Y150" s="38"/>
      <c r="Z150" s="38"/>
      <c r="AA150" s="38"/>
      <c r="AB150" s="38"/>
      <c r="AC150" s="38"/>
      <c r="AD150" s="38"/>
      <c r="AE150" s="38"/>
      <c r="AT150" s="16" t="s">
        <v>159</v>
      </c>
      <c r="AU150" s="16" t="s">
        <v>89</v>
      </c>
    </row>
    <row r="151" spans="1:47" s="2" customFormat="1" ht="12">
      <c r="A151" s="38"/>
      <c r="B151" s="39"/>
      <c r="C151" s="40"/>
      <c r="D151" s="226" t="s">
        <v>161</v>
      </c>
      <c r="E151" s="40"/>
      <c r="F151" s="231" t="s">
        <v>882</v>
      </c>
      <c r="G151" s="40"/>
      <c r="H151" s="40"/>
      <c r="I151" s="228"/>
      <c r="J151" s="40"/>
      <c r="K151" s="40"/>
      <c r="L151" s="44"/>
      <c r="M151" s="229"/>
      <c r="N151" s="230"/>
      <c r="O151" s="85"/>
      <c r="P151" s="85"/>
      <c r="Q151" s="85"/>
      <c r="R151" s="85"/>
      <c r="S151" s="85"/>
      <c r="T151" s="86"/>
      <c r="U151" s="38"/>
      <c r="V151" s="38"/>
      <c r="W151" s="38"/>
      <c r="X151" s="38"/>
      <c r="Y151" s="38"/>
      <c r="Z151" s="38"/>
      <c r="AA151" s="38"/>
      <c r="AB151" s="38"/>
      <c r="AC151" s="38"/>
      <c r="AD151" s="38"/>
      <c r="AE151" s="38"/>
      <c r="AT151" s="16" t="s">
        <v>161</v>
      </c>
      <c r="AU151" s="16" t="s">
        <v>89</v>
      </c>
    </row>
    <row r="152" spans="1:47" s="2" customFormat="1" ht="12">
      <c r="A152" s="38"/>
      <c r="B152" s="39"/>
      <c r="C152" s="40"/>
      <c r="D152" s="226" t="s">
        <v>193</v>
      </c>
      <c r="E152" s="40"/>
      <c r="F152" s="231" t="s">
        <v>759</v>
      </c>
      <c r="G152" s="40"/>
      <c r="H152" s="40"/>
      <c r="I152" s="228"/>
      <c r="J152" s="40"/>
      <c r="K152" s="40"/>
      <c r="L152" s="44"/>
      <c r="M152" s="229"/>
      <c r="N152" s="230"/>
      <c r="O152" s="85"/>
      <c r="P152" s="85"/>
      <c r="Q152" s="85"/>
      <c r="R152" s="85"/>
      <c r="S152" s="85"/>
      <c r="T152" s="86"/>
      <c r="U152" s="38"/>
      <c r="V152" s="38"/>
      <c r="W152" s="38"/>
      <c r="X152" s="38"/>
      <c r="Y152" s="38"/>
      <c r="Z152" s="38"/>
      <c r="AA152" s="38"/>
      <c r="AB152" s="38"/>
      <c r="AC152" s="38"/>
      <c r="AD152" s="38"/>
      <c r="AE152" s="38"/>
      <c r="AT152" s="16" t="s">
        <v>193</v>
      </c>
      <c r="AU152" s="16" t="s">
        <v>89</v>
      </c>
    </row>
    <row r="153" spans="1:65" s="2" customFormat="1" ht="44.25" customHeight="1">
      <c r="A153" s="38"/>
      <c r="B153" s="39"/>
      <c r="C153" s="213" t="s">
        <v>274</v>
      </c>
      <c r="D153" s="213" t="s">
        <v>152</v>
      </c>
      <c r="E153" s="214" t="s">
        <v>927</v>
      </c>
      <c r="F153" s="215" t="s">
        <v>928</v>
      </c>
      <c r="G153" s="216" t="s">
        <v>670</v>
      </c>
      <c r="H153" s="217">
        <v>4</v>
      </c>
      <c r="I153" s="218"/>
      <c r="J153" s="219">
        <f>ROUND(I153*H153,2)</f>
        <v>0</v>
      </c>
      <c r="K153" s="215" t="s">
        <v>156</v>
      </c>
      <c r="L153" s="44"/>
      <c r="M153" s="220" t="s">
        <v>39</v>
      </c>
      <c r="N153" s="221" t="s">
        <v>53</v>
      </c>
      <c r="O153" s="85"/>
      <c r="P153" s="222">
        <f>O153*H153</f>
        <v>0</v>
      </c>
      <c r="Q153" s="222">
        <v>0</v>
      </c>
      <c r="R153" s="222">
        <f>Q153*H153</f>
        <v>0</v>
      </c>
      <c r="S153" s="222">
        <v>0</v>
      </c>
      <c r="T153" s="223">
        <f>S153*H153</f>
        <v>0</v>
      </c>
      <c r="U153" s="38"/>
      <c r="V153" s="38"/>
      <c r="W153" s="38"/>
      <c r="X153" s="38"/>
      <c r="Y153" s="38"/>
      <c r="Z153" s="38"/>
      <c r="AA153" s="38"/>
      <c r="AB153" s="38"/>
      <c r="AC153" s="38"/>
      <c r="AD153" s="38"/>
      <c r="AE153" s="38"/>
      <c r="AR153" s="224" t="s">
        <v>157</v>
      </c>
      <c r="AT153" s="224" t="s">
        <v>152</v>
      </c>
      <c r="AU153" s="224" t="s">
        <v>89</v>
      </c>
      <c r="AY153" s="16" t="s">
        <v>149</v>
      </c>
      <c r="BE153" s="225">
        <f>IF(N153="základní",J153,0)</f>
        <v>0</v>
      </c>
      <c r="BF153" s="225">
        <f>IF(N153="snížená",J153,0)</f>
        <v>0</v>
      </c>
      <c r="BG153" s="225">
        <f>IF(N153="zákl. přenesená",J153,0)</f>
        <v>0</v>
      </c>
      <c r="BH153" s="225">
        <f>IF(N153="sníž. přenesená",J153,0)</f>
        <v>0</v>
      </c>
      <c r="BI153" s="225">
        <f>IF(N153="nulová",J153,0)</f>
        <v>0</v>
      </c>
      <c r="BJ153" s="16" t="s">
        <v>157</v>
      </c>
      <c r="BK153" s="225">
        <f>ROUND(I153*H153,2)</f>
        <v>0</v>
      </c>
      <c r="BL153" s="16" t="s">
        <v>157</v>
      </c>
      <c r="BM153" s="224" t="s">
        <v>929</v>
      </c>
    </row>
    <row r="154" spans="1:47" s="2" customFormat="1" ht="12">
      <c r="A154" s="38"/>
      <c r="B154" s="39"/>
      <c r="C154" s="40"/>
      <c r="D154" s="226" t="s">
        <v>159</v>
      </c>
      <c r="E154" s="40"/>
      <c r="F154" s="227" t="s">
        <v>930</v>
      </c>
      <c r="G154" s="40"/>
      <c r="H154" s="40"/>
      <c r="I154" s="228"/>
      <c r="J154" s="40"/>
      <c r="K154" s="40"/>
      <c r="L154" s="44"/>
      <c r="M154" s="229"/>
      <c r="N154" s="230"/>
      <c r="O154" s="85"/>
      <c r="P154" s="85"/>
      <c r="Q154" s="85"/>
      <c r="R154" s="85"/>
      <c r="S154" s="85"/>
      <c r="T154" s="86"/>
      <c r="U154" s="38"/>
      <c r="V154" s="38"/>
      <c r="W154" s="38"/>
      <c r="X154" s="38"/>
      <c r="Y154" s="38"/>
      <c r="Z154" s="38"/>
      <c r="AA154" s="38"/>
      <c r="AB154" s="38"/>
      <c r="AC154" s="38"/>
      <c r="AD154" s="38"/>
      <c r="AE154" s="38"/>
      <c r="AT154" s="16" t="s">
        <v>159</v>
      </c>
      <c r="AU154" s="16" t="s">
        <v>89</v>
      </c>
    </row>
    <row r="155" spans="1:47" s="2" customFormat="1" ht="12">
      <c r="A155" s="38"/>
      <c r="B155" s="39"/>
      <c r="C155" s="40"/>
      <c r="D155" s="226" t="s">
        <v>161</v>
      </c>
      <c r="E155" s="40"/>
      <c r="F155" s="231" t="s">
        <v>931</v>
      </c>
      <c r="G155" s="40"/>
      <c r="H155" s="40"/>
      <c r="I155" s="228"/>
      <c r="J155" s="40"/>
      <c r="K155" s="40"/>
      <c r="L155" s="44"/>
      <c r="M155" s="229"/>
      <c r="N155" s="230"/>
      <c r="O155" s="85"/>
      <c r="P155" s="85"/>
      <c r="Q155" s="85"/>
      <c r="R155" s="85"/>
      <c r="S155" s="85"/>
      <c r="T155" s="86"/>
      <c r="U155" s="38"/>
      <c r="V155" s="38"/>
      <c r="W155" s="38"/>
      <c r="X155" s="38"/>
      <c r="Y155" s="38"/>
      <c r="Z155" s="38"/>
      <c r="AA155" s="38"/>
      <c r="AB155" s="38"/>
      <c r="AC155" s="38"/>
      <c r="AD155" s="38"/>
      <c r="AE155" s="38"/>
      <c r="AT155" s="16" t="s">
        <v>161</v>
      </c>
      <c r="AU155" s="16" t="s">
        <v>89</v>
      </c>
    </row>
    <row r="156" spans="1:47" s="2" customFormat="1" ht="12">
      <c r="A156" s="38"/>
      <c r="B156" s="39"/>
      <c r="C156" s="40"/>
      <c r="D156" s="226" t="s">
        <v>193</v>
      </c>
      <c r="E156" s="40"/>
      <c r="F156" s="231" t="s">
        <v>759</v>
      </c>
      <c r="G156" s="40"/>
      <c r="H156" s="40"/>
      <c r="I156" s="228"/>
      <c r="J156" s="40"/>
      <c r="K156" s="40"/>
      <c r="L156" s="44"/>
      <c r="M156" s="229"/>
      <c r="N156" s="230"/>
      <c r="O156" s="85"/>
      <c r="P156" s="85"/>
      <c r="Q156" s="85"/>
      <c r="R156" s="85"/>
      <c r="S156" s="85"/>
      <c r="T156" s="86"/>
      <c r="U156" s="38"/>
      <c r="V156" s="38"/>
      <c r="W156" s="38"/>
      <c r="X156" s="38"/>
      <c r="Y156" s="38"/>
      <c r="Z156" s="38"/>
      <c r="AA156" s="38"/>
      <c r="AB156" s="38"/>
      <c r="AC156" s="38"/>
      <c r="AD156" s="38"/>
      <c r="AE156" s="38"/>
      <c r="AT156" s="16" t="s">
        <v>193</v>
      </c>
      <c r="AU156" s="16" t="s">
        <v>89</v>
      </c>
    </row>
    <row r="157" spans="1:65" s="2" customFormat="1" ht="44.25" customHeight="1">
      <c r="A157" s="38"/>
      <c r="B157" s="39"/>
      <c r="C157" s="213" t="s">
        <v>279</v>
      </c>
      <c r="D157" s="213" t="s">
        <v>152</v>
      </c>
      <c r="E157" s="214" t="s">
        <v>932</v>
      </c>
      <c r="F157" s="215" t="s">
        <v>933</v>
      </c>
      <c r="G157" s="216" t="s">
        <v>670</v>
      </c>
      <c r="H157" s="217">
        <v>2</v>
      </c>
      <c r="I157" s="218"/>
      <c r="J157" s="219">
        <f>ROUND(I157*H157,2)</f>
        <v>0</v>
      </c>
      <c r="K157" s="215" t="s">
        <v>156</v>
      </c>
      <c r="L157" s="44"/>
      <c r="M157" s="220" t="s">
        <v>39</v>
      </c>
      <c r="N157" s="221" t="s">
        <v>53</v>
      </c>
      <c r="O157" s="85"/>
      <c r="P157" s="222">
        <f>O157*H157</f>
        <v>0</v>
      </c>
      <c r="Q157" s="222">
        <v>0</v>
      </c>
      <c r="R157" s="222">
        <f>Q157*H157</f>
        <v>0</v>
      </c>
      <c r="S157" s="222">
        <v>0</v>
      </c>
      <c r="T157" s="223">
        <f>S157*H157</f>
        <v>0</v>
      </c>
      <c r="U157" s="38"/>
      <c r="V157" s="38"/>
      <c r="W157" s="38"/>
      <c r="X157" s="38"/>
      <c r="Y157" s="38"/>
      <c r="Z157" s="38"/>
      <c r="AA157" s="38"/>
      <c r="AB157" s="38"/>
      <c r="AC157" s="38"/>
      <c r="AD157" s="38"/>
      <c r="AE157" s="38"/>
      <c r="AR157" s="224" t="s">
        <v>157</v>
      </c>
      <c r="AT157" s="224" t="s">
        <v>152</v>
      </c>
      <c r="AU157" s="224" t="s">
        <v>89</v>
      </c>
      <c r="AY157" s="16" t="s">
        <v>149</v>
      </c>
      <c r="BE157" s="225">
        <f>IF(N157="základní",J157,0)</f>
        <v>0</v>
      </c>
      <c r="BF157" s="225">
        <f>IF(N157="snížená",J157,0)</f>
        <v>0</v>
      </c>
      <c r="BG157" s="225">
        <f>IF(N157="zákl. přenesená",J157,0)</f>
        <v>0</v>
      </c>
      <c r="BH157" s="225">
        <f>IF(N157="sníž. přenesená",J157,0)</f>
        <v>0</v>
      </c>
      <c r="BI157" s="225">
        <f>IF(N157="nulová",J157,0)</f>
        <v>0</v>
      </c>
      <c r="BJ157" s="16" t="s">
        <v>157</v>
      </c>
      <c r="BK157" s="225">
        <f>ROUND(I157*H157,2)</f>
        <v>0</v>
      </c>
      <c r="BL157" s="16" t="s">
        <v>157</v>
      </c>
      <c r="BM157" s="224" t="s">
        <v>934</v>
      </c>
    </row>
    <row r="158" spans="1:47" s="2" customFormat="1" ht="12">
      <c r="A158" s="38"/>
      <c r="B158" s="39"/>
      <c r="C158" s="40"/>
      <c r="D158" s="226" t="s">
        <v>159</v>
      </c>
      <c r="E158" s="40"/>
      <c r="F158" s="227" t="s">
        <v>935</v>
      </c>
      <c r="G158" s="40"/>
      <c r="H158" s="40"/>
      <c r="I158" s="228"/>
      <c r="J158" s="40"/>
      <c r="K158" s="40"/>
      <c r="L158" s="44"/>
      <c r="M158" s="229"/>
      <c r="N158" s="230"/>
      <c r="O158" s="85"/>
      <c r="P158" s="85"/>
      <c r="Q158" s="85"/>
      <c r="R158" s="85"/>
      <c r="S158" s="85"/>
      <c r="T158" s="86"/>
      <c r="U158" s="38"/>
      <c r="V158" s="38"/>
      <c r="W158" s="38"/>
      <c r="X158" s="38"/>
      <c r="Y158" s="38"/>
      <c r="Z158" s="38"/>
      <c r="AA158" s="38"/>
      <c r="AB158" s="38"/>
      <c r="AC158" s="38"/>
      <c r="AD158" s="38"/>
      <c r="AE158" s="38"/>
      <c r="AT158" s="16" t="s">
        <v>159</v>
      </c>
      <c r="AU158" s="16" t="s">
        <v>89</v>
      </c>
    </row>
    <row r="159" spans="1:47" s="2" customFormat="1" ht="12">
      <c r="A159" s="38"/>
      <c r="B159" s="39"/>
      <c r="C159" s="40"/>
      <c r="D159" s="226" t="s">
        <v>161</v>
      </c>
      <c r="E159" s="40"/>
      <c r="F159" s="231" t="s">
        <v>931</v>
      </c>
      <c r="G159" s="40"/>
      <c r="H159" s="40"/>
      <c r="I159" s="228"/>
      <c r="J159" s="40"/>
      <c r="K159" s="40"/>
      <c r="L159" s="44"/>
      <c r="M159" s="229"/>
      <c r="N159" s="230"/>
      <c r="O159" s="85"/>
      <c r="P159" s="85"/>
      <c r="Q159" s="85"/>
      <c r="R159" s="85"/>
      <c r="S159" s="85"/>
      <c r="T159" s="86"/>
      <c r="U159" s="38"/>
      <c r="V159" s="38"/>
      <c r="W159" s="38"/>
      <c r="X159" s="38"/>
      <c r="Y159" s="38"/>
      <c r="Z159" s="38"/>
      <c r="AA159" s="38"/>
      <c r="AB159" s="38"/>
      <c r="AC159" s="38"/>
      <c r="AD159" s="38"/>
      <c r="AE159" s="38"/>
      <c r="AT159" s="16" t="s">
        <v>161</v>
      </c>
      <c r="AU159" s="16" t="s">
        <v>89</v>
      </c>
    </row>
    <row r="160" spans="1:47" s="2" customFormat="1" ht="12">
      <c r="A160" s="38"/>
      <c r="B160" s="39"/>
      <c r="C160" s="40"/>
      <c r="D160" s="226" t="s">
        <v>193</v>
      </c>
      <c r="E160" s="40"/>
      <c r="F160" s="231" t="s">
        <v>759</v>
      </c>
      <c r="G160" s="40"/>
      <c r="H160" s="40"/>
      <c r="I160" s="228"/>
      <c r="J160" s="40"/>
      <c r="K160" s="40"/>
      <c r="L160" s="44"/>
      <c r="M160" s="229"/>
      <c r="N160" s="230"/>
      <c r="O160" s="85"/>
      <c r="P160" s="85"/>
      <c r="Q160" s="85"/>
      <c r="R160" s="85"/>
      <c r="S160" s="85"/>
      <c r="T160" s="86"/>
      <c r="U160" s="38"/>
      <c r="V160" s="38"/>
      <c r="W160" s="38"/>
      <c r="X160" s="38"/>
      <c r="Y160" s="38"/>
      <c r="Z160" s="38"/>
      <c r="AA160" s="38"/>
      <c r="AB160" s="38"/>
      <c r="AC160" s="38"/>
      <c r="AD160" s="38"/>
      <c r="AE160" s="38"/>
      <c r="AT160" s="16" t="s">
        <v>193</v>
      </c>
      <c r="AU160" s="16" t="s">
        <v>89</v>
      </c>
    </row>
    <row r="161" spans="1:65" s="2" customFormat="1" ht="44.25" customHeight="1">
      <c r="A161" s="38"/>
      <c r="B161" s="39"/>
      <c r="C161" s="213" t="s">
        <v>284</v>
      </c>
      <c r="D161" s="213" t="s">
        <v>152</v>
      </c>
      <c r="E161" s="214" t="s">
        <v>936</v>
      </c>
      <c r="F161" s="215" t="s">
        <v>937</v>
      </c>
      <c r="G161" s="216" t="s">
        <v>670</v>
      </c>
      <c r="H161" s="217">
        <v>4</v>
      </c>
      <c r="I161" s="218"/>
      <c r="J161" s="219">
        <f>ROUND(I161*H161,2)</f>
        <v>0</v>
      </c>
      <c r="K161" s="215" t="s">
        <v>156</v>
      </c>
      <c r="L161" s="44"/>
      <c r="M161" s="220" t="s">
        <v>39</v>
      </c>
      <c r="N161" s="221" t="s">
        <v>53</v>
      </c>
      <c r="O161" s="85"/>
      <c r="P161" s="222">
        <f>O161*H161</f>
        <v>0</v>
      </c>
      <c r="Q161" s="222">
        <v>0</v>
      </c>
      <c r="R161" s="222">
        <f>Q161*H161</f>
        <v>0</v>
      </c>
      <c r="S161" s="222">
        <v>0</v>
      </c>
      <c r="T161" s="223">
        <f>S161*H161</f>
        <v>0</v>
      </c>
      <c r="U161" s="38"/>
      <c r="V161" s="38"/>
      <c r="W161" s="38"/>
      <c r="X161" s="38"/>
      <c r="Y161" s="38"/>
      <c r="Z161" s="38"/>
      <c r="AA161" s="38"/>
      <c r="AB161" s="38"/>
      <c r="AC161" s="38"/>
      <c r="AD161" s="38"/>
      <c r="AE161" s="38"/>
      <c r="AR161" s="224" t="s">
        <v>157</v>
      </c>
      <c r="AT161" s="224" t="s">
        <v>152</v>
      </c>
      <c r="AU161" s="224" t="s">
        <v>89</v>
      </c>
      <c r="AY161" s="16" t="s">
        <v>149</v>
      </c>
      <c r="BE161" s="225">
        <f>IF(N161="základní",J161,0)</f>
        <v>0</v>
      </c>
      <c r="BF161" s="225">
        <f>IF(N161="snížená",J161,0)</f>
        <v>0</v>
      </c>
      <c r="BG161" s="225">
        <f>IF(N161="zákl. přenesená",J161,0)</f>
        <v>0</v>
      </c>
      <c r="BH161" s="225">
        <f>IF(N161="sníž. přenesená",J161,0)</f>
        <v>0</v>
      </c>
      <c r="BI161" s="225">
        <f>IF(N161="nulová",J161,0)</f>
        <v>0</v>
      </c>
      <c r="BJ161" s="16" t="s">
        <v>157</v>
      </c>
      <c r="BK161" s="225">
        <f>ROUND(I161*H161,2)</f>
        <v>0</v>
      </c>
      <c r="BL161" s="16" t="s">
        <v>157</v>
      </c>
      <c r="BM161" s="224" t="s">
        <v>938</v>
      </c>
    </row>
    <row r="162" spans="1:47" s="2" customFormat="1" ht="12">
      <c r="A162" s="38"/>
      <c r="B162" s="39"/>
      <c r="C162" s="40"/>
      <c r="D162" s="226" t="s">
        <v>159</v>
      </c>
      <c r="E162" s="40"/>
      <c r="F162" s="227" t="s">
        <v>939</v>
      </c>
      <c r="G162" s="40"/>
      <c r="H162" s="40"/>
      <c r="I162" s="228"/>
      <c r="J162" s="40"/>
      <c r="K162" s="40"/>
      <c r="L162" s="44"/>
      <c r="M162" s="229"/>
      <c r="N162" s="230"/>
      <c r="O162" s="85"/>
      <c r="P162" s="85"/>
      <c r="Q162" s="85"/>
      <c r="R162" s="85"/>
      <c r="S162" s="85"/>
      <c r="T162" s="86"/>
      <c r="U162" s="38"/>
      <c r="V162" s="38"/>
      <c r="W162" s="38"/>
      <c r="X162" s="38"/>
      <c r="Y162" s="38"/>
      <c r="Z162" s="38"/>
      <c r="AA162" s="38"/>
      <c r="AB162" s="38"/>
      <c r="AC162" s="38"/>
      <c r="AD162" s="38"/>
      <c r="AE162" s="38"/>
      <c r="AT162" s="16" t="s">
        <v>159</v>
      </c>
      <c r="AU162" s="16" t="s">
        <v>89</v>
      </c>
    </row>
    <row r="163" spans="1:47" s="2" customFormat="1" ht="12">
      <c r="A163" s="38"/>
      <c r="B163" s="39"/>
      <c r="C163" s="40"/>
      <c r="D163" s="226" t="s">
        <v>161</v>
      </c>
      <c r="E163" s="40"/>
      <c r="F163" s="231" t="s">
        <v>931</v>
      </c>
      <c r="G163" s="40"/>
      <c r="H163" s="40"/>
      <c r="I163" s="228"/>
      <c r="J163" s="40"/>
      <c r="K163" s="40"/>
      <c r="L163" s="44"/>
      <c r="M163" s="229"/>
      <c r="N163" s="230"/>
      <c r="O163" s="85"/>
      <c r="P163" s="85"/>
      <c r="Q163" s="85"/>
      <c r="R163" s="85"/>
      <c r="S163" s="85"/>
      <c r="T163" s="86"/>
      <c r="U163" s="38"/>
      <c r="V163" s="38"/>
      <c r="W163" s="38"/>
      <c r="X163" s="38"/>
      <c r="Y163" s="38"/>
      <c r="Z163" s="38"/>
      <c r="AA163" s="38"/>
      <c r="AB163" s="38"/>
      <c r="AC163" s="38"/>
      <c r="AD163" s="38"/>
      <c r="AE163" s="38"/>
      <c r="AT163" s="16" t="s">
        <v>161</v>
      </c>
      <c r="AU163" s="16" t="s">
        <v>89</v>
      </c>
    </row>
    <row r="164" spans="1:47" s="2" customFormat="1" ht="12">
      <c r="A164" s="38"/>
      <c r="B164" s="39"/>
      <c r="C164" s="40"/>
      <c r="D164" s="226" t="s">
        <v>193</v>
      </c>
      <c r="E164" s="40"/>
      <c r="F164" s="231" t="s">
        <v>759</v>
      </c>
      <c r="G164" s="40"/>
      <c r="H164" s="40"/>
      <c r="I164" s="228"/>
      <c r="J164" s="40"/>
      <c r="K164" s="40"/>
      <c r="L164" s="44"/>
      <c r="M164" s="229"/>
      <c r="N164" s="230"/>
      <c r="O164" s="85"/>
      <c r="P164" s="85"/>
      <c r="Q164" s="85"/>
      <c r="R164" s="85"/>
      <c r="S164" s="85"/>
      <c r="T164" s="86"/>
      <c r="U164" s="38"/>
      <c r="V164" s="38"/>
      <c r="W164" s="38"/>
      <c r="X164" s="38"/>
      <c r="Y164" s="38"/>
      <c r="Z164" s="38"/>
      <c r="AA164" s="38"/>
      <c r="AB164" s="38"/>
      <c r="AC164" s="38"/>
      <c r="AD164" s="38"/>
      <c r="AE164" s="38"/>
      <c r="AT164" s="16" t="s">
        <v>193</v>
      </c>
      <c r="AU164" s="16" t="s">
        <v>89</v>
      </c>
    </row>
    <row r="165" spans="1:65" s="2" customFormat="1" ht="44.25" customHeight="1">
      <c r="A165" s="38"/>
      <c r="B165" s="39"/>
      <c r="C165" s="213" t="s">
        <v>7</v>
      </c>
      <c r="D165" s="213" t="s">
        <v>152</v>
      </c>
      <c r="E165" s="214" t="s">
        <v>940</v>
      </c>
      <c r="F165" s="215" t="s">
        <v>941</v>
      </c>
      <c r="G165" s="216" t="s">
        <v>670</v>
      </c>
      <c r="H165" s="217">
        <v>4</v>
      </c>
      <c r="I165" s="218"/>
      <c r="J165" s="219">
        <f>ROUND(I165*H165,2)</f>
        <v>0</v>
      </c>
      <c r="K165" s="215" t="s">
        <v>156</v>
      </c>
      <c r="L165" s="44"/>
      <c r="M165" s="220" t="s">
        <v>39</v>
      </c>
      <c r="N165" s="221" t="s">
        <v>53</v>
      </c>
      <c r="O165" s="85"/>
      <c r="P165" s="222">
        <f>O165*H165</f>
        <v>0</v>
      </c>
      <c r="Q165" s="222">
        <v>0</v>
      </c>
      <c r="R165" s="222">
        <f>Q165*H165</f>
        <v>0</v>
      </c>
      <c r="S165" s="222">
        <v>0</v>
      </c>
      <c r="T165" s="223">
        <f>S165*H165</f>
        <v>0</v>
      </c>
      <c r="U165" s="38"/>
      <c r="V165" s="38"/>
      <c r="W165" s="38"/>
      <c r="X165" s="38"/>
      <c r="Y165" s="38"/>
      <c r="Z165" s="38"/>
      <c r="AA165" s="38"/>
      <c r="AB165" s="38"/>
      <c r="AC165" s="38"/>
      <c r="AD165" s="38"/>
      <c r="AE165" s="38"/>
      <c r="AR165" s="224" t="s">
        <v>157</v>
      </c>
      <c r="AT165" s="224" t="s">
        <v>152</v>
      </c>
      <c r="AU165" s="224" t="s">
        <v>89</v>
      </c>
      <c r="AY165" s="16" t="s">
        <v>149</v>
      </c>
      <c r="BE165" s="225">
        <f>IF(N165="základní",J165,0)</f>
        <v>0</v>
      </c>
      <c r="BF165" s="225">
        <f>IF(N165="snížená",J165,0)</f>
        <v>0</v>
      </c>
      <c r="BG165" s="225">
        <f>IF(N165="zákl. přenesená",J165,0)</f>
        <v>0</v>
      </c>
      <c r="BH165" s="225">
        <f>IF(N165="sníž. přenesená",J165,0)</f>
        <v>0</v>
      </c>
      <c r="BI165" s="225">
        <f>IF(N165="nulová",J165,0)</f>
        <v>0</v>
      </c>
      <c r="BJ165" s="16" t="s">
        <v>157</v>
      </c>
      <c r="BK165" s="225">
        <f>ROUND(I165*H165,2)</f>
        <v>0</v>
      </c>
      <c r="BL165" s="16" t="s">
        <v>157</v>
      </c>
      <c r="BM165" s="224" t="s">
        <v>942</v>
      </c>
    </row>
    <row r="166" spans="1:47" s="2" customFormat="1" ht="12">
      <c r="A166" s="38"/>
      <c r="B166" s="39"/>
      <c r="C166" s="40"/>
      <c r="D166" s="226" t="s">
        <v>159</v>
      </c>
      <c r="E166" s="40"/>
      <c r="F166" s="227" t="s">
        <v>943</v>
      </c>
      <c r="G166" s="40"/>
      <c r="H166" s="40"/>
      <c r="I166" s="228"/>
      <c r="J166" s="40"/>
      <c r="K166" s="40"/>
      <c r="L166" s="44"/>
      <c r="M166" s="229"/>
      <c r="N166" s="230"/>
      <c r="O166" s="85"/>
      <c r="P166" s="85"/>
      <c r="Q166" s="85"/>
      <c r="R166" s="85"/>
      <c r="S166" s="85"/>
      <c r="T166" s="86"/>
      <c r="U166" s="38"/>
      <c r="V166" s="38"/>
      <c r="W166" s="38"/>
      <c r="X166" s="38"/>
      <c r="Y166" s="38"/>
      <c r="Z166" s="38"/>
      <c r="AA166" s="38"/>
      <c r="AB166" s="38"/>
      <c r="AC166" s="38"/>
      <c r="AD166" s="38"/>
      <c r="AE166" s="38"/>
      <c r="AT166" s="16" t="s">
        <v>159</v>
      </c>
      <c r="AU166" s="16" t="s">
        <v>89</v>
      </c>
    </row>
    <row r="167" spans="1:47" s="2" customFormat="1" ht="12">
      <c r="A167" s="38"/>
      <c r="B167" s="39"/>
      <c r="C167" s="40"/>
      <c r="D167" s="226" t="s">
        <v>161</v>
      </c>
      <c r="E167" s="40"/>
      <c r="F167" s="231" t="s">
        <v>931</v>
      </c>
      <c r="G167" s="40"/>
      <c r="H167" s="40"/>
      <c r="I167" s="228"/>
      <c r="J167" s="40"/>
      <c r="K167" s="40"/>
      <c r="L167" s="44"/>
      <c r="M167" s="229"/>
      <c r="N167" s="230"/>
      <c r="O167" s="85"/>
      <c r="P167" s="85"/>
      <c r="Q167" s="85"/>
      <c r="R167" s="85"/>
      <c r="S167" s="85"/>
      <c r="T167" s="86"/>
      <c r="U167" s="38"/>
      <c r="V167" s="38"/>
      <c r="W167" s="38"/>
      <c r="X167" s="38"/>
      <c r="Y167" s="38"/>
      <c r="Z167" s="38"/>
      <c r="AA167" s="38"/>
      <c r="AB167" s="38"/>
      <c r="AC167" s="38"/>
      <c r="AD167" s="38"/>
      <c r="AE167" s="38"/>
      <c r="AT167" s="16" t="s">
        <v>161</v>
      </c>
      <c r="AU167" s="16" t="s">
        <v>89</v>
      </c>
    </row>
    <row r="168" spans="1:47" s="2" customFormat="1" ht="12">
      <c r="A168" s="38"/>
      <c r="B168" s="39"/>
      <c r="C168" s="40"/>
      <c r="D168" s="226" t="s">
        <v>193</v>
      </c>
      <c r="E168" s="40"/>
      <c r="F168" s="231" t="s">
        <v>759</v>
      </c>
      <c r="G168" s="40"/>
      <c r="H168" s="40"/>
      <c r="I168" s="228"/>
      <c r="J168" s="40"/>
      <c r="K168" s="40"/>
      <c r="L168" s="44"/>
      <c r="M168" s="229"/>
      <c r="N168" s="230"/>
      <c r="O168" s="85"/>
      <c r="P168" s="85"/>
      <c r="Q168" s="85"/>
      <c r="R168" s="85"/>
      <c r="S168" s="85"/>
      <c r="T168" s="86"/>
      <c r="U168" s="38"/>
      <c r="V168" s="38"/>
      <c r="W168" s="38"/>
      <c r="X168" s="38"/>
      <c r="Y168" s="38"/>
      <c r="Z168" s="38"/>
      <c r="AA168" s="38"/>
      <c r="AB168" s="38"/>
      <c r="AC168" s="38"/>
      <c r="AD168" s="38"/>
      <c r="AE168" s="38"/>
      <c r="AT168" s="16" t="s">
        <v>193</v>
      </c>
      <c r="AU168" s="16" t="s">
        <v>89</v>
      </c>
    </row>
    <row r="169" spans="1:65" s="2" customFormat="1" ht="44.25" customHeight="1">
      <c r="A169" s="38"/>
      <c r="B169" s="39"/>
      <c r="C169" s="213" t="s">
        <v>293</v>
      </c>
      <c r="D169" s="213" t="s">
        <v>152</v>
      </c>
      <c r="E169" s="214" t="s">
        <v>944</v>
      </c>
      <c r="F169" s="215" t="s">
        <v>945</v>
      </c>
      <c r="G169" s="216" t="s">
        <v>670</v>
      </c>
      <c r="H169" s="217">
        <v>2</v>
      </c>
      <c r="I169" s="218"/>
      <c r="J169" s="219">
        <f>ROUND(I169*H169,2)</f>
        <v>0</v>
      </c>
      <c r="K169" s="215" t="s">
        <v>156</v>
      </c>
      <c r="L169" s="44"/>
      <c r="M169" s="220" t="s">
        <v>39</v>
      </c>
      <c r="N169" s="221" t="s">
        <v>53</v>
      </c>
      <c r="O169" s="85"/>
      <c r="P169" s="222">
        <f>O169*H169</f>
        <v>0</v>
      </c>
      <c r="Q169" s="222">
        <v>0</v>
      </c>
      <c r="R169" s="222">
        <f>Q169*H169</f>
        <v>0</v>
      </c>
      <c r="S169" s="222">
        <v>0</v>
      </c>
      <c r="T169" s="223">
        <f>S169*H169</f>
        <v>0</v>
      </c>
      <c r="U169" s="38"/>
      <c r="V169" s="38"/>
      <c r="W169" s="38"/>
      <c r="X169" s="38"/>
      <c r="Y169" s="38"/>
      <c r="Z169" s="38"/>
      <c r="AA169" s="38"/>
      <c r="AB169" s="38"/>
      <c r="AC169" s="38"/>
      <c r="AD169" s="38"/>
      <c r="AE169" s="38"/>
      <c r="AR169" s="224" t="s">
        <v>157</v>
      </c>
      <c r="AT169" s="224" t="s">
        <v>152</v>
      </c>
      <c r="AU169" s="224" t="s">
        <v>89</v>
      </c>
      <c r="AY169" s="16" t="s">
        <v>149</v>
      </c>
      <c r="BE169" s="225">
        <f>IF(N169="základní",J169,0)</f>
        <v>0</v>
      </c>
      <c r="BF169" s="225">
        <f>IF(N169="snížená",J169,0)</f>
        <v>0</v>
      </c>
      <c r="BG169" s="225">
        <f>IF(N169="zákl. přenesená",J169,0)</f>
        <v>0</v>
      </c>
      <c r="BH169" s="225">
        <f>IF(N169="sníž. přenesená",J169,0)</f>
        <v>0</v>
      </c>
      <c r="BI169" s="225">
        <f>IF(N169="nulová",J169,0)</f>
        <v>0</v>
      </c>
      <c r="BJ169" s="16" t="s">
        <v>157</v>
      </c>
      <c r="BK169" s="225">
        <f>ROUND(I169*H169,2)</f>
        <v>0</v>
      </c>
      <c r="BL169" s="16" t="s">
        <v>157</v>
      </c>
      <c r="BM169" s="224" t="s">
        <v>946</v>
      </c>
    </row>
    <row r="170" spans="1:47" s="2" customFormat="1" ht="12">
      <c r="A170" s="38"/>
      <c r="B170" s="39"/>
      <c r="C170" s="40"/>
      <c r="D170" s="226" t="s">
        <v>159</v>
      </c>
      <c r="E170" s="40"/>
      <c r="F170" s="227" t="s">
        <v>947</v>
      </c>
      <c r="G170" s="40"/>
      <c r="H170" s="40"/>
      <c r="I170" s="228"/>
      <c r="J170" s="40"/>
      <c r="K170" s="40"/>
      <c r="L170" s="44"/>
      <c r="M170" s="229"/>
      <c r="N170" s="230"/>
      <c r="O170" s="85"/>
      <c r="P170" s="85"/>
      <c r="Q170" s="85"/>
      <c r="R170" s="85"/>
      <c r="S170" s="85"/>
      <c r="T170" s="86"/>
      <c r="U170" s="38"/>
      <c r="V170" s="38"/>
      <c r="W170" s="38"/>
      <c r="X170" s="38"/>
      <c r="Y170" s="38"/>
      <c r="Z170" s="38"/>
      <c r="AA170" s="38"/>
      <c r="AB170" s="38"/>
      <c r="AC170" s="38"/>
      <c r="AD170" s="38"/>
      <c r="AE170" s="38"/>
      <c r="AT170" s="16" t="s">
        <v>159</v>
      </c>
      <c r="AU170" s="16" t="s">
        <v>89</v>
      </c>
    </row>
    <row r="171" spans="1:47" s="2" customFormat="1" ht="12">
      <c r="A171" s="38"/>
      <c r="B171" s="39"/>
      <c r="C171" s="40"/>
      <c r="D171" s="226" t="s">
        <v>161</v>
      </c>
      <c r="E171" s="40"/>
      <c r="F171" s="231" t="s">
        <v>931</v>
      </c>
      <c r="G171" s="40"/>
      <c r="H171" s="40"/>
      <c r="I171" s="228"/>
      <c r="J171" s="40"/>
      <c r="K171" s="40"/>
      <c r="L171" s="44"/>
      <c r="M171" s="229"/>
      <c r="N171" s="230"/>
      <c r="O171" s="85"/>
      <c r="P171" s="85"/>
      <c r="Q171" s="85"/>
      <c r="R171" s="85"/>
      <c r="S171" s="85"/>
      <c r="T171" s="86"/>
      <c r="U171" s="38"/>
      <c r="V171" s="38"/>
      <c r="W171" s="38"/>
      <c r="X171" s="38"/>
      <c r="Y171" s="38"/>
      <c r="Z171" s="38"/>
      <c r="AA171" s="38"/>
      <c r="AB171" s="38"/>
      <c r="AC171" s="38"/>
      <c r="AD171" s="38"/>
      <c r="AE171" s="38"/>
      <c r="AT171" s="16" t="s">
        <v>161</v>
      </c>
      <c r="AU171" s="16" t="s">
        <v>89</v>
      </c>
    </row>
    <row r="172" spans="1:47" s="2" customFormat="1" ht="12">
      <c r="A172" s="38"/>
      <c r="B172" s="39"/>
      <c r="C172" s="40"/>
      <c r="D172" s="226" t="s">
        <v>193</v>
      </c>
      <c r="E172" s="40"/>
      <c r="F172" s="231" t="s">
        <v>759</v>
      </c>
      <c r="G172" s="40"/>
      <c r="H172" s="40"/>
      <c r="I172" s="228"/>
      <c r="J172" s="40"/>
      <c r="K172" s="40"/>
      <c r="L172" s="44"/>
      <c r="M172" s="229"/>
      <c r="N172" s="230"/>
      <c r="O172" s="85"/>
      <c r="P172" s="85"/>
      <c r="Q172" s="85"/>
      <c r="R172" s="85"/>
      <c r="S172" s="85"/>
      <c r="T172" s="86"/>
      <c r="U172" s="38"/>
      <c r="V172" s="38"/>
      <c r="W172" s="38"/>
      <c r="X172" s="38"/>
      <c r="Y172" s="38"/>
      <c r="Z172" s="38"/>
      <c r="AA172" s="38"/>
      <c r="AB172" s="38"/>
      <c r="AC172" s="38"/>
      <c r="AD172" s="38"/>
      <c r="AE172" s="38"/>
      <c r="AT172" s="16" t="s">
        <v>193</v>
      </c>
      <c r="AU172" s="16" t="s">
        <v>89</v>
      </c>
    </row>
    <row r="173" spans="1:65" s="2" customFormat="1" ht="44.25" customHeight="1">
      <c r="A173" s="38"/>
      <c r="B173" s="39"/>
      <c r="C173" s="213" t="s">
        <v>298</v>
      </c>
      <c r="D173" s="213" t="s">
        <v>152</v>
      </c>
      <c r="E173" s="214" t="s">
        <v>948</v>
      </c>
      <c r="F173" s="215" t="s">
        <v>949</v>
      </c>
      <c r="G173" s="216" t="s">
        <v>670</v>
      </c>
      <c r="H173" s="217">
        <v>4</v>
      </c>
      <c r="I173" s="218"/>
      <c r="J173" s="219">
        <f>ROUND(I173*H173,2)</f>
        <v>0</v>
      </c>
      <c r="K173" s="215" t="s">
        <v>156</v>
      </c>
      <c r="L173" s="44"/>
      <c r="M173" s="220" t="s">
        <v>39</v>
      </c>
      <c r="N173" s="221" t="s">
        <v>53</v>
      </c>
      <c r="O173" s="85"/>
      <c r="P173" s="222">
        <f>O173*H173</f>
        <v>0</v>
      </c>
      <c r="Q173" s="222">
        <v>0</v>
      </c>
      <c r="R173" s="222">
        <f>Q173*H173</f>
        <v>0</v>
      </c>
      <c r="S173" s="222">
        <v>0</v>
      </c>
      <c r="T173" s="223">
        <f>S173*H173</f>
        <v>0</v>
      </c>
      <c r="U173" s="38"/>
      <c r="V173" s="38"/>
      <c r="W173" s="38"/>
      <c r="X173" s="38"/>
      <c r="Y173" s="38"/>
      <c r="Z173" s="38"/>
      <c r="AA173" s="38"/>
      <c r="AB173" s="38"/>
      <c r="AC173" s="38"/>
      <c r="AD173" s="38"/>
      <c r="AE173" s="38"/>
      <c r="AR173" s="224" t="s">
        <v>157</v>
      </c>
      <c r="AT173" s="224" t="s">
        <v>152</v>
      </c>
      <c r="AU173" s="224" t="s">
        <v>89</v>
      </c>
      <c r="AY173" s="16" t="s">
        <v>149</v>
      </c>
      <c r="BE173" s="225">
        <f>IF(N173="základní",J173,0)</f>
        <v>0</v>
      </c>
      <c r="BF173" s="225">
        <f>IF(N173="snížená",J173,0)</f>
        <v>0</v>
      </c>
      <c r="BG173" s="225">
        <f>IF(N173="zákl. přenesená",J173,0)</f>
        <v>0</v>
      </c>
      <c r="BH173" s="225">
        <f>IF(N173="sníž. přenesená",J173,0)</f>
        <v>0</v>
      </c>
      <c r="BI173" s="225">
        <f>IF(N173="nulová",J173,0)</f>
        <v>0</v>
      </c>
      <c r="BJ173" s="16" t="s">
        <v>157</v>
      </c>
      <c r="BK173" s="225">
        <f>ROUND(I173*H173,2)</f>
        <v>0</v>
      </c>
      <c r="BL173" s="16" t="s">
        <v>157</v>
      </c>
      <c r="BM173" s="224" t="s">
        <v>950</v>
      </c>
    </row>
    <row r="174" spans="1:47" s="2" customFormat="1" ht="12">
      <c r="A174" s="38"/>
      <c r="B174" s="39"/>
      <c r="C174" s="40"/>
      <c r="D174" s="226" t="s">
        <v>159</v>
      </c>
      <c r="E174" s="40"/>
      <c r="F174" s="227" t="s">
        <v>951</v>
      </c>
      <c r="G174" s="40"/>
      <c r="H174" s="40"/>
      <c r="I174" s="228"/>
      <c r="J174" s="40"/>
      <c r="K174" s="40"/>
      <c r="L174" s="44"/>
      <c r="M174" s="229"/>
      <c r="N174" s="230"/>
      <c r="O174" s="85"/>
      <c r="P174" s="85"/>
      <c r="Q174" s="85"/>
      <c r="R174" s="85"/>
      <c r="S174" s="85"/>
      <c r="T174" s="86"/>
      <c r="U174" s="38"/>
      <c r="V174" s="38"/>
      <c r="W174" s="38"/>
      <c r="X174" s="38"/>
      <c r="Y174" s="38"/>
      <c r="Z174" s="38"/>
      <c r="AA174" s="38"/>
      <c r="AB174" s="38"/>
      <c r="AC174" s="38"/>
      <c r="AD174" s="38"/>
      <c r="AE174" s="38"/>
      <c r="AT174" s="16" t="s">
        <v>159</v>
      </c>
      <c r="AU174" s="16" t="s">
        <v>89</v>
      </c>
    </row>
    <row r="175" spans="1:47" s="2" customFormat="1" ht="12">
      <c r="A175" s="38"/>
      <c r="B175" s="39"/>
      <c r="C175" s="40"/>
      <c r="D175" s="226" t="s">
        <v>161</v>
      </c>
      <c r="E175" s="40"/>
      <c r="F175" s="231" t="s">
        <v>931</v>
      </c>
      <c r="G175" s="40"/>
      <c r="H175" s="40"/>
      <c r="I175" s="228"/>
      <c r="J175" s="40"/>
      <c r="K175" s="40"/>
      <c r="L175" s="44"/>
      <c r="M175" s="229"/>
      <c r="N175" s="230"/>
      <c r="O175" s="85"/>
      <c r="P175" s="85"/>
      <c r="Q175" s="85"/>
      <c r="R175" s="85"/>
      <c r="S175" s="85"/>
      <c r="T175" s="86"/>
      <c r="U175" s="38"/>
      <c r="V175" s="38"/>
      <c r="W175" s="38"/>
      <c r="X175" s="38"/>
      <c r="Y175" s="38"/>
      <c r="Z175" s="38"/>
      <c r="AA175" s="38"/>
      <c r="AB175" s="38"/>
      <c r="AC175" s="38"/>
      <c r="AD175" s="38"/>
      <c r="AE175" s="38"/>
      <c r="AT175" s="16" t="s">
        <v>161</v>
      </c>
      <c r="AU175" s="16" t="s">
        <v>89</v>
      </c>
    </row>
    <row r="176" spans="1:47" s="2" customFormat="1" ht="12">
      <c r="A176" s="38"/>
      <c r="B176" s="39"/>
      <c r="C176" s="40"/>
      <c r="D176" s="226" t="s">
        <v>193</v>
      </c>
      <c r="E176" s="40"/>
      <c r="F176" s="231" t="s">
        <v>759</v>
      </c>
      <c r="G176" s="40"/>
      <c r="H176" s="40"/>
      <c r="I176" s="228"/>
      <c r="J176" s="40"/>
      <c r="K176" s="40"/>
      <c r="L176" s="44"/>
      <c r="M176" s="229"/>
      <c r="N176" s="230"/>
      <c r="O176" s="85"/>
      <c r="P176" s="85"/>
      <c r="Q176" s="85"/>
      <c r="R176" s="85"/>
      <c r="S176" s="85"/>
      <c r="T176" s="86"/>
      <c r="U176" s="38"/>
      <c r="V176" s="38"/>
      <c r="W176" s="38"/>
      <c r="X176" s="38"/>
      <c r="Y176" s="38"/>
      <c r="Z176" s="38"/>
      <c r="AA176" s="38"/>
      <c r="AB176" s="38"/>
      <c r="AC176" s="38"/>
      <c r="AD176" s="38"/>
      <c r="AE176" s="38"/>
      <c r="AT176" s="16" t="s">
        <v>193</v>
      </c>
      <c r="AU176" s="16" t="s">
        <v>89</v>
      </c>
    </row>
    <row r="177" spans="1:65" s="2" customFormat="1" ht="33" customHeight="1">
      <c r="A177" s="38"/>
      <c r="B177" s="39"/>
      <c r="C177" s="213" t="s">
        <v>304</v>
      </c>
      <c r="D177" s="213" t="s">
        <v>152</v>
      </c>
      <c r="E177" s="214" t="s">
        <v>952</v>
      </c>
      <c r="F177" s="215" t="s">
        <v>953</v>
      </c>
      <c r="G177" s="216" t="s">
        <v>670</v>
      </c>
      <c r="H177" s="217">
        <v>2</v>
      </c>
      <c r="I177" s="218"/>
      <c r="J177" s="219">
        <f>ROUND(I177*H177,2)</f>
        <v>0</v>
      </c>
      <c r="K177" s="215" t="s">
        <v>156</v>
      </c>
      <c r="L177" s="44"/>
      <c r="M177" s="220" t="s">
        <v>39</v>
      </c>
      <c r="N177" s="221" t="s">
        <v>53</v>
      </c>
      <c r="O177" s="85"/>
      <c r="P177" s="222">
        <f>O177*H177</f>
        <v>0</v>
      </c>
      <c r="Q177" s="222">
        <v>0</v>
      </c>
      <c r="R177" s="222">
        <f>Q177*H177</f>
        <v>0</v>
      </c>
      <c r="S177" s="222">
        <v>0</v>
      </c>
      <c r="T177" s="223">
        <f>S177*H177</f>
        <v>0</v>
      </c>
      <c r="U177" s="38"/>
      <c r="V177" s="38"/>
      <c r="W177" s="38"/>
      <c r="X177" s="38"/>
      <c r="Y177" s="38"/>
      <c r="Z177" s="38"/>
      <c r="AA177" s="38"/>
      <c r="AB177" s="38"/>
      <c r="AC177" s="38"/>
      <c r="AD177" s="38"/>
      <c r="AE177" s="38"/>
      <c r="AR177" s="224" t="s">
        <v>157</v>
      </c>
      <c r="AT177" s="224" t="s">
        <v>152</v>
      </c>
      <c r="AU177" s="224" t="s">
        <v>89</v>
      </c>
      <c r="AY177" s="16" t="s">
        <v>149</v>
      </c>
      <c r="BE177" s="225">
        <f>IF(N177="základní",J177,0)</f>
        <v>0</v>
      </c>
      <c r="BF177" s="225">
        <f>IF(N177="snížená",J177,0)</f>
        <v>0</v>
      </c>
      <c r="BG177" s="225">
        <f>IF(N177="zákl. přenesená",J177,0)</f>
        <v>0</v>
      </c>
      <c r="BH177" s="225">
        <f>IF(N177="sníž. přenesená",J177,0)</f>
        <v>0</v>
      </c>
      <c r="BI177" s="225">
        <f>IF(N177="nulová",J177,0)</f>
        <v>0</v>
      </c>
      <c r="BJ177" s="16" t="s">
        <v>157</v>
      </c>
      <c r="BK177" s="225">
        <f>ROUND(I177*H177,2)</f>
        <v>0</v>
      </c>
      <c r="BL177" s="16" t="s">
        <v>157</v>
      </c>
      <c r="BM177" s="224" t="s">
        <v>954</v>
      </c>
    </row>
    <row r="178" spans="1:47" s="2" customFormat="1" ht="12">
      <c r="A178" s="38"/>
      <c r="B178" s="39"/>
      <c r="C178" s="40"/>
      <c r="D178" s="226" t="s">
        <v>159</v>
      </c>
      <c r="E178" s="40"/>
      <c r="F178" s="227" t="s">
        <v>955</v>
      </c>
      <c r="G178" s="40"/>
      <c r="H178" s="40"/>
      <c r="I178" s="228"/>
      <c r="J178" s="40"/>
      <c r="K178" s="40"/>
      <c r="L178" s="44"/>
      <c r="M178" s="229"/>
      <c r="N178" s="230"/>
      <c r="O178" s="85"/>
      <c r="P178" s="85"/>
      <c r="Q178" s="85"/>
      <c r="R178" s="85"/>
      <c r="S178" s="85"/>
      <c r="T178" s="86"/>
      <c r="U178" s="38"/>
      <c r="V178" s="38"/>
      <c r="W178" s="38"/>
      <c r="X178" s="38"/>
      <c r="Y178" s="38"/>
      <c r="Z178" s="38"/>
      <c r="AA178" s="38"/>
      <c r="AB178" s="38"/>
      <c r="AC178" s="38"/>
      <c r="AD178" s="38"/>
      <c r="AE178" s="38"/>
      <c r="AT178" s="16" t="s">
        <v>159</v>
      </c>
      <c r="AU178" s="16" t="s">
        <v>89</v>
      </c>
    </row>
    <row r="179" spans="1:47" s="2" customFormat="1" ht="12">
      <c r="A179" s="38"/>
      <c r="B179" s="39"/>
      <c r="C179" s="40"/>
      <c r="D179" s="226" t="s">
        <v>161</v>
      </c>
      <c r="E179" s="40"/>
      <c r="F179" s="231" t="s">
        <v>931</v>
      </c>
      <c r="G179" s="40"/>
      <c r="H179" s="40"/>
      <c r="I179" s="228"/>
      <c r="J179" s="40"/>
      <c r="K179" s="40"/>
      <c r="L179" s="44"/>
      <c r="M179" s="229"/>
      <c r="N179" s="230"/>
      <c r="O179" s="85"/>
      <c r="P179" s="85"/>
      <c r="Q179" s="85"/>
      <c r="R179" s="85"/>
      <c r="S179" s="85"/>
      <c r="T179" s="86"/>
      <c r="U179" s="38"/>
      <c r="V179" s="38"/>
      <c r="W179" s="38"/>
      <c r="X179" s="38"/>
      <c r="Y179" s="38"/>
      <c r="Z179" s="38"/>
      <c r="AA179" s="38"/>
      <c r="AB179" s="38"/>
      <c r="AC179" s="38"/>
      <c r="AD179" s="38"/>
      <c r="AE179" s="38"/>
      <c r="AT179" s="16" t="s">
        <v>161</v>
      </c>
      <c r="AU179" s="16" t="s">
        <v>89</v>
      </c>
    </row>
    <row r="180" spans="1:47" s="2" customFormat="1" ht="12">
      <c r="A180" s="38"/>
      <c r="B180" s="39"/>
      <c r="C180" s="40"/>
      <c r="D180" s="226" t="s">
        <v>193</v>
      </c>
      <c r="E180" s="40"/>
      <c r="F180" s="231" t="s">
        <v>759</v>
      </c>
      <c r="G180" s="40"/>
      <c r="H180" s="40"/>
      <c r="I180" s="228"/>
      <c r="J180" s="40"/>
      <c r="K180" s="40"/>
      <c r="L180" s="44"/>
      <c r="M180" s="229"/>
      <c r="N180" s="230"/>
      <c r="O180" s="85"/>
      <c r="P180" s="85"/>
      <c r="Q180" s="85"/>
      <c r="R180" s="85"/>
      <c r="S180" s="85"/>
      <c r="T180" s="86"/>
      <c r="U180" s="38"/>
      <c r="V180" s="38"/>
      <c r="W180" s="38"/>
      <c r="X180" s="38"/>
      <c r="Y180" s="38"/>
      <c r="Z180" s="38"/>
      <c r="AA180" s="38"/>
      <c r="AB180" s="38"/>
      <c r="AC180" s="38"/>
      <c r="AD180" s="38"/>
      <c r="AE180" s="38"/>
      <c r="AT180" s="16" t="s">
        <v>193</v>
      </c>
      <c r="AU180" s="16" t="s">
        <v>89</v>
      </c>
    </row>
    <row r="181" spans="1:65" s="2" customFormat="1" ht="37.8" customHeight="1">
      <c r="A181" s="38"/>
      <c r="B181" s="39"/>
      <c r="C181" s="213" t="s">
        <v>309</v>
      </c>
      <c r="D181" s="213" t="s">
        <v>152</v>
      </c>
      <c r="E181" s="214" t="s">
        <v>956</v>
      </c>
      <c r="F181" s="215" t="s">
        <v>957</v>
      </c>
      <c r="G181" s="216" t="s">
        <v>670</v>
      </c>
      <c r="H181" s="217">
        <v>2</v>
      </c>
      <c r="I181" s="218"/>
      <c r="J181" s="219">
        <f>ROUND(I181*H181,2)</f>
        <v>0</v>
      </c>
      <c r="K181" s="215" t="s">
        <v>156</v>
      </c>
      <c r="L181" s="44"/>
      <c r="M181" s="220" t="s">
        <v>39</v>
      </c>
      <c r="N181" s="221" t="s">
        <v>53</v>
      </c>
      <c r="O181" s="85"/>
      <c r="P181" s="222">
        <f>O181*H181</f>
        <v>0</v>
      </c>
      <c r="Q181" s="222">
        <v>0</v>
      </c>
      <c r="R181" s="222">
        <f>Q181*H181</f>
        <v>0</v>
      </c>
      <c r="S181" s="222">
        <v>0</v>
      </c>
      <c r="T181" s="223">
        <f>S181*H181</f>
        <v>0</v>
      </c>
      <c r="U181" s="38"/>
      <c r="V181" s="38"/>
      <c r="W181" s="38"/>
      <c r="X181" s="38"/>
      <c r="Y181" s="38"/>
      <c r="Z181" s="38"/>
      <c r="AA181" s="38"/>
      <c r="AB181" s="38"/>
      <c r="AC181" s="38"/>
      <c r="AD181" s="38"/>
      <c r="AE181" s="38"/>
      <c r="AR181" s="224" t="s">
        <v>157</v>
      </c>
      <c r="AT181" s="224" t="s">
        <v>152</v>
      </c>
      <c r="AU181" s="224" t="s">
        <v>89</v>
      </c>
      <c r="AY181" s="16" t="s">
        <v>149</v>
      </c>
      <c r="BE181" s="225">
        <f>IF(N181="základní",J181,0)</f>
        <v>0</v>
      </c>
      <c r="BF181" s="225">
        <f>IF(N181="snížená",J181,0)</f>
        <v>0</v>
      </c>
      <c r="BG181" s="225">
        <f>IF(N181="zákl. přenesená",J181,0)</f>
        <v>0</v>
      </c>
      <c r="BH181" s="225">
        <f>IF(N181="sníž. přenesená",J181,0)</f>
        <v>0</v>
      </c>
      <c r="BI181" s="225">
        <f>IF(N181="nulová",J181,0)</f>
        <v>0</v>
      </c>
      <c r="BJ181" s="16" t="s">
        <v>157</v>
      </c>
      <c r="BK181" s="225">
        <f>ROUND(I181*H181,2)</f>
        <v>0</v>
      </c>
      <c r="BL181" s="16" t="s">
        <v>157</v>
      </c>
      <c r="BM181" s="224" t="s">
        <v>958</v>
      </c>
    </row>
    <row r="182" spans="1:47" s="2" customFormat="1" ht="12">
      <c r="A182" s="38"/>
      <c r="B182" s="39"/>
      <c r="C182" s="40"/>
      <c r="D182" s="226" t="s">
        <v>159</v>
      </c>
      <c r="E182" s="40"/>
      <c r="F182" s="227" t="s">
        <v>959</v>
      </c>
      <c r="G182" s="40"/>
      <c r="H182" s="40"/>
      <c r="I182" s="228"/>
      <c r="J182" s="40"/>
      <c r="K182" s="40"/>
      <c r="L182" s="44"/>
      <c r="M182" s="229"/>
      <c r="N182" s="230"/>
      <c r="O182" s="85"/>
      <c r="P182" s="85"/>
      <c r="Q182" s="85"/>
      <c r="R182" s="85"/>
      <c r="S182" s="85"/>
      <c r="T182" s="86"/>
      <c r="U182" s="38"/>
      <c r="V182" s="38"/>
      <c r="W182" s="38"/>
      <c r="X182" s="38"/>
      <c r="Y182" s="38"/>
      <c r="Z182" s="38"/>
      <c r="AA182" s="38"/>
      <c r="AB182" s="38"/>
      <c r="AC182" s="38"/>
      <c r="AD182" s="38"/>
      <c r="AE182" s="38"/>
      <c r="AT182" s="16" t="s">
        <v>159</v>
      </c>
      <c r="AU182" s="16" t="s">
        <v>89</v>
      </c>
    </row>
    <row r="183" spans="1:47" s="2" customFormat="1" ht="12">
      <c r="A183" s="38"/>
      <c r="B183" s="39"/>
      <c r="C183" s="40"/>
      <c r="D183" s="226" t="s">
        <v>161</v>
      </c>
      <c r="E183" s="40"/>
      <c r="F183" s="231" t="s">
        <v>931</v>
      </c>
      <c r="G183" s="40"/>
      <c r="H183" s="40"/>
      <c r="I183" s="228"/>
      <c r="J183" s="40"/>
      <c r="K183" s="40"/>
      <c r="L183" s="44"/>
      <c r="M183" s="229"/>
      <c r="N183" s="230"/>
      <c r="O183" s="85"/>
      <c r="P183" s="85"/>
      <c r="Q183" s="85"/>
      <c r="R183" s="85"/>
      <c r="S183" s="85"/>
      <c r="T183" s="86"/>
      <c r="U183" s="38"/>
      <c r="V183" s="38"/>
      <c r="W183" s="38"/>
      <c r="X183" s="38"/>
      <c r="Y183" s="38"/>
      <c r="Z183" s="38"/>
      <c r="AA183" s="38"/>
      <c r="AB183" s="38"/>
      <c r="AC183" s="38"/>
      <c r="AD183" s="38"/>
      <c r="AE183" s="38"/>
      <c r="AT183" s="16" t="s">
        <v>161</v>
      </c>
      <c r="AU183" s="16" t="s">
        <v>89</v>
      </c>
    </row>
    <row r="184" spans="1:47" s="2" customFormat="1" ht="12">
      <c r="A184" s="38"/>
      <c r="B184" s="39"/>
      <c r="C184" s="40"/>
      <c r="D184" s="226" t="s">
        <v>193</v>
      </c>
      <c r="E184" s="40"/>
      <c r="F184" s="231" t="s">
        <v>759</v>
      </c>
      <c r="G184" s="40"/>
      <c r="H184" s="40"/>
      <c r="I184" s="228"/>
      <c r="J184" s="40"/>
      <c r="K184" s="40"/>
      <c r="L184" s="44"/>
      <c r="M184" s="229"/>
      <c r="N184" s="230"/>
      <c r="O184" s="85"/>
      <c r="P184" s="85"/>
      <c r="Q184" s="85"/>
      <c r="R184" s="85"/>
      <c r="S184" s="85"/>
      <c r="T184" s="86"/>
      <c r="U184" s="38"/>
      <c r="V184" s="38"/>
      <c r="W184" s="38"/>
      <c r="X184" s="38"/>
      <c r="Y184" s="38"/>
      <c r="Z184" s="38"/>
      <c r="AA184" s="38"/>
      <c r="AB184" s="38"/>
      <c r="AC184" s="38"/>
      <c r="AD184" s="38"/>
      <c r="AE184" s="38"/>
      <c r="AT184" s="16" t="s">
        <v>193</v>
      </c>
      <c r="AU184" s="16" t="s">
        <v>89</v>
      </c>
    </row>
    <row r="185" spans="1:65" s="2" customFormat="1" ht="33" customHeight="1">
      <c r="A185" s="38"/>
      <c r="B185" s="39"/>
      <c r="C185" s="213" t="s">
        <v>314</v>
      </c>
      <c r="D185" s="213" t="s">
        <v>152</v>
      </c>
      <c r="E185" s="214" t="s">
        <v>960</v>
      </c>
      <c r="F185" s="215" t="s">
        <v>961</v>
      </c>
      <c r="G185" s="216" t="s">
        <v>670</v>
      </c>
      <c r="H185" s="217">
        <v>2</v>
      </c>
      <c r="I185" s="218"/>
      <c r="J185" s="219">
        <f>ROUND(I185*H185,2)</f>
        <v>0</v>
      </c>
      <c r="K185" s="215" t="s">
        <v>156</v>
      </c>
      <c r="L185" s="44"/>
      <c r="M185" s="220" t="s">
        <v>39</v>
      </c>
      <c r="N185" s="221" t="s">
        <v>53</v>
      </c>
      <c r="O185" s="85"/>
      <c r="P185" s="222">
        <f>O185*H185</f>
        <v>0</v>
      </c>
      <c r="Q185" s="222">
        <v>0</v>
      </c>
      <c r="R185" s="222">
        <f>Q185*H185</f>
        <v>0</v>
      </c>
      <c r="S185" s="222">
        <v>0</v>
      </c>
      <c r="T185" s="223">
        <f>S185*H185</f>
        <v>0</v>
      </c>
      <c r="U185" s="38"/>
      <c r="V185" s="38"/>
      <c r="W185" s="38"/>
      <c r="X185" s="38"/>
      <c r="Y185" s="38"/>
      <c r="Z185" s="38"/>
      <c r="AA185" s="38"/>
      <c r="AB185" s="38"/>
      <c r="AC185" s="38"/>
      <c r="AD185" s="38"/>
      <c r="AE185" s="38"/>
      <c r="AR185" s="224" t="s">
        <v>157</v>
      </c>
      <c r="AT185" s="224" t="s">
        <v>152</v>
      </c>
      <c r="AU185" s="224" t="s">
        <v>89</v>
      </c>
      <c r="AY185" s="16" t="s">
        <v>149</v>
      </c>
      <c r="BE185" s="225">
        <f>IF(N185="základní",J185,0)</f>
        <v>0</v>
      </c>
      <c r="BF185" s="225">
        <f>IF(N185="snížená",J185,0)</f>
        <v>0</v>
      </c>
      <c r="BG185" s="225">
        <f>IF(N185="zákl. přenesená",J185,0)</f>
        <v>0</v>
      </c>
      <c r="BH185" s="225">
        <f>IF(N185="sníž. přenesená",J185,0)</f>
        <v>0</v>
      </c>
      <c r="BI185" s="225">
        <f>IF(N185="nulová",J185,0)</f>
        <v>0</v>
      </c>
      <c r="BJ185" s="16" t="s">
        <v>157</v>
      </c>
      <c r="BK185" s="225">
        <f>ROUND(I185*H185,2)</f>
        <v>0</v>
      </c>
      <c r="BL185" s="16" t="s">
        <v>157</v>
      </c>
      <c r="BM185" s="224" t="s">
        <v>962</v>
      </c>
    </row>
    <row r="186" spans="1:47" s="2" customFormat="1" ht="12">
      <c r="A186" s="38"/>
      <c r="B186" s="39"/>
      <c r="C186" s="40"/>
      <c r="D186" s="226" t="s">
        <v>159</v>
      </c>
      <c r="E186" s="40"/>
      <c r="F186" s="227" t="s">
        <v>963</v>
      </c>
      <c r="G186" s="40"/>
      <c r="H186" s="40"/>
      <c r="I186" s="228"/>
      <c r="J186" s="40"/>
      <c r="K186" s="40"/>
      <c r="L186" s="44"/>
      <c r="M186" s="229"/>
      <c r="N186" s="230"/>
      <c r="O186" s="85"/>
      <c r="P186" s="85"/>
      <c r="Q186" s="85"/>
      <c r="R186" s="85"/>
      <c r="S186" s="85"/>
      <c r="T186" s="86"/>
      <c r="U186" s="38"/>
      <c r="V186" s="38"/>
      <c r="W186" s="38"/>
      <c r="X186" s="38"/>
      <c r="Y186" s="38"/>
      <c r="Z186" s="38"/>
      <c r="AA186" s="38"/>
      <c r="AB186" s="38"/>
      <c r="AC186" s="38"/>
      <c r="AD186" s="38"/>
      <c r="AE186" s="38"/>
      <c r="AT186" s="16" t="s">
        <v>159</v>
      </c>
      <c r="AU186" s="16" t="s">
        <v>89</v>
      </c>
    </row>
    <row r="187" spans="1:47" s="2" customFormat="1" ht="12">
      <c r="A187" s="38"/>
      <c r="B187" s="39"/>
      <c r="C187" s="40"/>
      <c r="D187" s="226" t="s">
        <v>161</v>
      </c>
      <c r="E187" s="40"/>
      <c r="F187" s="231" t="s">
        <v>931</v>
      </c>
      <c r="G187" s="40"/>
      <c r="H187" s="40"/>
      <c r="I187" s="228"/>
      <c r="J187" s="40"/>
      <c r="K187" s="40"/>
      <c r="L187" s="44"/>
      <c r="M187" s="229"/>
      <c r="N187" s="230"/>
      <c r="O187" s="85"/>
      <c r="P187" s="85"/>
      <c r="Q187" s="85"/>
      <c r="R187" s="85"/>
      <c r="S187" s="85"/>
      <c r="T187" s="86"/>
      <c r="U187" s="38"/>
      <c r="V187" s="38"/>
      <c r="W187" s="38"/>
      <c r="X187" s="38"/>
      <c r="Y187" s="38"/>
      <c r="Z187" s="38"/>
      <c r="AA187" s="38"/>
      <c r="AB187" s="38"/>
      <c r="AC187" s="38"/>
      <c r="AD187" s="38"/>
      <c r="AE187" s="38"/>
      <c r="AT187" s="16" t="s">
        <v>161</v>
      </c>
      <c r="AU187" s="16" t="s">
        <v>89</v>
      </c>
    </row>
    <row r="188" spans="1:47" s="2" customFormat="1" ht="12">
      <c r="A188" s="38"/>
      <c r="B188" s="39"/>
      <c r="C188" s="40"/>
      <c r="D188" s="226" t="s">
        <v>193</v>
      </c>
      <c r="E188" s="40"/>
      <c r="F188" s="231" t="s">
        <v>759</v>
      </c>
      <c r="G188" s="40"/>
      <c r="H188" s="40"/>
      <c r="I188" s="228"/>
      <c r="J188" s="40"/>
      <c r="K188" s="40"/>
      <c r="L188" s="44"/>
      <c r="M188" s="229"/>
      <c r="N188" s="230"/>
      <c r="O188" s="85"/>
      <c r="P188" s="85"/>
      <c r="Q188" s="85"/>
      <c r="R188" s="85"/>
      <c r="S188" s="85"/>
      <c r="T188" s="86"/>
      <c r="U188" s="38"/>
      <c r="V188" s="38"/>
      <c r="W188" s="38"/>
      <c r="X188" s="38"/>
      <c r="Y188" s="38"/>
      <c r="Z188" s="38"/>
      <c r="AA188" s="38"/>
      <c r="AB188" s="38"/>
      <c r="AC188" s="38"/>
      <c r="AD188" s="38"/>
      <c r="AE188" s="38"/>
      <c r="AT188" s="16" t="s">
        <v>193</v>
      </c>
      <c r="AU188" s="16" t="s">
        <v>89</v>
      </c>
    </row>
    <row r="189" spans="1:65" s="2" customFormat="1" ht="33" customHeight="1">
      <c r="A189" s="38"/>
      <c r="B189" s="39"/>
      <c r="C189" s="213" t="s">
        <v>319</v>
      </c>
      <c r="D189" s="213" t="s">
        <v>152</v>
      </c>
      <c r="E189" s="214" t="s">
        <v>964</v>
      </c>
      <c r="F189" s="215" t="s">
        <v>965</v>
      </c>
      <c r="G189" s="216" t="s">
        <v>670</v>
      </c>
      <c r="H189" s="217">
        <v>2</v>
      </c>
      <c r="I189" s="218"/>
      <c r="J189" s="219">
        <f>ROUND(I189*H189,2)</f>
        <v>0</v>
      </c>
      <c r="K189" s="215" t="s">
        <v>156</v>
      </c>
      <c r="L189" s="44"/>
      <c r="M189" s="220" t="s">
        <v>39</v>
      </c>
      <c r="N189" s="221" t="s">
        <v>53</v>
      </c>
      <c r="O189" s="85"/>
      <c r="P189" s="222">
        <f>O189*H189</f>
        <v>0</v>
      </c>
      <c r="Q189" s="222">
        <v>0</v>
      </c>
      <c r="R189" s="222">
        <f>Q189*H189</f>
        <v>0</v>
      </c>
      <c r="S189" s="222">
        <v>0</v>
      </c>
      <c r="T189" s="223">
        <f>S189*H189</f>
        <v>0</v>
      </c>
      <c r="U189" s="38"/>
      <c r="V189" s="38"/>
      <c r="W189" s="38"/>
      <c r="X189" s="38"/>
      <c r="Y189" s="38"/>
      <c r="Z189" s="38"/>
      <c r="AA189" s="38"/>
      <c r="AB189" s="38"/>
      <c r="AC189" s="38"/>
      <c r="AD189" s="38"/>
      <c r="AE189" s="38"/>
      <c r="AR189" s="224" t="s">
        <v>157</v>
      </c>
      <c r="AT189" s="224" t="s">
        <v>152</v>
      </c>
      <c r="AU189" s="224" t="s">
        <v>89</v>
      </c>
      <c r="AY189" s="16" t="s">
        <v>149</v>
      </c>
      <c r="BE189" s="225">
        <f>IF(N189="základní",J189,0)</f>
        <v>0</v>
      </c>
      <c r="BF189" s="225">
        <f>IF(N189="snížená",J189,0)</f>
        <v>0</v>
      </c>
      <c r="BG189" s="225">
        <f>IF(N189="zákl. přenesená",J189,0)</f>
        <v>0</v>
      </c>
      <c r="BH189" s="225">
        <f>IF(N189="sníž. přenesená",J189,0)</f>
        <v>0</v>
      </c>
      <c r="BI189" s="225">
        <f>IF(N189="nulová",J189,0)</f>
        <v>0</v>
      </c>
      <c r="BJ189" s="16" t="s">
        <v>157</v>
      </c>
      <c r="BK189" s="225">
        <f>ROUND(I189*H189,2)</f>
        <v>0</v>
      </c>
      <c r="BL189" s="16" t="s">
        <v>157</v>
      </c>
      <c r="BM189" s="224" t="s">
        <v>966</v>
      </c>
    </row>
    <row r="190" spans="1:47" s="2" customFormat="1" ht="12">
      <c r="A190" s="38"/>
      <c r="B190" s="39"/>
      <c r="C190" s="40"/>
      <c r="D190" s="226" t="s">
        <v>159</v>
      </c>
      <c r="E190" s="40"/>
      <c r="F190" s="227" t="s">
        <v>967</v>
      </c>
      <c r="G190" s="40"/>
      <c r="H190" s="40"/>
      <c r="I190" s="228"/>
      <c r="J190" s="40"/>
      <c r="K190" s="40"/>
      <c r="L190" s="44"/>
      <c r="M190" s="229"/>
      <c r="N190" s="230"/>
      <c r="O190" s="85"/>
      <c r="P190" s="85"/>
      <c r="Q190" s="85"/>
      <c r="R190" s="85"/>
      <c r="S190" s="85"/>
      <c r="T190" s="86"/>
      <c r="U190" s="38"/>
      <c r="V190" s="38"/>
      <c r="W190" s="38"/>
      <c r="X190" s="38"/>
      <c r="Y190" s="38"/>
      <c r="Z190" s="38"/>
      <c r="AA190" s="38"/>
      <c r="AB190" s="38"/>
      <c r="AC190" s="38"/>
      <c r="AD190" s="38"/>
      <c r="AE190" s="38"/>
      <c r="AT190" s="16" t="s">
        <v>159</v>
      </c>
      <c r="AU190" s="16" t="s">
        <v>89</v>
      </c>
    </row>
    <row r="191" spans="1:47" s="2" customFormat="1" ht="12">
      <c r="A191" s="38"/>
      <c r="B191" s="39"/>
      <c r="C191" s="40"/>
      <c r="D191" s="226" t="s">
        <v>161</v>
      </c>
      <c r="E191" s="40"/>
      <c r="F191" s="231" t="s">
        <v>931</v>
      </c>
      <c r="G191" s="40"/>
      <c r="H191" s="40"/>
      <c r="I191" s="228"/>
      <c r="J191" s="40"/>
      <c r="K191" s="40"/>
      <c r="L191" s="44"/>
      <c r="M191" s="229"/>
      <c r="N191" s="230"/>
      <c r="O191" s="85"/>
      <c r="P191" s="85"/>
      <c r="Q191" s="85"/>
      <c r="R191" s="85"/>
      <c r="S191" s="85"/>
      <c r="T191" s="86"/>
      <c r="U191" s="38"/>
      <c r="V191" s="38"/>
      <c r="W191" s="38"/>
      <c r="X191" s="38"/>
      <c r="Y191" s="38"/>
      <c r="Z191" s="38"/>
      <c r="AA191" s="38"/>
      <c r="AB191" s="38"/>
      <c r="AC191" s="38"/>
      <c r="AD191" s="38"/>
      <c r="AE191" s="38"/>
      <c r="AT191" s="16" t="s">
        <v>161</v>
      </c>
      <c r="AU191" s="16" t="s">
        <v>89</v>
      </c>
    </row>
    <row r="192" spans="1:47" s="2" customFormat="1" ht="12">
      <c r="A192" s="38"/>
      <c r="B192" s="39"/>
      <c r="C192" s="40"/>
      <c r="D192" s="226" t="s">
        <v>193</v>
      </c>
      <c r="E192" s="40"/>
      <c r="F192" s="231" t="s">
        <v>759</v>
      </c>
      <c r="G192" s="40"/>
      <c r="H192" s="40"/>
      <c r="I192" s="228"/>
      <c r="J192" s="40"/>
      <c r="K192" s="40"/>
      <c r="L192" s="44"/>
      <c r="M192" s="229"/>
      <c r="N192" s="230"/>
      <c r="O192" s="85"/>
      <c r="P192" s="85"/>
      <c r="Q192" s="85"/>
      <c r="R192" s="85"/>
      <c r="S192" s="85"/>
      <c r="T192" s="86"/>
      <c r="U192" s="38"/>
      <c r="V192" s="38"/>
      <c r="W192" s="38"/>
      <c r="X192" s="38"/>
      <c r="Y192" s="38"/>
      <c r="Z192" s="38"/>
      <c r="AA192" s="38"/>
      <c r="AB192" s="38"/>
      <c r="AC192" s="38"/>
      <c r="AD192" s="38"/>
      <c r="AE192" s="38"/>
      <c r="AT192" s="16" t="s">
        <v>193</v>
      </c>
      <c r="AU192" s="16" t="s">
        <v>89</v>
      </c>
    </row>
    <row r="193" spans="1:65" s="2" customFormat="1" ht="37.8" customHeight="1">
      <c r="A193" s="38"/>
      <c r="B193" s="39"/>
      <c r="C193" s="213" t="s">
        <v>324</v>
      </c>
      <c r="D193" s="213" t="s">
        <v>152</v>
      </c>
      <c r="E193" s="214" t="s">
        <v>968</v>
      </c>
      <c r="F193" s="215" t="s">
        <v>969</v>
      </c>
      <c r="G193" s="216" t="s">
        <v>670</v>
      </c>
      <c r="H193" s="217">
        <v>2</v>
      </c>
      <c r="I193" s="218"/>
      <c r="J193" s="219">
        <f>ROUND(I193*H193,2)</f>
        <v>0</v>
      </c>
      <c r="K193" s="215" t="s">
        <v>156</v>
      </c>
      <c r="L193" s="44"/>
      <c r="M193" s="220" t="s">
        <v>39</v>
      </c>
      <c r="N193" s="221" t="s">
        <v>53</v>
      </c>
      <c r="O193" s="85"/>
      <c r="P193" s="222">
        <f>O193*H193</f>
        <v>0</v>
      </c>
      <c r="Q193" s="222">
        <v>0</v>
      </c>
      <c r="R193" s="222">
        <f>Q193*H193</f>
        <v>0</v>
      </c>
      <c r="S193" s="222">
        <v>0</v>
      </c>
      <c r="T193" s="223">
        <f>S193*H193</f>
        <v>0</v>
      </c>
      <c r="U193" s="38"/>
      <c r="V193" s="38"/>
      <c r="W193" s="38"/>
      <c r="X193" s="38"/>
      <c r="Y193" s="38"/>
      <c r="Z193" s="38"/>
      <c r="AA193" s="38"/>
      <c r="AB193" s="38"/>
      <c r="AC193" s="38"/>
      <c r="AD193" s="38"/>
      <c r="AE193" s="38"/>
      <c r="AR193" s="224" t="s">
        <v>157</v>
      </c>
      <c r="AT193" s="224" t="s">
        <v>152</v>
      </c>
      <c r="AU193" s="224" t="s">
        <v>89</v>
      </c>
      <c r="AY193" s="16" t="s">
        <v>149</v>
      </c>
      <c r="BE193" s="225">
        <f>IF(N193="základní",J193,0)</f>
        <v>0</v>
      </c>
      <c r="BF193" s="225">
        <f>IF(N193="snížená",J193,0)</f>
        <v>0</v>
      </c>
      <c r="BG193" s="225">
        <f>IF(N193="zákl. přenesená",J193,0)</f>
        <v>0</v>
      </c>
      <c r="BH193" s="225">
        <f>IF(N193="sníž. přenesená",J193,0)</f>
        <v>0</v>
      </c>
      <c r="BI193" s="225">
        <f>IF(N193="nulová",J193,0)</f>
        <v>0</v>
      </c>
      <c r="BJ193" s="16" t="s">
        <v>157</v>
      </c>
      <c r="BK193" s="225">
        <f>ROUND(I193*H193,2)</f>
        <v>0</v>
      </c>
      <c r="BL193" s="16" t="s">
        <v>157</v>
      </c>
      <c r="BM193" s="224" t="s">
        <v>970</v>
      </c>
    </row>
    <row r="194" spans="1:47" s="2" customFormat="1" ht="12">
      <c r="A194" s="38"/>
      <c r="B194" s="39"/>
      <c r="C194" s="40"/>
      <c r="D194" s="226" t="s">
        <v>159</v>
      </c>
      <c r="E194" s="40"/>
      <c r="F194" s="227" t="s">
        <v>971</v>
      </c>
      <c r="G194" s="40"/>
      <c r="H194" s="40"/>
      <c r="I194" s="228"/>
      <c r="J194" s="40"/>
      <c r="K194" s="40"/>
      <c r="L194" s="44"/>
      <c r="M194" s="229"/>
      <c r="N194" s="230"/>
      <c r="O194" s="85"/>
      <c r="P194" s="85"/>
      <c r="Q194" s="85"/>
      <c r="R194" s="85"/>
      <c r="S194" s="85"/>
      <c r="T194" s="86"/>
      <c r="U194" s="38"/>
      <c r="V194" s="38"/>
      <c r="W194" s="38"/>
      <c r="X194" s="38"/>
      <c r="Y194" s="38"/>
      <c r="Z194" s="38"/>
      <c r="AA194" s="38"/>
      <c r="AB194" s="38"/>
      <c r="AC194" s="38"/>
      <c r="AD194" s="38"/>
      <c r="AE194" s="38"/>
      <c r="AT194" s="16" t="s">
        <v>159</v>
      </c>
      <c r="AU194" s="16" t="s">
        <v>89</v>
      </c>
    </row>
    <row r="195" spans="1:47" s="2" customFormat="1" ht="12">
      <c r="A195" s="38"/>
      <c r="B195" s="39"/>
      <c r="C195" s="40"/>
      <c r="D195" s="226" t="s">
        <v>161</v>
      </c>
      <c r="E195" s="40"/>
      <c r="F195" s="231" t="s">
        <v>931</v>
      </c>
      <c r="G195" s="40"/>
      <c r="H195" s="40"/>
      <c r="I195" s="228"/>
      <c r="J195" s="40"/>
      <c r="K195" s="40"/>
      <c r="L195" s="44"/>
      <c r="M195" s="229"/>
      <c r="N195" s="230"/>
      <c r="O195" s="85"/>
      <c r="P195" s="85"/>
      <c r="Q195" s="85"/>
      <c r="R195" s="85"/>
      <c r="S195" s="85"/>
      <c r="T195" s="86"/>
      <c r="U195" s="38"/>
      <c r="V195" s="38"/>
      <c r="W195" s="38"/>
      <c r="X195" s="38"/>
      <c r="Y195" s="38"/>
      <c r="Z195" s="38"/>
      <c r="AA195" s="38"/>
      <c r="AB195" s="38"/>
      <c r="AC195" s="38"/>
      <c r="AD195" s="38"/>
      <c r="AE195" s="38"/>
      <c r="AT195" s="16" t="s">
        <v>161</v>
      </c>
      <c r="AU195" s="16" t="s">
        <v>89</v>
      </c>
    </row>
    <row r="196" spans="1:47" s="2" customFormat="1" ht="12">
      <c r="A196" s="38"/>
      <c r="B196" s="39"/>
      <c r="C196" s="40"/>
      <c r="D196" s="226" t="s">
        <v>193</v>
      </c>
      <c r="E196" s="40"/>
      <c r="F196" s="231" t="s">
        <v>759</v>
      </c>
      <c r="G196" s="40"/>
      <c r="H196" s="40"/>
      <c r="I196" s="228"/>
      <c r="J196" s="40"/>
      <c r="K196" s="40"/>
      <c r="L196" s="44"/>
      <c r="M196" s="229"/>
      <c r="N196" s="230"/>
      <c r="O196" s="85"/>
      <c r="P196" s="85"/>
      <c r="Q196" s="85"/>
      <c r="R196" s="85"/>
      <c r="S196" s="85"/>
      <c r="T196" s="86"/>
      <c r="U196" s="38"/>
      <c r="V196" s="38"/>
      <c r="W196" s="38"/>
      <c r="X196" s="38"/>
      <c r="Y196" s="38"/>
      <c r="Z196" s="38"/>
      <c r="AA196" s="38"/>
      <c r="AB196" s="38"/>
      <c r="AC196" s="38"/>
      <c r="AD196" s="38"/>
      <c r="AE196" s="38"/>
      <c r="AT196" s="16" t="s">
        <v>193</v>
      </c>
      <c r="AU196" s="16" t="s">
        <v>89</v>
      </c>
    </row>
    <row r="197" spans="1:65" s="2" customFormat="1" ht="33" customHeight="1">
      <c r="A197" s="38"/>
      <c r="B197" s="39"/>
      <c r="C197" s="213" t="s">
        <v>329</v>
      </c>
      <c r="D197" s="213" t="s">
        <v>152</v>
      </c>
      <c r="E197" s="214" t="s">
        <v>972</v>
      </c>
      <c r="F197" s="215" t="s">
        <v>973</v>
      </c>
      <c r="G197" s="216" t="s">
        <v>670</v>
      </c>
      <c r="H197" s="217">
        <v>2</v>
      </c>
      <c r="I197" s="218"/>
      <c r="J197" s="219">
        <f>ROUND(I197*H197,2)</f>
        <v>0</v>
      </c>
      <c r="K197" s="215" t="s">
        <v>156</v>
      </c>
      <c r="L197" s="44"/>
      <c r="M197" s="220" t="s">
        <v>39</v>
      </c>
      <c r="N197" s="221" t="s">
        <v>53</v>
      </c>
      <c r="O197" s="85"/>
      <c r="P197" s="222">
        <f>O197*H197</f>
        <v>0</v>
      </c>
      <c r="Q197" s="222">
        <v>0</v>
      </c>
      <c r="R197" s="222">
        <f>Q197*H197</f>
        <v>0</v>
      </c>
      <c r="S197" s="222">
        <v>0</v>
      </c>
      <c r="T197" s="223">
        <f>S197*H197</f>
        <v>0</v>
      </c>
      <c r="U197" s="38"/>
      <c r="V197" s="38"/>
      <c r="W197" s="38"/>
      <c r="X197" s="38"/>
      <c r="Y197" s="38"/>
      <c r="Z197" s="38"/>
      <c r="AA197" s="38"/>
      <c r="AB197" s="38"/>
      <c r="AC197" s="38"/>
      <c r="AD197" s="38"/>
      <c r="AE197" s="38"/>
      <c r="AR197" s="224" t="s">
        <v>157</v>
      </c>
      <c r="AT197" s="224" t="s">
        <v>152</v>
      </c>
      <c r="AU197" s="224" t="s">
        <v>89</v>
      </c>
      <c r="AY197" s="16" t="s">
        <v>149</v>
      </c>
      <c r="BE197" s="225">
        <f>IF(N197="základní",J197,0)</f>
        <v>0</v>
      </c>
      <c r="BF197" s="225">
        <f>IF(N197="snížená",J197,0)</f>
        <v>0</v>
      </c>
      <c r="BG197" s="225">
        <f>IF(N197="zákl. přenesená",J197,0)</f>
        <v>0</v>
      </c>
      <c r="BH197" s="225">
        <f>IF(N197="sníž. přenesená",J197,0)</f>
        <v>0</v>
      </c>
      <c r="BI197" s="225">
        <f>IF(N197="nulová",J197,0)</f>
        <v>0</v>
      </c>
      <c r="BJ197" s="16" t="s">
        <v>157</v>
      </c>
      <c r="BK197" s="225">
        <f>ROUND(I197*H197,2)</f>
        <v>0</v>
      </c>
      <c r="BL197" s="16" t="s">
        <v>157</v>
      </c>
      <c r="BM197" s="224" t="s">
        <v>974</v>
      </c>
    </row>
    <row r="198" spans="1:47" s="2" customFormat="1" ht="12">
      <c r="A198" s="38"/>
      <c r="B198" s="39"/>
      <c r="C198" s="40"/>
      <c r="D198" s="226" t="s">
        <v>159</v>
      </c>
      <c r="E198" s="40"/>
      <c r="F198" s="227" t="s">
        <v>975</v>
      </c>
      <c r="G198" s="40"/>
      <c r="H198" s="40"/>
      <c r="I198" s="228"/>
      <c r="J198" s="40"/>
      <c r="K198" s="40"/>
      <c r="L198" s="44"/>
      <c r="M198" s="229"/>
      <c r="N198" s="230"/>
      <c r="O198" s="85"/>
      <c r="P198" s="85"/>
      <c r="Q198" s="85"/>
      <c r="R198" s="85"/>
      <c r="S198" s="85"/>
      <c r="T198" s="86"/>
      <c r="U198" s="38"/>
      <c r="V198" s="38"/>
      <c r="W198" s="38"/>
      <c r="X198" s="38"/>
      <c r="Y198" s="38"/>
      <c r="Z198" s="38"/>
      <c r="AA198" s="38"/>
      <c r="AB198" s="38"/>
      <c r="AC198" s="38"/>
      <c r="AD198" s="38"/>
      <c r="AE198" s="38"/>
      <c r="AT198" s="16" t="s">
        <v>159</v>
      </c>
      <c r="AU198" s="16" t="s">
        <v>89</v>
      </c>
    </row>
    <row r="199" spans="1:47" s="2" customFormat="1" ht="12">
      <c r="A199" s="38"/>
      <c r="B199" s="39"/>
      <c r="C199" s="40"/>
      <c r="D199" s="226" t="s">
        <v>161</v>
      </c>
      <c r="E199" s="40"/>
      <c r="F199" s="231" t="s">
        <v>931</v>
      </c>
      <c r="G199" s="40"/>
      <c r="H199" s="40"/>
      <c r="I199" s="228"/>
      <c r="J199" s="40"/>
      <c r="K199" s="40"/>
      <c r="L199" s="44"/>
      <c r="M199" s="229"/>
      <c r="N199" s="230"/>
      <c r="O199" s="85"/>
      <c r="P199" s="85"/>
      <c r="Q199" s="85"/>
      <c r="R199" s="85"/>
      <c r="S199" s="85"/>
      <c r="T199" s="86"/>
      <c r="U199" s="38"/>
      <c r="V199" s="38"/>
      <c r="W199" s="38"/>
      <c r="X199" s="38"/>
      <c r="Y199" s="38"/>
      <c r="Z199" s="38"/>
      <c r="AA199" s="38"/>
      <c r="AB199" s="38"/>
      <c r="AC199" s="38"/>
      <c r="AD199" s="38"/>
      <c r="AE199" s="38"/>
      <c r="AT199" s="16" t="s">
        <v>161</v>
      </c>
      <c r="AU199" s="16" t="s">
        <v>89</v>
      </c>
    </row>
    <row r="200" spans="1:47" s="2" customFormat="1" ht="12">
      <c r="A200" s="38"/>
      <c r="B200" s="39"/>
      <c r="C200" s="40"/>
      <c r="D200" s="226" t="s">
        <v>193</v>
      </c>
      <c r="E200" s="40"/>
      <c r="F200" s="231" t="s">
        <v>759</v>
      </c>
      <c r="G200" s="40"/>
      <c r="H200" s="40"/>
      <c r="I200" s="228"/>
      <c r="J200" s="40"/>
      <c r="K200" s="40"/>
      <c r="L200" s="44"/>
      <c r="M200" s="229"/>
      <c r="N200" s="230"/>
      <c r="O200" s="85"/>
      <c r="P200" s="85"/>
      <c r="Q200" s="85"/>
      <c r="R200" s="85"/>
      <c r="S200" s="85"/>
      <c r="T200" s="86"/>
      <c r="U200" s="38"/>
      <c r="V200" s="38"/>
      <c r="W200" s="38"/>
      <c r="X200" s="38"/>
      <c r="Y200" s="38"/>
      <c r="Z200" s="38"/>
      <c r="AA200" s="38"/>
      <c r="AB200" s="38"/>
      <c r="AC200" s="38"/>
      <c r="AD200" s="38"/>
      <c r="AE200" s="38"/>
      <c r="AT200" s="16" t="s">
        <v>193</v>
      </c>
      <c r="AU200" s="16" t="s">
        <v>89</v>
      </c>
    </row>
    <row r="201" spans="1:65" s="2" customFormat="1" ht="33" customHeight="1">
      <c r="A201" s="38"/>
      <c r="B201" s="39"/>
      <c r="C201" s="213" t="s">
        <v>334</v>
      </c>
      <c r="D201" s="213" t="s">
        <v>152</v>
      </c>
      <c r="E201" s="214" t="s">
        <v>976</v>
      </c>
      <c r="F201" s="215" t="s">
        <v>977</v>
      </c>
      <c r="G201" s="216" t="s">
        <v>670</v>
      </c>
      <c r="H201" s="217">
        <v>1</v>
      </c>
      <c r="I201" s="218"/>
      <c r="J201" s="219">
        <f>ROUND(I201*H201,2)</f>
        <v>0</v>
      </c>
      <c r="K201" s="215" t="s">
        <v>156</v>
      </c>
      <c r="L201" s="44"/>
      <c r="M201" s="220" t="s">
        <v>39</v>
      </c>
      <c r="N201" s="221" t="s">
        <v>53</v>
      </c>
      <c r="O201" s="85"/>
      <c r="P201" s="222">
        <f>O201*H201</f>
        <v>0</v>
      </c>
      <c r="Q201" s="222">
        <v>0</v>
      </c>
      <c r="R201" s="222">
        <f>Q201*H201</f>
        <v>0</v>
      </c>
      <c r="S201" s="222">
        <v>0</v>
      </c>
      <c r="T201" s="223">
        <f>S201*H201</f>
        <v>0</v>
      </c>
      <c r="U201" s="38"/>
      <c r="V201" s="38"/>
      <c r="W201" s="38"/>
      <c r="X201" s="38"/>
      <c r="Y201" s="38"/>
      <c r="Z201" s="38"/>
      <c r="AA201" s="38"/>
      <c r="AB201" s="38"/>
      <c r="AC201" s="38"/>
      <c r="AD201" s="38"/>
      <c r="AE201" s="38"/>
      <c r="AR201" s="224" t="s">
        <v>157</v>
      </c>
      <c r="AT201" s="224" t="s">
        <v>152</v>
      </c>
      <c r="AU201" s="224" t="s">
        <v>89</v>
      </c>
      <c r="AY201" s="16" t="s">
        <v>149</v>
      </c>
      <c r="BE201" s="225">
        <f>IF(N201="základní",J201,0)</f>
        <v>0</v>
      </c>
      <c r="BF201" s="225">
        <f>IF(N201="snížená",J201,0)</f>
        <v>0</v>
      </c>
      <c r="BG201" s="225">
        <f>IF(N201="zákl. přenesená",J201,0)</f>
        <v>0</v>
      </c>
      <c r="BH201" s="225">
        <f>IF(N201="sníž. přenesená",J201,0)</f>
        <v>0</v>
      </c>
      <c r="BI201" s="225">
        <f>IF(N201="nulová",J201,0)</f>
        <v>0</v>
      </c>
      <c r="BJ201" s="16" t="s">
        <v>157</v>
      </c>
      <c r="BK201" s="225">
        <f>ROUND(I201*H201,2)</f>
        <v>0</v>
      </c>
      <c r="BL201" s="16" t="s">
        <v>157</v>
      </c>
      <c r="BM201" s="224" t="s">
        <v>978</v>
      </c>
    </row>
    <row r="202" spans="1:47" s="2" customFormat="1" ht="12">
      <c r="A202" s="38"/>
      <c r="B202" s="39"/>
      <c r="C202" s="40"/>
      <c r="D202" s="226" t="s">
        <v>159</v>
      </c>
      <c r="E202" s="40"/>
      <c r="F202" s="227" t="s">
        <v>979</v>
      </c>
      <c r="G202" s="40"/>
      <c r="H202" s="40"/>
      <c r="I202" s="228"/>
      <c r="J202" s="40"/>
      <c r="K202" s="40"/>
      <c r="L202" s="44"/>
      <c r="M202" s="229"/>
      <c r="N202" s="230"/>
      <c r="O202" s="85"/>
      <c r="P202" s="85"/>
      <c r="Q202" s="85"/>
      <c r="R202" s="85"/>
      <c r="S202" s="85"/>
      <c r="T202" s="86"/>
      <c r="U202" s="38"/>
      <c r="V202" s="38"/>
      <c r="W202" s="38"/>
      <c r="X202" s="38"/>
      <c r="Y202" s="38"/>
      <c r="Z202" s="38"/>
      <c r="AA202" s="38"/>
      <c r="AB202" s="38"/>
      <c r="AC202" s="38"/>
      <c r="AD202" s="38"/>
      <c r="AE202" s="38"/>
      <c r="AT202" s="16" t="s">
        <v>159</v>
      </c>
      <c r="AU202" s="16" t="s">
        <v>89</v>
      </c>
    </row>
    <row r="203" spans="1:47" s="2" customFormat="1" ht="12">
      <c r="A203" s="38"/>
      <c r="B203" s="39"/>
      <c r="C203" s="40"/>
      <c r="D203" s="226" t="s">
        <v>161</v>
      </c>
      <c r="E203" s="40"/>
      <c r="F203" s="231" t="s">
        <v>931</v>
      </c>
      <c r="G203" s="40"/>
      <c r="H203" s="40"/>
      <c r="I203" s="228"/>
      <c r="J203" s="40"/>
      <c r="K203" s="40"/>
      <c r="L203" s="44"/>
      <c r="M203" s="229"/>
      <c r="N203" s="230"/>
      <c r="O203" s="85"/>
      <c r="P203" s="85"/>
      <c r="Q203" s="85"/>
      <c r="R203" s="85"/>
      <c r="S203" s="85"/>
      <c r="T203" s="86"/>
      <c r="U203" s="38"/>
      <c r="V203" s="38"/>
      <c r="W203" s="38"/>
      <c r="X203" s="38"/>
      <c r="Y203" s="38"/>
      <c r="Z203" s="38"/>
      <c r="AA203" s="38"/>
      <c r="AB203" s="38"/>
      <c r="AC203" s="38"/>
      <c r="AD203" s="38"/>
      <c r="AE203" s="38"/>
      <c r="AT203" s="16" t="s">
        <v>161</v>
      </c>
      <c r="AU203" s="16" t="s">
        <v>89</v>
      </c>
    </row>
    <row r="204" spans="1:65" s="2" customFormat="1" ht="33" customHeight="1">
      <c r="A204" s="38"/>
      <c r="B204" s="39"/>
      <c r="C204" s="213" t="s">
        <v>339</v>
      </c>
      <c r="D204" s="213" t="s">
        <v>152</v>
      </c>
      <c r="E204" s="214" t="s">
        <v>980</v>
      </c>
      <c r="F204" s="215" t="s">
        <v>981</v>
      </c>
      <c r="G204" s="216" t="s">
        <v>670</v>
      </c>
      <c r="H204" s="217">
        <v>1</v>
      </c>
      <c r="I204" s="218"/>
      <c r="J204" s="219">
        <f>ROUND(I204*H204,2)</f>
        <v>0</v>
      </c>
      <c r="K204" s="215" t="s">
        <v>156</v>
      </c>
      <c r="L204" s="44"/>
      <c r="M204" s="220" t="s">
        <v>39</v>
      </c>
      <c r="N204" s="221" t="s">
        <v>53</v>
      </c>
      <c r="O204" s="85"/>
      <c r="P204" s="222">
        <f>O204*H204</f>
        <v>0</v>
      </c>
      <c r="Q204" s="222">
        <v>0</v>
      </c>
      <c r="R204" s="222">
        <f>Q204*H204</f>
        <v>0</v>
      </c>
      <c r="S204" s="222">
        <v>0</v>
      </c>
      <c r="T204" s="223">
        <f>S204*H204</f>
        <v>0</v>
      </c>
      <c r="U204" s="38"/>
      <c r="V204" s="38"/>
      <c r="W204" s="38"/>
      <c r="X204" s="38"/>
      <c r="Y204" s="38"/>
      <c r="Z204" s="38"/>
      <c r="AA204" s="38"/>
      <c r="AB204" s="38"/>
      <c r="AC204" s="38"/>
      <c r="AD204" s="38"/>
      <c r="AE204" s="38"/>
      <c r="AR204" s="224" t="s">
        <v>157</v>
      </c>
      <c r="AT204" s="224" t="s">
        <v>152</v>
      </c>
      <c r="AU204" s="224" t="s">
        <v>89</v>
      </c>
      <c r="AY204" s="16" t="s">
        <v>149</v>
      </c>
      <c r="BE204" s="225">
        <f>IF(N204="základní",J204,0)</f>
        <v>0</v>
      </c>
      <c r="BF204" s="225">
        <f>IF(N204="snížená",J204,0)</f>
        <v>0</v>
      </c>
      <c r="BG204" s="225">
        <f>IF(N204="zákl. přenesená",J204,0)</f>
        <v>0</v>
      </c>
      <c r="BH204" s="225">
        <f>IF(N204="sníž. přenesená",J204,0)</f>
        <v>0</v>
      </c>
      <c r="BI204" s="225">
        <f>IF(N204="nulová",J204,0)</f>
        <v>0</v>
      </c>
      <c r="BJ204" s="16" t="s">
        <v>157</v>
      </c>
      <c r="BK204" s="225">
        <f>ROUND(I204*H204,2)</f>
        <v>0</v>
      </c>
      <c r="BL204" s="16" t="s">
        <v>157</v>
      </c>
      <c r="BM204" s="224" t="s">
        <v>982</v>
      </c>
    </row>
    <row r="205" spans="1:47" s="2" customFormat="1" ht="12">
      <c r="A205" s="38"/>
      <c r="B205" s="39"/>
      <c r="C205" s="40"/>
      <c r="D205" s="226" t="s">
        <v>159</v>
      </c>
      <c r="E205" s="40"/>
      <c r="F205" s="227" t="s">
        <v>983</v>
      </c>
      <c r="G205" s="40"/>
      <c r="H205" s="40"/>
      <c r="I205" s="228"/>
      <c r="J205" s="40"/>
      <c r="K205" s="40"/>
      <c r="L205" s="44"/>
      <c r="M205" s="229"/>
      <c r="N205" s="230"/>
      <c r="O205" s="85"/>
      <c r="P205" s="85"/>
      <c r="Q205" s="85"/>
      <c r="R205" s="85"/>
      <c r="S205" s="85"/>
      <c r="T205" s="86"/>
      <c r="U205" s="38"/>
      <c r="V205" s="38"/>
      <c r="W205" s="38"/>
      <c r="X205" s="38"/>
      <c r="Y205" s="38"/>
      <c r="Z205" s="38"/>
      <c r="AA205" s="38"/>
      <c r="AB205" s="38"/>
      <c r="AC205" s="38"/>
      <c r="AD205" s="38"/>
      <c r="AE205" s="38"/>
      <c r="AT205" s="16" t="s">
        <v>159</v>
      </c>
      <c r="AU205" s="16" t="s">
        <v>89</v>
      </c>
    </row>
    <row r="206" spans="1:47" s="2" customFormat="1" ht="12">
      <c r="A206" s="38"/>
      <c r="B206" s="39"/>
      <c r="C206" s="40"/>
      <c r="D206" s="226" t="s">
        <v>161</v>
      </c>
      <c r="E206" s="40"/>
      <c r="F206" s="231" t="s">
        <v>931</v>
      </c>
      <c r="G206" s="40"/>
      <c r="H206" s="40"/>
      <c r="I206" s="228"/>
      <c r="J206" s="40"/>
      <c r="K206" s="40"/>
      <c r="L206" s="44"/>
      <c r="M206" s="229"/>
      <c r="N206" s="230"/>
      <c r="O206" s="85"/>
      <c r="P206" s="85"/>
      <c r="Q206" s="85"/>
      <c r="R206" s="85"/>
      <c r="S206" s="85"/>
      <c r="T206" s="86"/>
      <c r="U206" s="38"/>
      <c r="V206" s="38"/>
      <c r="W206" s="38"/>
      <c r="X206" s="38"/>
      <c r="Y206" s="38"/>
      <c r="Z206" s="38"/>
      <c r="AA206" s="38"/>
      <c r="AB206" s="38"/>
      <c r="AC206" s="38"/>
      <c r="AD206" s="38"/>
      <c r="AE206" s="38"/>
      <c r="AT206" s="16" t="s">
        <v>161</v>
      </c>
      <c r="AU206" s="16" t="s">
        <v>89</v>
      </c>
    </row>
    <row r="207" spans="1:65" s="2" customFormat="1" ht="33" customHeight="1">
      <c r="A207" s="38"/>
      <c r="B207" s="39"/>
      <c r="C207" s="213" t="s">
        <v>344</v>
      </c>
      <c r="D207" s="213" t="s">
        <v>152</v>
      </c>
      <c r="E207" s="214" t="s">
        <v>984</v>
      </c>
      <c r="F207" s="215" t="s">
        <v>985</v>
      </c>
      <c r="G207" s="216" t="s">
        <v>670</v>
      </c>
      <c r="H207" s="217">
        <v>1</v>
      </c>
      <c r="I207" s="218"/>
      <c r="J207" s="219">
        <f>ROUND(I207*H207,2)</f>
        <v>0</v>
      </c>
      <c r="K207" s="215" t="s">
        <v>156</v>
      </c>
      <c r="L207" s="44"/>
      <c r="M207" s="220" t="s">
        <v>39</v>
      </c>
      <c r="N207" s="221" t="s">
        <v>53</v>
      </c>
      <c r="O207" s="85"/>
      <c r="P207" s="222">
        <f>O207*H207</f>
        <v>0</v>
      </c>
      <c r="Q207" s="222">
        <v>0</v>
      </c>
      <c r="R207" s="222">
        <f>Q207*H207</f>
        <v>0</v>
      </c>
      <c r="S207" s="222">
        <v>0</v>
      </c>
      <c r="T207" s="223">
        <f>S207*H207</f>
        <v>0</v>
      </c>
      <c r="U207" s="38"/>
      <c r="V207" s="38"/>
      <c r="W207" s="38"/>
      <c r="X207" s="38"/>
      <c r="Y207" s="38"/>
      <c r="Z207" s="38"/>
      <c r="AA207" s="38"/>
      <c r="AB207" s="38"/>
      <c r="AC207" s="38"/>
      <c r="AD207" s="38"/>
      <c r="AE207" s="38"/>
      <c r="AR207" s="224" t="s">
        <v>157</v>
      </c>
      <c r="AT207" s="224" t="s">
        <v>152</v>
      </c>
      <c r="AU207" s="224" t="s">
        <v>89</v>
      </c>
      <c r="AY207" s="16" t="s">
        <v>149</v>
      </c>
      <c r="BE207" s="225">
        <f>IF(N207="základní",J207,0)</f>
        <v>0</v>
      </c>
      <c r="BF207" s="225">
        <f>IF(N207="snížená",J207,0)</f>
        <v>0</v>
      </c>
      <c r="BG207" s="225">
        <f>IF(N207="zákl. přenesená",J207,0)</f>
        <v>0</v>
      </c>
      <c r="BH207" s="225">
        <f>IF(N207="sníž. přenesená",J207,0)</f>
        <v>0</v>
      </c>
      <c r="BI207" s="225">
        <f>IF(N207="nulová",J207,0)</f>
        <v>0</v>
      </c>
      <c r="BJ207" s="16" t="s">
        <v>157</v>
      </c>
      <c r="BK207" s="225">
        <f>ROUND(I207*H207,2)</f>
        <v>0</v>
      </c>
      <c r="BL207" s="16" t="s">
        <v>157</v>
      </c>
      <c r="BM207" s="224" t="s">
        <v>986</v>
      </c>
    </row>
    <row r="208" spans="1:47" s="2" customFormat="1" ht="12">
      <c r="A208" s="38"/>
      <c r="B208" s="39"/>
      <c r="C208" s="40"/>
      <c r="D208" s="226" t="s">
        <v>159</v>
      </c>
      <c r="E208" s="40"/>
      <c r="F208" s="227" t="s">
        <v>987</v>
      </c>
      <c r="G208" s="40"/>
      <c r="H208" s="40"/>
      <c r="I208" s="228"/>
      <c r="J208" s="40"/>
      <c r="K208" s="40"/>
      <c r="L208" s="44"/>
      <c r="M208" s="229"/>
      <c r="N208" s="230"/>
      <c r="O208" s="85"/>
      <c r="P208" s="85"/>
      <c r="Q208" s="85"/>
      <c r="R208" s="85"/>
      <c r="S208" s="85"/>
      <c r="T208" s="86"/>
      <c r="U208" s="38"/>
      <c r="V208" s="38"/>
      <c r="W208" s="38"/>
      <c r="X208" s="38"/>
      <c r="Y208" s="38"/>
      <c r="Z208" s="38"/>
      <c r="AA208" s="38"/>
      <c r="AB208" s="38"/>
      <c r="AC208" s="38"/>
      <c r="AD208" s="38"/>
      <c r="AE208" s="38"/>
      <c r="AT208" s="16" t="s">
        <v>159</v>
      </c>
      <c r="AU208" s="16" t="s">
        <v>89</v>
      </c>
    </row>
    <row r="209" spans="1:47" s="2" customFormat="1" ht="12">
      <c r="A209" s="38"/>
      <c r="B209" s="39"/>
      <c r="C209" s="40"/>
      <c r="D209" s="226" t="s">
        <v>161</v>
      </c>
      <c r="E209" s="40"/>
      <c r="F209" s="231" t="s">
        <v>931</v>
      </c>
      <c r="G209" s="40"/>
      <c r="H209" s="40"/>
      <c r="I209" s="228"/>
      <c r="J209" s="40"/>
      <c r="K209" s="40"/>
      <c r="L209" s="44"/>
      <c r="M209" s="229"/>
      <c r="N209" s="230"/>
      <c r="O209" s="85"/>
      <c r="P209" s="85"/>
      <c r="Q209" s="85"/>
      <c r="R209" s="85"/>
      <c r="S209" s="85"/>
      <c r="T209" s="86"/>
      <c r="U209" s="38"/>
      <c r="V209" s="38"/>
      <c r="W209" s="38"/>
      <c r="X209" s="38"/>
      <c r="Y209" s="38"/>
      <c r="Z209" s="38"/>
      <c r="AA209" s="38"/>
      <c r="AB209" s="38"/>
      <c r="AC209" s="38"/>
      <c r="AD209" s="38"/>
      <c r="AE209" s="38"/>
      <c r="AT209" s="16" t="s">
        <v>161</v>
      </c>
      <c r="AU209" s="16" t="s">
        <v>89</v>
      </c>
    </row>
    <row r="210" spans="1:65" s="2" customFormat="1" ht="24.15" customHeight="1">
      <c r="A210" s="38"/>
      <c r="B210" s="39"/>
      <c r="C210" s="213" t="s">
        <v>349</v>
      </c>
      <c r="D210" s="213" t="s">
        <v>152</v>
      </c>
      <c r="E210" s="214" t="s">
        <v>988</v>
      </c>
      <c r="F210" s="215" t="s">
        <v>989</v>
      </c>
      <c r="G210" s="216" t="s">
        <v>670</v>
      </c>
      <c r="H210" s="217">
        <v>2</v>
      </c>
      <c r="I210" s="218"/>
      <c r="J210" s="219">
        <f>ROUND(I210*H210,2)</f>
        <v>0</v>
      </c>
      <c r="K210" s="215" t="s">
        <v>156</v>
      </c>
      <c r="L210" s="44"/>
      <c r="M210" s="220" t="s">
        <v>39</v>
      </c>
      <c r="N210" s="221" t="s">
        <v>53</v>
      </c>
      <c r="O210" s="85"/>
      <c r="P210" s="222">
        <f>O210*H210</f>
        <v>0</v>
      </c>
      <c r="Q210" s="222">
        <v>0</v>
      </c>
      <c r="R210" s="222">
        <f>Q210*H210</f>
        <v>0</v>
      </c>
      <c r="S210" s="222">
        <v>0</v>
      </c>
      <c r="T210" s="223">
        <f>S210*H210</f>
        <v>0</v>
      </c>
      <c r="U210" s="38"/>
      <c r="V210" s="38"/>
      <c r="W210" s="38"/>
      <c r="X210" s="38"/>
      <c r="Y210" s="38"/>
      <c r="Z210" s="38"/>
      <c r="AA210" s="38"/>
      <c r="AB210" s="38"/>
      <c r="AC210" s="38"/>
      <c r="AD210" s="38"/>
      <c r="AE210" s="38"/>
      <c r="AR210" s="224" t="s">
        <v>157</v>
      </c>
      <c r="AT210" s="224" t="s">
        <v>152</v>
      </c>
      <c r="AU210" s="224" t="s">
        <v>89</v>
      </c>
      <c r="AY210" s="16" t="s">
        <v>149</v>
      </c>
      <c r="BE210" s="225">
        <f>IF(N210="základní",J210,0)</f>
        <v>0</v>
      </c>
      <c r="BF210" s="225">
        <f>IF(N210="snížená",J210,0)</f>
        <v>0</v>
      </c>
      <c r="BG210" s="225">
        <f>IF(N210="zákl. přenesená",J210,0)</f>
        <v>0</v>
      </c>
      <c r="BH210" s="225">
        <f>IF(N210="sníž. přenesená",J210,0)</f>
        <v>0</v>
      </c>
      <c r="BI210" s="225">
        <f>IF(N210="nulová",J210,0)</f>
        <v>0</v>
      </c>
      <c r="BJ210" s="16" t="s">
        <v>157</v>
      </c>
      <c r="BK210" s="225">
        <f>ROUND(I210*H210,2)</f>
        <v>0</v>
      </c>
      <c r="BL210" s="16" t="s">
        <v>157</v>
      </c>
      <c r="BM210" s="224" t="s">
        <v>990</v>
      </c>
    </row>
    <row r="211" spans="1:47" s="2" customFormat="1" ht="12">
      <c r="A211" s="38"/>
      <c r="B211" s="39"/>
      <c r="C211" s="40"/>
      <c r="D211" s="226" t="s">
        <v>159</v>
      </c>
      <c r="E211" s="40"/>
      <c r="F211" s="227" t="s">
        <v>991</v>
      </c>
      <c r="G211" s="40"/>
      <c r="H211" s="40"/>
      <c r="I211" s="228"/>
      <c r="J211" s="40"/>
      <c r="K211" s="40"/>
      <c r="L211" s="44"/>
      <c r="M211" s="229"/>
      <c r="N211" s="230"/>
      <c r="O211" s="85"/>
      <c r="P211" s="85"/>
      <c r="Q211" s="85"/>
      <c r="R211" s="85"/>
      <c r="S211" s="85"/>
      <c r="T211" s="86"/>
      <c r="U211" s="38"/>
      <c r="V211" s="38"/>
      <c r="W211" s="38"/>
      <c r="X211" s="38"/>
      <c r="Y211" s="38"/>
      <c r="Z211" s="38"/>
      <c r="AA211" s="38"/>
      <c r="AB211" s="38"/>
      <c r="AC211" s="38"/>
      <c r="AD211" s="38"/>
      <c r="AE211" s="38"/>
      <c r="AT211" s="16" t="s">
        <v>159</v>
      </c>
      <c r="AU211" s="16" t="s">
        <v>89</v>
      </c>
    </row>
    <row r="212" spans="1:47" s="2" customFormat="1" ht="12">
      <c r="A212" s="38"/>
      <c r="B212" s="39"/>
      <c r="C212" s="40"/>
      <c r="D212" s="226" t="s">
        <v>161</v>
      </c>
      <c r="E212" s="40"/>
      <c r="F212" s="231" t="s">
        <v>992</v>
      </c>
      <c r="G212" s="40"/>
      <c r="H212" s="40"/>
      <c r="I212" s="228"/>
      <c r="J212" s="40"/>
      <c r="K212" s="40"/>
      <c r="L212" s="44"/>
      <c r="M212" s="229"/>
      <c r="N212" s="230"/>
      <c r="O212" s="85"/>
      <c r="P212" s="85"/>
      <c r="Q212" s="85"/>
      <c r="R212" s="85"/>
      <c r="S212" s="85"/>
      <c r="T212" s="86"/>
      <c r="U212" s="38"/>
      <c r="V212" s="38"/>
      <c r="W212" s="38"/>
      <c r="X212" s="38"/>
      <c r="Y212" s="38"/>
      <c r="Z212" s="38"/>
      <c r="AA212" s="38"/>
      <c r="AB212" s="38"/>
      <c r="AC212" s="38"/>
      <c r="AD212" s="38"/>
      <c r="AE212" s="38"/>
      <c r="AT212" s="16" t="s">
        <v>161</v>
      </c>
      <c r="AU212" s="16" t="s">
        <v>89</v>
      </c>
    </row>
    <row r="213" spans="1:65" s="2" customFormat="1" ht="24.15" customHeight="1">
      <c r="A213" s="38"/>
      <c r="B213" s="39"/>
      <c r="C213" s="213" t="s">
        <v>356</v>
      </c>
      <c r="D213" s="213" t="s">
        <v>152</v>
      </c>
      <c r="E213" s="214" t="s">
        <v>993</v>
      </c>
      <c r="F213" s="215" t="s">
        <v>994</v>
      </c>
      <c r="G213" s="216" t="s">
        <v>670</v>
      </c>
      <c r="H213" s="217">
        <v>2</v>
      </c>
      <c r="I213" s="218"/>
      <c r="J213" s="219">
        <f>ROUND(I213*H213,2)</f>
        <v>0</v>
      </c>
      <c r="K213" s="215" t="s">
        <v>156</v>
      </c>
      <c r="L213" s="44"/>
      <c r="M213" s="220" t="s">
        <v>39</v>
      </c>
      <c r="N213" s="221" t="s">
        <v>53</v>
      </c>
      <c r="O213" s="85"/>
      <c r="P213" s="222">
        <f>O213*H213</f>
        <v>0</v>
      </c>
      <c r="Q213" s="222">
        <v>0</v>
      </c>
      <c r="R213" s="222">
        <f>Q213*H213</f>
        <v>0</v>
      </c>
      <c r="S213" s="222">
        <v>0</v>
      </c>
      <c r="T213" s="223">
        <f>S213*H213</f>
        <v>0</v>
      </c>
      <c r="U213" s="38"/>
      <c r="V213" s="38"/>
      <c r="W213" s="38"/>
      <c r="X213" s="38"/>
      <c r="Y213" s="38"/>
      <c r="Z213" s="38"/>
      <c r="AA213" s="38"/>
      <c r="AB213" s="38"/>
      <c r="AC213" s="38"/>
      <c r="AD213" s="38"/>
      <c r="AE213" s="38"/>
      <c r="AR213" s="224" t="s">
        <v>157</v>
      </c>
      <c r="AT213" s="224" t="s">
        <v>152</v>
      </c>
      <c r="AU213" s="224" t="s">
        <v>89</v>
      </c>
      <c r="AY213" s="16" t="s">
        <v>149</v>
      </c>
      <c r="BE213" s="225">
        <f>IF(N213="základní",J213,0)</f>
        <v>0</v>
      </c>
      <c r="BF213" s="225">
        <f>IF(N213="snížená",J213,0)</f>
        <v>0</v>
      </c>
      <c r="BG213" s="225">
        <f>IF(N213="zákl. přenesená",J213,0)</f>
        <v>0</v>
      </c>
      <c r="BH213" s="225">
        <f>IF(N213="sníž. přenesená",J213,0)</f>
        <v>0</v>
      </c>
      <c r="BI213" s="225">
        <f>IF(N213="nulová",J213,0)</f>
        <v>0</v>
      </c>
      <c r="BJ213" s="16" t="s">
        <v>157</v>
      </c>
      <c r="BK213" s="225">
        <f>ROUND(I213*H213,2)</f>
        <v>0</v>
      </c>
      <c r="BL213" s="16" t="s">
        <v>157</v>
      </c>
      <c r="BM213" s="224" t="s">
        <v>995</v>
      </c>
    </row>
    <row r="214" spans="1:47" s="2" customFormat="1" ht="12">
      <c r="A214" s="38"/>
      <c r="B214" s="39"/>
      <c r="C214" s="40"/>
      <c r="D214" s="226" t="s">
        <v>159</v>
      </c>
      <c r="E214" s="40"/>
      <c r="F214" s="227" t="s">
        <v>996</v>
      </c>
      <c r="G214" s="40"/>
      <c r="H214" s="40"/>
      <c r="I214" s="228"/>
      <c r="J214" s="40"/>
      <c r="K214" s="40"/>
      <c r="L214" s="44"/>
      <c r="M214" s="229"/>
      <c r="N214" s="230"/>
      <c r="O214" s="85"/>
      <c r="P214" s="85"/>
      <c r="Q214" s="85"/>
      <c r="R214" s="85"/>
      <c r="S214" s="85"/>
      <c r="T214" s="86"/>
      <c r="U214" s="38"/>
      <c r="V214" s="38"/>
      <c r="W214" s="38"/>
      <c r="X214" s="38"/>
      <c r="Y214" s="38"/>
      <c r="Z214" s="38"/>
      <c r="AA214" s="38"/>
      <c r="AB214" s="38"/>
      <c r="AC214" s="38"/>
      <c r="AD214" s="38"/>
      <c r="AE214" s="38"/>
      <c r="AT214" s="16" t="s">
        <v>159</v>
      </c>
      <c r="AU214" s="16" t="s">
        <v>89</v>
      </c>
    </row>
    <row r="215" spans="1:47" s="2" customFormat="1" ht="12">
      <c r="A215" s="38"/>
      <c r="B215" s="39"/>
      <c r="C215" s="40"/>
      <c r="D215" s="226" t="s">
        <v>161</v>
      </c>
      <c r="E215" s="40"/>
      <c r="F215" s="231" t="s">
        <v>992</v>
      </c>
      <c r="G215" s="40"/>
      <c r="H215" s="40"/>
      <c r="I215" s="228"/>
      <c r="J215" s="40"/>
      <c r="K215" s="40"/>
      <c r="L215" s="44"/>
      <c r="M215" s="229"/>
      <c r="N215" s="230"/>
      <c r="O215" s="85"/>
      <c r="P215" s="85"/>
      <c r="Q215" s="85"/>
      <c r="R215" s="85"/>
      <c r="S215" s="85"/>
      <c r="T215" s="86"/>
      <c r="U215" s="38"/>
      <c r="V215" s="38"/>
      <c r="W215" s="38"/>
      <c r="X215" s="38"/>
      <c r="Y215" s="38"/>
      <c r="Z215" s="38"/>
      <c r="AA215" s="38"/>
      <c r="AB215" s="38"/>
      <c r="AC215" s="38"/>
      <c r="AD215" s="38"/>
      <c r="AE215" s="38"/>
      <c r="AT215" s="16" t="s">
        <v>161</v>
      </c>
      <c r="AU215" s="16" t="s">
        <v>89</v>
      </c>
    </row>
    <row r="216" spans="1:65" s="2" customFormat="1" ht="24.15" customHeight="1">
      <c r="A216" s="38"/>
      <c r="B216" s="39"/>
      <c r="C216" s="213" t="s">
        <v>361</v>
      </c>
      <c r="D216" s="213" t="s">
        <v>152</v>
      </c>
      <c r="E216" s="214" t="s">
        <v>997</v>
      </c>
      <c r="F216" s="215" t="s">
        <v>998</v>
      </c>
      <c r="G216" s="216" t="s">
        <v>670</v>
      </c>
      <c r="H216" s="217">
        <v>2</v>
      </c>
      <c r="I216" s="218"/>
      <c r="J216" s="219">
        <f>ROUND(I216*H216,2)</f>
        <v>0</v>
      </c>
      <c r="K216" s="215" t="s">
        <v>156</v>
      </c>
      <c r="L216" s="44"/>
      <c r="M216" s="220" t="s">
        <v>39</v>
      </c>
      <c r="N216" s="221" t="s">
        <v>53</v>
      </c>
      <c r="O216" s="85"/>
      <c r="P216" s="222">
        <f>O216*H216</f>
        <v>0</v>
      </c>
      <c r="Q216" s="222">
        <v>0</v>
      </c>
      <c r="R216" s="222">
        <f>Q216*H216</f>
        <v>0</v>
      </c>
      <c r="S216" s="222">
        <v>0</v>
      </c>
      <c r="T216" s="223">
        <f>S216*H216</f>
        <v>0</v>
      </c>
      <c r="U216" s="38"/>
      <c r="V216" s="38"/>
      <c r="W216" s="38"/>
      <c r="X216" s="38"/>
      <c r="Y216" s="38"/>
      <c r="Z216" s="38"/>
      <c r="AA216" s="38"/>
      <c r="AB216" s="38"/>
      <c r="AC216" s="38"/>
      <c r="AD216" s="38"/>
      <c r="AE216" s="38"/>
      <c r="AR216" s="224" t="s">
        <v>157</v>
      </c>
      <c r="AT216" s="224" t="s">
        <v>152</v>
      </c>
      <c r="AU216" s="224" t="s">
        <v>89</v>
      </c>
      <c r="AY216" s="16" t="s">
        <v>149</v>
      </c>
      <c r="BE216" s="225">
        <f>IF(N216="základní",J216,0)</f>
        <v>0</v>
      </c>
      <c r="BF216" s="225">
        <f>IF(N216="snížená",J216,0)</f>
        <v>0</v>
      </c>
      <c r="BG216" s="225">
        <f>IF(N216="zákl. přenesená",J216,0)</f>
        <v>0</v>
      </c>
      <c r="BH216" s="225">
        <f>IF(N216="sníž. přenesená",J216,0)</f>
        <v>0</v>
      </c>
      <c r="BI216" s="225">
        <f>IF(N216="nulová",J216,0)</f>
        <v>0</v>
      </c>
      <c r="BJ216" s="16" t="s">
        <v>157</v>
      </c>
      <c r="BK216" s="225">
        <f>ROUND(I216*H216,2)</f>
        <v>0</v>
      </c>
      <c r="BL216" s="16" t="s">
        <v>157</v>
      </c>
      <c r="BM216" s="224" t="s">
        <v>999</v>
      </c>
    </row>
    <row r="217" spans="1:47" s="2" customFormat="1" ht="12">
      <c r="A217" s="38"/>
      <c r="B217" s="39"/>
      <c r="C217" s="40"/>
      <c r="D217" s="226" t="s">
        <v>159</v>
      </c>
      <c r="E217" s="40"/>
      <c r="F217" s="227" t="s">
        <v>1000</v>
      </c>
      <c r="G217" s="40"/>
      <c r="H217" s="40"/>
      <c r="I217" s="228"/>
      <c r="J217" s="40"/>
      <c r="K217" s="40"/>
      <c r="L217" s="44"/>
      <c r="M217" s="229"/>
      <c r="N217" s="230"/>
      <c r="O217" s="85"/>
      <c r="P217" s="85"/>
      <c r="Q217" s="85"/>
      <c r="R217" s="85"/>
      <c r="S217" s="85"/>
      <c r="T217" s="86"/>
      <c r="U217" s="38"/>
      <c r="V217" s="38"/>
      <c r="W217" s="38"/>
      <c r="X217" s="38"/>
      <c r="Y217" s="38"/>
      <c r="Z217" s="38"/>
      <c r="AA217" s="38"/>
      <c r="AB217" s="38"/>
      <c r="AC217" s="38"/>
      <c r="AD217" s="38"/>
      <c r="AE217" s="38"/>
      <c r="AT217" s="16" t="s">
        <v>159</v>
      </c>
      <c r="AU217" s="16" t="s">
        <v>89</v>
      </c>
    </row>
    <row r="218" spans="1:47" s="2" customFormat="1" ht="12">
      <c r="A218" s="38"/>
      <c r="B218" s="39"/>
      <c r="C218" s="40"/>
      <c r="D218" s="226" t="s">
        <v>161</v>
      </c>
      <c r="E218" s="40"/>
      <c r="F218" s="231" t="s">
        <v>992</v>
      </c>
      <c r="G218" s="40"/>
      <c r="H218" s="40"/>
      <c r="I218" s="228"/>
      <c r="J218" s="40"/>
      <c r="K218" s="40"/>
      <c r="L218" s="44"/>
      <c r="M218" s="229"/>
      <c r="N218" s="230"/>
      <c r="O218" s="85"/>
      <c r="P218" s="85"/>
      <c r="Q218" s="85"/>
      <c r="R218" s="85"/>
      <c r="S218" s="85"/>
      <c r="T218" s="86"/>
      <c r="U218" s="38"/>
      <c r="V218" s="38"/>
      <c r="W218" s="38"/>
      <c r="X218" s="38"/>
      <c r="Y218" s="38"/>
      <c r="Z218" s="38"/>
      <c r="AA218" s="38"/>
      <c r="AB218" s="38"/>
      <c r="AC218" s="38"/>
      <c r="AD218" s="38"/>
      <c r="AE218" s="38"/>
      <c r="AT218" s="16" t="s">
        <v>161</v>
      </c>
      <c r="AU218" s="16" t="s">
        <v>89</v>
      </c>
    </row>
    <row r="219" spans="1:65" s="2" customFormat="1" ht="21.75" customHeight="1">
      <c r="A219" s="38"/>
      <c r="B219" s="39"/>
      <c r="C219" s="213" t="s">
        <v>367</v>
      </c>
      <c r="D219" s="213" t="s">
        <v>152</v>
      </c>
      <c r="E219" s="214" t="s">
        <v>1001</v>
      </c>
      <c r="F219" s="215" t="s">
        <v>1002</v>
      </c>
      <c r="G219" s="216" t="s">
        <v>670</v>
      </c>
      <c r="H219" s="217">
        <v>2</v>
      </c>
      <c r="I219" s="218"/>
      <c r="J219" s="219">
        <f>ROUND(I219*H219,2)</f>
        <v>0</v>
      </c>
      <c r="K219" s="215" t="s">
        <v>156</v>
      </c>
      <c r="L219" s="44"/>
      <c r="M219" s="220" t="s">
        <v>39</v>
      </c>
      <c r="N219" s="221" t="s">
        <v>53</v>
      </c>
      <c r="O219" s="85"/>
      <c r="P219" s="222">
        <f>O219*H219</f>
        <v>0</v>
      </c>
      <c r="Q219" s="222">
        <v>0</v>
      </c>
      <c r="R219" s="222">
        <f>Q219*H219</f>
        <v>0</v>
      </c>
      <c r="S219" s="222">
        <v>0</v>
      </c>
      <c r="T219" s="223">
        <f>S219*H219</f>
        <v>0</v>
      </c>
      <c r="U219" s="38"/>
      <c r="V219" s="38"/>
      <c r="W219" s="38"/>
      <c r="X219" s="38"/>
      <c r="Y219" s="38"/>
      <c r="Z219" s="38"/>
      <c r="AA219" s="38"/>
      <c r="AB219" s="38"/>
      <c r="AC219" s="38"/>
      <c r="AD219" s="38"/>
      <c r="AE219" s="38"/>
      <c r="AR219" s="224" t="s">
        <v>157</v>
      </c>
      <c r="AT219" s="224" t="s">
        <v>152</v>
      </c>
      <c r="AU219" s="224" t="s">
        <v>89</v>
      </c>
      <c r="AY219" s="16" t="s">
        <v>149</v>
      </c>
      <c r="BE219" s="225">
        <f>IF(N219="základní",J219,0)</f>
        <v>0</v>
      </c>
      <c r="BF219" s="225">
        <f>IF(N219="snížená",J219,0)</f>
        <v>0</v>
      </c>
      <c r="BG219" s="225">
        <f>IF(N219="zákl. přenesená",J219,0)</f>
        <v>0</v>
      </c>
      <c r="BH219" s="225">
        <f>IF(N219="sníž. přenesená",J219,0)</f>
        <v>0</v>
      </c>
      <c r="BI219" s="225">
        <f>IF(N219="nulová",J219,0)</f>
        <v>0</v>
      </c>
      <c r="BJ219" s="16" t="s">
        <v>157</v>
      </c>
      <c r="BK219" s="225">
        <f>ROUND(I219*H219,2)</f>
        <v>0</v>
      </c>
      <c r="BL219" s="16" t="s">
        <v>157</v>
      </c>
      <c r="BM219" s="224" t="s">
        <v>1003</v>
      </c>
    </row>
    <row r="220" spans="1:47" s="2" customFormat="1" ht="12">
      <c r="A220" s="38"/>
      <c r="B220" s="39"/>
      <c r="C220" s="40"/>
      <c r="D220" s="226" t="s">
        <v>159</v>
      </c>
      <c r="E220" s="40"/>
      <c r="F220" s="227" t="s">
        <v>1004</v>
      </c>
      <c r="G220" s="40"/>
      <c r="H220" s="40"/>
      <c r="I220" s="228"/>
      <c r="J220" s="40"/>
      <c r="K220" s="40"/>
      <c r="L220" s="44"/>
      <c r="M220" s="229"/>
      <c r="N220" s="230"/>
      <c r="O220" s="85"/>
      <c r="P220" s="85"/>
      <c r="Q220" s="85"/>
      <c r="R220" s="85"/>
      <c r="S220" s="85"/>
      <c r="T220" s="86"/>
      <c r="U220" s="38"/>
      <c r="V220" s="38"/>
      <c r="W220" s="38"/>
      <c r="X220" s="38"/>
      <c r="Y220" s="38"/>
      <c r="Z220" s="38"/>
      <c r="AA220" s="38"/>
      <c r="AB220" s="38"/>
      <c r="AC220" s="38"/>
      <c r="AD220" s="38"/>
      <c r="AE220" s="38"/>
      <c r="AT220" s="16" t="s">
        <v>159</v>
      </c>
      <c r="AU220" s="16" t="s">
        <v>89</v>
      </c>
    </row>
    <row r="221" spans="1:47" s="2" customFormat="1" ht="12">
      <c r="A221" s="38"/>
      <c r="B221" s="39"/>
      <c r="C221" s="40"/>
      <c r="D221" s="226" t="s">
        <v>161</v>
      </c>
      <c r="E221" s="40"/>
      <c r="F221" s="231" t="s">
        <v>1005</v>
      </c>
      <c r="G221" s="40"/>
      <c r="H221" s="40"/>
      <c r="I221" s="228"/>
      <c r="J221" s="40"/>
      <c r="K221" s="40"/>
      <c r="L221" s="44"/>
      <c r="M221" s="229"/>
      <c r="N221" s="230"/>
      <c r="O221" s="85"/>
      <c r="P221" s="85"/>
      <c r="Q221" s="85"/>
      <c r="R221" s="85"/>
      <c r="S221" s="85"/>
      <c r="T221" s="86"/>
      <c r="U221" s="38"/>
      <c r="V221" s="38"/>
      <c r="W221" s="38"/>
      <c r="X221" s="38"/>
      <c r="Y221" s="38"/>
      <c r="Z221" s="38"/>
      <c r="AA221" s="38"/>
      <c r="AB221" s="38"/>
      <c r="AC221" s="38"/>
      <c r="AD221" s="38"/>
      <c r="AE221" s="38"/>
      <c r="AT221" s="16" t="s">
        <v>161</v>
      </c>
      <c r="AU221" s="16" t="s">
        <v>89</v>
      </c>
    </row>
    <row r="222" spans="1:65" s="2" customFormat="1" ht="16.5" customHeight="1">
      <c r="A222" s="38"/>
      <c r="B222" s="39"/>
      <c r="C222" s="213" t="s">
        <v>372</v>
      </c>
      <c r="D222" s="213" t="s">
        <v>152</v>
      </c>
      <c r="E222" s="214" t="s">
        <v>1006</v>
      </c>
      <c r="F222" s="215" t="s">
        <v>1007</v>
      </c>
      <c r="G222" s="216" t="s">
        <v>858</v>
      </c>
      <c r="H222" s="217">
        <v>500</v>
      </c>
      <c r="I222" s="218"/>
      <c r="J222" s="219">
        <f>ROUND(I222*H222,2)</f>
        <v>0</v>
      </c>
      <c r="K222" s="215" t="s">
        <v>156</v>
      </c>
      <c r="L222" s="44"/>
      <c r="M222" s="220" t="s">
        <v>39</v>
      </c>
      <c r="N222" s="221" t="s">
        <v>53</v>
      </c>
      <c r="O222" s="85"/>
      <c r="P222" s="222">
        <f>O222*H222</f>
        <v>0</v>
      </c>
      <c r="Q222" s="222">
        <v>0</v>
      </c>
      <c r="R222" s="222">
        <f>Q222*H222</f>
        <v>0</v>
      </c>
      <c r="S222" s="222">
        <v>0</v>
      </c>
      <c r="T222" s="223">
        <f>S222*H222</f>
        <v>0</v>
      </c>
      <c r="U222" s="38"/>
      <c r="V222" s="38"/>
      <c r="W222" s="38"/>
      <c r="X222" s="38"/>
      <c r="Y222" s="38"/>
      <c r="Z222" s="38"/>
      <c r="AA222" s="38"/>
      <c r="AB222" s="38"/>
      <c r="AC222" s="38"/>
      <c r="AD222" s="38"/>
      <c r="AE222" s="38"/>
      <c r="AR222" s="224" t="s">
        <v>157</v>
      </c>
      <c r="AT222" s="224" t="s">
        <v>152</v>
      </c>
      <c r="AU222" s="224" t="s">
        <v>89</v>
      </c>
      <c r="AY222" s="16" t="s">
        <v>149</v>
      </c>
      <c r="BE222" s="225">
        <f>IF(N222="základní",J222,0)</f>
        <v>0</v>
      </c>
      <c r="BF222" s="225">
        <f>IF(N222="snížená",J222,0)</f>
        <v>0</v>
      </c>
      <c r="BG222" s="225">
        <f>IF(N222="zákl. přenesená",J222,0)</f>
        <v>0</v>
      </c>
      <c r="BH222" s="225">
        <f>IF(N222="sníž. přenesená",J222,0)</f>
        <v>0</v>
      </c>
      <c r="BI222" s="225">
        <f>IF(N222="nulová",J222,0)</f>
        <v>0</v>
      </c>
      <c r="BJ222" s="16" t="s">
        <v>157</v>
      </c>
      <c r="BK222" s="225">
        <f>ROUND(I222*H222,2)</f>
        <v>0</v>
      </c>
      <c r="BL222" s="16" t="s">
        <v>157</v>
      </c>
      <c r="BM222" s="224" t="s">
        <v>1008</v>
      </c>
    </row>
    <row r="223" spans="1:47" s="2" customFormat="1" ht="12">
      <c r="A223" s="38"/>
      <c r="B223" s="39"/>
      <c r="C223" s="40"/>
      <c r="D223" s="226" t="s">
        <v>159</v>
      </c>
      <c r="E223" s="40"/>
      <c r="F223" s="227" t="s">
        <v>1009</v>
      </c>
      <c r="G223" s="40"/>
      <c r="H223" s="40"/>
      <c r="I223" s="228"/>
      <c r="J223" s="40"/>
      <c r="K223" s="40"/>
      <c r="L223" s="44"/>
      <c r="M223" s="229"/>
      <c r="N223" s="230"/>
      <c r="O223" s="85"/>
      <c r="P223" s="85"/>
      <c r="Q223" s="85"/>
      <c r="R223" s="85"/>
      <c r="S223" s="85"/>
      <c r="T223" s="86"/>
      <c r="U223" s="38"/>
      <c r="V223" s="38"/>
      <c r="W223" s="38"/>
      <c r="X223" s="38"/>
      <c r="Y223" s="38"/>
      <c r="Z223" s="38"/>
      <c r="AA223" s="38"/>
      <c r="AB223" s="38"/>
      <c r="AC223" s="38"/>
      <c r="AD223" s="38"/>
      <c r="AE223" s="38"/>
      <c r="AT223" s="16" t="s">
        <v>159</v>
      </c>
      <c r="AU223" s="16" t="s">
        <v>89</v>
      </c>
    </row>
    <row r="224" spans="1:47" s="2" customFormat="1" ht="12">
      <c r="A224" s="38"/>
      <c r="B224" s="39"/>
      <c r="C224" s="40"/>
      <c r="D224" s="226" t="s">
        <v>161</v>
      </c>
      <c r="E224" s="40"/>
      <c r="F224" s="231" t="s">
        <v>1010</v>
      </c>
      <c r="G224" s="40"/>
      <c r="H224" s="40"/>
      <c r="I224" s="228"/>
      <c r="J224" s="40"/>
      <c r="K224" s="40"/>
      <c r="L224" s="44"/>
      <c r="M224" s="229"/>
      <c r="N224" s="230"/>
      <c r="O224" s="85"/>
      <c r="P224" s="85"/>
      <c r="Q224" s="85"/>
      <c r="R224" s="85"/>
      <c r="S224" s="85"/>
      <c r="T224" s="86"/>
      <c r="U224" s="38"/>
      <c r="V224" s="38"/>
      <c r="W224" s="38"/>
      <c r="X224" s="38"/>
      <c r="Y224" s="38"/>
      <c r="Z224" s="38"/>
      <c r="AA224" s="38"/>
      <c r="AB224" s="38"/>
      <c r="AC224" s="38"/>
      <c r="AD224" s="38"/>
      <c r="AE224" s="38"/>
      <c r="AT224" s="16" t="s">
        <v>161</v>
      </c>
      <c r="AU224" s="16" t="s">
        <v>89</v>
      </c>
    </row>
    <row r="225" spans="1:65" s="2" customFormat="1" ht="16.5" customHeight="1">
      <c r="A225" s="38"/>
      <c r="B225" s="39"/>
      <c r="C225" s="213" t="s">
        <v>378</v>
      </c>
      <c r="D225" s="213" t="s">
        <v>152</v>
      </c>
      <c r="E225" s="214" t="s">
        <v>1011</v>
      </c>
      <c r="F225" s="215" t="s">
        <v>1012</v>
      </c>
      <c r="G225" s="216" t="s">
        <v>858</v>
      </c>
      <c r="H225" s="217">
        <v>500</v>
      </c>
      <c r="I225" s="218"/>
      <c r="J225" s="219">
        <f>ROUND(I225*H225,2)</f>
        <v>0</v>
      </c>
      <c r="K225" s="215" t="s">
        <v>156</v>
      </c>
      <c r="L225" s="44"/>
      <c r="M225" s="220" t="s">
        <v>39</v>
      </c>
      <c r="N225" s="221" t="s">
        <v>53</v>
      </c>
      <c r="O225" s="85"/>
      <c r="P225" s="222">
        <f>O225*H225</f>
        <v>0</v>
      </c>
      <c r="Q225" s="222">
        <v>0</v>
      </c>
      <c r="R225" s="222">
        <f>Q225*H225</f>
        <v>0</v>
      </c>
      <c r="S225" s="222">
        <v>0</v>
      </c>
      <c r="T225" s="223">
        <f>S225*H225</f>
        <v>0</v>
      </c>
      <c r="U225" s="38"/>
      <c r="V225" s="38"/>
      <c r="W225" s="38"/>
      <c r="X225" s="38"/>
      <c r="Y225" s="38"/>
      <c r="Z225" s="38"/>
      <c r="AA225" s="38"/>
      <c r="AB225" s="38"/>
      <c r="AC225" s="38"/>
      <c r="AD225" s="38"/>
      <c r="AE225" s="38"/>
      <c r="AR225" s="224" t="s">
        <v>157</v>
      </c>
      <c r="AT225" s="224" t="s">
        <v>152</v>
      </c>
      <c r="AU225" s="224" t="s">
        <v>89</v>
      </c>
      <c r="AY225" s="16" t="s">
        <v>149</v>
      </c>
      <c r="BE225" s="225">
        <f>IF(N225="základní",J225,0)</f>
        <v>0</v>
      </c>
      <c r="BF225" s="225">
        <f>IF(N225="snížená",J225,0)</f>
        <v>0</v>
      </c>
      <c r="BG225" s="225">
        <f>IF(N225="zákl. přenesená",J225,0)</f>
        <v>0</v>
      </c>
      <c r="BH225" s="225">
        <f>IF(N225="sníž. přenesená",J225,0)</f>
        <v>0</v>
      </c>
      <c r="BI225" s="225">
        <f>IF(N225="nulová",J225,0)</f>
        <v>0</v>
      </c>
      <c r="BJ225" s="16" t="s">
        <v>157</v>
      </c>
      <c r="BK225" s="225">
        <f>ROUND(I225*H225,2)</f>
        <v>0</v>
      </c>
      <c r="BL225" s="16" t="s">
        <v>157</v>
      </c>
      <c r="BM225" s="224" t="s">
        <v>1013</v>
      </c>
    </row>
    <row r="226" spans="1:47" s="2" customFormat="1" ht="12">
      <c r="A226" s="38"/>
      <c r="B226" s="39"/>
      <c r="C226" s="40"/>
      <c r="D226" s="226" t="s">
        <v>159</v>
      </c>
      <c r="E226" s="40"/>
      <c r="F226" s="227" t="s">
        <v>1014</v>
      </c>
      <c r="G226" s="40"/>
      <c r="H226" s="40"/>
      <c r="I226" s="228"/>
      <c r="J226" s="40"/>
      <c r="K226" s="40"/>
      <c r="L226" s="44"/>
      <c r="M226" s="229"/>
      <c r="N226" s="230"/>
      <c r="O226" s="85"/>
      <c r="P226" s="85"/>
      <c r="Q226" s="85"/>
      <c r="R226" s="85"/>
      <c r="S226" s="85"/>
      <c r="T226" s="86"/>
      <c r="U226" s="38"/>
      <c r="V226" s="38"/>
      <c r="W226" s="38"/>
      <c r="X226" s="38"/>
      <c r="Y226" s="38"/>
      <c r="Z226" s="38"/>
      <c r="AA226" s="38"/>
      <c r="AB226" s="38"/>
      <c r="AC226" s="38"/>
      <c r="AD226" s="38"/>
      <c r="AE226" s="38"/>
      <c r="AT226" s="16" t="s">
        <v>159</v>
      </c>
      <c r="AU226" s="16" t="s">
        <v>89</v>
      </c>
    </row>
    <row r="227" spans="1:47" s="2" customFormat="1" ht="12">
      <c r="A227" s="38"/>
      <c r="B227" s="39"/>
      <c r="C227" s="40"/>
      <c r="D227" s="226" t="s">
        <v>161</v>
      </c>
      <c r="E227" s="40"/>
      <c r="F227" s="231" t="s">
        <v>1010</v>
      </c>
      <c r="G227" s="40"/>
      <c r="H227" s="40"/>
      <c r="I227" s="228"/>
      <c r="J227" s="40"/>
      <c r="K227" s="40"/>
      <c r="L227" s="44"/>
      <c r="M227" s="229"/>
      <c r="N227" s="230"/>
      <c r="O227" s="85"/>
      <c r="P227" s="85"/>
      <c r="Q227" s="85"/>
      <c r="R227" s="85"/>
      <c r="S227" s="85"/>
      <c r="T227" s="86"/>
      <c r="U227" s="38"/>
      <c r="V227" s="38"/>
      <c r="W227" s="38"/>
      <c r="X227" s="38"/>
      <c r="Y227" s="38"/>
      <c r="Z227" s="38"/>
      <c r="AA227" s="38"/>
      <c r="AB227" s="38"/>
      <c r="AC227" s="38"/>
      <c r="AD227" s="38"/>
      <c r="AE227" s="38"/>
      <c r="AT227" s="16" t="s">
        <v>161</v>
      </c>
      <c r="AU227" s="16" t="s">
        <v>89</v>
      </c>
    </row>
    <row r="228" spans="1:65" s="2" customFormat="1" ht="21.75" customHeight="1">
      <c r="A228" s="38"/>
      <c r="B228" s="39"/>
      <c r="C228" s="213" t="s">
        <v>383</v>
      </c>
      <c r="D228" s="213" t="s">
        <v>152</v>
      </c>
      <c r="E228" s="214" t="s">
        <v>1015</v>
      </c>
      <c r="F228" s="215" t="s">
        <v>1016</v>
      </c>
      <c r="G228" s="216" t="s">
        <v>200</v>
      </c>
      <c r="H228" s="217">
        <v>3</v>
      </c>
      <c r="I228" s="218"/>
      <c r="J228" s="219">
        <f>ROUND(I228*H228,2)</f>
        <v>0</v>
      </c>
      <c r="K228" s="215" t="s">
        <v>156</v>
      </c>
      <c r="L228" s="44"/>
      <c r="M228" s="220" t="s">
        <v>39</v>
      </c>
      <c r="N228" s="221" t="s">
        <v>53</v>
      </c>
      <c r="O228" s="85"/>
      <c r="P228" s="222">
        <f>O228*H228</f>
        <v>0</v>
      </c>
      <c r="Q228" s="222">
        <v>0</v>
      </c>
      <c r="R228" s="222">
        <f>Q228*H228</f>
        <v>0</v>
      </c>
      <c r="S228" s="222">
        <v>0</v>
      </c>
      <c r="T228" s="223">
        <f>S228*H228</f>
        <v>0</v>
      </c>
      <c r="U228" s="38"/>
      <c r="V228" s="38"/>
      <c r="W228" s="38"/>
      <c r="X228" s="38"/>
      <c r="Y228" s="38"/>
      <c r="Z228" s="38"/>
      <c r="AA228" s="38"/>
      <c r="AB228" s="38"/>
      <c r="AC228" s="38"/>
      <c r="AD228" s="38"/>
      <c r="AE228" s="38"/>
      <c r="AR228" s="224" t="s">
        <v>157</v>
      </c>
      <c r="AT228" s="224" t="s">
        <v>152</v>
      </c>
      <c r="AU228" s="224" t="s">
        <v>89</v>
      </c>
      <c r="AY228" s="16" t="s">
        <v>149</v>
      </c>
      <c r="BE228" s="225">
        <f>IF(N228="základní",J228,0)</f>
        <v>0</v>
      </c>
      <c r="BF228" s="225">
        <f>IF(N228="snížená",J228,0)</f>
        <v>0</v>
      </c>
      <c r="BG228" s="225">
        <f>IF(N228="zákl. přenesená",J228,0)</f>
        <v>0</v>
      </c>
      <c r="BH228" s="225">
        <f>IF(N228="sníž. přenesená",J228,0)</f>
        <v>0</v>
      </c>
      <c r="BI228" s="225">
        <f>IF(N228="nulová",J228,0)</f>
        <v>0</v>
      </c>
      <c r="BJ228" s="16" t="s">
        <v>157</v>
      </c>
      <c r="BK228" s="225">
        <f>ROUND(I228*H228,2)</f>
        <v>0</v>
      </c>
      <c r="BL228" s="16" t="s">
        <v>157</v>
      </c>
      <c r="BM228" s="224" t="s">
        <v>1017</v>
      </c>
    </row>
    <row r="229" spans="1:47" s="2" customFormat="1" ht="12">
      <c r="A229" s="38"/>
      <c r="B229" s="39"/>
      <c r="C229" s="40"/>
      <c r="D229" s="226" t="s">
        <v>159</v>
      </c>
      <c r="E229" s="40"/>
      <c r="F229" s="227" t="s">
        <v>1018</v>
      </c>
      <c r="G229" s="40"/>
      <c r="H229" s="40"/>
      <c r="I229" s="228"/>
      <c r="J229" s="40"/>
      <c r="K229" s="40"/>
      <c r="L229" s="44"/>
      <c r="M229" s="229"/>
      <c r="N229" s="230"/>
      <c r="O229" s="85"/>
      <c r="P229" s="85"/>
      <c r="Q229" s="85"/>
      <c r="R229" s="85"/>
      <c r="S229" s="85"/>
      <c r="T229" s="86"/>
      <c r="U229" s="38"/>
      <c r="V229" s="38"/>
      <c r="W229" s="38"/>
      <c r="X229" s="38"/>
      <c r="Y229" s="38"/>
      <c r="Z229" s="38"/>
      <c r="AA229" s="38"/>
      <c r="AB229" s="38"/>
      <c r="AC229" s="38"/>
      <c r="AD229" s="38"/>
      <c r="AE229" s="38"/>
      <c r="AT229" s="16" t="s">
        <v>159</v>
      </c>
      <c r="AU229" s="16" t="s">
        <v>89</v>
      </c>
    </row>
    <row r="230" spans="1:47" s="2" customFormat="1" ht="12">
      <c r="A230" s="38"/>
      <c r="B230" s="39"/>
      <c r="C230" s="40"/>
      <c r="D230" s="226" t="s">
        <v>161</v>
      </c>
      <c r="E230" s="40"/>
      <c r="F230" s="231" t="s">
        <v>1019</v>
      </c>
      <c r="G230" s="40"/>
      <c r="H230" s="40"/>
      <c r="I230" s="228"/>
      <c r="J230" s="40"/>
      <c r="K230" s="40"/>
      <c r="L230" s="44"/>
      <c r="M230" s="229"/>
      <c r="N230" s="230"/>
      <c r="O230" s="85"/>
      <c r="P230" s="85"/>
      <c r="Q230" s="85"/>
      <c r="R230" s="85"/>
      <c r="S230" s="85"/>
      <c r="T230" s="86"/>
      <c r="U230" s="38"/>
      <c r="V230" s="38"/>
      <c r="W230" s="38"/>
      <c r="X230" s="38"/>
      <c r="Y230" s="38"/>
      <c r="Z230" s="38"/>
      <c r="AA230" s="38"/>
      <c r="AB230" s="38"/>
      <c r="AC230" s="38"/>
      <c r="AD230" s="38"/>
      <c r="AE230" s="38"/>
      <c r="AT230" s="16" t="s">
        <v>161</v>
      </c>
      <c r="AU230" s="16" t="s">
        <v>89</v>
      </c>
    </row>
    <row r="231" spans="1:65" s="2" customFormat="1" ht="24.15" customHeight="1">
      <c r="A231" s="38"/>
      <c r="B231" s="39"/>
      <c r="C231" s="213" t="s">
        <v>388</v>
      </c>
      <c r="D231" s="213" t="s">
        <v>152</v>
      </c>
      <c r="E231" s="214" t="s">
        <v>1020</v>
      </c>
      <c r="F231" s="215" t="s">
        <v>1021</v>
      </c>
      <c r="G231" s="216" t="s">
        <v>200</v>
      </c>
      <c r="H231" s="217">
        <v>3</v>
      </c>
      <c r="I231" s="218"/>
      <c r="J231" s="219">
        <f>ROUND(I231*H231,2)</f>
        <v>0</v>
      </c>
      <c r="K231" s="215" t="s">
        <v>156</v>
      </c>
      <c r="L231" s="44"/>
      <c r="M231" s="220" t="s">
        <v>39</v>
      </c>
      <c r="N231" s="221" t="s">
        <v>53</v>
      </c>
      <c r="O231" s="85"/>
      <c r="P231" s="222">
        <f>O231*H231</f>
        <v>0</v>
      </c>
      <c r="Q231" s="222">
        <v>0</v>
      </c>
      <c r="R231" s="222">
        <f>Q231*H231</f>
        <v>0</v>
      </c>
      <c r="S231" s="222">
        <v>0</v>
      </c>
      <c r="T231" s="223">
        <f>S231*H231</f>
        <v>0</v>
      </c>
      <c r="U231" s="38"/>
      <c r="V231" s="38"/>
      <c r="W231" s="38"/>
      <c r="X231" s="38"/>
      <c r="Y231" s="38"/>
      <c r="Z231" s="38"/>
      <c r="AA231" s="38"/>
      <c r="AB231" s="38"/>
      <c r="AC231" s="38"/>
      <c r="AD231" s="38"/>
      <c r="AE231" s="38"/>
      <c r="AR231" s="224" t="s">
        <v>157</v>
      </c>
      <c r="AT231" s="224" t="s">
        <v>152</v>
      </c>
      <c r="AU231" s="224" t="s">
        <v>89</v>
      </c>
      <c r="AY231" s="16" t="s">
        <v>149</v>
      </c>
      <c r="BE231" s="225">
        <f>IF(N231="základní",J231,0)</f>
        <v>0</v>
      </c>
      <c r="BF231" s="225">
        <f>IF(N231="snížená",J231,0)</f>
        <v>0</v>
      </c>
      <c r="BG231" s="225">
        <f>IF(N231="zákl. přenesená",J231,0)</f>
        <v>0</v>
      </c>
      <c r="BH231" s="225">
        <f>IF(N231="sníž. přenesená",J231,0)</f>
        <v>0</v>
      </c>
      <c r="BI231" s="225">
        <f>IF(N231="nulová",J231,0)</f>
        <v>0</v>
      </c>
      <c r="BJ231" s="16" t="s">
        <v>157</v>
      </c>
      <c r="BK231" s="225">
        <f>ROUND(I231*H231,2)</f>
        <v>0</v>
      </c>
      <c r="BL231" s="16" t="s">
        <v>157</v>
      </c>
      <c r="BM231" s="224" t="s">
        <v>1022</v>
      </c>
    </row>
    <row r="232" spans="1:47" s="2" customFormat="1" ht="12">
      <c r="A232" s="38"/>
      <c r="B232" s="39"/>
      <c r="C232" s="40"/>
      <c r="D232" s="226" t="s">
        <v>159</v>
      </c>
      <c r="E232" s="40"/>
      <c r="F232" s="227" t="s">
        <v>1023</v>
      </c>
      <c r="G232" s="40"/>
      <c r="H232" s="40"/>
      <c r="I232" s="228"/>
      <c r="J232" s="40"/>
      <c r="K232" s="40"/>
      <c r="L232" s="44"/>
      <c r="M232" s="229"/>
      <c r="N232" s="230"/>
      <c r="O232" s="85"/>
      <c r="P232" s="85"/>
      <c r="Q232" s="85"/>
      <c r="R232" s="85"/>
      <c r="S232" s="85"/>
      <c r="T232" s="86"/>
      <c r="U232" s="38"/>
      <c r="V232" s="38"/>
      <c r="W232" s="38"/>
      <c r="X232" s="38"/>
      <c r="Y232" s="38"/>
      <c r="Z232" s="38"/>
      <c r="AA232" s="38"/>
      <c r="AB232" s="38"/>
      <c r="AC232" s="38"/>
      <c r="AD232" s="38"/>
      <c r="AE232" s="38"/>
      <c r="AT232" s="16" t="s">
        <v>159</v>
      </c>
      <c r="AU232" s="16" t="s">
        <v>89</v>
      </c>
    </row>
    <row r="233" spans="1:47" s="2" customFormat="1" ht="12">
      <c r="A233" s="38"/>
      <c r="B233" s="39"/>
      <c r="C233" s="40"/>
      <c r="D233" s="226" t="s">
        <v>161</v>
      </c>
      <c r="E233" s="40"/>
      <c r="F233" s="231" t="s">
        <v>1019</v>
      </c>
      <c r="G233" s="40"/>
      <c r="H233" s="40"/>
      <c r="I233" s="228"/>
      <c r="J233" s="40"/>
      <c r="K233" s="40"/>
      <c r="L233" s="44"/>
      <c r="M233" s="229"/>
      <c r="N233" s="230"/>
      <c r="O233" s="85"/>
      <c r="P233" s="85"/>
      <c r="Q233" s="85"/>
      <c r="R233" s="85"/>
      <c r="S233" s="85"/>
      <c r="T233" s="86"/>
      <c r="U233" s="38"/>
      <c r="V233" s="38"/>
      <c r="W233" s="38"/>
      <c r="X233" s="38"/>
      <c r="Y233" s="38"/>
      <c r="Z233" s="38"/>
      <c r="AA233" s="38"/>
      <c r="AB233" s="38"/>
      <c r="AC233" s="38"/>
      <c r="AD233" s="38"/>
      <c r="AE233" s="38"/>
      <c r="AT233" s="16" t="s">
        <v>161</v>
      </c>
      <c r="AU233" s="16" t="s">
        <v>89</v>
      </c>
    </row>
    <row r="234" spans="1:65" s="2" customFormat="1" ht="21.75" customHeight="1">
      <c r="A234" s="38"/>
      <c r="B234" s="39"/>
      <c r="C234" s="213" t="s">
        <v>393</v>
      </c>
      <c r="D234" s="213" t="s">
        <v>152</v>
      </c>
      <c r="E234" s="214" t="s">
        <v>1024</v>
      </c>
      <c r="F234" s="215" t="s">
        <v>1025</v>
      </c>
      <c r="G234" s="216" t="s">
        <v>200</v>
      </c>
      <c r="H234" s="217">
        <v>3</v>
      </c>
      <c r="I234" s="218"/>
      <c r="J234" s="219">
        <f>ROUND(I234*H234,2)</f>
        <v>0</v>
      </c>
      <c r="K234" s="215" t="s">
        <v>156</v>
      </c>
      <c r="L234" s="44"/>
      <c r="M234" s="220" t="s">
        <v>39</v>
      </c>
      <c r="N234" s="221" t="s">
        <v>53</v>
      </c>
      <c r="O234" s="85"/>
      <c r="P234" s="222">
        <f>O234*H234</f>
        <v>0</v>
      </c>
      <c r="Q234" s="222">
        <v>0</v>
      </c>
      <c r="R234" s="222">
        <f>Q234*H234</f>
        <v>0</v>
      </c>
      <c r="S234" s="222">
        <v>0</v>
      </c>
      <c r="T234" s="223">
        <f>S234*H234</f>
        <v>0</v>
      </c>
      <c r="U234" s="38"/>
      <c r="V234" s="38"/>
      <c r="W234" s="38"/>
      <c r="X234" s="38"/>
      <c r="Y234" s="38"/>
      <c r="Z234" s="38"/>
      <c r="AA234" s="38"/>
      <c r="AB234" s="38"/>
      <c r="AC234" s="38"/>
      <c r="AD234" s="38"/>
      <c r="AE234" s="38"/>
      <c r="AR234" s="224" t="s">
        <v>157</v>
      </c>
      <c r="AT234" s="224" t="s">
        <v>152</v>
      </c>
      <c r="AU234" s="224" t="s">
        <v>89</v>
      </c>
      <c r="AY234" s="16" t="s">
        <v>149</v>
      </c>
      <c r="BE234" s="225">
        <f>IF(N234="základní",J234,0)</f>
        <v>0</v>
      </c>
      <c r="BF234" s="225">
        <f>IF(N234="snížená",J234,0)</f>
        <v>0</v>
      </c>
      <c r="BG234" s="225">
        <f>IF(N234="zákl. přenesená",J234,0)</f>
        <v>0</v>
      </c>
      <c r="BH234" s="225">
        <f>IF(N234="sníž. přenesená",J234,0)</f>
        <v>0</v>
      </c>
      <c r="BI234" s="225">
        <f>IF(N234="nulová",J234,0)</f>
        <v>0</v>
      </c>
      <c r="BJ234" s="16" t="s">
        <v>157</v>
      </c>
      <c r="BK234" s="225">
        <f>ROUND(I234*H234,2)</f>
        <v>0</v>
      </c>
      <c r="BL234" s="16" t="s">
        <v>157</v>
      </c>
      <c r="BM234" s="224" t="s">
        <v>1026</v>
      </c>
    </row>
    <row r="235" spans="1:47" s="2" customFormat="1" ht="12">
      <c r="A235" s="38"/>
      <c r="B235" s="39"/>
      <c r="C235" s="40"/>
      <c r="D235" s="226" t="s">
        <v>159</v>
      </c>
      <c r="E235" s="40"/>
      <c r="F235" s="227" t="s">
        <v>1027</v>
      </c>
      <c r="G235" s="40"/>
      <c r="H235" s="40"/>
      <c r="I235" s="228"/>
      <c r="J235" s="40"/>
      <c r="K235" s="40"/>
      <c r="L235" s="44"/>
      <c r="M235" s="229"/>
      <c r="N235" s="230"/>
      <c r="O235" s="85"/>
      <c r="P235" s="85"/>
      <c r="Q235" s="85"/>
      <c r="R235" s="85"/>
      <c r="S235" s="85"/>
      <c r="T235" s="86"/>
      <c r="U235" s="38"/>
      <c r="V235" s="38"/>
      <c r="W235" s="38"/>
      <c r="X235" s="38"/>
      <c r="Y235" s="38"/>
      <c r="Z235" s="38"/>
      <c r="AA235" s="38"/>
      <c r="AB235" s="38"/>
      <c r="AC235" s="38"/>
      <c r="AD235" s="38"/>
      <c r="AE235" s="38"/>
      <c r="AT235" s="16" t="s">
        <v>159</v>
      </c>
      <c r="AU235" s="16" t="s">
        <v>89</v>
      </c>
    </row>
    <row r="236" spans="1:47" s="2" customFormat="1" ht="12">
      <c r="A236" s="38"/>
      <c r="B236" s="39"/>
      <c r="C236" s="40"/>
      <c r="D236" s="226" t="s">
        <v>161</v>
      </c>
      <c r="E236" s="40"/>
      <c r="F236" s="231" t="s">
        <v>1019</v>
      </c>
      <c r="G236" s="40"/>
      <c r="H236" s="40"/>
      <c r="I236" s="228"/>
      <c r="J236" s="40"/>
      <c r="K236" s="40"/>
      <c r="L236" s="44"/>
      <c r="M236" s="229"/>
      <c r="N236" s="230"/>
      <c r="O236" s="85"/>
      <c r="P236" s="85"/>
      <c r="Q236" s="85"/>
      <c r="R236" s="85"/>
      <c r="S236" s="85"/>
      <c r="T236" s="86"/>
      <c r="U236" s="38"/>
      <c r="V236" s="38"/>
      <c r="W236" s="38"/>
      <c r="X236" s="38"/>
      <c r="Y236" s="38"/>
      <c r="Z236" s="38"/>
      <c r="AA236" s="38"/>
      <c r="AB236" s="38"/>
      <c r="AC236" s="38"/>
      <c r="AD236" s="38"/>
      <c r="AE236" s="38"/>
      <c r="AT236" s="16" t="s">
        <v>161</v>
      </c>
      <c r="AU236" s="16" t="s">
        <v>89</v>
      </c>
    </row>
    <row r="237" spans="1:65" s="2" customFormat="1" ht="24.15" customHeight="1">
      <c r="A237" s="38"/>
      <c r="B237" s="39"/>
      <c r="C237" s="213" t="s">
        <v>399</v>
      </c>
      <c r="D237" s="213" t="s">
        <v>152</v>
      </c>
      <c r="E237" s="214" t="s">
        <v>1028</v>
      </c>
      <c r="F237" s="215" t="s">
        <v>1029</v>
      </c>
      <c r="G237" s="216" t="s">
        <v>200</v>
      </c>
      <c r="H237" s="217">
        <v>12</v>
      </c>
      <c r="I237" s="218"/>
      <c r="J237" s="219">
        <f>ROUND(I237*H237,2)</f>
        <v>0</v>
      </c>
      <c r="K237" s="215" t="s">
        <v>1030</v>
      </c>
      <c r="L237" s="44"/>
      <c r="M237" s="220" t="s">
        <v>39</v>
      </c>
      <c r="N237" s="221" t="s">
        <v>53</v>
      </c>
      <c r="O237" s="85"/>
      <c r="P237" s="222">
        <f>O237*H237</f>
        <v>0</v>
      </c>
      <c r="Q237" s="222">
        <v>0</v>
      </c>
      <c r="R237" s="222">
        <f>Q237*H237</f>
        <v>0</v>
      </c>
      <c r="S237" s="222">
        <v>0</v>
      </c>
      <c r="T237" s="223">
        <f>S237*H237</f>
        <v>0</v>
      </c>
      <c r="U237" s="38"/>
      <c r="V237" s="38"/>
      <c r="W237" s="38"/>
      <c r="X237" s="38"/>
      <c r="Y237" s="38"/>
      <c r="Z237" s="38"/>
      <c r="AA237" s="38"/>
      <c r="AB237" s="38"/>
      <c r="AC237" s="38"/>
      <c r="AD237" s="38"/>
      <c r="AE237" s="38"/>
      <c r="AR237" s="224" t="s">
        <v>157</v>
      </c>
      <c r="AT237" s="224" t="s">
        <v>152</v>
      </c>
      <c r="AU237" s="224" t="s">
        <v>89</v>
      </c>
      <c r="AY237" s="16" t="s">
        <v>149</v>
      </c>
      <c r="BE237" s="225">
        <f>IF(N237="základní",J237,0)</f>
        <v>0</v>
      </c>
      <c r="BF237" s="225">
        <f>IF(N237="snížená",J237,0)</f>
        <v>0</v>
      </c>
      <c r="BG237" s="225">
        <f>IF(N237="zákl. přenesená",J237,0)</f>
        <v>0</v>
      </c>
      <c r="BH237" s="225">
        <f>IF(N237="sníž. přenesená",J237,0)</f>
        <v>0</v>
      </c>
      <c r="BI237" s="225">
        <f>IF(N237="nulová",J237,0)</f>
        <v>0</v>
      </c>
      <c r="BJ237" s="16" t="s">
        <v>157</v>
      </c>
      <c r="BK237" s="225">
        <f>ROUND(I237*H237,2)</f>
        <v>0</v>
      </c>
      <c r="BL237" s="16" t="s">
        <v>157</v>
      </c>
      <c r="BM237" s="224" t="s">
        <v>1031</v>
      </c>
    </row>
    <row r="238" spans="1:47" s="2" customFormat="1" ht="12">
      <c r="A238" s="38"/>
      <c r="B238" s="39"/>
      <c r="C238" s="40"/>
      <c r="D238" s="226" t="s">
        <v>159</v>
      </c>
      <c r="E238" s="40"/>
      <c r="F238" s="227" t="s">
        <v>1032</v>
      </c>
      <c r="G238" s="40"/>
      <c r="H238" s="40"/>
      <c r="I238" s="228"/>
      <c r="J238" s="40"/>
      <c r="K238" s="40"/>
      <c r="L238" s="44"/>
      <c r="M238" s="229"/>
      <c r="N238" s="230"/>
      <c r="O238" s="85"/>
      <c r="P238" s="85"/>
      <c r="Q238" s="85"/>
      <c r="R238" s="85"/>
      <c r="S238" s="85"/>
      <c r="T238" s="86"/>
      <c r="U238" s="38"/>
      <c r="V238" s="38"/>
      <c r="W238" s="38"/>
      <c r="X238" s="38"/>
      <c r="Y238" s="38"/>
      <c r="Z238" s="38"/>
      <c r="AA238" s="38"/>
      <c r="AB238" s="38"/>
      <c r="AC238" s="38"/>
      <c r="AD238" s="38"/>
      <c r="AE238" s="38"/>
      <c r="AT238" s="16" t="s">
        <v>159</v>
      </c>
      <c r="AU238" s="16" t="s">
        <v>89</v>
      </c>
    </row>
    <row r="239" spans="1:47" s="2" customFormat="1" ht="12">
      <c r="A239" s="38"/>
      <c r="B239" s="39"/>
      <c r="C239" s="40"/>
      <c r="D239" s="226" t="s">
        <v>161</v>
      </c>
      <c r="E239" s="40"/>
      <c r="F239" s="231" t="s">
        <v>1019</v>
      </c>
      <c r="G239" s="40"/>
      <c r="H239" s="40"/>
      <c r="I239" s="228"/>
      <c r="J239" s="40"/>
      <c r="K239" s="40"/>
      <c r="L239" s="44"/>
      <c r="M239" s="229"/>
      <c r="N239" s="230"/>
      <c r="O239" s="85"/>
      <c r="P239" s="85"/>
      <c r="Q239" s="85"/>
      <c r="R239" s="85"/>
      <c r="S239" s="85"/>
      <c r="T239" s="86"/>
      <c r="U239" s="38"/>
      <c r="V239" s="38"/>
      <c r="W239" s="38"/>
      <c r="X239" s="38"/>
      <c r="Y239" s="38"/>
      <c r="Z239" s="38"/>
      <c r="AA239" s="38"/>
      <c r="AB239" s="38"/>
      <c r="AC239" s="38"/>
      <c r="AD239" s="38"/>
      <c r="AE239" s="38"/>
      <c r="AT239" s="16" t="s">
        <v>161</v>
      </c>
      <c r="AU239" s="16" t="s">
        <v>89</v>
      </c>
    </row>
    <row r="240" spans="1:65" s="2" customFormat="1" ht="24.15" customHeight="1">
      <c r="A240" s="38"/>
      <c r="B240" s="39"/>
      <c r="C240" s="213" t="s">
        <v>404</v>
      </c>
      <c r="D240" s="213" t="s">
        <v>152</v>
      </c>
      <c r="E240" s="214" t="s">
        <v>1033</v>
      </c>
      <c r="F240" s="215" t="s">
        <v>1034</v>
      </c>
      <c r="G240" s="216" t="s">
        <v>200</v>
      </c>
      <c r="H240" s="217">
        <v>12</v>
      </c>
      <c r="I240" s="218"/>
      <c r="J240" s="219">
        <f>ROUND(I240*H240,2)</f>
        <v>0</v>
      </c>
      <c r="K240" s="215" t="s">
        <v>1030</v>
      </c>
      <c r="L240" s="44"/>
      <c r="M240" s="220" t="s">
        <v>39</v>
      </c>
      <c r="N240" s="221" t="s">
        <v>53</v>
      </c>
      <c r="O240" s="85"/>
      <c r="P240" s="222">
        <f>O240*H240</f>
        <v>0</v>
      </c>
      <c r="Q240" s="222">
        <v>0</v>
      </c>
      <c r="R240" s="222">
        <f>Q240*H240</f>
        <v>0</v>
      </c>
      <c r="S240" s="222">
        <v>0</v>
      </c>
      <c r="T240" s="223">
        <f>S240*H240</f>
        <v>0</v>
      </c>
      <c r="U240" s="38"/>
      <c r="V240" s="38"/>
      <c r="W240" s="38"/>
      <c r="X240" s="38"/>
      <c r="Y240" s="38"/>
      <c r="Z240" s="38"/>
      <c r="AA240" s="38"/>
      <c r="AB240" s="38"/>
      <c r="AC240" s="38"/>
      <c r="AD240" s="38"/>
      <c r="AE240" s="38"/>
      <c r="AR240" s="224" t="s">
        <v>157</v>
      </c>
      <c r="AT240" s="224" t="s">
        <v>152</v>
      </c>
      <c r="AU240" s="224" t="s">
        <v>89</v>
      </c>
      <c r="AY240" s="16" t="s">
        <v>149</v>
      </c>
      <c r="BE240" s="225">
        <f>IF(N240="základní",J240,0)</f>
        <v>0</v>
      </c>
      <c r="BF240" s="225">
        <f>IF(N240="snížená",J240,0)</f>
        <v>0</v>
      </c>
      <c r="BG240" s="225">
        <f>IF(N240="zákl. přenesená",J240,0)</f>
        <v>0</v>
      </c>
      <c r="BH240" s="225">
        <f>IF(N240="sníž. přenesená",J240,0)</f>
        <v>0</v>
      </c>
      <c r="BI240" s="225">
        <f>IF(N240="nulová",J240,0)</f>
        <v>0</v>
      </c>
      <c r="BJ240" s="16" t="s">
        <v>157</v>
      </c>
      <c r="BK240" s="225">
        <f>ROUND(I240*H240,2)</f>
        <v>0</v>
      </c>
      <c r="BL240" s="16" t="s">
        <v>157</v>
      </c>
      <c r="BM240" s="224" t="s">
        <v>1035</v>
      </c>
    </row>
    <row r="241" spans="1:47" s="2" customFormat="1" ht="12">
      <c r="A241" s="38"/>
      <c r="B241" s="39"/>
      <c r="C241" s="40"/>
      <c r="D241" s="226" t="s">
        <v>159</v>
      </c>
      <c r="E241" s="40"/>
      <c r="F241" s="227" t="s">
        <v>1036</v>
      </c>
      <c r="G241" s="40"/>
      <c r="H241" s="40"/>
      <c r="I241" s="228"/>
      <c r="J241" s="40"/>
      <c r="K241" s="40"/>
      <c r="L241" s="44"/>
      <c r="M241" s="229"/>
      <c r="N241" s="230"/>
      <c r="O241" s="85"/>
      <c r="P241" s="85"/>
      <c r="Q241" s="85"/>
      <c r="R241" s="85"/>
      <c r="S241" s="85"/>
      <c r="T241" s="86"/>
      <c r="U241" s="38"/>
      <c r="V241" s="38"/>
      <c r="W241" s="38"/>
      <c r="X241" s="38"/>
      <c r="Y241" s="38"/>
      <c r="Z241" s="38"/>
      <c r="AA241" s="38"/>
      <c r="AB241" s="38"/>
      <c r="AC241" s="38"/>
      <c r="AD241" s="38"/>
      <c r="AE241" s="38"/>
      <c r="AT241" s="16" t="s">
        <v>159</v>
      </c>
      <c r="AU241" s="16" t="s">
        <v>89</v>
      </c>
    </row>
    <row r="242" spans="1:47" s="2" customFormat="1" ht="12">
      <c r="A242" s="38"/>
      <c r="B242" s="39"/>
      <c r="C242" s="40"/>
      <c r="D242" s="226" t="s">
        <v>161</v>
      </c>
      <c r="E242" s="40"/>
      <c r="F242" s="231" t="s">
        <v>1019</v>
      </c>
      <c r="G242" s="40"/>
      <c r="H242" s="40"/>
      <c r="I242" s="228"/>
      <c r="J242" s="40"/>
      <c r="K242" s="40"/>
      <c r="L242" s="44"/>
      <c r="M242" s="229"/>
      <c r="N242" s="230"/>
      <c r="O242" s="85"/>
      <c r="P242" s="85"/>
      <c r="Q242" s="85"/>
      <c r="R242" s="85"/>
      <c r="S242" s="85"/>
      <c r="T242" s="86"/>
      <c r="U242" s="38"/>
      <c r="V242" s="38"/>
      <c r="W242" s="38"/>
      <c r="X242" s="38"/>
      <c r="Y242" s="38"/>
      <c r="Z242" s="38"/>
      <c r="AA242" s="38"/>
      <c r="AB242" s="38"/>
      <c r="AC242" s="38"/>
      <c r="AD242" s="38"/>
      <c r="AE242" s="38"/>
      <c r="AT242" s="16" t="s">
        <v>161</v>
      </c>
      <c r="AU242" s="16" t="s">
        <v>89</v>
      </c>
    </row>
    <row r="243" spans="1:65" s="2" customFormat="1" ht="16.5" customHeight="1">
      <c r="A243" s="38"/>
      <c r="B243" s="39"/>
      <c r="C243" s="213" t="s">
        <v>411</v>
      </c>
      <c r="D243" s="213" t="s">
        <v>152</v>
      </c>
      <c r="E243" s="214" t="s">
        <v>1037</v>
      </c>
      <c r="F243" s="215" t="s">
        <v>1038</v>
      </c>
      <c r="G243" s="216" t="s">
        <v>200</v>
      </c>
      <c r="H243" s="217">
        <v>12</v>
      </c>
      <c r="I243" s="218"/>
      <c r="J243" s="219">
        <f>ROUND(I243*H243,2)</f>
        <v>0</v>
      </c>
      <c r="K243" s="215" t="s">
        <v>156</v>
      </c>
      <c r="L243" s="44"/>
      <c r="M243" s="220" t="s">
        <v>39</v>
      </c>
      <c r="N243" s="221" t="s">
        <v>53</v>
      </c>
      <c r="O243" s="85"/>
      <c r="P243" s="222">
        <f>O243*H243</f>
        <v>0</v>
      </c>
      <c r="Q243" s="222">
        <v>0</v>
      </c>
      <c r="R243" s="222">
        <f>Q243*H243</f>
        <v>0</v>
      </c>
      <c r="S243" s="222">
        <v>0</v>
      </c>
      <c r="T243" s="223">
        <f>S243*H243</f>
        <v>0</v>
      </c>
      <c r="U243" s="38"/>
      <c r="V243" s="38"/>
      <c r="W243" s="38"/>
      <c r="X243" s="38"/>
      <c r="Y243" s="38"/>
      <c r="Z243" s="38"/>
      <c r="AA243" s="38"/>
      <c r="AB243" s="38"/>
      <c r="AC243" s="38"/>
      <c r="AD243" s="38"/>
      <c r="AE243" s="38"/>
      <c r="AR243" s="224" t="s">
        <v>157</v>
      </c>
      <c r="AT243" s="224" t="s">
        <v>152</v>
      </c>
      <c r="AU243" s="224" t="s">
        <v>89</v>
      </c>
      <c r="AY243" s="16" t="s">
        <v>149</v>
      </c>
      <c r="BE243" s="225">
        <f>IF(N243="základní",J243,0)</f>
        <v>0</v>
      </c>
      <c r="BF243" s="225">
        <f>IF(N243="snížená",J243,0)</f>
        <v>0</v>
      </c>
      <c r="BG243" s="225">
        <f>IF(N243="zákl. přenesená",J243,0)</f>
        <v>0</v>
      </c>
      <c r="BH243" s="225">
        <f>IF(N243="sníž. přenesená",J243,0)</f>
        <v>0</v>
      </c>
      <c r="BI243" s="225">
        <f>IF(N243="nulová",J243,0)</f>
        <v>0</v>
      </c>
      <c r="BJ243" s="16" t="s">
        <v>157</v>
      </c>
      <c r="BK243" s="225">
        <f>ROUND(I243*H243,2)</f>
        <v>0</v>
      </c>
      <c r="BL243" s="16" t="s">
        <v>157</v>
      </c>
      <c r="BM243" s="224" t="s">
        <v>1039</v>
      </c>
    </row>
    <row r="244" spans="1:47" s="2" customFormat="1" ht="12">
      <c r="A244" s="38"/>
      <c r="B244" s="39"/>
      <c r="C244" s="40"/>
      <c r="D244" s="226" t="s">
        <v>159</v>
      </c>
      <c r="E244" s="40"/>
      <c r="F244" s="227" t="s">
        <v>1040</v>
      </c>
      <c r="G244" s="40"/>
      <c r="H244" s="40"/>
      <c r="I244" s="228"/>
      <c r="J244" s="40"/>
      <c r="K244" s="40"/>
      <c r="L244" s="44"/>
      <c r="M244" s="229"/>
      <c r="N244" s="230"/>
      <c r="O244" s="85"/>
      <c r="P244" s="85"/>
      <c r="Q244" s="85"/>
      <c r="R244" s="85"/>
      <c r="S244" s="85"/>
      <c r="T244" s="86"/>
      <c r="U244" s="38"/>
      <c r="V244" s="38"/>
      <c r="W244" s="38"/>
      <c r="X244" s="38"/>
      <c r="Y244" s="38"/>
      <c r="Z244" s="38"/>
      <c r="AA244" s="38"/>
      <c r="AB244" s="38"/>
      <c r="AC244" s="38"/>
      <c r="AD244" s="38"/>
      <c r="AE244" s="38"/>
      <c r="AT244" s="16" t="s">
        <v>159</v>
      </c>
      <c r="AU244" s="16" t="s">
        <v>89</v>
      </c>
    </row>
    <row r="245" spans="1:47" s="2" customFormat="1" ht="12">
      <c r="A245" s="38"/>
      <c r="B245" s="39"/>
      <c r="C245" s="40"/>
      <c r="D245" s="226" t="s">
        <v>161</v>
      </c>
      <c r="E245" s="40"/>
      <c r="F245" s="231" t="s">
        <v>1041</v>
      </c>
      <c r="G245" s="40"/>
      <c r="H245" s="40"/>
      <c r="I245" s="228"/>
      <c r="J245" s="40"/>
      <c r="K245" s="40"/>
      <c r="L245" s="44"/>
      <c r="M245" s="229"/>
      <c r="N245" s="230"/>
      <c r="O245" s="85"/>
      <c r="P245" s="85"/>
      <c r="Q245" s="85"/>
      <c r="R245" s="85"/>
      <c r="S245" s="85"/>
      <c r="T245" s="86"/>
      <c r="U245" s="38"/>
      <c r="V245" s="38"/>
      <c r="W245" s="38"/>
      <c r="X245" s="38"/>
      <c r="Y245" s="38"/>
      <c r="Z245" s="38"/>
      <c r="AA245" s="38"/>
      <c r="AB245" s="38"/>
      <c r="AC245" s="38"/>
      <c r="AD245" s="38"/>
      <c r="AE245" s="38"/>
      <c r="AT245" s="16" t="s">
        <v>161</v>
      </c>
      <c r="AU245" s="16" t="s">
        <v>89</v>
      </c>
    </row>
    <row r="246" spans="1:65" s="2" customFormat="1" ht="16.5" customHeight="1">
      <c r="A246" s="38"/>
      <c r="B246" s="39"/>
      <c r="C246" s="213" t="s">
        <v>417</v>
      </c>
      <c r="D246" s="213" t="s">
        <v>152</v>
      </c>
      <c r="E246" s="214" t="s">
        <v>1042</v>
      </c>
      <c r="F246" s="215" t="s">
        <v>1043</v>
      </c>
      <c r="G246" s="216" t="s">
        <v>200</v>
      </c>
      <c r="H246" s="217">
        <v>12</v>
      </c>
      <c r="I246" s="218"/>
      <c r="J246" s="219">
        <f>ROUND(I246*H246,2)</f>
        <v>0</v>
      </c>
      <c r="K246" s="215" t="s">
        <v>156</v>
      </c>
      <c r="L246" s="44"/>
      <c r="M246" s="220" t="s">
        <v>39</v>
      </c>
      <c r="N246" s="221" t="s">
        <v>53</v>
      </c>
      <c r="O246" s="85"/>
      <c r="P246" s="222">
        <f>O246*H246</f>
        <v>0</v>
      </c>
      <c r="Q246" s="222">
        <v>0</v>
      </c>
      <c r="R246" s="222">
        <f>Q246*H246</f>
        <v>0</v>
      </c>
      <c r="S246" s="222">
        <v>0</v>
      </c>
      <c r="T246" s="223">
        <f>S246*H246</f>
        <v>0</v>
      </c>
      <c r="U246" s="38"/>
      <c r="V246" s="38"/>
      <c r="W246" s="38"/>
      <c r="X246" s="38"/>
      <c r="Y246" s="38"/>
      <c r="Z246" s="38"/>
      <c r="AA246" s="38"/>
      <c r="AB246" s="38"/>
      <c r="AC246" s="38"/>
      <c r="AD246" s="38"/>
      <c r="AE246" s="38"/>
      <c r="AR246" s="224" t="s">
        <v>157</v>
      </c>
      <c r="AT246" s="224" t="s">
        <v>152</v>
      </c>
      <c r="AU246" s="224" t="s">
        <v>89</v>
      </c>
      <c r="AY246" s="16" t="s">
        <v>149</v>
      </c>
      <c r="BE246" s="225">
        <f>IF(N246="základní",J246,0)</f>
        <v>0</v>
      </c>
      <c r="BF246" s="225">
        <f>IF(N246="snížená",J246,0)</f>
        <v>0</v>
      </c>
      <c r="BG246" s="225">
        <f>IF(N246="zákl. přenesená",J246,0)</f>
        <v>0</v>
      </c>
      <c r="BH246" s="225">
        <f>IF(N246="sníž. přenesená",J246,0)</f>
        <v>0</v>
      </c>
      <c r="BI246" s="225">
        <f>IF(N246="nulová",J246,0)</f>
        <v>0</v>
      </c>
      <c r="BJ246" s="16" t="s">
        <v>157</v>
      </c>
      <c r="BK246" s="225">
        <f>ROUND(I246*H246,2)</f>
        <v>0</v>
      </c>
      <c r="BL246" s="16" t="s">
        <v>157</v>
      </c>
      <c r="BM246" s="224" t="s">
        <v>1044</v>
      </c>
    </row>
    <row r="247" spans="1:47" s="2" customFormat="1" ht="12">
      <c r="A247" s="38"/>
      <c r="B247" s="39"/>
      <c r="C247" s="40"/>
      <c r="D247" s="226" t="s">
        <v>159</v>
      </c>
      <c r="E247" s="40"/>
      <c r="F247" s="227" t="s">
        <v>1045</v>
      </c>
      <c r="G247" s="40"/>
      <c r="H247" s="40"/>
      <c r="I247" s="228"/>
      <c r="J247" s="40"/>
      <c r="K247" s="40"/>
      <c r="L247" s="44"/>
      <c r="M247" s="229"/>
      <c r="N247" s="230"/>
      <c r="O247" s="85"/>
      <c r="P247" s="85"/>
      <c r="Q247" s="85"/>
      <c r="R247" s="85"/>
      <c r="S247" s="85"/>
      <c r="T247" s="86"/>
      <c r="U247" s="38"/>
      <c r="V247" s="38"/>
      <c r="W247" s="38"/>
      <c r="X247" s="38"/>
      <c r="Y247" s="38"/>
      <c r="Z247" s="38"/>
      <c r="AA247" s="38"/>
      <c r="AB247" s="38"/>
      <c r="AC247" s="38"/>
      <c r="AD247" s="38"/>
      <c r="AE247" s="38"/>
      <c r="AT247" s="16" t="s">
        <v>159</v>
      </c>
      <c r="AU247" s="16" t="s">
        <v>89</v>
      </c>
    </row>
    <row r="248" spans="1:47" s="2" customFormat="1" ht="12">
      <c r="A248" s="38"/>
      <c r="B248" s="39"/>
      <c r="C248" s="40"/>
      <c r="D248" s="226" t="s">
        <v>161</v>
      </c>
      <c r="E248" s="40"/>
      <c r="F248" s="231" t="s">
        <v>1041</v>
      </c>
      <c r="G248" s="40"/>
      <c r="H248" s="40"/>
      <c r="I248" s="228"/>
      <c r="J248" s="40"/>
      <c r="K248" s="40"/>
      <c r="L248" s="44"/>
      <c r="M248" s="229"/>
      <c r="N248" s="230"/>
      <c r="O248" s="85"/>
      <c r="P248" s="85"/>
      <c r="Q248" s="85"/>
      <c r="R248" s="85"/>
      <c r="S248" s="85"/>
      <c r="T248" s="86"/>
      <c r="U248" s="38"/>
      <c r="V248" s="38"/>
      <c r="W248" s="38"/>
      <c r="X248" s="38"/>
      <c r="Y248" s="38"/>
      <c r="Z248" s="38"/>
      <c r="AA248" s="38"/>
      <c r="AB248" s="38"/>
      <c r="AC248" s="38"/>
      <c r="AD248" s="38"/>
      <c r="AE248" s="38"/>
      <c r="AT248" s="16" t="s">
        <v>161</v>
      </c>
      <c r="AU248" s="16" t="s">
        <v>89</v>
      </c>
    </row>
    <row r="249" spans="1:65" s="2" customFormat="1" ht="16.5" customHeight="1">
      <c r="A249" s="38"/>
      <c r="B249" s="39"/>
      <c r="C249" s="213" t="s">
        <v>422</v>
      </c>
      <c r="D249" s="213" t="s">
        <v>152</v>
      </c>
      <c r="E249" s="214" t="s">
        <v>1046</v>
      </c>
      <c r="F249" s="215" t="s">
        <v>1047</v>
      </c>
      <c r="G249" s="216" t="s">
        <v>200</v>
      </c>
      <c r="H249" s="217">
        <v>12</v>
      </c>
      <c r="I249" s="218"/>
      <c r="J249" s="219">
        <f>ROUND(I249*H249,2)</f>
        <v>0</v>
      </c>
      <c r="K249" s="215" t="s">
        <v>156</v>
      </c>
      <c r="L249" s="44"/>
      <c r="M249" s="220" t="s">
        <v>39</v>
      </c>
      <c r="N249" s="221" t="s">
        <v>53</v>
      </c>
      <c r="O249" s="85"/>
      <c r="P249" s="222">
        <f>O249*H249</f>
        <v>0</v>
      </c>
      <c r="Q249" s="222">
        <v>0</v>
      </c>
      <c r="R249" s="222">
        <f>Q249*H249</f>
        <v>0</v>
      </c>
      <c r="S249" s="222">
        <v>0</v>
      </c>
      <c r="T249" s="223">
        <f>S249*H249</f>
        <v>0</v>
      </c>
      <c r="U249" s="38"/>
      <c r="V249" s="38"/>
      <c r="W249" s="38"/>
      <c r="X249" s="38"/>
      <c r="Y249" s="38"/>
      <c r="Z249" s="38"/>
      <c r="AA249" s="38"/>
      <c r="AB249" s="38"/>
      <c r="AC249" s="38"/>
      <c r="AD249" s="38"/>
      <c r="AE249" s="38"/>
      <c r="AR249" s="224" t="s">
        <v>157</v>
      </c>
      <c r="AT249" s="224" t="s">
        <v>152</v>
      </c>
      <c r="AU249" s="224" t="s">
        <v>89</v>
      </c>
      <c r="AY249" s="16" t="s">
        <v>149</v>
      </c>
      <c r="BE249" s="225">
        <f>IF(N249="základní",J249,0)</f>
        <v>0</v>
      </c>
      <c r="BF249" s="225">
        <f>IF(N249="snížená",J249,0)</f>
        <v>0</v>
      </c>
      <c r="BG249" s="225">
        <f>IF(N249="zákl. přenesená",J249,0)</f>
        <v>0</v>
      </c>
      <c r="BH249" s="225">
        <f>IF(N249="sníž. přenesená",J249,0)</f>
        <v>0</v>
      </c>
      <c r="BI249" s="225">
        <f>IF(N249="nulová",J249,0)</f>
        <v>0</v>
      </c>
      <c r="BJ249" s="16" t="s">
        <v>157</v>
      </c>
      <c r="BK249" s="225">
        <f>ROUND(I249*H249,2)</f>
        <v>0</v>
      </c>
      <c r="BL249" s="16" t="s">
        <v>157</v>
      </c>
      <c r="BM249" s="224" t="s">
        <v>1048</v>
      </c>
    </row>
    <row r="250" spans="1:47" s="2" customFormat="1" ht="12">
      <c r="A250" s="38"/>
      <c r="B250" s="39"/>
      <c r="C250" s="40"/>
      <c r="D250" s="226" t="s">
        <v>159</v>
      </c>
      <c r="E250" s="40"/>
      <c r="F250" s="227" t="s">
        <v>1049</v>
      </c>
      <c r="G250" s="40"/>
      <c r="H250" s="40"/>
      <c r="I250" s="228"/>
      <c r="J250" s="40"/>
      <c r="K250" s="40"/>
      <c r="L250" s="44"/>
      <c r="M250" s="229"/>
      <c r="N250" s="230"/>
      <c r="O250" s="85"/>
      <c r="P250" s="85"/>
      <c r="Q250" s="85"/>
      <c r="R250" s="85"/>
      <c r="S250" s="85"/>
      <c r="T250" s="86"/>
      <c r="U250" s="38"/>
      <c r="V250" s="38"/>
      <c r="W250" s="38"/>
      <c r="X250" s="38"/>
      <c r="Y250" s="38"/>
      <c r="Z250" s="38"/>
      <c r="AA250" s="38"/>
      <c r="AB250" s="38"/>
      <c r="AC250" s="38"/>
      <c r="AD250" s="38"/>
      <c r="AE250" s="38"/>
      <c r="AT250" s="16" t="s">
        <v>159</v>
      </c>
      <c r="AU250" s="16" t="s">
        <v>89</v>
      </c>
    </row>
    <row r="251" spans="1:47" s="2" customFormat="1" ht="12">
      <c r="A251" s="38"/>
      <c r="B251" s="39"/>
      <c r="C251" s="40"/>
      <c r="D251" s="226" t="s">
        <v>161</v>
      </c>
      <c r="E251" s="40"/>
      <c r="F251" s="231" t="s">
        <v>1041</v>
      </c>
      <c r="G251" s="40"/>
      <c r="H251" s="40"/>
      <c r="I251" s="228"/>
      <c r="J251" s="40"/>
      <c r="K251" s="40"/>
      <c r="L251" s="44"/>
      <c r="M251" s="232"/>
      <c r="N251" s="233"/>
      <c r="O251" s="234"/>
      <c r="P251" s="234"/>
      <c r="Q251" s="234"/>
      <c r="R251" s="234"/>
      <c r="S251" s="234"/>
      <c r="T251" s="235"/>
      <c r="U251" s="38"/>
      <c r="V251" s="38"/>
      <c r="W251" s="38"/>
      <c r="X251" s="38"/>
      <c r="Y251" s="38"/>
      <c r="Z251" s="38"/>
      <c r="AA251" s="38"/>
      <c r="AB251" s="38"/>
      <c r="AC251" s="38"/>
      <c r="AD251" s="38"/>
      <c r="AE251" s="38"/>
      <c r="AT251" s="16" t="s">
        <v>161</v>
      </c>
      <c r="AU251" s="16" t="s">
        <v>89</v>
      </c>
    </row>
    <row r="252" spans="1:31" s="2" customFormat="1" ht="6.95" customHeight="1">
      <c r="A252" s="38"/>
      <c r="B252" s="60"/>
      <c r="C252" s="61"/>
      <c r="D252" s="61"/>
      <c r="E252" s="61"/>
      <c r="F252" s="61"/>
      <c r="G252" s="61"/>
      <c r="H252" s="61"/>
      <c r="I252" s="61"/>
      <c r="J252" s="61"/>
      <c r="K252" s="61"/>
      <c r="L252" s="44"/>
      <c r="M252" s="38"/>
      <c r="O252" s="38"/>
      <c r="P252" s="38"/>
      <c r="Q252" s="38"/>
      <c r="R252" s="38"/>
      <c r="S252" s="38"/>
      <c r="T252" s="38"/>
      <c r="U252" s="38"/>
      <c r="V252" s="38"/>
      <c r="W252" s="38"/>
      <c r="X252" s="38"/>
      <c r="Y252" s="38"/>
      <c r="Z252" s="38"/>
      <c r="AA252" s="38"/>
      <c r="AB252" s="38"/>
      <c r="AC252" s="38"/>
      <c r="AD252" s="38"/>
      <c r="AE252" s="38"/>
    </row>
  </sheetData>
  <sheetProtection password="CDD6" sheet="1" objects="1" scenarios="1" formatColumns="0" formatRows="0" autoFilter="0"/>
  <autoFilter ref="C86:K25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112</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124</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1050</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ROUND(J85,2)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ROUND((SUM(BE85:BE333)),2)</f>
        <v>0</v>
      </c>
      <c r="G35" s="38"/>
      <c r="H35" s="38"/>
      <c r="I35" s="158">
        <v>0.21</v>
      </c>
      <c r="J35" s="157">
        <f>ROUND(((SUM(BE85:BE333))*I35),2)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ROUND((SUM(BF85:BF333)),2)</f>
        <v>0</v>
      </c>
      <c r="G36" s="38"/>
      <c r="H36" s="38"/>
      <c r="I36" s="158">
        <v>0.15</v>
      </c>
      <c r="J36" s="157">
        <f>ROUND(((SUM(BF85:BF333))*I36),2)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ROUND((SUM(BG85:BG333)),2)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ROUND((SUM(BH85:BH333)),2)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ROUND((SUM(BI85:BI333)),2)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124</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Č17 - Dodávka LIS a přechodových kolejnic</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J85</f>
        <v>0</v>
      </c>
      <c r="K63" s="40"/>
      <c r="L63" s="145"/>
      <c r="S63" s="38"/>
      <c r="T63" s="38"/>
      <c r="U63" s="38"/>
      <c r="V63" s="38"/>
      <c r="W63" s="38"/>
      <c r="X63" s="38"/>
      <c r="Y63" s="38"/>
      <c r="Z63" s="38"/>
      <c r="AA63" s="38"/>
      <c r="AB63" s="38"/>
      <c r="AC63" s="38"/>
      <c r="AD63" s="38"/>
      <c r="AE63" s="38"/>
      <c r="AU63" s="16" t="s">
        <v>131</v>
      </c>
    </row>
    <row r="64" spans="1:31" s="2" customFormat="1" ht="21.8" customHeight="1" hidden="1">
      <c r="A64" s="38"/>
      <c r="B64" s="39"/>
      <c r="C64" s="40"/>
      <c r="D64" s="40"/>
      <c r="E64" s="40"/>
      <c r="F64" s="40"/>
      <c r="G64" s="40"/>
      <c r="H64" s="40"/>
      <c r="I64" s="40"/>
      <c r="J64" s="40"/>
      <c r="K64" s="40"/>
      <c r="L64" s="145"/>
      <c r="S64" s="38"/>
      <c r="T64" s="38"/>
      <c r="U64" s="38"/>
      <c r="V64" s="38"/>
      <c r="W64" s="38"/>
      <c r="X64" s="38"/>
      <c r="Y64" s="38"/>
      <c r="Z64" s="38"/>
      <c r="AA64" s="38"/>
      <c r="AB64" s="38"/>
      <c r="AC64" s="38"/>
      <c r="AD64" s="38"/>
      <c r="AE64" s="38"/>
    </row>
    <row r="65" spans="1:31" s="2" customFormat="1" ht="6.95" customHeight="1" hidden="1">
      <c r="A65" s="38"/>
      <c r="B65" s="60"/>
      <c r="C65" s="61"/>
      <c r="D65" s="61"/>
      <c r="E65" s="61"/>
      <c r="F65" s="61"/>
      <c r="G65" s="61"/>
      <c r="H65" s="61"/>
      <c r="I65" s="61"/>
      <c r="J65" s="61"/>
      <c r="K65" s="61"/>
      <c r="L65" s="145"/>
      <c r="S65" s="38"/>
      <c r="T65" s="38"/>
      <c r="U65" s="38"/>
      <c r="V65" s="38"/>
      <c r="W65" s="38"/>
      <c r="X65" s="38"/>
      <c r="Y65" s="38"/>
      <c r="Z65" s="38"/>
      <c r="AA65" s="38"/>
      <c r="AB65" s="38"/>
      <c r="AC65" s="38"/>
      <c r="AD65" s="38"/>
      <c r="AE65" s="38"/>
    </row>
    <row r="66" ht="12" hidden="1"/>
    <row r="67" ht="12" hidden="1"/>
    <row r="68" ht="12" hidden="1"/>
    <row r="69" spans="1:31" s="2" customFormat="1" ht="6.95" customHeight="1">
      <c r="A69" s="38"/>
      <c r="B69" s="62"/>
      <c r="C69" s="63"/>
      <c r="D69" s="63"/>
      <c r="E69" s="63"/>
      <c r="F69" s="63"/>
      <c r="G69" s="63"/>
      <c r="H69" s="63"/>
      <c r="I69" s="63"/>
      <c r="J69" s="63"/>
      <c r="K69" s="63"/>
      <c r="L69" s="145"/>
      <c r="S69" s="38"/>
      <c r="T69" s="38"/>
      <c r="U69" s="38"/>
      <c r="V69" s="38"/>
      <c r="W69" s="38"/>
      <c r="X69" s="38"/>
      <c r="Y69" s="38"/>
      <c r="Z69" s="38"/>
      <c r="AA69" s="38"/>
      <c r="AB69" s="38"/>
      <c r="AC69" s="38"/>
      <c r="AD69" s="38"/>
      <c r="AE69" s="38"/>
    </row>
    <row r="70" spans="1:31" s="2" customFormat="1" ht="24.95" customHeight="1">
      <c r="A70" s="38"/>
      <c r="B70" s="39"/>
      <c r="C70" s="22" t="s">
        <v>134</v>
      </c>
      <c r="D70" s="40"/>
      <c r="E70" s="40"/>
      <c r="F70" s="40"/>
      <c r="G70" s="40"/>
      <c r="H70" s="40"/>
      <c r="I70" s="40"/>
      <c r="J70" s="40"/>
      <c r="K70" s="40"/>
      <c r="L70" s="145"/>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40"/>
      <c r="J71" s="40"/>
      <c r="K71" s="40"/>
      <c r="L71" s="145"/>
      <c r="S71" s="38"/>
      <c r="T71" s="38"/>
      <c r="U71" s="38"/>
      <c r="V71" s="38"/>
      <c r="W71" s="38"/>
      <c r="X71" s="38"/>
      <c r="Y71" s="38"/>
      <c r="Z71" s="38"/>
      <c r="AA71" s="38"/>
      <c r="AB71" s="38"/>
      <c r="AC71" s="38"/>
      <c r="AD71" s="38"/>
      <c r="AE71" s="38"/>
    </row>
    <row r="72" spans="1:31" s="2" customFormat="1" ht="12" customHeight="1">
      <c r="A72" s="38"/>
      <c r="B72" s="39"/>
      <c r="C72" s="31" t="s">
        <v>16</v>
      </c>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26.25" customHeight="1">
      <c r="A73" s="38"/>
      <c r="B73" s="39"/>
      <c r="C73" s="40"/>
      <c r="D73" s="40"/>
      <c r="E73" s="170" t="str">
        <f>E7</f>
        <v>Svařování, navařování, broušení, výměna ocelových součástí výhybek a kolejnic v obvodu Správy tratí Most - změna č,1</v>
      </c>
      <c r="F73" s="31"/>
      <c r="G73" s="31"/>
      <c r="H73" s="31"/>
      <c r="I73" s="40"/>
      <c r="J73" s="40"/>
      <c r="K73" s="40"/>
      <c r="L73" s="145"/>
      <c r="S73" s="38"/>
      <c r="T73" s="38"/>
      <c r="U73" s="38"/>
      <c r="V73" s="38"/>
      <c r="W73" s="38"/>
      <c r="X73" s="38"/>
      <c r="Y73" s="38"/>
      <c r="Z73" s="38"/>
      <c r="AA73" s="38"/>
      <c r="AB73" s="38"/>
      <c r="AC73" s="38"/>
      <c r="AD73" s="38"/>
      <c r="AE73" s="38"/>
    </row>
    <row r="74" spans="2:12" s="1" customFormat="1" ht="12" customHeight="1">
      <c r="B74" s="20"/>
      <c r="C74" s="31" t="s">
        <v>123</v>
      </c>
      <c r="D74" s="21"/>
      <c r="E74" s="21"/>
      <c r="F74" s="21"/>
      <c r="G74" s="21"/>
      <c r="H74" s="21"/>
      <c r="I74" s="21"/>
      <c r="J74" s="21"/>
      <c r="K74" s="21"/>
      <c r="L74" s="19"/>
    </row>
    <row r="75" spans="1:31" s="2" customFormat="1" ht="16.5" customHeight="1">
      <c r="A75" s="38"/>
      <c r="B75" s="39"/>
      <c r="C75" s="40"/>
      <c r="D75" s="40"/>
      <c r="E75" s="170" t="s">
        <v>124</v>
      </c>
      <c r="F75" s="40"/>
      <c r="G75" s="40"/>
      <c r="H75" s="40"/>
      <c r="I75" s="40"/>
      <c r="J75" s="40"/>
      <c r="K75" s="40"/>
      <c r="L75" s="145"/>
      <c r="S75" s="38"/>
      <c r="T75" s="38"/>
      <c r="U75" s="38"/>
      <c r="V75" s="38"/>
      <c r="W75" s="38"/>
      <c r="X75" s="38"/>
      <c r="Y75" s="38"/>
      <c r="Z75" s="38"/>
      <c r="AA75" s="38"/>
      <c r="AB75" s="38"/>
      <c r="AC75" s="38"/>
      <c r="AD75" s="38"/>
      <c r="AE75" s="38"/>
    </row>
    <row r="76" spans="1:31" s="2" customFormat="1" ht="12" customHeight="1">
      <c r="A76" s="38"/>
      <c r="B76" s="39"/>
      <c r="C76" s="31" t="s">
        <v>125</v>
      </c>
      <c r="D76" s="40"/>
      <c r="E76" s="40"/>
      <c r="F76" s="40"/>
      <c r="G76" s="40"/>
      <c r="H76" s="40"/>
      <c r="I76" s="40"/>
      <c r="J76" s="40"/>
      <c r="K76" s="40"/>
      <c r="L76" s="145"/>
      <c r="S76" s="38"/>
      <c r="T76" s="38"/>
      <c r="U76" s="38"/>
      <c r="V76" s="38"/>
      <c r="W76" s="38"/>
      <c r="X76" s="38"/>
      <c r="Y76" s="38"/>
      <c r="Z76" s="38"/>
      <c r="AA76" s="38"/>
      <c r="AB76" s="38"/>
      <c r="AC76" s="38"/>
      <c r="AD76" s="38"/>
      <c r="AE76" s="38"/>
    </row>
    <row r="77" spans="1:31" s="2" customFormat="1" ht="16.5" customHeight="1">
      <c r="A77" s="38"/>
      <c r="B77" s="39"/>
      <c r="C77" s="40"/>
      <c r="D77" s="40"/>
      <c r="E77" s="70" t="str">
        <f>E11</f>
        <v>Č17 - Dodávka LIS a přechodových kolejnic</v>
      </c>
      <c r="F77" s="40"/>
      <c r="G77" s="40"/>
      <c r="H77" s="40"/>
      <c r="I77" s="40"/>
      <c r="J77" s="40"/>
      <c r="K77" s="40"/>
      <c r="L77" s="145"/>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40"/>
      <c r="J78" s="40"/>
      <c r="K78" s="40"/>
      <c r="L78" s="145"/>
      <c r="S78" s="38"/>
      <c r="T78" s="38"/>
      <c r="U78" s="38"/>
      <c r="V78" s="38"/>
      <c r="W78" s="38"/>
      <c r="X78" s="38"/>
      <c r="Y78" s="38"/>
      <c r="Z78" s="38"/>
      <c r="AA78" s="38"/>
      <c r="AB78" s="38"/>
      <c r="AC78" s="38"/>
      <c r="AD78" s="38"/>
      <c r="AE78" s="38"/>
    </row>
    <row r="79" spans="1:31" s="2" customFormat="1" ht="12" customHeight="1">
      <c r="A79" s="38"/>
      <c r="B79" s="39"/>
      <c r="C79" s="31" t="s">
        <v>22</v>
      </c>
      <c r="D79" s="40"/>
      <c r="E79" s="40"/>
      <c r="F79" s="26" t="str">
        <f>F14</f>
        <v>obvod ST Most</v>
      </c>
      <c r="G79" s="40"/>
      <c r="H79" s="40"/>
      <c r="I79" s="31" t="s">
        <v>24</v>
      </c>
      <c r="J79" s="73" t="str">
        <f>IF(J14="","",J14)</f>
        <v>27. 1. 2023</v>
      </c>
      <c r="K79" s="40"/>
      <c r="L79" s="145"/>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pans="1:31" s="2" customFormat="1" ht="15.15" customHeight="1">
      <c r="A81" s="38"/>
      <c r="B81" s="39"/>
      <c r="C81" s="31" t="s">
        <v>30</v>
      </c>
      <c r="D81" s="40"/>
      <c r="E81" s="40"/>
      <c r="F81" s="26" t="str">
        <f>E17</f>
        <v>Správa železnic, státní organizac</v>
      </c>
      <c r="G81" s="40"/>
      <c r="H81" s="40"/>
      <c r="I81" s="31" t="s">
        <v>38</v>
      </c>
      <c r="J81" s="36" t="str">
        <f>E23</f>
        <v xml:space="preserve"> </v>
      </c>
      <c r="K81" s="40"/>
      <c r="L81" s="145"/>
      <c r="S81" s="38"/>
      <c r="T81" s="38"/>
      <c r="U81" s="38"/>
      <c r="V81" s="38"/>
      <c r="W81" s="38"/>
      <c r="X81" s="38"/>
      <c r="Y81" s="38"/>
      <c r="Z81" s="38"/>
      <c r="AA81" s="38"/>
      <c r="AB81" s="38"/>
      <c r="AC81" s="38"/>
      <c r="AD81" s="38"/>
      <c r="AE81" s="38"/>
    </row>
    <row r="82" spans="1:31" s="2" customFormat="1" ht="40.05" customHeight="1">
      <c r="A82" s="38"/>
      <c r="B82" s="39"/>
      <c r="C82" s="31" t="s">
        <v>36</v>
      </c>
      <c r="D82" s="40"/>
      <c r="E82" s="40"/>
      <c r="F82" s="26" t="str">
        <f>IF(E20="","",E20)</f>
        <v>Vyplň údaj</v>
      </c>
      <c r="G82" s="40"/>
      <c r="H82" s="40"/>
      <c r="I82" s="31" t="s">
        <v>42</v>
      </c>
      <c r="J82" s="36" t="str">
        <f>E26</f>
        <v>Ing. Jiří Horák, horak@szdc.cz, +420 602 155 923</v>
      </c>
      <c r="K82" s="40"/>
      <c r="L82" s="145"/>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40"/>
      <c r="J83" s="40"/>
      <c r="K83" s="40"/>
      <c r="L83" s="145"/>
      <c r="S83" s="38"/>
      <c r="T83" s="38"/>
      <c r="U83" s="38"/>
      <c r="V83" s="38"/>
      <c r="W83" s="38"/>
      <c r="X83" s="38"/>
      <c r="Y83" s="38"/>
      <c r="Z83" s="38"/>
      <c r="AA83" s="38"/>
      <c r="AB83" s="38"/>
      <c r="AC83" s="38"/>
      <c r="AD83" s="38"/>
      <c r="AE83" s="38"/>
    </row>
    <row r="84" spans="1:31" s="11" customFormat="1" ht="29.25" customHeight="1">
      <c r="A84" s="186"/>
      <c r="B84" s="187"/>
      <c r="C84" s="188" t="s">
        <v>135</v>
      </c>
      <c r="D84" s="189" t="s">
        <v>65</v>
      </c>
      <c r="E84" s="189" t="s">
        <v>61</v>
      </c>
      <c r="F84" s="189" t="s">
        <v>62</v>
      </c>
      <c r="G84" s="189" t="s">
        <v>136</v>
      </c>
      <c r="H84" s="189" t="s">
        <v>137</v>
      </c>
      <c r="I84" s="189" t="s">
        <v>138</v>
      </c>
      <c r="J84" s="189" t="s">
        <v>130</v>
      </c>
      <c r="K84" s="190" t="s">
        <v>139</v>
      </c>
      <c r="L84" s="191"/>
      <c r="M84" s="93" t="s">
        <v>39</v>
      </c>
      <c r="N84" s="94" t="s">
        <v>50</v>
      </c>
      <c r="O84" s="94" t="s">
        <v>140</v>
      </c>
      <c r="P84" s="94" t="s">
        <v>141</v>
      </c>
      <c r="Q84" s="94" t="s">
        <v>142</v>
      </c>
      <c r="R84" s="94" t="s">
        <v>143</v>
      </c>
      <c r="S84" s="94" t="s">
        <v>144</v>
      </c>
      <c r="T84" s="95" t="s">
        <v>145</v>
      </c>
      <c r="U84" s="186"/>
      <c r="V84" s="186"/>
      <c r="W84" s="186"/>
      <c r="X84" s="186"/>
      <c r="Y84" s="186"/>
      <c r="Z84" s="186"/>
      <c r="AA84" s="186"/>
      <c r="AB84" s="186"/>
      <c r="AC84" s="186"/>
      <c r="AD84" s="186"/>
      <c r="AE84" s="186"/>
    </row>
    <row r="85" spans="1:63" s="2" customFormat="1" ht="22.8" customHeight="1">
      <c r="A85" s="38"/>
      <c r="B85" s="39"/>
      <c r="C85" s="100" t="s">
        <v>146</v>
      </c>
      <c r="D85" s="40"/>
      <c r="E85" s="40"/>
      <c r="F85" s="40"/>
      <c r="G85" s="40"/>
      <c r="H85" s="40"/>
      <c r="I85" s="40"/>
      <c r="J85" s="192">
        <f>BK85</f>
        <v>0</v>
      </c>
      <c r="K85" s="40"/>
      <c r="L85" s="44"/>
      <c r="M85" s="96"/>
      <c r="N85" s="193"/>
      <c r="O85" s="97"/>
      <c r="P85" s="194">
        <f>SUM(P86:P333)</f>
        <v>0</v>
      </c>
      <c r="Q85" s="97"/>
      <c r="R85" s="194">
        <f>SUM(R86:R333)</f>
        <v>7.347932000000001</v>
      </c>
      <c r="S85" s="97"/>
      <c r="T85" s="195">
        <f>SUM(T86:T333)</f>
        <v>0</v>
      </c>
      <c r="U85" s="38"/>
      <c r="V85" s="38"/>
      <c r="W85" s="38"/>
      <c r="X85" s="38"/>
      <c r="Y85" s="38"/>
      <c r="Z85" s="38"/>
      <c r="AA85" s="38"/>
      <c r="AB85" s="38"/>
      <c r="AC85" s="38"/>
      <c r="AD85" s="38"/>
      <c r="AE85" s="38"/>
      <c r="AT85" s="16" t="s">
        <v>79</v>
      </c>
      <c r="AU85" s="16" t="s">
        <v>131</v>
      </c>
      <c r="BK85" s="196">
        <f>SUM(BK86:BK333)</f>
        <v>0</v>
      </c>
    </row>
    <row r="86" spans="1:65" s="2" customFormat="1" ht="16.5" customHeight="1">
      <c r="A86" s="38"/>
      <c r="B86" s="39"/>
      <c r="C86" s="258" t="s">
        <v>87</v>
      </c>
      <c r="D86" s="258" t="s">
        <v>1051</v>
      </c>
      <c r="E86" s="259" t="s">
        <v>1052</v>
      </c>
      <c r="F86" s="260" t="s">
        <v>1053</v>
      </c>
      <c r="G86" s="261" t="s">
        <v>670</v>
      </c>
      <c r="H86" s="262">
        <v>0.2</v>
      </c>
      <c r="I86" s="263"/>
      <c r="J86" s="264">
        <f>ROUND(I86*H86,2)</f>
        <v>0</v>
      </c>
      <c r="K86" s="260" t="s">
        <v>156</v>
      </c>
      <c r="L86" s="265"/>
      <c r="M86" s="266" t="s">
        <v>39</v>
      </c>
      <c r="N86" s="267" t="s">
        <v>53</v>
      </c>
      <c r="O86" s="85"/>
      <c r="P86" s="222">
        <f>O86*H86</f>
        <v>0</v>
      </c>
      <c r="Q86" s="222">
        <v>0</v>
      </c>
      <c r="R86" s="222">
        <f>Q86*H86</f>
        <v>0</v>
      </c>
      <c r="S86" s="222">
        <v>0</v>
      </c>
      <c r="T86" s="223">
        <f>S86*H86</f>
        <v>0</v>
      </c>
      <c r="U86" s="38"/>
      <c r="V86" s="38"/>
      <c r="W86" s="38"/>
      <c r="X86" s="38"/>
      <c r="Y86" s="38"/>
      <c r="Z86" s="38"/>
      <c r="AA86" s="38"/>
      <c r="AB86" s="38"/>
      <c r="AC86" s="38"/>
      <c r="AD86" s="38"/>
      <c r="AE86" s="38"/>
      <c r="AR86" s="224" t="s">
        <v>225</v>
      </c>
      <c r="AT86" s="224" t="s">
        <v>1051</v>
      </c>
      <c r="AU86" s="224" t="s">
        <v>80</v>
      </c>
      <c r="AY86" s="16" t="s">
        <v>149</v>
      </c>
      <c r="BE86" s="225">
        <f>IF(N86="základní",J86,0)</f>
        <v>0</v>
      </c>
      <c r="BF86" s="225">
        <f>IF(N86="snížená",J86,0)</f>
        <v>0</v>
      </c>
      <c r="BG86" s="225">
        <f>IF(N86="zákl. přenesená",J86,0)</f>
        <v>0</v>
      </c>
      <c r="BH86" s="225">
        <f>IF(N86="sníž. přenesená",J86,0)</f>
        <v>0</v>
      </c>
      <c r="BI86" s="225">
        <f>IF(N86="nulová",J86,0)</f>
        <v>0</v>
      </c>
      <c r="BJ86" s="16" t="s">
        <v>157</v>
      </c>
      <c r="BK86" s="225">
        <f>ROUND(I86*H86,2)</f>
        <v>0</v>
      </c>
      <c r="BL86" s="16" t="s">
        <v>157</v>
      </c>
      <c r="BM86" s="224" t="s">
        <v>1054</v>
      </c>
    </row>
    <row r="87" spans="1:47" s="2" customFormat="1" ht="12">
      <c r="A87" s="38"/>
      <c r="B87" s="39"/>
      <c r="C87" s="40"/>
      <c r="D87" s="226" t="s">
        <v>159</v>
      </c>
      <c r="E87" s="40"/>
      <c r="F87" s="227" t="s">
        <v>1053</v>
      </c>
      <c r="G87" s="40"/>
      <c r="H87" s="40"/>
      <c r="I87" s="228"/>
      <c r="J87" s="40"/>
      <c r="K87" s="40"/>
      <c r="L87" s="44"/>
      <c r="M87" s="229"/>
      <c r="N87" s="230"/>
      <c r="O87" s="85"/>
      <c r="P87" s="85"/>
      <c r="Q87" s="85"/>
      <c r="R87" s="85"/>
      <c r="S87" s="85"/>
      <c r="T87" s="86"/>
      <c r="U87" s="38"/>
      <c r="V87" s="38"/>
      <c r="W87" s="38"/>
      <c r="X87" s="38"/>
      <c r="Y87" s="38"/>
      <c r="Z87" s="38"/>
      <c r="AA87" s="38"/>
      <c r="AB87" s="38"/>
      <c r="AC87" s="38"/>
      <c r="AD87" s="38"/>
      <c r="AE87" s="38"/>
      <c r="AT87" s="16" t="s">
        <v>159</v>
      </c>
      <c r="AU87" s="16" t="s">
        <v>80</v>
      </c>
    </row>
    <row r="88" spans="1:65" s="2" customFormat="1" ht="16.5" customHeight="1">
      <c r="A88" s="38"/>
      <c r="B88" s="39"/>
      <c r="C88" s="258" t="s">
        <v>89</v>
      </c>
      <c r="D88" s="258" t="s">
        <v>1051</v>
      </c>
      <c r="E88" s="259" t="s">
        <v>1055</v>
      </c>
      <c r="F88" s="260" t="s">
        <v>1056</v>
      </c>
      <c r="G88" s="261" t="s">
        <v>670</v>
      </c>
      <c r="H88" s="262">
        <v>0.2</v>
      </c>
      <c r="I88" s="263"/>
      <c r="J88" s="264">
        <f>ROUND(I88*H88,2)</f>
        <v>0</v>
      </c>
      <c r="K88" s="260" t="s">
        <v>156</v>
      </c>
      <c r="L88" s="265"/>
      <c r="M88" s="266" t="s">
        <v>39</v>
      </c>
      <c r="N88" s="267" t="s">
        <v>53</v>
      </c>
      <c r="O88" s="85"/>
      <c r="P88" s="222">
        <f>O88*H88</f>
        <v>0</v>
      </c>
      <c r="Q88" s="222">
        <v>0</v>
      </c>
      <c r="R88" s="222">
        <f>Q88*H88</f>
        <v>0</v>
      </c>
      <c r="S88" s="222">
        <v>0</v>
      </c>
      <c r="T88" s="223">
        <f>S88*H88</f>
        <v>0</v>
      </c>
      <c r="U88" s="38"/>
      <c r="V88" s="38"/>
      <c r="W88" s="38"/>
      <c r="X88" s="38"/>
      <c r="Y88" s="38"/>
      <c r="Z88" s="38"/>
      <c r="AA88" s="38"/>
      <c r="AB88" s="38"/>
      <c r="AC88" s="38"/>
      <c r="AD88" s="38"/>
      <c r="AE88" s="38"/>
      <c r="AR88" s="224" t="s">
        <v>225</v>
      </c>
      <c r="AT88" s="224" t="s">
        <v>1051</v>
      </c>
      <c r="AU88" s="224" t="s">
        <v>80</v>
      </c>
      <c r="AY88" s="16" t="s">
        <v>149</v>
      </c>
      <c r="BE88" s="225">
        <f>IF(N88="základní",J88,0)</f>
        <v>0</v>
      </c>
      <c r="BF88" s="225">
        <f>IF(N88="snížená",J88,0)</f>
        <v>0</v>
      </c>
      <c r="BG88" s="225">
        <f>IF(N88="zákl. přenesená",J88,0)</f>
        <v>0</v>
      </c>
      <c r="BH88" s="225">
        <f>IF(N88="sníž. přenesená",J88,0)</f>
        <v>0</v>
      </c>
      <c r="BI88" s="225">
        <f>IF(N88="nulová",J88,0)</f>
        <v>0</v>
      </c>
      <c r="BJ88" s="16" t="s">
        <v>157</v>
      </c>
      <c r="BK88" s="225">
        <f>ROUND(I88*H88,2)</f>
        <v>0</v>
      </c>
      <c r="BL88" s="16" t="s">
        <v>157</v>
      </c>
      <c r="BM88" s="224" t="s">
        <v>1057</v>
      </c>
    </row>
    <row r="89" spans="1:47" s="2" customFormat="1" ht="12">
      <c r="A89" s="38"/>
      <c r="B89" s="39"/>
      <c r="C89" s="40"/>
      <c r="D89" s="226" t="s">
        <v>159</v>
      </c>
      <c r="E89" s="40"/>
      <c r="F89" s="227" t="s">
        <v>1056</v>
      </c>
      <c r="G89" s="40"/>
      <c r="H89" s="40"/>
      <c r="I89" s="228"/>
      <c r="J89" s="40"/>
      <c r="K89" s="40"/>
      <c r="L89" s="44"/>
      <c r="M89" s="229"/>
      <c r="N89" s="230"/>
      <c r="O89" s="85"/>
      <c r="P89" s="85"/>
      <c r="Q89" s="85"/>
      <c r="R89" s="85"/>
      <c r="S89" s="85"/>
      <c r="T89" s="86"/>
      <c r="U89" s="38"/>
      <c r="V89" s="38"/>
      <c r="W89" s="38"/>
      <c r="X89" s="38"/>
      <c r="Y89" s="38"/>
      <c r="Z89" s="38"/>
      <c r="AA89" s="38"/>
      <c r="AB89" s="38"/>
      <c r="AC89" s="38"/>
      <c r="AD89" s="38"/>
      <c r="AE89" s="38"/>
      <c r="AT89" s="16" t="s">
        <v>159</v>
      </c>
      <c r="AU89" s="16" t="s">
        <v>80</v>
      </c>
    </row>
    <row r="90" spans="1:65" s="2" customFormat="1" ht="16.5" customHeight="1">
      <c r="A90" s="38"/>
      <c r="B90" s="39"/>
      <c r="C90" s="258" t="s">
        <v>167</v>
      </c>
      <c r="D90" s="258" t="s">
        <v>1051</v>
      </c>
      <c r="E90" s="259" t="s">
        <v>1058</v>
      </c>
      <c r="F90" s="260" t="s">
        <v>1059</v>
      </c>
      <c r="G90" s="261" t="s">
        <v>670</v>
      </c>
      <c r="H90" s="262">
        <v>0.2</v>
      </c>
      <c r="I90" s="263"/>
      <c r="J90" s="264">
        <f>ROUND(I90*H90,2)</f>
        <v>0</v>
      </c>
      <c r="K90" s="260" t="s">
        <v>156</v>
      </c>
      <c r="L90" s="265"/>
      <c r="M90" s="266" t="s">
        <v>39</v>
      </c>
      <c r="N90" s="267"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225</v>
      </c>
      <c r="AT90" s="224" t="s">
        <v>1051</v>
      </c>
      <c r="AU90" s="224" t="s">
        <v>80</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1060</v>
      </c>
    </row>
    <row r="91" spans="1:47" s="2" customFormat="1" ht="12">
      <c r="A91" s="38"/>
      <c r="B91" s="39"/>
      <c r="C91" s="40"/>
      <c r="D91" s="226" t="s">
        <v>159</v>
      </c>
      <c r="E91" s="40"/>
      <c r="F91" s="227" t="s">
        <v>1059</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80</v>
      </c>
    </row>
    <row r="92" spans="1:65" s="2" customFormat="1" ht="21.75" customHeight="1">
      <c r="A92" s="38"/>
      <c r="B92" s="39"/>
      <c r="C92" s="258" t="s">
        <v>157</v>
      </c>
      <c r="D92" s="258" t="s">
        <v>1051</v>
      </c>
      <c r="E92" s="259" t="s">
        <v>1061</v>
      </c>
      <c r="F92" s="260" t="s">
        <v>1062</v>
      </c>
      <c r="G92" s="261" t="s">
        <v>670</v>
      </c>
      <c r="H92" s="262">
        <v>0.2</v>
      </c>
      <c r="I92" s="263"/>
      <c r="J92" s="264">
        <f>ROUND(I92*H92,2)</f>
        <v>0</v>
      </c>
      <c r="K92" s="260" t="s">
        <v>156</v>
      </c>
      <c r="L92" s="265"/>
      <c r="M92" s="266" t="s">
        <v>39</v>
      </c>
      <c r="N92" s="267" t="s">
        <v>53</v>
      </c>
      <c r="O92" s="85"/>
      <c r="P92" s="222">
        <f>O92*H92</f>
        <v>0</v>
      </c>
      <c r="Q92" s="222">
        <v>0.06</v>
      </c>
      <c r="R92" s="222">
        <f>Q92*H92</f>
        <v>0.012</v>
      </c>
      <c r="S92" s="222">
        <v>0</v>
      </c>
      <c r="T92" s="223">
        <f>S92*H92</f>
        <v>0</v>
      </c>
      <c r="U92" s="38"/>
      <c r="V92" s="38"/>
      <c r="W92" s="38"/>
      <c r="X92" s="38"/>
      <c r="Y92" s="38"/>
      <c r="Z92" s="38"/>
      <c r="AA92" s="38"/>
      <c r="AB92" s="38"/>
      <c r="AC92" s="38"/>
      <c r="AD92" s="38"/>
      <c r="AE92" s="38"/>
      <c r="AR92" s="224" t="s">
        <v>225</v>
      </c>
      <c r="AT92" s="224" t="s">
        <v>1051</v>
      </c>
      <c r="AU92" s="224" t="s">
        <v>80</v>
      </c>
      <c r="AY92" s="16" t="s">
        <v>149</v>
      </c>
      <c r="BE92" s="225">
        <f>IF(N92="základní",J92,0)</f>
        <v>0</v>
      </c>
      <c r="BF92" s="225">
        <f>IF(N92="snížená",J92,0)</f>
        <v>0</v>
      </c>
      <c r="BG92" s="225">
        <f>IF(N92="zákl. přenesená",J92,0)</f>
        <v>0</v>
      </c>
      <c r="BH92" s="225">
        <f>IF(N92="sníž. přenesená",J92,0)</f>
        <v>0</v>
      </c>
      <c r="BI92" s="225">
        <f>IF(N92="nulová",J92,0)</f>
        <v>0</v>
      </c>
      <c r="BJ92" s="16" t="s">
        <v>157</v>
      </c>
      <c r="BK92" s="225">
        <f>ROUND(I92*H92,2)</f>
        <v>0</v>
      </c>
      <c r="BL92" s="16" t="s">
        <v>157</v>
      </c>
      <c r="BM92" s="224" t="s">
        <v>1063</v>
      </c>
    </row>
    <row r="93" spans="1:47" s="2" customFormat="1" ht="12">
      <c r="A93" s="38"/>
      <c r="B93" s="39"/>
      <c r="C93" s="40"/>
      <c r="D93" s="226" t="s">
        <v>159</v>
      </c>
      <c r="E93" s="40"/>
      <c r="F93" s="227" t="s">
        <v>1062</v>
      </c>
      <c r="G93" s="40"/>
      <c r="H93" s="40"/>
      <c r="I93" s="228"/>
      <c r="J93" s="40"/>
      <c r="K93" s="40"/>
      <c r="L93" s="44"/>
      <c r="M93" s="229"/>
      <c r="N93" s="230"/>
      <c r="O93" s="85"/>
      <c r="P93" s="85"/>
      <c r="Q93" s="85"/>
      <c r="R93" s="85"/>
      <c r="S93" s="85"/>
      <c r="T93" s="86"/>
      <c r="U93" s="38"/>
      <c r="V93" s="38"/>
      <c r="W93" s="38"/>
      <c r="X93" s="38"/>
      <c r="Y93" s="38"/>
      <c r="Z93" s="38"/>
      <c r="AA93" s="38"/>
      <c r="AB93" s="38"/>
      <c r="AC93" s="38"/>
      <c r="AD93" s="38"/>
      <c r="AE93" s="38"/>
      <c r="AT93" s="16" t="s">
        <v>159</v>
      </c>
      <c r="AU93" s="16" t="s">
        <v>80</v>
      </c>
    </row>
    <row r="94" spans="1:65" s="2" customFormat="1" ht="21.75" customHeight="1">
      <c r="A94" s="38"/>
      <c r="B94" s="39"/>
      <c r="C94" s="258" t="s">
        <v>150</v>
      </c>
      <c r="D94" s="258" t="s">
        <v>1051</v>
      </c>
      <c r="E94" s="259" t="s">
        <v>1064</v>
      </c>
      <c r="F94" s="260" t="s">
        <v>1065</v>
      </c>
      <c r="G94" s="261" t="s">
        <v>670</v>
      </c>
      <c r="H94" s="262">
        <v>0.2</v>
      </c>
      <c r="I94" s="263"/>
      <c r="J94" s="264">
        <f>ROUND(I94*H94,2)</f>
        <v>0</v>
      </c>
      <c r="K94" s="260" t="s">
        <v>156</v>
      </c>
      <c r="L94" s="265"/>
      <c r="M94" s="266" t="s">
        <v>39</v>
      </c>
      <c r="N94" s="267" t="s">
        <v>53</v>
      </c>
      <c r="O94" s="85"/>
      <c r="P94" s="222">
        <f>O94*H94</f>
        <v>0</v>
      </c>
      <c r="Q94" s="222">
        <v>0.064</v>
      </c>
      <c r="R94" s="222">
        <f>Q94*H94</f>
        <v>0.0128</v>
      </c>
      <c r="S94" s="222">
        <v>0</v>
      </c>
      <c r="T94" s="223">
        <f>S94*H94</f>
        <v>0</v>
      </c>
      <c r="U94" s="38"/>
      <c r="V94" s="38"/>
      <c r="W94" s="38"/>
      <c r="X94" s="38"/>
      <c r="Y94" s="38"/>
      <c r="Z94" s="38"/>
      <c r="AA94" s="38"/>
      <c r="AB94" s="38"/>
      <c r="AC94" s="38"/>
      <c r="AD94" s="38"/>
      <c r="AE94" s="38"/>
      <c r="AR94" s="224" t="s">
        <v>225</v>
      </c>
      <c r="AT94" s="224" t="s">
        <v>1051</v>
      </c>
      <c r="AU94" s="224" t="s">
        <v>80</v>
      </c>
      <c r="AY94" s="16" t="s">
        <v>149</v>
      </c>
      <c r="BE94" s="225">
        <f>IF(N94="základní",J94,0)</f>
        <v>0</v>
      </c>
      <c r="BF94" s="225">
        <f>IF(N94="snížená",J94,0)</f>
        <v>0</v>
      </c>
      <c r="BG94" s="225">
        <f>IF(N94="zákl. přenesená",J94,0)</f>
        <v>0</v>
      </c>
      <c r="BH94" s="225">
        <f>IF(N94="sníž. přenesená",J94,0)</f>
        <v>0</v>
      </c>
      <c r="BI94" s="225">
        <f>IF(N94="nulová",J94,0)</f>
        <v>0</v>
      </c>
      <c r="BJ94" s="16" t="s">
        <v>157</v>
      </c>
      <c r="BK94" s="225">
        <f>ROUND(I94*H94,2)</f>
        <v>0</v>
      </c>
      <c r="BL94" s="16" t="s">
        <v>157</v>
      </c>
      <c r="BM94" s="224" t="s">
        <v>1066</v>
      </c>
    </row>
    <row r="95" spans="1:47" s="2" customFormat="1" ht="12">
      <c r="A95" s="38"/>
      <c r="B95" s="39"/>
      <c r="C95" s="40"/>
      <c r="D95" s="226" t="s">
        <v>159</v>
      </c>
      <c r="E95" s="40"/>
      <c r="F95" s="227" t="s">
        <v>1065</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159</v>
      </c>
      <c r="AU95" s="16" t="s">
        <v>80</v>
      </c>
    </row>
    <row r="96" spans="1:65" s="2" customFormat="1" ht="21.75" customHeight="1">
      <c r="A96" s="38"/>
      <c r="B96" s="39"/>
      <c r="C96" s="258" t="s">
        <v>181</v>
      </c>
      <c r="D96" s="258" t="s">
        <v>1051</v>
      </c>
      <c r="E96" s="259" t="s">
        <v>1067</v>
      </c>
      <c r="F96" s="260" t="s">
        <v>1068</v>
      </c>
      <c r="G96" s="261" t="s">
        <v>670</v>
      </c>
      <c r="H96" s="262">
        <v>0.2</v>
      </c>
      <c r="I96" s="263"/>
      <c r="J96" s="264">
        <f>ROUND(I96*H96,2)</f>
        <v>0</v>
      </c>
      <c r="K96" s="260" t="s">
        <v>156</v>
      </c>
      <c r="L96" s="265"/>
      <c r="M96" s="266" t="s">
        <v>39</v>
      </c>
      <c r="N96" s="267" t="s">
        <v>53</v>
      </c>
      <c r="O96" s="85"/>
      <c r="P96" s="222">
        <f>O96*H96</f>
        <v>0</v>
      </c>
      <c r="Q96" s="222">
        <v>0.045</v>
      </c>
      <c r="R96" s="222">
        <f>Q96*H96</f>
        <v>0.009</v>
      </c>
      <c r="S96" s="222">
        <v>0</v>
      </c>
      <c r="T96" s="223">
        <f>S96*H96</f>
        <v>0</v>
      </c>
      <c r="U96" s="38"/>
      <c r="V96" s="38"/>
      <c r="W96" s="38"/>
      <c r="X96" s="38"/>
      <c r="Y96" s="38"/>
      <c r="Z96" s="38"/>
      <c r="AA96" s="38"/>
      <c r="AB96" s="38"/>
      <c r="AC96" s="38"/>
      <c r="AD96" s="38"/>
      <c r="AE96" s="38"/>
      <c r="AR96" s="224" t="s">
        <v>225</v>
      </c>
      <c r="AT96" s="224" t="s">
        <v>1051</v>
      </c>
      <c r="AU96" s="224" t="s">
        <v>80</v>
      </c>
      <c r="AY96" s="16" t="s">
        <v>149</v>
      </c>
      <c r="BE96" s="225">
        <f>IF(N96="základní",J96,0)</f>
        <v>0</v>
      </c>
      <c r="BF96" s="225">
        <f>IF(N96="snížená",J96,0)</f>
        <v>0</v>
      </c>
      <c r="BG96" s="225">
        <f>IF(N96="zákl. přenesená",J96,0)</f>
        <v>0</v>
      </c>
      <c r="BH96" s="225">
        <f>IF(N96="sníž. přenesená",J96,0)</f>
        <v>0</v>
      </c>
      <c r="BI96" s="225">
        <f>IF(N96="nulová",J96,0)</f>
        <v>0</v>
      </c>
      <c r="BJ96" s="16" t="s">
        <v>157</v>
      </c>
      <c r="BK96" s="225">
        <f>ROUND(I96*H96,2)</f>
        <v>0</v>
      </c>
      <c r="BL96" s="16" t="s">
        <v>157</v>
      </c>
      <c r="BM96" s="224" t="s">
        <v>1069</v>
      </c>
    </row>
    <row r="97" spans="1:47" s="2" customFormat="1" ht="12">
      <c r="A97" s="38"/>
      <c r="B97" s="39"/>
      <c r="C97" s="40"/>
      <c r="D97" s="226" t="s">
        <v>159</v>
      </c>
      <c r="E97" s="40"/>
      <c r="F97" s="227" t="s">
        <v>1068</v>
      </c>
      <c r="G97" s="40"/>
      <c r="H97" s="40"/>
      <c r="I97" s="228"/>
      <c r="J97" s="40"/>
      <c r="K97" s="40"/>
      <c r="L97" s="44"/>
      <c r="M97" s="229"/>
      <c r="N97" s="230"/>
      <c r="O97" s="85"/>
      <c r="P97" s="85"/>
      <c r="Q97" s="85"/>
      <c r="R97" s="85"/>
      <c r="S97" s="85"/>
      <c r="T97" s="86"/>
      <c r="U97" s="38"/>
      <c r="V97" s="38"/>
      <c r="W97" s="38"/>
      <c r="X97" s="38"/>
      <c r="Y97" s="38"/>
      <c r="Z97" s="38"/>
      <c r="AA97" s="38"/>
      <c r="AB97" s="38"/>
      <c r="AC97" s="38"/>
      <c r="AD97" s="38"/>
      <c r="AE97" s="38"/>
      <c r="AT97" s="16" t="s">
        <v>159</v>
      </c>
      <c r="AU97" s="16" t="s">
        <v>80</v>
      </c>
    </row>
    <row r="98" spans="1:65" s="2" customFormat="1" ht="21.75" customHeight="1">
      <c r="A98" s="38"/>
      <c r="B98" s="39"/>
      <c r="C98" s="258" t="s">
        <v>220</v>
      </c>
      <c r="D98" s="258" t="s">
        <v>1051</v>
      </c>
      <c r="E98" s="259" t="s">
        <v>1070</v>
      </c>
      <c r="F98" s="260" t="s">
        <v>1071</v>
      </c>
      <c r="G98" s="261" t="s">
        <v>670</v>
      </c>
      <c r="H98" s="262">
        <v>0.2</v>
      </c>
      <c r="I98" s="263"/>
      <c r="J98" s="264">
        <f>ROUND(I98*H98,2)</f>
        <v>0</v>
      </c>
      <c r="K98" s="260" t="s">
        <v>156</v>
      </c>
      <c r="L98" s="265"/>
      <c r="M98" s="266" t="s">
        <v>39</v>
      </c>
      <c r="N98" s="267" t="s">
        <v>53</v>
      </c>
      <c r="O98" s="85"/>
      <c r="P98" s="222">
        <f>O98*H98</f>
        <v>0</v>
      </c>
      <c r="Q98" s="222">
        <v>0.048</v>
      </c>
      <c r="R98" s="222">
        <f>Q98*H98</f>
        <v>0.009600000000000001</v>
      </c>
      <c r="S98" s="222">
        <v>0</v>
      </c>
      <c r="T98" s="223">
        <f>S98*H98</f>
        <v>0</v>
      </c>
      <c r="U98" s="38"/>
      <c r="V98" s="38"/>
      <c r="W98" s="38"/>
      <c r="X98" s="38"/>
      <c r="Y98" s="38"/>
      <c r="Z98" s="38"/>
      <c r="AA98" s="38"/>
      <c r="AB98" s="38"/>
      <c r="AC98" s="38"/>
      <c r="AD98" s="38"/>
      <c r="AE98" s="38"/>
      <c r="AR98" s="224" t="s">
        <v>225</v>
      </c>
      <c r="AT98" s="224" t="s">
        <v>1051</v>
      </c>
      <c r="AU98" s="224" t="s">
        <v>80</v>
      </c>
      <c r="AY98" s="16" t="s">
        <v>149</v>
      </c>
      <c r="BE98" s="225">
        <f>IF(N98="základní",J98,0)</f>
        <v>0</v>
      </c>
      <c r="BF98" s="225">
        <f>IF(N98="snížená",J98,0)</f>
        <v>0</v>
      </c>
      <c r="BG98" s="225">
        <f>IF(N98="zákl. přenesená",J98,0)</f>
        <v>0</v>
      </c>
      <c r="BH98" s="225">
        <f>IF(N98="sníž. přenesená",J98,0)</f>
        <v>0</v>
      </c>
      <c r="BI98" s="225">
        <f>IF(N98="nulová",J98,0)</f>
        <v>0</v>
      </c>
      <c r="BJ98" s="16" t="s">
        <v>157</v>
      </c>
      <c r="BK98" s="225">
        <f>ROUND(I98*H98,2)</f>
        <v>0</v>
      </c>
      <c r="BL98" s="16" t="s">
        <v>157</v>
      </c>
      <c r="BM98" s="224" t="s">
        <v>1072</v>
      </c>
    </row>
    <row r="99" spans="1:47" s="2" customFormat="1" ht="12">
      <c r="A99" s="38"/>
      <c r="B99" s="39"/>
      <c r="C99" s="40"/>
      <c r="D99" s="226" t="s">
        <v>159</v>
      </c>
      <c r="E99" s="40"/>
      <c r="F99" s="227" t="s">
        <v>1071</v>
      </c>
      <c r="G99" s="40"/>
      <c r="H99" s="40"/>
      <c r="I99" s="228"/>
      <c r="J99" s="40"/>
      <c r="K99" s="40"/>
      <c r="L99" s="44"/>
      <c r="M99" s="229"/>
      <c r="N99" s="230"/>
      <c r="O99" s="85"/>
      <c r="P99" s="85"/>
      <c r="Q99" s="85"/>
      <c r="R99" s="85"/>
      <c r="S99" s="85"/>
      <c r="T99" s="86"/>
      <c r="U99" s="38"/>
      <c r="V99" s="38"/>
      <c r="W99" s="38"/>
      <c r="X99" s="38"/>
      <c r="Y99" s="38"/>
      <c r="Z99" s="38"/>
      <c r="AA99" s="38"/>
      <c r="AB99" s="38"/>
      <c r="AC99" s="38"/>
      <c r="AD99" s="38"/>
      <c r="AE99" s="38"/>
      <c r="AT99" s="16" t="s">
        <v>159</v>
      </c>
      <c r="AU99" s="16" t="s">
        <v>80</v>
      </c>
    </row>
    <row r="100" spans="1:65" s="2" customFormat="1" ht="21.75" customHeight="1">
      <c r="A100" s="38"/>
      <c r="B100" s="39"/>
      <c r="C100" s="258" t="s">
        <v>225</v>
      </c>
      <c r="D100" s="258" t="s">
        <v>1051</v>
      </c>
      <c r="E100" s="259" t="s">
        <v>1073</v>
      </c>
      <c r="F100" s="260" t="s">
        <v>1074</v>
      </c>
      <c r="G100" s="261" t="s">
        <v>670</v>
      </c>
      <c r="H100" s="262">
        <v>0.2</v>
      </c>
      <c r="I100" s="263"/>
      <c r="J100" s="264">
        <f>ROUND(I100*H100,2)</f>
        <v>0</v>
      </c>
      <c r="K100" s="260" t="s">
        <v>156</v>
      </c>
      <c r="L100" s="265"/>
      <c r="M100" s="266" t="s">
        <v>39</v>
      </c>
      <c r="N100" s="267" t="s">
        <v>53</v>
      </c>
      <c r="O100" s="85"/>
      <c r="P100" s="222">
        <f>O100*H100</f>
        <v>0</v>
      </c>
      <c r="Q100" s="222">
        <v>0.035</v>
      </c>
      <c r="R100" s="222">
        <f>Q100*H100</f>
        <v>0.007000000000000001</v>
      </c>
      <c r="S100" s="222">
        <v>0</v>
      </c>
      <c r="T100" s="223">
        <f>S100*H100</f>
        <v>0</v>
      </c>
      <c r="U100" s="38"/>
      <c r="V100" s="38"/>
      <c r="W100" s="38"/>
      <c r="X100" s="38"/>
      <c r="Y100" s="38"/>
      <c r="Z100" s="38"/>
      <c r="AA100" s="38"/>
      <c r="AB100" s="38"/>
      <c r="AC100" s="38"/>
      <c r="AD100" s="38"/>
      <c r="AE100" s="38"/>
      <c r="AR100" s="224" t="s">
        <v>225</v>
      </c>
      <c r="AT100" s="224" t="s">
        <v>1051</v>
      </c>
      <c r="AU100" s="224" t="s">
        <v>80</v>
      </c>
      <c r="AY100" s="16" t="s">
        <v>149</v>
      </c>
      <c r="BE100" s="225">
        <f>IF(N100="základní",J100,0)</f>
        <v>0</v>
      </c>
      <c r="BF100" s="225">
        <f>IF(N100="snížená",J100,0)</f>
        <v>0</v>
      </c>
      <c r="BG100" s="225">
        <f>IF(N100="zákl. přenesená",J100,0)</f>
        <v>0</v>
      </c>
      <c r="BH100" s="225">
        <f>IF(N100="sníž. přenesená",J100,0)</f>
        <v>0</v>
      </c>
      <c r="BI100" s="225">
        <f>IF(N100="nulová",J100,0)</f>
        <v>0</v>
      </c>
      <c r="BJ100" s="16" t="s">
        <v>157</v>
      </c>
      <c r="BK100" s="225">
        <f>ROUND(I100*H100,2)</f>
        <v>0</v>
      </c>
      <c r="BL100" s="16" t="s">
        <v>157</v>
      </c>
      <c r="BM100" s="224" t="s">
        <v>1075</v>
      </c>
    </row>
    <row r="101" spans="1:47" s="2" customFormat="1" ht="12">
      <c r="A101" s="38"/>
      <c r="B101" s="39"/>
      <c r="C101" s="40"/>
      <c r="D101" s="226" t="s">
        <v>159</v>
      </c>
      <c r="E101" s="40"/>
      <c r="F101" s="227" t="s">
        <v>1074</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159</v>
      </c>
      <c r="AU101" s="16" t="s">
        <v>80</v>
      </c>
    </row>
    <row r="102" spans="1:65" s="2" customFormat="1" ht="16.5" customHeight="1">
      <c r="A102" s="38"/>
      <c r="B102" s="39"/>
      <c r="C102" s="258" t="s">
        <v>230</v>
      </c>
      <c r="D102" s="258" t="s">
        <v>1051</v>
      </c>
      <c r="E102" s="259" t="s">
        <v>1076</v>
      </c>
      <c r="F102" s="260" t="s">
        <v>1077</v>
      </c>
      <c r="G102" s="261" t="s">
        <v>200</v>
      </c>
      <c r="H102" s="262">
        <v>2.6</v>
      </c>
      <c r="I102" s="263"/>
      <c r="J102" s="264">
        <f>ROUND(I102*H102,2)</f>
        <v>0</v>
      </c>
      <c r="K102" s="260" t="s">
        <v>156</v>
      </c>
      <c r="L102" s="265"/>
      <c r="M102" s="266" t="s">
        <v>39</v>
      </c>
      <c r="N102" s="267" t="s">
        <v>53</v>
      </c>
      <c r="O102" s="85"/>
      <c r="P102" s="222">
        <f>O102*H102</f>
        <v>0</v>
      </c>
      <c r="Q102" s="222">
        <v>0.05485</v>
      </c>
      <c r="R102" s="222">
        <f>Q102*H102</f>
        <v>0.14261000000000001</v>
      </c>
      <c r="S102" s="222">
        <v>0</v>
      </c>
      <c r="T102" s="223">
        <f>S102*H102</f>
        <v>0</v>
      </c>
      <c r="U102" s="38"/>
      <c r="V102" s="38"/>
      <c r="W102" s="38"/>
      <c r="X102" s="38"/>
      <c r="Y102" s="38"/>
      <c r="Z102" s="38"/>
      <c r="AA102" s="38"/>
      <c r="AB102" s="38"/>
      <c r="AC102" s="38"/>
      <c r="AD102" s="38"/>
      <c r="AE102" s="38"/>
      <c r="AR102" s="224" t="s">
        <v>225</v>
      </c>
      <c r="AT102" s="224" t="s">
        <v>1051</v>
      </c>
      <c r="AU102" s="224" t="s">
        <v>80</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1078</v>
      </c>
    </row>
    <row r="103" spans="1:47" s="2" customFormat="1" ht="12">
      <c r="A103" s="38"/>
      <c r="B103" s="39"/>
      <c r="C103" s="40"/>
      <c r="D103" s="226" t="s">
        <v>159</v>
      </c>
      <c r="E103" s="40"/>
      <c r="F103" s="227" t="s">
        <v>1077</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80</v>
      </c>
    </row>
    <row r="104" spans="1:65" s="2" customFormat="1" ht="16.5" customHeight="1">
      <c r="A104" s="38"/>
      <c r="B104" s="39"/>
      <c r="C104" s="258" t="s">
        <v>235</v>
      </c>
      <c r="D104" s="258" t="s">
        <v>1051</v>
      </c>
      <c r="E104" s="259" t="s">
        <v>1079</v>
      </c>
      <c r="F104" s="260" t="s">
        <v>1080</v>
      </c>
      <c r="G104" s="261" t="s">
        <v>200</v>
      </c>
      <c r="H104" s="262">
        <v>2.6</v>
      </c>
      <c r="I104" s="263"/>
      <c r="J104" s="264">
        <f>ROUND(I104*H104,2)</f>
        <v>0</v>
      </c>
      <c r="K104" s="260" t="s">
        <v>156</v>
      </c>
      <c r="L104" s="265"/>
      <c r="M104" s="266" t="s">
        <v>39</v>
      </c>
      <c r="N104" s="267" t="s">
        <v>53</v>
      </c>
      <c r="O104" s="85"/>
      <c r="P104" s="222">
        <f>O104*H104</f>
        <v>0</v>
      </c>
      <c r="Q104" s="222">
        <v>0.05485</v>
      </c>
      <c r="R104" s="222">
        <f>Q104*H104</f>
        <v>0.14261000000000001</v>
      </c>
      <c r="S104" s="222">
        <v>0</v>
      </c>
      <c r="T104" s="223">
        <f>S104*H104</f>
        <v>0</v>
      </c>
      <c r="U104" s="38"/>
      <c r="V104" s="38"/>
      <c r="W104" s="38"/>
      <c r="X104" s="38"/>
      <c r="Y104" s="38"/>
      <c r="Z104" s="38"/>
      <c r="AA104" s="38"/>
      <c r="AB104" s="38"/>
      <c r="AC104" s="38"/>
      <c r="AD104" s="38"/>
      <c r="AE104" s="38"/>
      <c r="AR104" s="224" t="s">
        <v>225</v>
      </c>
      <c r="AT104" s="224" t="s">
        <v>1051</v>
      </c>
      <c r="AU104" s="224" t="s">
        <v>80</v>
      </c>
      <c r="AY104" s="16" t="s">
        <v>149</v>
      </c>
      <c r="BE104" s="225">
        <f>IF(N104="základní",J104,0)</f>
        <v>0</v>
      </c>
      <c r="BF104" s="225">
        <f>IF(N104="snížená",J104,0)</f>
        <v>0</v>
      </c>
      <c r="BG104" s="225">
        <f>IF(N104="zákl. přenesená",J104,0)</f>
        <v>0</v>
      </c>
      <c r="BH104" s="225">
        <f>IF(N104="sníž. přenesená",J104,0)</f>
        <v>0</v>
      </c>
      <c r="BI104" s="225">
        <f>IF(N104="nulová",J104,0)</f>
        <v>0</v>
      </c>
      <c r="BJ104" s="16" t="s">
        <v>157</v>
      </c>
      <c r="BK104" s="225">
        <f>ROUND(I104*H104,2)</f>
        <v>0</v>
      </c>
      <c r="BL104" s="16" t="s">
        <v>157</v>
      </c>
      <c r="BM104" s="224" t="s">
        <v>1081</v>
      </c>
    </row>
    <row r="105" spans="1:47" s="2" customFormat="1" ht="12">
      <c r="A105" s="38"/>
      <c r="B105" s="39"/>
      <c r="C105" s="40"/>
      <c r="D105" s="226" t="s">
        <v>159</v>
      </c>
      <c r="E105" s="40"/>
      <c r="F105" s="227" t="s">
        <v>1080</v>
      </c>
      <c r="G105" s="40"/>
      <c r="H105" s="40"/>
      <c r="I105" s="228"/>
      <c r="J105" s="40"/>
      <c r="K105" s="40"/>
      <c r="L105" s="44"/>
      <c r="M105" s="229"/>
      <c r="N105" s="230"/>
      <c r="O105" s="85"/>
      <c r="P105" s="85"/>
      <c r="Q105" s="85"/>
      <c r="R105" s="85"/>
      <c r="S105" s="85"/>
      <c r="T105" s="86"/>
      <c r="U105" s="38"/>
      <c r="V105" s="38"/>
      <c r="W105" s="38"/>
      <c r="X105" s="38"/>
      <c r="Y105" s="38"/>
      <c r="Z105" s="38"/>
      <c r="AA105" s="38"/>
      <c r="AB105" s="38"/>
      <c r="AC105" s="38"/>
      <c r="AD105" s="38"/>
      <c r="AE105" s="38"/>
      <c r="AT105" s="16" t="s">
        <v>159</v>
      </c>
      <c r="AU105" s="16" t="s">
        <v>80</v>
      </c>
    </row>
    <row r="106" spans="1:65" s="2" customFormat="1" ht="16.5" customHeight="1">
      <c r="A106" s="38"/>
      <c r="B106" s="39"/>
      <c r="C106" s="258" t="s">
        <v>240</v>
      </c>
      <c r="D106" s="258" t="s">
        <v>1051</v>
      </c>
      <c r="E106" s="259" t="s">
        <v>1082</v>
      </c>
      <c r="F106" s="260" t="s">
        <v>1083</v>
      </c>
      <c r="G106" s="261" t="s">
        <v>200</v>
      </c>
      <c r="H106" s="262">
        <v>2.6</v>
      </c>
      <c r="I106" s="263"/>
      <c r="J106" s="264">
        <f>ROUND(I106*H106,2)</f>
        <v>0</v>
      </c>
      <c r="K106" s="260" t="s">
        <v>156</v>
      </c>
      <c r="L106" s="265"/>
      <c r="M106" s="266" t="s">
        <v>39</v>
      </c>
      <c r="N106" s="267" t="s">
        <v>53</v>
      </c>
      <c r="O106" s="85"/>
      <c r="P106" s="222">
        <f>O106*H106</f>
        <v>0</v>
      </c>
      <c r="Q106" s="222">
        <v>0.06264</v>
      </c>
      <c r="R106" s="222">
        <f>Q106*H106</f>
        <v>0.162864</v>
      </c>
      <c r="S106" s="222">
        <v>0</v>
      </c>
      <c r="T106" s="223">
        <f>S106*H106</f>
        <v>0</v>
      </c>
      <c r="U106" s="38"/>
      <c r="V106" s="38"/>
      <c r="W106" s="38"/>
      <c r="X106" s="38"/>
      <c r="Y106" s="38"/>
      <c r="Z106" s="38"/>
      <c r="AA106" s="38"/>
      <c r="AB106" s="38"/>
      <c r="AC106" s="38"/>
      <c r="AD106" s="38"/>
      <c r="AE106" s="38"/>
      <c r="AR106" s="224" t="s">
        <v>225</v>
      </c>
      <c r="AT106" s="224" t="s">
        <v>1051</v>
      </c>
      <c r="AU106" s="224" t="s">
        <v>80</v>
      </c>
      <c r="AY106" s="16" t="s">
        <v>149</v>
      </c>
      <c r="BE106" s="225">
        <f>IF(N106="základní",J106,0)</f>
        <v>0</v>
      </c>
      <c r="BF106" s="225">
        <f>IF(N106="snížená",J106,0)</f>
        <v>0</v>
      </c>
      <c r="BG106" s="225">
        <f>IF(N106="zákl. přenesená",J106,0)</f>
        <v>0</v>
      </c>
      <c r="BH106" s="225">
        <f>IF(N106="sníž. přenesená",J106,0)</f>
        <v>0</v>
      </c>
      <c r="BI106" s="225">
        <f>IF(N106="nulová",J106,0)</f>
        <v>0</v>
      </c>
      <c r="BJ106" s="16" t="s">
        <v>157</v>
      </c>
      <c r="BK106" s="225">
        <f>ROUND(I106*H106,2)</f>
        <v>0</v>
      </c>
      <c r="BL106" s="16" t="s">
        <v>157</v>
      </c>
      <c r="BM106" s="224" t="s">
        <v>1084</v>
      </c>
    </row>
    <row r="107" spans="1:47" s="2" customFormat="1" ht="12">
      <c r="A107" s="38"/>
      <c r="B107" s="39"/>
      <c r="C107" s="40"/>
      <c r="D107" s="226" t="s">
        <v>159</v>
      </c>
      <c r="E107" s="40"/>
      <c r="F107" s="227" t="s">
        <v>1083</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159</v>
      </c>
      <c r="AU107" s="16" t="s">
        <v>80</v>
      </c>
    </row>
    <row r="108" spans="1:65" s="2" customFormat="1" ht="16.5" customHeight="1">
      <c r="A108" s="38"/>
      <c r="B108" s="39"/>
      <c r="C108" s="258" t="s">
        <v>245</v>
      </c>
      <c r="D108" s="258" t="s">
        <v>1051</v>
      </c>
      <c r="E108" s="259" t="s">
        <v>1085</v>
      </c>
      <c r="F108" s="260" t="s">
        <v>1086</v>
      </c>
      <c r="G108" s="261" t="s">
        <v>200</v>
      </c>
      <c r="H108" s="262">
        <v>2.6</v>
      </c>
      <c r="I108" s="263"/>
      <c r="J108" s="264">
        <f>ROUND(I108*H108,2)</f>
        <v>0</v>
      </c>
      <c r="K108" s="260" t="s">
        <v>156</v>
      </c>
      <c r="L108" s="265"/>
      <c r="M108" s="266" t="s">
        <v>39</v>
      </c>
      <c r="N108" s="267" t="s">
        <v>53</v>
      </c>
      <c r="O108" s="85"/>
      <c r="P108" s="222">
        <f>O108*H108</f>
        <v>0</v>
      </c>
      <c r="Q108" s="222">
        <v>0.06264</v>
      </c>
      <c r="R108" s="222">
        <f>Q108*H108</f>
        <v>0.162864</v>
      </c>
      <c r="S108" s="222">
        <v>0</v>
      </c>
      <c r="T108" s="223">
        <f>S108*H108</f>
        <v>0</v>
      </c>
      <c r="U108" s="38"/>
      <c r="V108" s="38"/>
      <c r="W108" s="38"/>
      <c r="X108" s="38"/>
      <c r="Y108" s="38"/>
      <c r="Z108" s="38"/>
      <c r="AA108" s="38"/>
      <c r="AB108" s="38"/>
      <c r="AC108" s="38"/>
      <c r="AD108" s="38"/>
      <c r="AE108" s="38"/>
      <c r="AR108" s="224" t="s">
        <v>225</v>
      </c>
      <c r="AT108" s="224" t="s">
        <v>1051</v>
      </c>
      <c r="AU108" s="224" t="s">
        <v>80</v>
      </c>
      <c r="AY108" s="16" t="s">
        <v>149</v>
      </c>
      <c r="BE108" s="225">
        <f>IF(N108="základní",J108,0)</f>
        <v>0</v>
      </c>
      <c r="BF108" s="225">
        <f>IF(N108="snížená",J108,0)</f>
        <v>0</v>
      </c>
      <c r="BG108" s="225">
        <f>IF(N108="zákl. přenesená",J108,0)</f>
        <v>0</v>
      </c>
      <c r="BH108" s="225">
        <f>IF(N108="sníž. přenesená",J108,0)</f>
        <v>0</v>
      </c>
      <c r="BI108" s="225">
        <f>IF(N108="nulová",J108,0)</f>
        <v>0</v>
      </c>
      <c r="BJ108" s="16" t="s">
        <v>157</v>
      </c>
      <c r="BK108" s="225">
        <f>ROUND(I108*H108,2)</f>
        <v>0</v>
      </c>
      <c r="BL108" s="16" t="s">
        <v>157</v>
      </c>
      <c r="BM108" s="224" t="s">
        <v>1087</v>
      </c>
    </row>
    <row r="109" spans="1:47" s="2" customFormat="1" ht="12">
      <c r="A109" s="38"/>
      <c r="B109" s="39"/>
      <c r="C109" s="40"/>
      <c r="D109" s="226" t="s">
        <v>159</v>
      </c>
      <c r="E109" s="40"/>
      <c r="F109" s="227" t="s">
        <v>1086</v>
      </c>
      <c r="G109" s="40"/>
      <c r="H109" s="40"/>
      <c r="I109" s="228"/>
      <c r="J109" s="40"/>
      <c r="K109" s="40"/>
      <c r="L109" s="44"/>
      <c r="M109" s="229"/>
      <c r="N109" s="230"/>
      <c r="O109" s="85"/>
      <c r="P109" s="85"/>
      <c r="Q109" s="85"/>
      <c r="R109" s="85"/>
      <c r="S109" s="85"/>
      <c r="T109" s="86"/>
      <c r="U109" s="38"/>
      <c r="V109" s="38"/>
      <c r="W109" s="38"/>
      <c r="X109" s="38"/>
      <c r="Y109" s="38"/>
      <c r="Z109" s="38"/>
      <c r="AA109" s="38"/>
      <c r="AB109" s="38"/>
      <c r="AC109" s="38"/>
      <c r="AD109" s="38"/>
      <c r="AE109" s="38"/>
      <c r="AT109" s="16" t="s">
        <v>159</v>
      </c>
      <c r="AU109" s="16" t="s">
        <v>80</v>
      </c>
    </row>
    <row r="110" spans="1:65" s="2" customFormat="1" ht="16.5" customHeight="1">
      <c r="A110" s="38"/>
      <c r="B110" s="39"/>
      <c r="C110" s="258" t="s">
        <v>250</v>
      </c>
      <c r="D110" s="258" t="s">
        <v>1051</v>
      </c>
      <c r="E110" s="259" t="s">
        <v>1088</v>
      </c>
      <c r="F110" s="260" t="s">
        <v>1089</v>
      </c>
      <c r="G110" s="261" t="s">
        <v>200</v>
      </c>
      <c r="H110" s="262">
        <v>2.6</v>
      </c>
      <c r="I110" s="263"/>
      <c r="J110" s="264">
        <f>ROUND(I110*H110,2)</f>
        <v>0</v>
      </c>
      <c r="K110" s="260" t="s">
        <v>156</v>
      </c>
      <c r="L110" s="265"/>
      <c r="M110" s="266" t="s">
        <v>39</v>
      </c>
      <c r="N110" s="267" t="s">
        <v>53</v>
      </c>
      <c r="O110" s="85"/>
      <c r="P110" s="222">
        <f>O110*H110</f>
        <v>0</v>
      </c>
      <c r="Q110" s="222">
        <v>0.05485</v>
      </c>
      <c r="R110" s="222">
        <f>Q110*H110</f>
        <v>0.14261000000000001</v>
      </c>
      <c r="S110" s="222">
        <v>0</v>
      </c>
      <c r="T110" s="223">
        <f>S110*H110</f>
        <v>0</v>
      </c>
      <c r="U110" s="38"/>
      <c r="V110" s="38"/>
      <c r="W110" s="38"/>
      <c r="X110" s="38"/>
      <c r="Y110" s="38"/>
      <c r="Z110" s="38"/>
      <c r="AA110" s="38"/>
      <c r="AB110" s="38"/>
      <c r="AC110" s="38"/>
      <c r="AD110" s="38"/>
      <c r="AE110" s="38"/>
      <c r="AR110" s="224" t="s">
        <v>225</v>
      </c>
      <c r="AT110" s="224" t="s">
        <v>1051</v>
      </c>
      <c r="AU110" s="224" t="s">
        <v>80</v>
      </c>
      <c r="AY110" s="16" t="s">
        <v>149</v>
      </c>
      <c r="BE110" s="225">
        <f>IF(N110="základní",J110,0)</f>
        <v>0</v>
      </c>
      <c r="BF110" s="225">
        <f>IF(N110="snížená",J110,0)</f>
        <v>0</v>
      </c>
      <c r="BG110" s="225">
        <f>IF(N110="zákl. přenesená",J110,0)</f>
        <v>0</v>
      </c>
      <c r="BH110" s="225">
        <f>IF(N110="sníž. přenesená",J110,0)</f>
        <v>0</v>
      </c>
      <c r="BI110" s="225">
        <f>IF(N110="nulová",J110,0)</f>
        <v>0</v>
      </c>
      <c r="BJ110" s="16" t="s">
        <v>157</v>
      </c>
      <c r="BK110" s="225">
        <f>ROUND(I110*H110,2)</f>
        <v>0</v>
      </c>
      <c r="BL110" s="16" t="s">
        <v>157</v>
      </c>
      <c r="BM110" s="224" t="s">
        <v>1090</v>
      </c>
    </row>
    <row r="111" spans="1:47" s="2" customFormat="1" ht="12">
      <c r="A111" s="38"/>
      <c r="B111" s="39"/>
      <c r="C111" s="40"/>
      <c r="D111" s="226" t="s">
        <v>159</v>
      </c>
      <c r="E111" s="40"/>
      <c r="F111" s="227" t="s">
        <v>1089</v>
      </c>
      <c r="G111" s="40"/>
      <c r="H111" s="40"/>
      <c r="I111" s="228"/>
      <c r="J111" s="40"/>
      <c r="K111" s="40"/>
      <c r="L111" s="44"/>
      <c r="M111" s="229"/>
      <c r="N111" s="230"/>
      <c r="O111" s="85"/>
      <c r="P111" s="85"/>
      <c r="Q111" s="85"/>
      <c r="R111" s="85"/>
      <c r="S111" s="85"/>
      <c r="T111" s="86"/>
      <c r="U111" s="38"/>
      <c r="V111" s="38"/>
      <c r="W111" s="38"/>
      <c r="X111" s="38"/>
      <c r="Y111" s="38"/>
      <c r="Z111" s="38"/>
      <c r="AA111" s="38"/>
      <c r="AB111" s="38"/>
      <c r="AC111" s="38"/>
      <c r="AD111" s="38"/>
      <c r="AE111" s="38"/>
      <c r="AT111" s="16" t="s">
        <v>159</v>
      </c>
      <c r="AU111" s="16" t="s">
        <v>80</v>
      </c>
    </row>
    <row r="112" spans="1:65" s="2" customFormat="1" ht="16.5" customHeight="1">
      <c r="A112" s="38"/>
      <c r="B112" s="39"/>
      <c r="C112" s="258" t="s">
        <v>255</v>
      </c>
      <c r="D112" s="258" t="s">
        <v>1051</v>
      </c>
      <c r="E112" s="259" t="s">
        <v>1091</v>
      </c>
      <c r="F112" s="260" t="s">
        <v>1092</v>
      </c>
      <c r="G112" s="261" t="s">
        <v>200</v>
      </c>
      <c r="H112" s="262">
        <v>2.6</v>
      </c>
      <c r="I112" s="263"/>
      <c r="J112" s="264">
        <f>ROUND(I112*H112,2)</f>
        <v>0</v>
      </c>
      <c r="K112" s="260" t="s">
        <v>156</v>
      </c>
      <c r="L112" s="265"/>
      <c r="M112" s="266" t="s">
        <v>39</v>
      </c>
      <c r="N112" s="267" t="s">
        <v>53</v>
      </c>
      <c r="O112" s="85"/>
      <c r="P112" s="222">
        <f>O112*H112</f>
        <v>0</v>
      </c>
      <c r="Q112" s="222">
        <v>0.05485</v>
      </c>
      <c r="R112" s="222">
        <f>Q112*H112</f>
        <v>0.14261000000000001</v>
      </c>
      <c r="S112" s="222">
        <v>0</v>
      </c>
      <c r="T112" s="223">
        <f>S112*H112</f>
        <v>0</v>
      </c>
      <c r="U112" s="38"/>
      <c r="V112" s="38"/>
      <c r="W112" s="38"/>
      <c r="X112" s="38"/>
      <c r="Y112" s="38"/>
      <c r="Z112" s="38"/>
      <c r="AA112" s="38"/>
      <c r="AB112" s="38"/>
      <c r="AC112" s="38"/>
      <c r="AD112" s="38"/>
      <c r="AE112" s="38"/>
      <c r="AR112" s="224" t="s">
        <v>225</v>
      </c>
      <c r="AT112" s="224" t="s">
        <v>1051</v>
      </c>
      <c r="AU112" s="224" t="s">
        <v>80</v>
      </c>
      <c r="AY112" s="16" t="s">
        <v>149</v>
      </c>
      <c r="BE112" s="225">
        <f>IF(N112="základní",J112,0)</f>
        <v>0</v>
      </c>
      <c r="BF112" s="225">
        <f>IF(N112="snížená",J112,0)</f>
        <v>0</v>
      </c>
      <c r="BG112" s="225">
        <f>IF(N112="zákl. přenesená",J112,0)</f>
        <v>0</v>
      </c>
      <c r="BH112" s="225">
        <f>IF(N112="sníž. přenesená",J112,0)</f>
        <v>0</v>
      </c>
      <c r="BI112" s="225">
        <f>IF(N112="nulová",J112,0)</f>
        <v>0</v>
      </c>
      <c r="BJ112" s="16" t="s">
        <v>157</v>
      </c>
      <c r="BK112" s="225">
        <f>ROUND(I112*H112,2)</f>
        <v>0</v>
      </c>
      <c r="BL112" s="16" t="s">
        <v>157</v>
      </c>
      <c r="BM112" s="224" t="s">
        <v>1093</v>
      </c>
    </row>
    <row r="113" spans="1:47" s="2" customFormat="1" ht="12">
      <c r="A113" s="38"/>
      <c r="B113" s="39"/>
      <c r="C113" s="40"/>
      <c r="D113" s="226" t="s">
        <v>159</v>
      </c>
      <c r="E113" s="40"/>
      <c r="F113" s="227" t="s">
        <v>1092</v>
      </c>
      <c r="G113" s="40"/>
      <c r="H113" s="40"/>
      <c r="I113" s="228"/>
      <c r="J113" s="40"/>
      <c r="K113" s="40"/>
      <c r="L113" s="44"/>
      <c r="M113" s="229"/>
      <c r="N113" s="230"/>
      <c r="O113" s="85"/>
      <c r="P113" s="85"/>
      <c r="Q113" s="85"/>
      <c r="R113" s="85"/>
      <c r="S113" s="85"/>
      <c r="T113" s="86"/>
      <c r="U113" s="38"/>
      <c r="V113" s="38"/>
      <c r="W113" s="38"/>
      <c r="X113" s="38"/>
      <c r="Y113" s="38"/>
      <c r="Z113" s="38"/>
      <c r="AA113" s="38"/>
      <c r="AB113" s="38"/>
      <c r="AC113" s="38"/>
      <c r="AD113" s="38"/>
      <c r="AE113" s="38"/>
      <c r="AT113" s="16" t="s">
        <v>159</v>
      </c>
      <c r="AU113" s="16" t="s">
        <v>80</v>
      </c>
    </row>
    <row r="114" spans="1:65" s="2" customFormat="1" ht="16.5" customHeight="1">
      <c r="A114" s="38"/>
      <c r="B114" s="39"/>
      <c r="C114" s="258" t="s">
        <v>8</v>
      </c>
      <c r="D114" s="258" t="s">
        <v>1051</v>
      </c>
      <c r="E114" s="259" t="s">
        <v>1094</v>
      </c>
      <c r="F114" s="260" t="s">
        <v>1095</v>
      </c>
      <c r="G114" s="261" t="s">
        <v>200</v>
      </c>
      <c r="H114" s="262">
        <v>2.6</v>
      </c>
      <c r="I114" s="263"/>
      <c r="J114" s="264">
        <f>ROUND(I114*H114,2)</f>
        <v>0</v>
      </c>
      <c r="K114" s="260" t="s">
        <v>156</v>
      </c>
      <c r="L114" s="265"/>
      <c r="M114" s="266" t="s">
        <v>39</v>
      </c>
      <c r="N114" s="267" t="s">
        <v>53</v>
      </c>
      <c r="O114" s="85"/>
      <c r="P114" s="222">
        <f>O114*H114</f>
        <v>0</v>
      </c>
      <c r="Q114" s="222">
        <v>0.04687</v>
      </c>
      <c r="R114" s="222">
        <f>Q114*H114</f>
        <v>0.12186200000000001</v>
      </c>
      <c r="S114" s="222">
        <v>0</v>
      </c>
      <c r="T114" s="223">
        <f>S114*H114</f>
        <v>0</v>
      </c>
      <c r="U114" s="38"/>
      <c r="V114" s="38"/>
      <c r="W114" s="38"/>
      <c r="X114" s="38"/>
      <c r="Y114" s="38"/>
      <c r="Z114" s="38"/>
      <c r="AA114" s="38"/>
      <c r="AB114" s="38"/>
      <c r="AC114" s="38"/>
      <c r="AD114" s="38"/>
      <c r="AE114" s="38"/>
      <c r="AR114" s="224" t="s">
        <v>225</v>
      </c>
      <c r="AT114" s="224" t="s">
        <v>1051</v>
      </c>
      <c r="AU114" s="224" t="s">
        <v>80</v>
      </c>
      <c r="AY114" s="16" t="s">
        <v>149</v>
      </c>
      <c r="BE114" s="225">
        <f>IF(N114="základní",J114,0)</f>
        <v>0</v>
      </c>
      <c r="BF114" s="225">
        <f>IF(N114="snížená",J114,0)</f>
        <v>0</v>
      </c>
      <c r="BG114" s="225">
        <f>IF(N114="zákl. přenesená",J114,0)</f>
        <v>0</v>
      </c>
      <c r="BH114" s="225">
        <f>IF(N114="sníž. přenesená",J114,0)</f>
        <v>0</v>
      </c>
      <c r="BI114" s="225">
        <f>IF(N114="nulová",J114,0)</f>
        <v>0</v>
      </c>
      <c r="BJ114" s="16" t="s">
        <v>157</v>
      </c>
      <c r="BK114" s="225">
        <f>ROUND(I114*H114,2)</f>
        <v>0</v>
      </c>
      <c r="BL114" s="16" t="s">
        <v>157</v>
      </c>
      <c r="BM114" s="224" t="s">
        <v>1096</v>
      </c>
    </row>
    <row r="115" spans="1:47" s="2" customFormat="1" ht="12">
      <c r="A115" s="38"/>
      <c r="B115" s="39"/>
      <c r="C115" s="40"/>
      <c r="D115" s="226" t="s">
        <v>159</v>
      </c>
      <c r="E115" s="40"/>
      <c r="F115" s="227" t="s">
        <v>1095</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159</v>
      </c>
      <c r="AU115" s="16" t="s">
        <v>80</v>
      </c>
    </row>
    <row r="116" spans="1:65" s="2" customFormat="1" ht="16.5" customHeight="1">
      <c r="A116" s="38"/>
      <c r="B116" s="39"/>
      <c r="C116" s="258" t="s">
        <v>264</v>
      </c>
      <c r="D116" s="258" t="s">
        <v>1051</v>
      </c>
      <c r="E116" s="259" t="s">
        <v>1097</v>
      </c>
      <c r="F116" s="260" t="s">
        <v>1098</v>
      </c>
      <c r="G116" s="261" t="s">
        <v>200</v>
      </c>
      <c r="H116" s="262">
        <v>2.6</v>
      </c>
      <c r="I116" s="263"/>
      <c r="J116" s="264">
        <f>ROUND(I116*H116,2)</f>
        <v>0</v>
      </c>
      <c r="K116" s="260" t="s">
        <v>156</v>
      </c>
      <c r="L116" s="265"/>
      <c r="M116" s="266" t="s">
        <v>39</v>
      </c>
      <c r="N116" s="267" t="s">
        <v>53</v>
      </c>
      <c r="O116" s="85"/>
      <c r="P116" s="222">
        <f>O116*H116</f>
        <v>0</v>
      </c>
      <c r="Q116" s="222">
        <v>0.04687</v>
      </c>
      <c r="R116" s="222">
        <f>Q116*H116</f>
        <v>0.12186200000000001</v>
      </c>
      <c r="S116" s="222">
        <v>0</v>
      </c>
      <c r="T116" s="223">
        <f>S116*H116</f>
        <v>0</v>
      </c>
      <c r="U116" s="38"/>
      <c r="V116" s="38"/>
      <c r="W116" s="38"/>
      <c r="X116" s="38"/>
      <c r="Y116" s="38"/>
      <c r="Z116" s="38"/>
      <c r="AA116" s="38"/>
      <c r="AB116" s="38"/>
      <c r="AC116" s="38"/>
      <c r="AD116" s="38"/>
      <c r="AE116" s="38"/>
      <c r="AR116" s="224" t="s">
        <v>225</v>
      </c>
      <c r="AT116" s="224" t="s">
        <v>1051</v>
      </c>
      <c r="AU116" s="224" t="s">
        <v>80</v>
      </c>
      <c r="AY116" s="16" t="s">
        <v>149</v>
      </c>
      <c r="BE116" s="225">
        <f>IF(N116="základní",J116,0)</f>
        <v>0</v>
      </c>
      <c r="BF116" s="225">
        <f>IF(N116="snížená",J116,0)</f>
        <v>0</v>
      </c>
      <c r="BG116" s="225">
        <f>IF(N116="zákl. přenesená",J116,0)</f>
        <v>0</v>
      </c>
      <c r="BH116" s="225">
        <f>IF(N116="sníž. přenesená",J116,0)</f>
        <v>0</v>
      </c>
      <c r="BI116" s="225">
        <f>IF(N116="nulová",J116,0)</f>
        <v>0</v>
      </c>
      <c r="BJ116" s="16" t="s">
        <v>157</v>
      </c>
      <c r="BK116" s="225">
        <f>ROUND(I116*H116,2)</f>
        <v>0</v>
      </c>
      <c r="BL116" s="16" t="s">
        <v>157</v>
      </c>
      <c r="BM116" s="224" t="s">
        <v>1099</v>
      </c>
    </row>
    <row r="117" spans="1:47" s="2" customFormat="1" ht="12">
      <c r="A117" s="38"/>
      <c r="B117" s="39"/>
      <c r="C117" s="40"/>
      <c r="D117" s="226" t="s">
        <v>159</v>
      </c>
      <c r="E117" s="40"/>
      <c r="F117" s="227" t="s">
        <v>1098</v>
      </c>
      <c r="G117" s="40"/>
      <c r="H117" s="40"/>
      <c r="I117" s="228"/>
      <c r="J117" s="40"/>
      <c r="K117" s="40"/>
      <c r="L117" s="44"/>
      <c r="M117" s="229"/>
      <c r="N117" s="230"/>
      <c r="O117" s="85"/>
      <c r="P117" s="85"/>
      <c r="Q117" s="85"/>
      <c r="R117" s="85"/>
      <c r="S117" s="85"/>
      <c r="T117" s="86"/>
      <c r="U117" s="38"/>
      <c r="V117" s="38"/>
      <c r="W117" s="38"/>
      <c r="X117" s="38"/>
      <c r="Y117" s="38"/>
      <c r="Z117" s="38"/>
      <c r="AA117" s="38"/>
      <c r="AB117" s="38"/>
      <c r="AC117" s="38"/>
      <c r="AD117" s="38"/>
      <c r="AE117" s="38"/>
      <c r="AT117" s="16" t="s">
        <v>159</v>
      </c>
      <c r="AU117" s="16" t="s">
        <v>80</v>
      </c>
    </row>
    <row r="118" spans="1:65" s="2" customFormat="1" ht="16.5" customHeight="1">
      <c r="A118" s="38"/>
      <c r="B118" s="39"/>
      <c r="C118" s="258" t="s">
        <v>269</v>
      </c>
      <c r="D118" s="258" t="s">
        <v>1051</v>
      </c>
      <c r="E118" s="259" t="s">
        <v>1100</v>
      </c>
      <c r="F118" s="260" t="s">
        <v>1101</v>
      </c>
      <c r="G118" s="261" t="s">
        <v>670</v>
      </c>
      <c r="H118" s="262">
        <v>0.2</v>
      </c>
      <c r="I118" s="263"/>
      <c r="J118" s="264">
        <f>ROUND(I118*H118,2)</f>
        <v>0</v>
      </c>
      <c r="K118" s="260" t="s">
        <v>156</v>
      </c>
      <c r="L118" s="265"/>
      <c r="M118" s="266" t="s">
        <v>39</v>
      </c>
      <c r="N118" s="267" t="s">
        <v>53</v>
      </c>
      <c r="O118" s="85"/>
      <c r="P118" s="222">
        <f>O118*H118</f>
        <v>0</v>
      </c>
      <c r="Q118" s="222">
        <v>0.2448</v>
      </c>
      <c r="R118" s="222">
        <f>Q118*H118</f>
        <v>0.048960000000000004</v>
      </c>
      <c r="S118" s="222">
        <v>0</v>
      </c>
      <c r="T118" s="223">
        <f>S118*H118</f>
        <v>0</v>
      </c>
      <c r="U118" s="38"/>
      <c r="V118" s="38"/>
      <c r="W118" s="38"/>
      <c r="X118" s="38"/>
      <c r="Y118" s="38"/>
      <c r="Z118" s="38"/>
      <c r="AA118" s="38"/>
      <c r="AB118" s="38"/>
      <c r="AC118" s="38"/>
      <c r="AD118" s="38"/>
      <c r="AE118" s="38"/>
      <c r="AR118" s="224" t="s">
        <v>225</v>
      </c>
      <c r="AT118" s="224" t="s">
        <v>1051</v>
      </c>
      <c r="AU118" s="224" t="s">
        <v>80</v>
      </c>
      <c r="AY118" s="16" t="s">
        <v>149</v>
      </c>
      <c r="BE118" s="225">
        <f>IF(N118="základní",J118,0)</f>
        <v>0</v>
      </c>
      <c r="BF118" s="225">
        <f>IF(N118="snížená",J118,0)</f>
        <v>0</v>
      </c>
      <c r="BG118" s="225">
        <f>IF(N118="zákl. přenesená",J118,0)</f>
        <v>0</v>
      </c>
      <c r="BH118" s="225">
        <f>IF(N118="sníž. přenesená",J118,0)</f>
        <v>0</v>
      </c>
      <c r="BI118" s="225">
        <f>IF(N118="nulová",J118,0)</f>
        <v>0</v>
      </c>
      <c r="BJ118" s="16" t="s">
        <v>157</v>
      </c>
      <c r="BK118" s="225">
        <f>ROUND(I118*H118,2)</f>
        <v>0</v>
      </c>
      <c r="BL118" s="16" t="s">
        <v>157</v>
      </c>
      <c r="BM118" s="224" t="s">
        <v>1102</v>
      </c>
    </row>
    <row r="119" spans="1:47" s="2" customFormat="1" ht="12">
      <c r="A119" s="38"/>
      <c r="B119" s="39"/>
      <c r="C119" s="40"/>
      <c r="D119" s="226" t="s">
        <v>159</v>
      </c>
      <c r="E119" s="40"/>
      <c r="F119" s="227" t="s">
        <v>1101</v>
      </c>
      <c r="G119" s="40"/>
      <c r="H119" s="40"/>
      <c r="I119" s="228"/>
      <c r="J119" s="40"/>
      <c r="K119" s="40"/>
      <c r="L119" s="44"/>
      <c r="M119" s="229"/>
      <c r="N119" s="230"/>
      <c r="O119" s="85"/>
      <c r="P119" s="85"/>
      <c r="Q119" s="85"/>
      <c r="R119" s="85"/>
      <c r="S119" s="85"/>
      <c r="T119" s="86"/>
      <c r="U119" s="38"/>
      <c r="V119" s="38"/>
      <c r="W119" s="38"/>
      <c r="X119" s="38"/>
      <c r="Y119" s="38"/>
      <c r="Z119" s="38"/>
      <c r="AA119" s="38"/>
      <c r="AB119" s="38"/>
      <c r="AC119" s="38"/>
      <c r="AD119" s="38"/>
      <c r="AE119" s="38"/>
      <c r="AT119" s="16" t="s">
        <v>159</v>
      </c>
      <c r="AU119" s="16" t="s">
        <v>80</v>
      </c>
    </row>
    <row r="120" spans="1:65" s="2" customFormat="1" ht="16.5" customHeight="1">
      <c r="A120" s="38"/>
      <c r="B120" s="39"/>
      <c r="C120" s="258" t="s">
        <v>274</v>
      </c>
      <c r="D120" s="258" t="s">
        <v>1051</v>
      </c>
      <c r="E120" s="259" t="s">
        <v>1103</v>
      </c>
      <c r="F120" s="260" t="s">
        <v>1104</v>
      </c>
      <c r="G120" s="261" t="s">
        <v>670</v>
      </c>
      <c r="H120" s="262">
        <v>0.2</v>
      </c>
      <c r="I120" s="263"/>
      <c r="J120" s="264">
        <f>ROUND(I120*H120,2)</f>
        <v>0</v>
      </c>
      <c r="K120" s="260" t="s">
        <v>156</v>
      </c>
      <c r="L120" s="265"/>
      <c r="M120" s="266" t="s">
        <v>39</v>
      </c>
      <c r="N120" s="267" t="s">
        <v>53</v>
      </c>
      <c r="O120" s="85"/>
      <c r="P120" s="222">
        <f>O120*H120</f>
        <v>0</v>
      </c>
      <c r="Q120" s="222">
        <v>0.25082</v>
      </c>
      <c r="R120" s="222">
        <f>Q120*H120</f>
        <v>0.050164</v>
      </c>
      <c r="S120" s="222">
        <v>0</v>
      </c>
      <c r="T120" s="223">
        <f>S120*H120</f>
        <v>0</v>
      </c>
      <c r="U120" s="38"/>
      <c r="V120" s="38"/>
      <c r="W120" s="38"/>
      <c r="X120" s="38"/>
      <c r="Y120" s="38"/>
      <c r="Z120" s="38"/>
      <c r="AA120" s="38"/>
      <c r="AB120" s="38"/>
      <c r="AC120" s="38"/>
      <c r="AD120" s="38"/>
      <c r="AE120" s="38"/>
      <c r="AR120" s="224" t="s">
        <v>225</v>
      </c>
      <c r="AT120" s="224" t="s">
        <v>1051</v>
      </c>
      <c r="AU120" s="224" t="s">
        <v>80</v>
      </c>
      <c r="AY120" s="16" t="s">
        <v>149</v>
      </c>
      <c r="BE120" s="225">
        <f>IF(N120="základní",J120,0)</f>
        <v>0</v>
      </c>
      <c r="BF120" s="225">
        <f>IF(N120="snížená",J120,0)</f>
        <v>0</v>
      </c>
      <c r="BG120" s="225">
        <f>IF(N120="zákl. přenesená",J120,0)</f>
        <v>0</v>
      </c>
      <c r="BH120" s="225">
        <f>IF(N120="sníž. přenesená",J120,0)</f>
        <v>0</v>
      </c>
      <c r="BI120" s="225">
        <f>IF(N120="nulová",J120,0)</f>
        <v>0</v>
      </c>
      <c r="BJ120" s="16" t="s">
        <v>157</v>
      </c>
      <c r="BK120" s="225">
        <f>ROUND(I120*H120,2)</f>
        <v>0</v>
      </c>
      <c r="BL120" s="16" t="s">
        <v>157</v>
      </c>
      <c r="BM120" s="224" t="s">
        <v>1105</v>
      </c>
    </row>
    <row r="121" spans="1:47" s="2" customFormat="1" ht="12">
      <c r="A121" s="38"/>
      <c r="B121" s="39"/>
      <c r="C121" s="40"/>
      <c r="D121" s="226" t="s">
        <v>159</v>
      </c>
      <c r="E121" s="40"/>
      <c r="F121" s="227" t="s">
        <v>1104</v>
      </c>
      <c r="G121" s="40"/>
      <c r="H121" s="40"/>
      <c r="I121" s="228"/>
      <c r="J121" s="40"/>
      <c r="K121" s="40"/>
      <c r="L121" s="44"/>
      <c r="M121" s="229"/>
      <c r="N121" s="230"/>
      <c r="O121" s="85"/>
      <c r="P121" s="85"/>
      <c r="Q121" s="85"/>
      <c r="R121" s="85"/>
      <c r="S121" s="85"/>
      <c r="T121" s="86"/>
      <c r="U121" s="38"/>
      <c r="V121" s="38"/>
      <c r="W121" s="38"/>
      <c r="X121" s="38"/>
      <c r="Y121" s="38"/>
      <c r="Z121" s="38"/>
      <c r="AA121" s="38"/>
      <c r="AB121" s="38"/>
      <c r="AC121" s="38"/>
      <c r="AD121" s="38"/>
      <c r="AE121" s="38"/>
      <c r="AT121" s="16" t="s">
        <v>159</v>
      </c>
      <c r="AU121" s="16" t="s">
        <v>80</v>
      </c>
    </row>
    <row r="122" spans="1:65" s="2" customFormat="1" ht="16.5" customHeight="1">
      <c r="A122" s="38"/>
      <c r="B122" s="39"/>
      <c r="C122" s="258" t="s">
        <v>279</v>
      </c>
      <c r="D122" s="258" t="s">
        <v>1051</v>
      </c>
      <c r="E122" s="259" t="s">
        <v>1106</v>
      </c>
      <c r="F122" s="260" t="s">
        <v>1107</v>
      </c>
      <c r="G122" s="261" t="s">
        <v>670</v>
      </c>
      <c r="H122" s="262">
        <v>0.2</v>
      </c>
      <c r="I122" s="263"/>
      <c r="J122" s="264">
        <f>ROUND(I122*H122,2)</f>
        <v>0</v>
      </c>
      <c r="K122" s="260" t="s">
        <v>156</v>
      </c>
      <c r="L122" s="265"/>
      <c r="M122" s="266" t="s">
        <v>39</v>
      </c>
      <c r="N122" s="267" t="s">
        <v>53</v>
      </c>
      <c r="O122" s="85"/>
      <c r="P122" s="222">
        <f>O122*H122</f>
        <v>0</v>
      </c>
      <c r="Q122" s="222">
        <v>0.25684</v>
      </c>
      <c r="R122" s="222">
        <f>Q122*H122</f>
        <v>0.051368000000000004</v>
      </c>
      <c r="S122" s="222">
        <v>0</v>
      </c>
      <c r="T122" s="223">
        <f>S122*H122</f>
        <v>0</v>
      </c>
      <c r="U122" s="38"/>
      <c r="V122" s="38"/>
      <c r="W122" s="38"/>
      <c r="X122" s="38"/>
      <c r="Y122" s="38"/>
      <c r="Z122" s="38"/>
      <c r="AA122" s="38"/>
      <c r="AB122" s="38"/>
      <c r="AC122" s="38"/>
      <c r="AD122" s="38"/>
      <c r="AE122" s="38"/>
      <c r="AR122" s="224" t="s">
        <v>225</v>
      </c>
      <c r="AT122" s="224" t="s">
        <v>1051</v>
      </c>
      <c r="AU122" s="224" t="s">
        <v>80</v>
      </c>
      <c r="AY122" s="16" t="s">
        <v>149</v>
      </c>
      <c r="BE122" s="225">
        <f>IF(N122="základní",J122,0)</f>
        <v>0</v>
      </c>
      <c r="BF122" s="225">
        <f>IF(N122="snížená",J122,0)</f>
        <v>0</v>
      </c>
      <c r="BG122" s="225">
        <f>IF(N122="zákl. přenesená",J122,0)</f>
        <v>0</v>
      </c>
      <c r="BH122" s="225">
        <f>IF(N122="sníž. přenesená",J122,0)</f>
        <v>0</v>
      </c>
      <c r="BI122" s="225">
        <f>IF(N122="nulová",J122,0)</f>
        <v>0</v>
      </c>
      <c r="BJ122" s="16" t="s">
        <v>157</v>
      </c>
      <c r="BK122" s="225">
        <f>ROUND(I122*H122,2)</f>
        <v>0</v>
      </c>
      <c r="BL122" s="16" t="s">
        <v>157</v>
      </c>
      <c r="BM122" s="224" t="s">
        <v>1108</v>
      </c>
    </row>
    <row r="123" spans="1:47" s="2" customFormat="1" ht="12">
      <c r="A123" s="38"/>
      <c r="B123" s="39"/>
      <c r="C123" s="40"/>
      <c r="D123" s="226" t="s">
        <v>159</v>
      </c>
      <c r="E123" s="40"/>
      <c r="F123" s="227" t="s">
        <v>1107</v>
      </c>
      <c r="G123" s="40"/>
      <c r="H123" s="40"/>
      <c r="I123" s="228"/>
      <c r="J123" s="40"/>
      <c r="K123" s="40"/>
      <c r="L123" s="44"/>
      <c r="M123" s="229"/>
      <c r="N123" s="230"/>
      <c r="O123" s="85"/>
      <c r="P123" s="85"/>
      <c r="Q123" s="85"/>
      <c r="R123" s="85"/>
      <c r="S123" s="85"/>
      <c r="T123" s="86"/>
      <c r="U123" s="38"/>
      <c r="V123" s="38"/>
      <c r="W123" s="38"/>
      <c r="X123" s="38"/>
      <c r="Y123" s="38"/>
      <c r="Z123" s="38"/>
      <c r="AA123" s="38"/>
      <c r="AB123" s="38"/>
      <c r="AC123" s="38"/>
      <c r="AD123" s="38"/>
      <c r="AE123" s="38"/>
      <c r="AT123" s="16" t="s">
        <v>159</v>
      </c>
      <c r="AU123" s="16" t="s">
        <v>80</v>
      </c>
    </row>
    <row r="124" spans="1:65" s="2" customFormat="1" ht="16.5" customHeight="1">
      <c r="A124" s="38"/>
      <c r="B124" s="39"/>
      <c r="C124" s="258" t="s">
        <v>284</v>
      </c>
      <c r="D124" s="258" t="s">
        <v>1051</v>
      </c>
      <c r="E124" s="259" t="s">
        <v>1109</v>
      </c>
      <c r="F124" s="260" t="s">
        <v>1110</v>
      </c>
      <c r="G124" s="261" t="s">
        <v>670</v>
      </c>
      <c r="H124" s="262">
        <v>0.2</v>
      </c>
      <c r="I124" s="263"/>
      <c r="J124" s="264">
        <f>ROUND(I124*H124,2)</f>
        <v>0</v>
      </c>
      <c r="K124" s="260" t="s">
        <v>156</v>
      </c>
      <c r="L124" s="265"/>
      <c r="M124" s="266" t="s">
        <v>39</v>
      </c>
      <c r="N124" s="267" t="s">
        <v>53</v>
      </c>
      <c r="O124" s="85"/>
      <c r="P124" s="222">
        <f>O124*H124</f>
        <v>0</v>
      </c>
      <c r="Q124" s="222">
        <v>0.26888</v>
      </c>
      <c r="R124" s="222">
        <f>Q124*H124</f>
        <v>0.053776000000000004</v>
      </c>
      <c r="S124" s="222">
        <v>0</v>
      </c>
      <c r="T124" s="223">
        <f>S124*H124</f>
        <v>0</v>
      </c>
      <c r="U124" s="38"/>
      <c r="V124" s="38"/>
      <c r="W124" s="38"/>
      <c r="X124" s="38"/>
      <c r="Y124" s="38"/>
      <c r="Z124" s="38"/>
      <c r="AA124" s="38"/>
      <c r="AB124" s="38"/>
      <c r="AC124" s="38"/>
      <c r="AD124" s="38"/>
      <c r="AE124" s="38"/>
      <c r="AR124" s="224" t="s">
        <v>225</v>
      </c>
      <c r="AT124" s="224" t="s">
        <v>1051</v>
      </c>
      <c r="AU124" s="224" t="s">
        <v>80</v>
      </c>
      <c r="AY124" s="16" t="s">
        <v>149</v>
      </c>
      <c r="BE124" s="225">
        <f>IF(N124="základní",J124,0)</f>
        <v>0</v>
      </c>
      <c r="BF124" s="225">
        <f>IF(N124="snížená",J124,0)</f>
        <v>0</v>
      </c>
      <c r="BG124" s="225">
        <f>IF(N124="zákl. přenesená",J124,0)</f>
        <v>0</v>
      </c>
      <c r="BH124" s="225">
        <f>IF(N124="sníž. přenesená",J124,0)</f>
        <v>0</v>
      </c>
      <c r="BI124" s="225">
        <f>IF(N124="nulová",J124,0)</f>
        <v>0</v>
      </c>
      <c r="BJ124" s="16" t="s">
        <v>157</v>
      </c>
      <c r="BK124" s="225">
        <f>ROUND(I124*H124,2)</f>
        <v>0</v>
      </c>
      <c r="BL124" s="16" t="s">
        <v>157</v>
      </c>
      <c r="BM124" s="224" t="s">
        <v>1111</v>
      </c>
    </row>
    <row r="125" spans="1:47" s="2" customFormat="1" ht="12">
      <c r="A125" s="38"/>
      <c r="B125" s="39"/>
      <c r="C125" s="40"/>
      <c r="D125" s="226" t="s">
        <v>159</v>
      </c>
      <c r="E125" s="40"/>
      <c r="F125" s="227" t="s">
        <v>1110</v>
      </c>
      <c r="G125" s="40"/>
      <c r="H125" s="40"/>
      <c r="I125" s="228"/>
      <c r="J125" s="40"/>
      <c r="K125" s="40"/>
      <c r="L125" s="44"/>
      <c r="M125" s="229"/>
      <c r="N125" s="230"/>
      <c r="O125" s="85"/>
      <c r="P125" s="85"/>
      <c r="Q125" s="85"/>
      <c r="R125" s="85"/>
      <c r="S125" s="85"/>
      <c r="T125" s="86"/>
      <c r="U125" s="38"/>
      <c r="V125" s="38"/>
      <c r="W125" s="38"/>
      <c r="X125" s="38"/>
      <c r="Y125" s="38"/>
      <c r="Z125" s="38"/>
      <c r="AA125" s="38"/>
      <c r="AB125" s="38"/>
      <c r="AC125" s="38"/>
      <c r="AD125" s="38"/>
      <c r="AE125" s="38"/>
      <c r="AT125" s="16" t="s">
        <v>159</v>
      </c>
      <c r="AU125" s="16" t="s">
        <v>80</v>
      </c>
    </row>
    <row r="126" spans="1:65" s="2" customFormat="1" ht="16.5" customHeight="1">
      <c r="A126" s="38"/>
      <c r="B126" s="39"/>
      <c r="C126" s="258" t="s">
        <v>7</v>
      </c>
      <c r="D126" s="258" t="s">
        <v>1051</v>
      </c>
      <c r="E126" s="259" t="s">
        <v>1112</v>
      </c>
      <c r="F126" s="260" t="s">
        <v>1113</v>
      </c>
      <c r="G126" s="261" t="s">
        <v>670</v>
      </c>
      <c r="H126" s="262">
        <v>0.2</v>
      </c>
      <c r="I126" s="263"/>
      <c r="J126" s="264">
        <f>ROUND(I126*H126,2)</f>
        <v>0</v>
      </c>
      <c r="K126" s="260" t="s">
        <v>156</v>
      </c>
      <c r="L126" s="265"/>
      <c r="M126" s="266" t="s">
        <v>39</v>
      </c>
      <c r="N126" s="267" t="s">
        <v>53</v>
      </c>
      <c r="O126" s="85"/>
      <c r="P126" s="222">
        <f>O126*H126</f>
        <v>0</v>
      </c>
      <c r="Q126" s="222">
        <v>0.28093</v>
      </c>
      <c r="R126" s="222">
        <f>Q126*H126</f>
        <v>0.05618600000000001</v>
      </c>
      <c r="S126" s="222">
        <v>0</v>
      </c>
      <c r="T126" s="223">
        <f>S126*H126</f>
        <v>0</v>
      </c>
      <c r="U126" s="38"/>
      <c r="V126" s="38"/>
      <c r="W126" s="38"/>
      <c r="X126" s="38"/>
      <c r="Y126" s="38"/>
      <c r="Z126" s="38"/>
      <c r="AA126" s="38"/>
      <c r="AB126" s="38"/>
      <c r="AC126" s="38"/>
      <c r="AD126" s="38"/>
      <c r="AE126" s="38"/>
      <c r="AR126" s="224" t="s">
        <v>225</v>
      </c>
      <c r="AT126" s="224" t="s">
        <v>1051</v>
      </c>
      <c r="AU126" s="224" t="s">
        <v>80</v>
      </c>
      <c r="AY126" s="16" t="s">
        <v>149</v>
      </c>
      <c r="BE126" s="225">
        <f>IF(N126="základní",J126,0)</f>
        <v>0</v>
      </c>
      <c r="BF126" s="225">
        <f>IF(N126="snížená",J126,0)</f>
        <v>0</v>
      </c>
      <c r="BG126" s="225">
        <f>IF(N126="zákl. přenesená",J126,0)</f>
        <v>0</v>
      </c>
      <c r="BH126" s="225">
        <f>IF(N126="sníž. přenesená",J126,0)</f>
        <v>0</v>
      </c>
      <c r="BI126" s="225">
        <f>IF(N126="nulová",J126,0)</f>
        <v>0</v>
      </c>
      <c r="BJ126" s="16" t="s">
        <v>157</v>
      </c>
      <c r="BK126" s="225">
        <f>ROUND(I126*H126,2)</f>
        <v>0</v>
      </c>
      <c r="BL126" s="16" t="s">
        <v>157</v>
      </c>
      <c r="BM126" s="224" t="s">
        <v>1114</v>
      </c>
    </row>
    <row r="127" spans="1:47" s="2" customFormat="1" ht="12">
      <c r="A127" s="38"/>
      <c r="B127" s="39"/>
      <c r="C127" s="40"/>
      <c r="D127" s="226" t="s">
        <v>159</v>
      </c>
      <c r="E127" s="40"/>
      <c r="F127" s="227" t="s">
        <v>1113</v>
      </c>
      <c r="G127" s="40"/>
      <c r="H127" s="40"/>
      <c r="I127" s="228"/>
      <c r="J127" s="40"/>
      <c r="K127" s="40"/>
      <c r="L127" s="44"/>
      <c r="M127" s="229"/>
      <c r="N127" s="230"/>
      <c r="O127" s="85"/>
      <c r="P127" s="85"/>
      <c r="Q127" s="85"/>
      <c r="R127" s="85"/>
      <c r="S127" s="85"/>
      <c r="T127" s="86"/>
      <c r="U127" s="38"/>
      <c r="V127" s="38"/>
      <c r="W127" s="38"/>
      <c r="X127" s="38"/>
      <c r="Y127" s="38"/>
      <c r="Z127" s="38"/>
      <c r="AA127" s="38"/>
      <c r="AB127" s="38"/>
      <c r="AC127" s="38"/>
      <c r="AD127" s="38"/>
      <c r="AE127" s="38"/>
      <c r="AT127" s="16" t="s">
        <v>159</v>
      </c>
      <c r="AU127" s="16" t="s">
        <v>80</v>
      </c>
    </row>
    <row r="128" spans="1:65" s="2" customFormat="1" ht="16.5" customHeight="1">
      <c r="A128" s="38"/>
      <c r="B128" s="39"/>
      <c r="C128" s="258" t="s">
        <v>293</v>
      </c>
      <c r="D128" s="258" t="s">
        <v>1051</v>
      </c>
      <c r="E128" s="259" t="s">
        <v>1115</v>
      </c>
      <c r="F128" s="260" t="s">
        <v>1116</v>
      </c>
      <c r="G128" s="261" t="s">
        <v>670</v>
      </c>
      <c r="H128" s="262">
        <v>0.2</v>
      </c>
      <c r="I128" s="263"/>
      <c r="J128" s="264">
        <f>ROUND(I128*H128,2)</f>
        <v>0</v>
      </c>
      <c r="K128" s="260" t="s">
        <v>156</v>
      </c>
      <c r="L128" s="265"/>
      <c r="M128" s="266" t="s">
        <v>39</v>
      </c>
      <c r="N128" s="267" t="s">
        <v>53</v>
      </c>
      <c r="O128" s="85"/>
      <c r="P128" s="222">
        <f>O128*H128</f>
        <v>0</v>
      </c>
      <c r="Q128" s="222">
        <v>0.29297</v>
      </c>
      <c r="R128" s="222">
        <f>Q128*H128</f>
        <v>0.05859400000000001</v>
      </c>
      <c r="S128" s="222">
        <v>0</v>
      </c>
      <c r="T128" s="223">
        <f>S128*H128</f>
        <v>0</v>
      </c>
      <c r="U128" s="38"/>
      <c r="V128" s="38"/>
      <c r="W128" s="38"/>
      <c r="X128" s="38"/>
      <c r="Y128" s="38"/>
      <c r="Z128" s="38"/>
      <c r="AA128" s="38"/>
      <c r="AB128" s="38"/>
      <c r="AC128" s="38"/>
      <c r="AD128" s="38"/>
      <c r="AE128" s="38"/>
      <c r="AR128" s="224" t="s">
        <v>225</v>
      </c>
      <c r="AT128" s="224" t="s">
        <v>1051</v>
      </c>
      <c r="AU128" s="224" t="s">
        <v>80</v>
      </c>
      <c r="AY128" s="16" t="s">
        <v>149</v>
      </c>
      <c r="BE128" s="225">
        <f>IF(N128="základní",J128,0)</f>
        <v>0</v>
      </c>
      <c r="BF128" s="225">
        <f>IF(N128="snížená",J128,0)</f>
        <v>0</v>
      </c>
      <c r="BG128" s="225">
        <f>IF(N128="zákl. přenesená",J128,0)</f>
        <v>0</v>
      </c>
      <c r="BH128" s="225">
        <f>IF(N128="sníž. přenesená",J128,0)</f>
        <v>0</v>
      </c>
      <c r="BI128" s="225">
        <f>IF(N128="nulová",J128,0)</f>
        <v>0</v>
      </c>
      <c r="BJ128" s="16" t="s">
        <v>157</v>
      </c>
      <c r="BK128" s="225">
        <f>ROUND(I128*H128,2)</f>
        <v>0</v>
      </c>
      <c r="BL128" s="16" t="s">
        <v>157</v>
      </c>
      <c r="BM128" s="224" t="s">
        <v>1117</v>
      </c>
    </row>
    <row r="129" spans="1:47" s="2" customFormat="1" ht="12">
      <c r="A129" s="38"/>
      <c r="B129" s="39"/>
      <c r="C129" s="40"/>
      <c r="D129" s="226" t="s">
        <v>159</v>
      </c>
      <c r="E129" s="40"/>
      <c r="F129" s="227" t="s">
        <v>1116</v>
      </c>
      <c r="G129" s="40"/>
      <c r="H129" s="40"/>
      <c r="I129" s="228"/>
      <c r="J129" s="40"/>
      <c r="K129" s="40"/>
      <c r="L129" s="44"/>
      <c r="M129" s="229"/>
      <c r="N129" s="230"/>
      <c r="O129" s="85"/>
      <c r="P129" s="85"/>
      <c r="Q129" s="85"/>
      <c r="R129" s="85"/>
      <c r="S129" s="85"/>
      <c r="T129" s="86"/>
      <c r="U129" s="38"/>
      <c r="V129" s="38"/>
      <c r="W129" s="38"/>
      <c r="X129" s="38"/>
      <c r="Y129" s="38"/>
      <c r="Z129" s="38"/>
      <c r="AA129" s="38"/>
      <c r="AB129" s="38"/>
      <c r="AC129" s="38"/>
      <c r="AD129" s="38"/>
      <c r="AE129" s="38"/>
      <c r="AT129" s="16" t="s">
        <v>159</v>
      </c>
      <c r="AU129" s="16" t="s">
        <v>80</v>
      </c>
    </row>
    <row r="130" spans="1:65" s="2" customFormat="1" ht="16.5" customHeight="1">
      <c r="A130" s="38"/>
      <c r="B130" s="39"/>
      <c r="C130" s="258" t="s">
        <v>298</v>
      </c>
      <c r="D130" s="258" t="s">
        <v>1051</v>
      </c>
      <c r="E130" s="259" t="s">
        <v>1118</v>
      </c>
      <c r="F130" s="260" t="s">
        <v>1119</v>
      </c>
      <c r="G130" s="261" t="s">
        <v>670</v>
      </c>
      <c r="H130" s="262">
        <v>0.2</v>
      </c>
      <c r="I130" s="263"/>
      <c r="J130" s="264">
        <f>ROUND(I130*H130,2)</f>
        <v>0</v>
      </c>
      <c r="K130" s="260" t="s">
        <v>156</v>
      </c>
      <c r="L130" s="265"/>
      <c r="M130" s="266" t="s">
        <v>39</v>
      </c>
      <c r="N130" s="267" t="s">
        <v>53</v>
      </c>
      <c r="O130" s="85"/>
      <c r="P130" s="222">
        <f>O130*H130</f>
        <v>0</v>
      </c>
      <c r="Q130" s="222">
        <v>0.30501</v>
      </c>
      <c r="R130" s="222">
        <f>Q130*H130</f>
        <v>0.061002</v>
      </c>
      <c r="S130" s="222">
        <v>0</v>
      </c>
      <c r="T130" s="223">
        <f>S130*H130</f>
        <v>0</v>
      </c>
      <c r="U130" s="38"/>
      <c r="V130" s="38"/>
      <c r="W130" s="38"/>
      <c r="X130" s="38"/>
      <c r="Y130" s="38"/>
      <c r="Z130" s="38"/>
      <c r="AA130" s="38"/>
      <c r="AB130" s="38"/>
      <c r="AC130" s="38"/>
      <c r="AD130" s="38"/>
      <c r="AE130" s="38"/>
      <c r="AR130" s="224" t="s">
        <v>225</v>
      </c>
      <c r="AT130" s="224" t="s">
        <v>1051</v>
      </c>
      <c r="AU130" s="224" t="s">
        <v>80</v>
      </c>
      <c r="AY130" s="16" t="s">
        <v>149</v>
      </c>
      <c r="BE130" s="225">
        <f>IF(N130="základní",J130,0)</f>
        <v>0</v>
      </c>
      <c r="BF130" s="225">
        <f>IF(N130="snížená",J130,0)</f>
        <v>0</v>
      </c>
      <c r="BG130" s="225">
        <f>IF(N130="zákl. přenesená",J130,0)</f>
        <v>0</v>
      </c>
      <c r="BH130" s="225">
        <f>IF(N130="sníž. přenesená",J130,0)</f>
        <v>0</v>
      </c>
      <c r="BI130" s="225">
        <f>IF(N130="nulová",J130,0)</f>
        <v>0</v>
      </c>
      <c r="BJ130" s="16" t="s">
        <v>157</v>
      </c>
      <c r="BK130" s="225">
        <f>ROUND(I130*H130,2)</f>
        <v>0</v>
      </c>
      <c r="BL130" s="16" t="s">
        <v>157</v>
      </c>
      <c r="BM130" s="224" t="s">
        <v>1120</v>
      </c>
    </row>
    <row r="131" spans="1:47" s="2" customFormat="1" ht="12">
      <c r="A131" s="38"/>
      <c r="B131" s="39"/>
      <c r="C131" s="40"/>
      <c r="D131" s="226" t="s">
        <v>159</v>
      </c>
      <c r="E131" s="40"/>
      <c r="F131" s="227" t="s">
        <v>1119</v>
      </c>
      <c r="G131" s="40"/>
      <c r="H131" s="40"/>
      <c r="I131" s="228"/>
      <c r="J131" s="40"/>
      <c r="K131" s="40"/>
      <c r="L131" s="44"/>
      <c r="M131" s="229"/>
      <c r="N131" s="230"/>
      <c r="O131" s="85"/>
      <c r="P131" s="85"/>
      <c r="Q131" s="85"/>
      <c r="R131" s="85"/>
      <c r="S131" s="85"/>
      <c r="T131" s="86"/>
      <c r="U131" s="38"/>
      <c r="V131" s="38"/>
      <c r="W131" s="38"/>
      <c r="X131" s="38"/>
      <c r="Y131" s="38"/>
      <c r="Z131" s="38"/>
      <c r="AA131" s="38"/>
      <c r="AB131" s="38"/>
      <c r="AC131" s="38"/>
      <c r="AD131" s="38"/>
      <c r="AE131" s="38"/>
      <c r="AT131" s="16" t="s">
        <v>159</v>
      </c>
      <c r="AU131" s="16" t="s">
        <v>80</v>
      </c>
    </row>
    <row r="132" spans="1:65" s="2" customFormat="1" ht="16.5" customHeight="1">
      <c r="A132" s="38"/>
      <c r="B132" s="39"/>
      <c r="C132" s="258" t="s">
        <v>304</v>
      </c>
      <c r="D132" s="258" t="s">
        <v>1051</v>
      </c>
      <c r="E132" s="259" t="s">
        <v>1121</v>
      </c>
      <c r="F132" s="260" t="s">
        <v>1122</v>
      </c>
      <c r="G132" s="261" t="s">
        <v>670</v>
      </c>
      <c r="H132" s="262">
        <v>0.2</v>
      </c>
      <c r="I132" s="263"/>
      <c r="J132" s="264">
        <f>ROUND(I132*H132,2)</f>
        <v>0</v>
      </c>
      <c r="K132" s="260" t="s">
        <v>156</v>
      </c>
      <c r="L132" s="265"/>
      <c r="M132" s="266" t="s">
        <v>39</v>
      </c>
      <c r="N132" s="267" t="s">
        <v>53</v>
      </c>
      <c r="O132" s="85"/>
      <c r="P132" s="222">
        <f>O132*H132</f>
        <v>0</v>
      </c>
      <c r="Q132" s="222">
        <v>0.31705</v>
      </c>
      <c r="R132" s="222">
        <f>Q132*H132</f>
        <v>0.06341000000000001</v>
      </c>
      <c r="S132" s="222">
        <v>0</v>
      </c>
      <c r="T132" s="223">
        <f>S132*H132</f>
        <v>0</v>
      </c>
      <c r="U132" s="38"/>
      <c r="V132" s="38"/>
      <c r="W132" s="38"/>
      <c r="X132" s="38"/>
      <c r="Y132" s="38"/>
      <c r="Z132" s="38"/>
      <c r="AA132" s="38"/>
      <c r="AB132" s="38"/>
      <c r="AC132" s="38"/>
      <c r="AD132" s="38"/>
      <c r="AE132" s="38"/>
      <c r="AR132" s="224" t="s">
        <v>225</v>
      </c>
      <c r="AT132" s="224" t="s">
        <v>1051</v>
      </c>
      <c r="AU132" s="224" t="s">
        <v>80</v>
      </c>
      <c r="AY132" s="16" t="s">
        <v>149</v>
      </c>
      <c r="BE132" s="225">
        <f>IF(N132="základní",J132,0)</f>
        <v>0</v>
      </c>
      <c r="BF132" s="225">
        <f>IF(N132="snížená",J132,0)</f>
        <v>0</v>
      </c>
      <c r="BG132" s="225">
        <f>IF(N132="zákl. přenesená",J132,0)</f>
        <v>0</v>
      </c>
      <c r="BH132" s="225">
        <f>IF(N132="sníž. přenesená",J132,0)</f>
        <v>0</v>
      </c>
      <c r="BI132" s="225">
        <f>IF(N132="nulová",J132,0)</f>
        <v>0</v>
      </c>
      <c r="BJ132" s="16" t="s">
        <v>157</v>
      </c>
      <c r="BK132" s="225">
        <f>ROUND(I132*H132,2)</f>
        <v>0</v>
      </c>
      <c r="BL132" s="16" t="s">
        <v>157</v>
      </c>
      <c r="BM132" s="224" t="s">
        <v>1123</v>
      </c>
    </row>
    <row r="133" spans="1:47" s="2" customFormat="1" ht="12">
      <c r="A133" s="38"/>
      <c r="B133" s="39"/>
      <c r="C133" s="40"/>
      <c r="D133" s="226" t="s">
        <v>159</v>
      </c>
      <c r="E133" s="40"/>
      <c r="F133" s="227" t="s">
        <v>1122</v>
      </c>
      <c r="G133" s="40"/>
      <c r="H133" s="40"/>
      <c r="I133" s="228"/>
      <c r="J133" s="40"/>
      <c r="K133" s="40"/>
      <c r="L133" s="44"/>
      <c r="M133" s="229"/>
      <c r="N133" s="230"/>
      <c r="O133" s="85"/>
      <c r="P133" s="85"/>
      <c r="Q133" s="85"/>
      <c r="R133" s="85"/>
      <c r="S133" s="85"/>
      <c r="T133" s="86"/>
      <c r="U133" s="38"/>
      <c r="V133" s="38"/>
      <c r="W133" s="38"/>
      <c r="X133" s="38"/>
      <c r="Y133" s="38"/>
      <c r="Z133" s="38"/>
      <c r="AA133" s="38"/>
      <c r="AB133" s="38"/>
      <c r="AC133" s="38"/>
      <c r="AD133" s="38"/>
      <c r="AE133" s="38"/>
      <c r="AT133" s="16" t="s">
        <v>159</v>
      </c>
      <c r="AU133" s="16" t="s">
        <v>80</v>
      </c>
    </row>
    <row r="134" spans="1:65" s="2" customFormat="1" ht="16.5" customHeight="1">
      <c r="A134" s="38"/>
      <c r="B134" s="39"/>
      <c r="C134" s="258" t="s">
        <v>309</v>
      </c>
      <c r="D134" s="258" t="s">
        <v>1051</v>
      </c>
      <c r="E134" s="259" t="s">
        <v>1124</v>
      </c>
      <c r="F134" s="260" t="s">
        <v>1125</v>
      </c>
      <c r="G134" s="261" t="s">
        <v>670</v>
      </c>
      <c r="H134" s="262">
        <v>0.2</v>
      </c>
      <c r="I134" s="263"/>
      <c r="J134" s="264">
        <f>ROUND(I134*H134,2)</f>
        <v>0</v>
      </c>
      <c r="K134" s="260" t="s">
        <v>156</v>
      </c>
      <c r="L134" s="265"/>
      <c r="M134" s="266" t="s">
        <v>39</v>
      </c>
      <c r="N134" s="267" t="s">
        <v>53</v>
      </c>
      <c r="O134" s="85"/>
      <c r="P134" s="222">
        <f>O134*H134</f>
        <v>0</v>
      </c>
      <c r="Q134" s="222">
        <v>0.32909</v>
      </c>
      <c r="R134" s="222">
        <f>Q134*H134</f>
        <v>0.065818</v>
      </c>
      <c r="S134" s="222">
        <v>0</v>
      </c>
      <c r="T134" s="223">
        <f>S134*H134</f>
        <v>0</v>
      </c>
      <c r="U134" s="38"/>
      <c r="V134" s="38"/>
      <c r="W134" s="38"/>
      <c r="X134" s="38"/>
      <c r="Y134" s="38"/>
      <c r="Z134" s="38"/>
      <c r="AA134" s="38"/>
      <c r="AB134" s="38"/>
      <c r="AC134" s="38"/>
      <c r="AD134" s="38"/>
      <c r="AE134" s="38"/>
      <c r="AR134" s="224" t="s">
        <v>225</v>
      </c>
      <c r="AT134" s="224" t="s">
        <v>1051</v>
      </c>
      <c r="AU134" s="224" t="s">
        <v>80</v>
      </c>
      <c r="AY134" s="16" t="s">
        <v>149</v>
      </c>
      <c r="BE134" s="225">
        <f>IF(N134="základní",J134,0)</f>
        <v>0</v>
      </c>
      <c r="BF134" s="225">
        <f>IF(N134="snížená",J134,0)</f>
        <v>0</v>
      </c>
      <c r="BG134" s="225">
        <f>IF(N134="zákl. přenesená",J134,0)</f>
        <v>0</v>
      </c>
      <c r="BH134" s="225">
        <f>IF(N134="sníž. přenesená",J134,0)</f>
        <v>0</v>
      </c>
      <c r="BI134" s="225">
        <f>IF(N134="nulová",J134,0)</f>
        <v>0</v>
      </c>
      <c r="BJ134" s="16" t="s">
        <v>157</v>
      </c>
      <c r="BK134" s="225">
        <f>ROUND(I134*H134,2)</f>
        <v>0</v>
      </c>
      <c r="BL134" s="16" t="s">
        <v>157</v>
      </c>
      <c r="BM134" s="224" t="s">
        <v>1126</v>
      </c>
    </row>
    <row r="135" spans="1:47" s="2" customFormat="1" ht="12">
      <c r="A135" s="38"/>
      <c r="B135" s="39"/>
      <c r="C135" s="40"/>
      <c r="D135" s="226" t="s">
        <v>159</v>
      </c>
      <c r="E135" s="40"/>
      <c r="F135" s="227" t="s">
        <v>1125</v>
      </c>
      <c r="G135" s="40"/>
      <c r="H135" s="40"/>
      <c r="I135" s="228"/>
      <c r="J135" s="40"/>
      <c r="K135" s="40"/>
      <c r="L135" s="44"/>
      <c r="M135" s="229"/>
      <c r="N135" s="230"/>
      <c r="O135" s="85"/>
      <c r="P135" s="85"/>
      <c r="Q135" s="85"/>
      <c r="R135" s="85"/>
      <c r="S135" s="85"/>
      <c r="T135" s="86"/>
      <c r="U135" s="38"/>
      <c r="V135" s="38"/>
      <c r="W135" s="38"/>
      <c r="X135" s="38"/>
      <c r="Y135" s="38"/>
      <c r="Z135" s="38"/>
      <c r="AA135" s="38"/>
      <c r="AB135" s="38"/>
      <c r="AC135" s="38"/>
      <c r="AD135" s="38"/>
      <c r="AE135" s="38"/>
      <c r="AT135" s="16" t="s">
        <v>159</v>
      </c>
      <c r="AU135" s="16" t="s">
        <v>80</v>
      </c>
    </row>
    <row r="136" spans="1:65" s="2" customFormat="1" ht="16.5" customHeight="1">
      <c r="A136" s="38"/>
      <c r="B136" s="39"/>
      <c r="C136" s="258" t="s">
        <v>314</v>
      </c>
      <c r="D136" s="258" t="s">
        <v>1051</v>
      </c>
      <c r="E136" s="259" t="s">
        <v>1127</v>
      </c>
      <c r="F136" s="260" t="s">
        <v>1128</v>
      </c>
      <c r="G136" s="261" t="s">
        <v>670</v>
      </c>
      <c r="H136" s="262">
        <v>0.2</v>
      </c>
      <c r="I136" s="263"/>
      <c r="J136" s="264">
        <f>ROUND(I136*H136,2)</f>
        <v>0</v>
      </c>
      <c r="K136" s="260" t="s">
        <v>156</v>
      </c>
      <c r="L136" s="265"/>
      <c r="M136" s="266" t="s">
        <v>39</v>
      </c>
      <c r="N136" s="267" t="s">
        <v>53</v>
      </c>
      <c r="O136" s="85"/>
      <c r="P136" s="222">
        <f>O136*H136</f>
        <v>0</v>
      </c>
      <c r="Q136" s="222">
        <v>0.34114</v>
      </c>
      <c r="R136" s="222">
        <f>Q136*H136</f>
        <v>0.068228</v>
      </c>
      <c r="S136" s="222">
        <v>0</v>
      </c>
      <c r="T136" s="223">
        <f>S136*H136</f>
        <v>0</v>
      </c>
      <c r="U136" s="38"/>
      <c r="V136" s="38"/>
      <c r="W136" s="38"/>
      <c r="X136" s="38"/>
      <c r="Y136" s="38"/>
      <c r="Z136" s="38"/>
      <c r="AA136" s="38"/>
      <c r="AB136" s="38"/>
      <c r="AC136" s="38"/>
      <c r="AD136" s="38"/>
      <c r="AE136" s="38"/>
      <c r="AR136" s="224" t="s">
        <v>225</v>
      </c>
      <c r="AT136" s="224" t="s">
        <v>1051</v>
      </c>
      <c r="AU136" s="224" t="s">
        <v>80</v>
      </c>
      <c r="AY136" s="16" t="s">
        <v>149</v>
      </c>
      <c r="BE136" s="225">
        <f>IF(N136="základní",J136,0)</f>
        <v>0</v>
      </c>
      <c r="BF136" s="225">
        <f>IF(N136="snížená",J136,0)</f>
        <v>0</v>
      </c>
      <c r="BG136" s="225">
        <f>IF(N136="zákl. přenesená",J136,0)</f>
        <v>0</v>
      </c>
      <c r="BH136" s="225">
        <f>IF(N136="sníž. přenesená",J136,0)</f>
        <v>0</v>
      </c>
      <c r="BI136" s="225">
        <f>IF(N136="nulová",J136,0)</f>
        <v>0</v>
      </c>
      <c r="BJ136" s="16" t="s">
        <v>157</v>
      </c>
      <c r="BK136" s="225">
        <f>ROUND(I136*H136,2)</f>
        <v>0</v>
      </c>
      <c r="BL136" s="16" t="s">
        <v>157</v>
      </c>
      <c r="BM136" s="224" t="s">
        <v>1129</v>
      </c>
    </row>
    <row r="137" spans="1:47" s="2" customFormat="1" ht="12">
      <c r="A137" s="38"/>
      <c r="B137" s="39"/>
      <c r="C137" s="40"/>
      <c r="D137" s="226" t="s">
        <v>159</v>
      </c>
      <c r="E137" s="40"/>
      <c r="F137" s="227" t="s">
        <v>1128</v>
      </c>
      <c r="G137" s="40"/>
      <c r="H137" s="40"/>
      <c r="I137" s="228"/>
      <c r="J137" s="40"/>
      <c r="K137" s="40"/>
      <c r="L137" s="44"/>
      <c r="M137" s="229"/>
      <c r="N137" s="230"/>
      <c r="O137" s="85"/>
      <c r="P137" s="85"/>
      <c r="Q137" s="85"/>
      <c r="R137" s="85"/>
      <c r="S137" s="85"/>
      <c r="T137" s="86"/>
      <c r="U137" s="38"/>
      <c r="V137" s="38"/>
      <c r="W137" s="38"/>
      <c r="X137" s="38"/>
      <c r="Y137" s="38"/>
      <c r="Z137" s="38"/>
      <c r="AA137" s="38"/>
      <c r="AB137" s="38"/>
      <c r="AC137" s="38"/>
      <c r="AD137" s="38"/>
      <c r="AE137" s="38"/>
      <c r="AT137" s="16" t="s">
        <v>159</v>
      </c>
      <c r="AU137" s="16" t="s">
        <v>80</v>
      </c>
    </row>
    <row r="138" spans="1:65" s="2" customFormat="1" ht="21.75" customHeight="1">
      <c r="A138" s="38"/>
      <c r="B138" s="39"/>
      <c r="C138" s="258" t="s">
        <v>319</v>
      </c>
      <c r="D138" s="258" t="s">
        <v>1051</v>
      </c>
      <c r="E138" s="259" t="s">
        <v>1130</v>
      </c>
      <c r="F138" s="260" t="s">
        <v>1131</v>
      </c>
      <c r="G138" s="261" t="s">
        <v>200</v>
      </c>
      <c r="H138" s="262">
        <v>1.4</v>
      </c>
      <c r="I138" s="263"/>
      <c r="J138" s="264">
        <f>ROUND(I138*H138,2)</f>
        <v>0</v>
      </c>
      <c r="K138" s="260" t="s">
        <v>156</v>
      </c>
      <c r="L138" s="265"/>
      <c r="M138" s="266" t="s">
        <v>39</v>
      </c>
      <c r="N138" s="267" t="s">
        <v>53</v>
      </c>
      <c r="O138" s="85"/>
      <c r="P138" s="222">
        <f>O138*H138</f>
        <v>0</v>
      </c>
      <c r="Q138" s="222">
        <v>0.06021</v>
      </c>
      <c r="R138" s="222">
        <f>Q138*H138</f>
        <v>0.084294</v>
      </c>
      <c r="S138" s="222">
        <v>0</v>
      </c>
      <c r="T138" s="223">
        <f>S138*H138</f>
        <v>0</v>
      </c>
      <c r="U138" s="38"/>
      <c r="V138" s="38"/>
      <c r="W138" s="38"/>
      <c r="X138" s="38"/>
      <c r="Y138" s="38"/>
      <c r="Z138" s="38"/>
      <c r="AA138" s="38"/>
      <c r="AB138" s="38"/>
      <c r="AC138" s="38"/>
      <c r="AD138" s="38"/>
      <c r="AE138" s="38"/>
      <c r="AR138" s="224" t="s">
        <v>225</v>
      </c>
      <c r="AT138" s="224" t="s">
        <v>1051</v>
      </c>
      <c r="AU138" s="224" t="s">
        <v>80</v>
      </c>
      <c r="AY138" s="16" t="s">
        <v>149</v>
      </c>
      <c r="BE138" s="225">
        <f>IF(N138="základní",J138,0)</f>
        <v>0</v>
      </c>
      <c r="BF138" s="225">
        <f>IF(N138="snížená",J138,0)</f>
        <v>0</v>
      </c>
      <c r="BG138" s="225">
        <f>IF(N138="zákl. přenesená",J138,0)</f>
        <v>0</v>
      </c>
      <c r="BH138" s="225">
        <f>IF(N138="sníž. přenesená",J138,0)</f>
        <v>0</v>
      </c>
      <c r="BI138" s="225">
        <f>IF(N138="nulová",J138,0)</f>
        <v>0</v>
      </c>
      <c r="BJ138" s="16" t="s">
        <v>157</v>
      </c>
      <c r="BK138" s="225">
        <f>ROUND(I138*H138,2)</f>
        <v>0</v>
      </c>
      <c r="BL138" s="16" t="s">
        <v>157</v>
      </c>
      <c r="BM138" s="224" t="s">
        <v>1132</v>
      </c>
    </row>
    <row r="139" spans="1:47" s="2" customFormat="1" ht="12">
      <c r="A139" s="38"/>
      <c r="B139" s="39"/>
      <c r="C139" s="40"/>
      <c r="D139" s="226" t="s">
        <v>159</v>
      </c>
      <c r="E139" s="40"/>
      <c r="F139" s="227" t="s">
        <v>1131</v>
      </c>
      <c r="G139" s="40"/>
      <c r="H139" s="40"/>
      <c r="I139" s="228"/>
      <c r="J139" s="40"/>
      <c r="K139" s="40"/>
      <c r="L139" s="44"/>
      <c r="M139" s="229"/>
      <c r="N139" s="230"/>
      <c r="O139" s="85"/>
      <c r="P139" s="85"/>
      <c r="Q139" s="85"/>
      <c r="R139" s="85"/>
      <c r="S139" s="85"/>
      <c r="T139" s="86"/>
      <c r="U139" s="38"/>
      <c r="V139" s="38"/>
      <c r="W139" s="38"/>
      <c r="X139" s="38"/>
      <c r="Y139" s="38"/>
      <c r="Z139" s="38"/>
      <c r="AA139" s="38"/>
      <c r="AB139" s="38"/>
      <c r="AC139" s="38"/>
      <c r="AD139" s="38"/>
      <c r="AE139" s="38"/>
      <c r="AT139" s="16" t="s">
        <v>159</v>
      </c>
      <c r="AU139" s="16" t="s">
        <v>80</v>
      </c>
    </row>
    <row r="140" spans="1:47" s="2" customFormat="1" ht="12">
      <c r="A140" s="38"/>
      <c r="B140" s="39"/>
      <c r="C140" s="40"/>
      <c r="D140" s="226" t="s">
        <v>193</v>
      </c>
      <c r="E140" s="40"/>
      <c r="F140" s="231" t="s">
        <v>1133</v>
      </c>
      <c r="G140" s="40"/>
      <c r="H140" s="40"/>
      <c r="I140" s="228"/>
      <c r="J140" s="40"/>
      <c r="K140" s="40"/>
      <c r="L140" s="44"/>
      <c r="M140" s="229"/>
      <c r="N140" s="230"/>
      <c r="O140" s="85"/>
      <c r="P140" s="85"/>
      <c r="Q140" s="85"/>
      <c r="R140" s="85"/>
      <c r="S140" s="85"/>
      <c r="T140" s="86"/>
      <c r="U140" s="38"/>
      <c r="V140" s="38"/>
      <c r="W140" s="38"/>
      <c r="X140" s="38"/>
      <c r="Y140" s="38"/>
      <c r="Z140" s="38"/>
      <c r="AA140" s="38"/>
      <c r="AB140" s="38"/>
      <c r="AC140" s="38"/>
      <c r="AD140" s="38"/>
      <c r="AE140" s="38"/>
      <c r="AT140" s="16" t="s">
        <v>193</v>
      </c>
      <c r="AU140" s="16" t="s">
        <v>80</v>
      </c>
    </row>
    <row r="141" spans="1:65" s="2" customFormat="1" ht="24.15" customHeight="1">
      <c r="A141" s="38"/>
      <c r="B141" s="39"/>
      <c r="C141" s="258" t="s">
        <v>324</v>
      </c>
      <c r="D141" s="258" t="s">
        <v>1051</v>
      </c>
      <c r="E141" s="259" t="s">
        <v>1134</v>
      </c>
      <c r="F141" s="260" t="s">
        <v>1135</v>
      </c>
      <c r="G141" s="261" t="s">
        <v>670</v>
      </c>
      <c r="H141" s="262">
        <v>0.2</v>
      </c>
      <c r="I141" s="263"/>
      <c r="J141" s="264">
        <f>ROUND(I141*H141,2)</f>
        <v>0</v>
      </c>
      <c r="K141" s="260" t="s">
        <v>156</v>
      </c>
      <c r="L141" s="265"/>
      <c r="M141" s="266" t="s">
        <v>39</v>
      </c>
      <c r="N141" s="267" t="s">
        <v>53</v>
      </c>
      <c r="O141" s="85"/>
      <c r="P141" s="222">
        <f>O141*H141</f>
        <v>0</v>
      </c>
      <c r="Q141" s="222">
        <v>0.2448</v>
      </c>
      <c r="R141" s="222">
        <f>Q141*H141</f>
        <v>0.048960000000000004</v>
      </c>
      <c r="S141" s="222">
        <v>0</v>
      </c>
      <c r="T141" s="223">
        <f>S141*H141</f>
        <v>0</v>
      </c>
      <c r="U141" s="38"/>
      <c r="V141" s="38"/>
      <c r="W141" s="38"/>
      <c r="X141" s="38"/>
      <c r="Y141" s="38"/>
      <c r="Z141" s="38"/>
      <c r="AA141" s="38"/>
      <c r="AB141" s="38"/>
      <c r="AC141" s="38"/>
      <c r="AD141" s="38"/>
      <c r="AE141" s="38"/>
      <c r="AR141" s="224" t="s">
        <v>225</v>
      </c>
      <c r="AT141" s="224" t="s">
        <v>1051</v>
      </c>
      <c r="AU141" s="224" t="s">
        <v>80</v>
      </c>
      <c r="AY141" s="16" t="s">
        <v>149</v>
      </c>
      <c r="BE141" s="225">
        <f>IF(N141="základní",J141,0)</f>
        <v>0</v>
      </c>
      <c r="BF141" s="225">
        <f>IF(N141="snížená",J141,0)</f>
        <v>0</v>
      </c>
      <c r="BG141" s="225">
        <f>IF(N141="zákl. přenesená",J141,0)</f>
        <v>0</v>
      </c>
      <c r="BH141" s="225">
        <f>IF(N141="sníž. přenesená",J141,0)</f>
        <v>0</v>
      </c>
      <c r="BI141" s="225">
        <f>IF(N141="nulová",J141,0)</f>
        <v>0</v>
      </c>
      <c r="BJ141" s="16" t="s">
        <v>157</v>
      </c>
      <c r="BK141" s="225">
        <f>ROUND(I141*H141,2)</f>
        <v>0</v>
      </c>
      <c r="BL141" s="16" t="s">
        <v>157</v>
      </c>
      <c r="BM141" s="224" t="s">
        <v>1136</v>
      </c>
    </row>
    <row r="142" spans="1:47" s="2" customFormat="1" ht="12">
      <c r="A142" s="38"/>
      <c r="B142" s="39"/>
      <c r="C142" s="40"/>
      <c r="D142" s="226" t="s">
        <v>159</v>
      </c>
      <c r="E142" s="40"/>
      <c r="F142" s="227" t="s">
        <v>1135</v>
      </c>
      <c r="G142" s="40"/>
      <c r="H142" s="40"/>
      <c r="I142" s="228"/>
      <c r="J142" s="40"/>
      <c r="K142" s="40"/>
      <c r="L142" s="44"/>
      <c r="M142" s="229"/>
      <c r="N142" s="230"/>
      <c r="O142" s="85"/>
      <c r="P142" s="85"/>
      <c r="Q142" s="85"/>
      <c r="R142" s="85"/>
      <c r="S142" s="85"/>
      <c r="T142" s="86"/>
      <c r="U142" s="38"/>
      <c r="V142" s="38"/>
      <c r="W142" s="38"/>
      <c r="X142" s="38"/>
      <c r="Y142" s="38"/>
      <c r="Z142" s="38"/>
      <c r="AA142" s="38"/>
      <c r="AB142" s="38"/>
      <c r="AC142" s="38"/>
      <c r="AD142" s="38"/>
      <c r="AE142" s="38"/>
      <c r="AT142" s="16" t="s">
        <v>159</v>
      </c>
      <c r="AU142" s="16" t="s">
        <v>80</v>
      </c>
    </row>
    <row r="143" spans="1:65" s="2" customFormat="1" ht="24.15" customHeight="1">
      <c r="A143" s="38"/>
      <c r="B143" s="39"/>
      <c r="C143" s="258" t="s">
        <v>329</v>
      </c>
      <c r="D143" s="258" t="s">
        <v>1051</v>
      </c>
      <c r="E143" s="259" t="s">
        <v>1137</v>
      </c>
      <c r="F143" s="260" t="s">
        <v>1138</v>
      </c>
      <c r="G143" s="261" t="s">
        <v>670</v>
      </c>
      <c r="H143" s="262">
        <v>0.2</v>
      </c>
      <c r="I143" s="263"/>
      <c r="J143" s="264">
        <f>ROUND(I143*H143,2)</f>
        <v>0</v>
      </c>
      <c r="K143" s="260" t="s">
        <v>156</v>
      </c>
      <c r="L143" s="265"/>
      <c r="M143" s="266" t="s">
        <v>39</v>
      </c>
      <c r="N143" s="267" t="s">
        <v>53</v>
      </c>
      <c r="O143" s="85"/>
      <c r="P143" s="222">
        <f>O143*H143</f>
        <v>0</v>
      </c>
      <c r="Q143" s="222">
        <v>0.25082</v>
      </c>
      <c r="R143" s="222">
        <f>Q143*H143</f>
        <v>0.050164</v>
      </c>
      <c r="S143" s="222">
        <v>0</v>
      </c>
      <c r="T143" s="223">
        <f>S143*H143</f>
        <v>0</v>
      </c>
      <c r="U143" s="38"/>
      <c r="V143" s="38"/>
      <c r="W143" s="38"/>
      <c r="X143" s="38"/>
      <c r="Y143" s="38"/>
      <c r="Z143" s="38"/>
      <c r="AA143" s="38"/>
      <c r="AB143" s="38"/>
      <c r="AC143" s="38"/>
      <c r="AD143" s="38"/>
      <c r="AE143" s="38"/>
      <c r="AR143" s="224" t="s">
        <v>225</v>
      </c>
      <c r="AT143" s="224" t="s">
        <v>1051</v>
      </c>
      <c r="AU143" s="224" t="s">
        <v>80</v>
      </c>
      <c r="AY143" s="16" t="s">
        <v>149</v>
      </c>
      <c r="BE143" s="225">
        <f>IF(N143="základní",J143,0)</f>
        <v>0</v>
      </c>
      <c r="BF143" s="225">
        <f>IF(N143="snížená",J143,0)</f>
        <v>0</v>
      </c>
      <c r="BG143" s="225">
        <f>IF(N143="zákl. přenesená",J143,0)</f>
        <v>0</v>
      </c>
      <c r="BH143" s="225">
        <f>IF(N143="sníž. přenesená",J143,0)</f>
        <v>0</v>
      </c>
      <c r="BI143" s="225">
        <f>IF(N143="nulová",J143,0)</f>
        <v>0</v>
      </c>
      <c r="BJ143" s="16" t="s">
        <v>157</v>
      </c>
      <c r="BK143" s="225">
        <f>ROUND(I143*H143,2)</f>
        <v>0</v>
      </c>
      <c r="BL143" s="16" t="s">
        <v>157</v>
      </c>
      <c r="BM143" s="224" t="s">
        <v>1139</v>
      </c>
    </row>
    <row r="144" spans="1:47" s="2" customFormat="1" ht="12">
      <c r="A144" s="38"/>
      <c r="B144" s="39"/>
      <c r="C144" s="40"/>
      <c r="D144" s="226" t="s">
        <v>159</v>
      </c>
      <c r="E144" s="40"/>
      <c r="F144" s="227" t="s">
        <v>1138</v>
      </c>
      <c r="G144" s="40"/>
      <c r="H144" s="40"/>
      <c r="I144" s="228"/>
      <c r="J144" s="40"/>
      <c r="K144" s="40"/>
      <c r="L144" s="44"/>
      <c r="M144" s="229"/>
      <c r="N144" s="230"/>
      <c r="O144" s="85"/>
      <c r="P144" s="85"/>
      <c r="Q144" s="85"/>
      <c r="R144" s="85"/>
      <c r="S144" s="85"/>
      <c r="T144" s="86"/>
      <c r="U144" s="38"/>
      <c r="V144" s="38"/>
      <c r="W144" s="38"/>
      <c r="X144" s="38"/>
      <c r="Y144" s="38"/>
      <c r="Z144" s="38"/>
      <c r="AA144" s="38"/>
      <c r="AB144" s="38"/>
      <c r="AC144" s="38"/>
      <c r="AD144" s="38"/>
      <c r="AE144" s="38"/>
      <c r="AT144" s="16" t="s">
        <v>159</v>
      </c>
      <c r="AU144" s="16" t="s">
        <v>80</v>
      </c>
    </row>
    <row r="145" spans="1:65" s="2" customFormat="1" ht="24.15" customHeight="1">
      <c r="A145" s="38"/>
      <c r="B145" s="39"/>
      <c r="C145" s="258" t="s">
        <v>334</v>
      </c>
      <c r="D145" s="258" t="s">
        <v>1051</v>
      </c>
      <c r="E145" s="259" t="s">
        <v>1140</v>
      </c>
      <c r="F145" s="260" t="s">
        <v>1141</v>
      </c>
      <c r="G145" s="261" t="s">
        <v>670</v>
      </c>
      <c r="H145" s="262">
        <v>0.2</v>
      </c>
      <c r="I145" s="263"/>
      <c r="J145" s="264">
        <f>ROUND(I145*H145,2)</f>
        <v>0</v>
      </c>
      <c r="K145" s="260" t="s">
        <v>156</v>
      </c>
      <c r="L145" s="265"/>
      <c r="M145" s="266" t="s">
        <v>39</v>
      </c>
      <c r="N145" s="267" t="s">
        <v>53</v>
      </c>
      <c r="O145" s="85"/>
      <c r="P145" s="222">
        <f>O145*H145</f>
        <v>0</v>
      </c>
      <c r="Q145" s="222">
        <v>0.25684</v>
      </c>
      <c r="R145" s="222">
        <f>Q145*H145</f>
        <v>0.051368000000000004</v>
      </c>
      <c r="S145" s="222">
        <v>0</v>
      </c>
      <c r="T145" s="223">
        <f>S145*H145</f>
        <v>0</v>
      </c>
      <c r="U145" s="38"/>
      <c r="V145" s="38"/>
      <c r="W145" s="38"/>
      <c r="X145" s="38"/>
      <c r="Y145" s="38"/>
      <c r="Z145" s="38"/>
      <c r="AA145" s="38"/>
      <c r="AB145" s="38"/>
      <c r="AC145" s="38"/>
      <c r="AD145" s="38"/>
      <c r="AE145" s="38"/>
      <c r="AR145" s="224" t="s">
        <v>225</v>
      </c>
      <c r="AT145" s="224" t="s">
        <v>1051</v>
      </c>
      <c r="AU145" s="224" t="s">
        <v>80</v>
      </c>
      <c r="AY145" s="16" t="s">
        <v>149</v>
      </c>
      <c r="BE145" s="225">
        <f>IF(N145="základní",J145,0)</f>
        <v>0</v>
      </c>
      <c r="BF145" s="225">
        <f>IF(N145="snížená",J145,0)</f>
        <v>0</v>
      </c>
      <c r="BG145" s="225">
        <f>IF(N145="zákl. přenesená",J145,0)</f>
        <v>0</v>
      </c>
      <c r="BH145" s="225">
        <f>IF(N145="sníž. přenesená",J145,0)</f>
        <v>0</v>
      </c>
      <c r="BI145" s="225">
        <f>IF(N145="nulová",J145,0)</f>
        <v>0</v>
      </c>
      <c r="BJ145" s="16" t="s">
        <v>157</v>
      </c>
      <c r="BK145" s="225">
        <f>ROUND(I145*H145,2)</f>
        <v>0</v>
      </c>
      <c r="BL145" s="16" t="s">
        <v>157</v>
      </c>
      <c r="BM145" s="224" t="s">
        <v>1142</v>
      </c>
    </row>
    <row r="146" spans="1:47" s="2" customFormat="1" ht="12">
      <c r="A146" s="38"/>
      <c r="B146" s="39"/>
      <c r="C146" s="40"/>
      <c r="D146" s="226" t="s">
        <v>159</v>
      </c>
      <c r="E146" s="40"/>
      <c r="F146" s="227" t="s">
        <v>1141</v>
      </c>
      <c r="G146" s="40"/>
      <c r="H146" s="40"/>
      <c r="I146" s="228"/>
      <c r="J146" s="40"/>
      <c r="K146" s="40"/>
      <c r="L146" s="44"/>
      <c r="M146" s="229"/>
      <c r="N146" s="230"/>
      <c r="O146" s="85"/>
      <c r="P146" s="85"/>
      <c r="Q146" s="85"/>
      <c r="R146" s="85"/>
      <c r="S146" s="85"/>
      <c r="T146" s="86"/>
      <c r="U146" s="38"/>
      <c r="V146" s="38"/>
      <c r="W146" s="38"/>
      <c r="X146" s="38"/>
      <c r="Y146" s="38"/>
      <c r="Z146" s="38"/>
      <c r="AA146" s="38"/>
      <c r="AB146" s="38"/>
      <c r="AC146" s="38"/>
      <c r="AD146" s="38"/>
      <c r="AE146" s="38"/>
      <c r="AT146" s="16" t="s">
        <v>159</v>
      </c>
      <c r="AU146" s="16" t="s">
        <v>80</v>
      </c>
    </row>
    <row r="147" spans="1:65" s="2" customFormat="1" ht="24.15" customHeight="1">
      <c r="A147" s="38"/>
      <c r="B147" s="39"/>
      <c r="C147" s="258" t="s">
        <v>339</v>
      </c>
      <c r="D147" s="258" t="s">
        <v>1051</v>
      </c>
      <c r="E147" s="259" t="s">
        <v>1143</v>
      </c>
      <c r="F147" s="260" t="s">
        <v>1144</v>
      </c>
      <c r="G147" s="261" t="s">
        <v>670</v>
      </c>
      <c r="H147" s="262">
        <v>0.2</v>
      </c>
      <c r="I147" s="263"/>
      <c r="J147" s="264">
        <f>ROUND(I147*H147,2)</f>
        <v>0</v>
      </c>
      <c r="K147" s="260" t="s">
        <v>156</v>
      </c>
      <c r="L147" s="265"/>
      <c r="M147" s="266" t="s">
        <v>39</v>
      </c>
      <c r="N147" s="267" t="s">
        <v>53</v>
      </c>
      <c r="O147" s="85"/>
      <c r="P147" s="222">
        <f>O147*H147</f>
        <v>0</v>
      </c>
      <c r="Q147" s="222">
        <v>0.26888</v>
      </c>
      <c r="R147" s="222">
        <f>Q147*H147</f>
        <v>0.053776000000000004</v>
      </c>
      <c r="S147" s="222">
        <v>0</v>
      </c>
      <c r="T147" s="223">
        <f>S147*H147</f>
        <v>0</v>
      </c>
      <c r="U147" s="38"/>
      <c r="V147" s="38"/>
      <c r="W147" s="38"/>
      <c r="X147" s="38"/>
      <c r="Y147" s="38"/>
      <c r="Z147" s="38"/>
      <c r="AA147" s="38"/>
      <c r="AB147" s="38"/>
      <c r="AC147" s="38"/>
      <c r="AD147" s="38"/>
      <c r="AE147" s="38"/>
      <c r="AR147" s="224" t="s">
        <v>225</v>
      </c>
      <c r="AT147" s="224" t="s">
        <v>1051</v>
      </c>
      <c r="AU147" s="224" t="s">
        <v>80</v>
      </c>
      <c r="AY147" s="16" t="s">
        <v>149</v>
      </c>
      <c r="BE147" s="225">
        <f>IF(N147="základní",J147,0)</f>
        <v>0</v>
      </c>
      <c r="BF147" s="225">
        <f>IF(N147="snížená",J147,0)</f>
        <v>0</v>
      </c>
      <c r="BG147" s="225">
        <f>IF(N147="zákl. přenesená",J147,0)</f>
        <v>0</v>
      </c>
      <c r="BH147" s="225">
        <f>IF(N147="sníž. přenesená",J147,0)</f>
        <v>0</v>
      </c>
      <c r="BI147" s="225">
        <f>IF(N147="nulová",J147,0)</f>
        <v>0</v>
      </c>
      <c r="BJ147" s="16" t="s">
        <v>157</v>
      </c>
      <c r="BK147" s="225">
        <f>ROUND(I147*H147,2)</f>
        <v>0</v>
      </c>
      <c r="BL147" s="16" t="s">
        <v>157</v>
      </c>
      <c r="BM147" s="224" t="s">
        <v>1145</v>
      </c>
    </row>
    <row r="148" spans="1:47" s="2" customFormat="1" ht="12">
      <c r="A148" s="38"/>
      <c r="B148" s="39"/>
      <c r="C148" s="40"/>
      <c r="D148" s="226" t="s">
        <v>159</v>
      </c>
      <c r="E148" s="40"/>
      <c r="F148" s="227" t="s">
        <v>1144</v>
      </c>
      <c r="G148" s="40"/>
      <c r="H148" s="40"/>
      <c r="I148" s="228"/>
      <c r="J148" s="40"/>
      <c r="K148" s="40"/>
      <c r="L148" s="44"/>
      <c r="M148" s="229"/>
      <c r="N148" s="230"/>
      <c r="O148" s="85"/>
      <c r="P148" s="85"/>
      <c r="Q148" s="85"/>
      <c r="R148" s="85"/>
      <c r="S148" s="85"/>
      <c r="T148" s="86"/>
      <c r="U148" s="38"/>
      <c r="V148" s="38"/>
      <c r="W148" s="38"/>
      <c r="X148" s="38"/>
      <c r="Y148" s="38"/>
      <c r="Z148" s="38"/>
      <c r="AA148" s="38"/>
      <c r="AB148" s="38"/>
      <c r="AC148" s="38"/>
      <c r="AD148" s="38"/>
      <c r="AE148" s="38"/>
      <c r="AT148" s="16" t="s">
        <v>159</v>
      </c>
      <c r="AU148" s="16" t="s">
        <v>80</v>
      </c>
    </row>
    <row r="149" spans="1:65" s="2" customFormat="1" ht="24.15" customHeight="1">
      <c r="A149" s="38"/>
      <c r="B149" s="39"/>
      <c r="C149" s="258" t="s">
        <v>344</v>
      </c>
      <c r="D149" s="258" t="s">
        <v>1051</v>
      </c>
      <c r="E149" s="259" t="s">
        <v>1146</v>
      </c>
      <c r="F149" s="260" t="s">
        <v>1147</v>
      </c>
      <c r="G149" s="261" t="s">
        <v>670</v>
      </c>
      <c r="H149" s="262">
        <v>0.2</v>
      </c>
      <c r="I149" s="263"/>
      <c r="J149" s="264">
        <f>ROUND(I149*H149,2)</f>
        <v>0</v>
      </c>
      <c r="K149" s="260" t="s">
        <v>156</v>
      </c>
      <c r="L149" s="265"/>
      <c r="M149" s="266" t="s">
        <v>39</v>
      </c>
      <c r="N149" s="267" t="s">
        <v>53</v>
      </c>
      <c r="O149" s="85"/>
      <c r="P149" s="222">
        <f>O149*H149</f>
        <v>0</v>
      </c>
      <c r="Q149" s="222">
        <v>0.28093</v>
      </c>
      <c r="R149" s="222">
        <f>Q149*H149</f>
        <v>0.05618600000000001</v>
      </c>
      <c r="S149" s="222">
        <v>0</v>
      </c>
      <c r="T149" s="223">
        <f>S149*H149</f>
        <v>0</v>
      </c>
      <c r="U149" s="38"/>
      <c r="V149" s="38"/>
      <c r="W149" s="38"/>
      <c r="X149" s="38"/>
      <c r="Y149" s="38"/>
      <c r="Z149" s="38"/>
      <c r="AA149" s="38"/>
      <c r="AB149" s="38"/>
      <c r="AC149" s="38"/>
      <c r="AD149" s="38"/>
      <c r="AE149" s="38"/>
      <c r="AR149" s="224" t="s">
        <v>225</v>
      </c>
      <c r="AT149" s="224" t="s">
        <v>1051</v>
      </c>
      <c r="AU149" s="224" t="s">
        <v>80</v>
      </c>
      <c r="AY149" s="16" t="s">
        <v>149</v>
      </c>
      <c r="BE149" s="225">
        <f>IF(N149="základní",J149,0)</f>
        <v>0</v>
      </c>
      <c r="BF149" s="225">
        <f>IF(N149="snížená",J149,0)</f>
        <v>0</v>
      </c>
      <c r="BG149" s="225">
        <f>IF(N149="zákl. přenesená",J149,0)</f>
        <v>0</v>
      </c>
      <c r="BH149" s="225">
        <f>IF(N149="sníž. přenesená",J149,0)</f>
        <v>0</v>
      </c>
      <c r="BI149" s="225">
        <f>IF(N149="nulová",J149,0)</f>
        <v>0</v>
      </c>
      <c r="BJ149" s="16" t="s">
        <v>157</v>
      </c>
      <c r="BK149" s="225">
        <f>ROUND(I149*H149,2)</f>
        <v>0</v>
      </c>
      <c r="BL149" s="16" t="s">
        <v>157</v>
      </c>
      <c r="BM149" s="224" t="s">
        <v>1148</v>
      </c>
    </row>
    <row r="150" spans="1:47" s="2" customFormat="1" ht="12">
      <c r="A150" s="38"/>
      <c r="B150" s="39"/>
      <c r="C150" s="40"/>
      <c r="D150" s="226" t="s">
        <v>159</v>
      </c>
      <c r="E150" s="40"/>
      <c r="F150" s="227" t="s">
        <v>1147</v>
      </c>
      <c r="G150" s="40"/>
      <c r="H150" s="40"/>
      <c r="I150" s="228"/>
      <c r="J150" s="40"/>
      <c r="K150" s="40"/>
      <c r="L150" s="44"/>
      <c r="M150" s="229"/>
      <c r="N150" s="230"/>
      <c r="O150" s="85"/>
      <c r="P150" s="85"/>
      <c r="Q150" s="85"/>
      <c r="R150" s="85"/>
      <c r="S150" s="85"/>
      <c r="T150" s="86"/>
      <c r="U150" s="38"/>
      <c r="V150" s="38"/>
      <c r="W150" s="38"/>
      <c r="X150" s="38"/>
      <c r="Y150" s="38"/>
      <c r="Z150" s="38"/>
      <c r="AA150" s="38"/>
      <c r="AB150" s="38"/>
      <c r="AC150" s="38"/>
      <c r="AD150" s="38"/>
      <c r="AE150" s="38"/>
      <c r="AT150" s="16" t="s">
        <v>159</v>
      </c>
      <c r="AU150" s="16" t="s">
        <v>80</v>
      </c>
    </row>
    <row r="151" spans="1:65" s="2" customFormat="1" ht="24.15" customHeight="1">
      <c r="A151" s="38"/>
      <c r="B151" s="39"/>
      <c r="C151" s="258" t="s">
        <v>349</v>
      </c>
      <c r="D151" s="258" t="s">
        <v>1051</v>
      </c>
      <c r="E151" s="259" t="s">
        <v>1149</v>
      </c>
      <c r="F151" s="260" t="s">
        <v>1150</v>
      </c>
      <c r="G151" s="261" t="s">
        <v>670</v>
      </c>
      <c r="H151" s="262">
        <v>0.2</v>
      </c>
      <c r="I151" s="263"/>
      <c r="J151" s="264">
        <f>ROUND(I151*H151,2)</f>
        <v>0</v>
      </c>
      <c r="K151" s="260" t="s">
        <v>156</v>
      </c>
      <c r="L151" s="265"/>
      <c r="M151" s="266" t="s">
        <v>39</v>
      </c>
      <c r="N151" s="267" t="s">
        <v>53</v>
      </c>
      <c r="O151" s="85"/>
      <c r="P151" s="222">
        <f>O151*H151</f>
        <v>0</v>
      </c>
      <c r="Q151" s="222">
        <v>0.29297</v>
      </c>
      <c r="R151" s="222">
        <f>Q151*H151</f>
        <v>0.05859400000000001</v>
      </c>
      <c r="S151" s="222">
        <v>0</v>
      </c>
      <c r="T151" s="223">
        <f>S151*H151</f>
        <v>0</v>
      </c>
      <c r="U151" s="38"/>
      <c r="V151" s="38"/>
      <c r="W151" s="38"/>
      <c r="X151" s="38"/>
      <c r="Y151" s="38"/>
      <c r="Z151" s="38"/>
      <c r="AA151" s="38"/>
      <c r="AB151" s="38"/>
      <c r="AC151" s="38"/>
      <c r="AD151" s="38"/>
      <c r="AE151" s="38"/>
      <c r="AR151" s="224" t="s">
        <v>225</v>
      </c>
      <c r="AT151" s="224" t="s">
        <v>1051</v>
      </c>
      <c r="AU151" s="224" t="s">
        <v>80</v>
      </c>
      <c r="AY151" s="16" t="s">
        <v>149</v>
      </c>
      <c r="BE151" s="225">
        <f>IF(N151="základní",J151,0)</f>
        <v>0</v>
      </c>
      <c r="BF151" s="225">
        <f>IF(N151="snížená",J151,0)</f>
        <v>0</v>
      </c>
      <c r="BG151" s="225">
        <f>IF(N151="zákl. přenesená",J151,0)</f>
        <v>0</v>
      </c>
      <c r="BH151" s="225">
        <f>IF(N151="sníž. přenesená",J151,0)</f>
        <v>0</v>
      </c>
      <c r="BI151" s="225">
        <f>IF(N151="nulová",J151,0)</f>
        <v>0</v>
      </c>
      <c r="BJ151" s="16" t="s">
        <v>157</v>
      </c>
      <c r="BK151" s="225">
        <f>ROUND(I151*H151,2)</f>
        <v>0</v>
      </c>
      <c r="BL151" s="16" t="s">
        <v>157</v>
      </c>
      <c r="BM151" s="224" t="s">
        <v>1151</v>
      </c>
    </row>
    <row r="152" spans="1:47" s="2" customFormat="1" ht="12">
      <c r="A152" s="38"/>
      <c r="B152" s="39"/>
      <c r="C152" s="40"/>
      <c r="D152" s="226" t="s">
        <v>159</v>
      </c>
      <c r="E152" s="40"/>
      <c r="F152" s="227" t="s">
        <v>1150</v>
      </c>
      <c r="G152" s="40"/>
      <c r="H152" s="40"/>
      <c r="I152" s="228"/>
      <c r="J152" s="40"/>
      <c r="K152" s="40"/>
      <c r="L152" s="44"/>
      <c r="M152" s="229"/>
      <c r="N152" s="230"/>
      <c r="O152" s="85"/>
      <c r="P152" s="85"/>
      <c r="Q152" s="85"/>
      <c r="R152" s="85"/>
      <c r="S152" s="85"/>
      <c r="T152" s="86"/>
      <c r="U152" s="38"/>
      <c r="V152" s="38"/>
      <c r="W152" s="38"/>
      <c r="X152" s="38"/>
      <c r="Y152" s="38"/>
      <c r="Z152" s="38"/>
      <c r="AA152" s="38"/>
      <c r="AB152" s="38"/>
      <c r="AC152" s="38"/>
      <c r="AD152" s="38"/>
      <c r="AE152" s="38"/>
      <c r="AT152" s="16" t="s">
        <v>159</v>
      </c>
      <c r="AU152" s="16" t="s">
        <v>80</v>
      </c>
    </row>
    <row r="153" spans="1:65" s="2" customFormat="1" ht="24.15" customHeight="1">
      <c r="A153" s="38"/>
      <c r="B153" s="39"/>
      <c r="C153" s="258" t="s">
        <v>356</v>
      </c>
      <c r="D153" s="258" t="s">
        <v>1051</v>
      </c>
      <c r="E153" s="259" t="s">
        <v>1152</v>
      </c>
      <c r="F153" s="260" t="s">
        <v>1153</v>
      </c>
      <c r="G153" s="261" t="s">
        <v>670</v>
      </c>
      <c r="H153" s="262">
        <v>0.2</v>
      </c>
      <c r="I153" s="263"/>
      <c r="J153" s="264">
        <f>ROUND(I153*H153,2)</f>
        <v>0</v>
      </c>
      <c r="K153" s="260" t="s">
        <v>156</v>
      </c>
      <c r="L153" s="265"/>
      <c r="M153" s="266" t="s">
        <v>39</v>
      </c>
      <c r="N153" s="267" t="s">
        <v>53</v>
      </c>
      <c r="O153" s="85"/>
      <c r="P153" s="222">
        <f>O153*H153</f>
        <v>0</v>
      </c>
      <c r="Q153" s="222">
        <v>0.31705</v>
      </c>
      <c r="R153" s="222">
        <f>Q153*H153</f>
        <v>0.06341000000000001</v>
      </c>
      <c r="S153" s="222">
        <v>0</v>
      </c>
      <c r="T153" s="223">
        <f>S153*H153</f>
        <v>0</v>
      </c>
      <c r="U153" s="38"/>
      <c r="V153" s="38"/>
      <c r="W153" s="38"/>
      <c r="X153" s="38"/>
      <c r="Y153" s="38"/>
      <c r="Z153" s="38"/>
      <c r="AA153" s="38"/>
      <c r="AB153" s="38"/>
      <c r="AC153" s="38"/>
      <c r="AD153" s="38"/>
      <c r="AE153" s="38"/>
      <c r="AR153" s="224" t="s">
        <v>225</v>
      </c>
      <c r="AT153" s="224" t="s">
        <v>1051</v>
      </c>
      <c r="AU153" s="224" t="s">
        <v>80</v>
      </c>
      <c r="AY153" s="16" t="s">
        <v>149</v>
      </c>
      <c r="BE153" s="225">
        <f>IF(N153="základní",J153,0)</f>
        <v>0</v>
      </c>
      <c r="BF153" s="225">
        <f>IF(N153="snížená",J153,0)</f>
        <v>0</v>
      </c>
      <c r="BG153" s="225">
        <f>IF(N153="zákl. přenesená",J153,0)</f>
        <v>0</v>
      </c>
      <c r="BH153" s="225">
        <f>IF(N153="sníž. přenesená",J153,0)</f>
        <v>0</v>
      </c>
      <c r="BI153" s="225">
        <f>IF(N153="nulová",J153,0)</f>
        <v>0</v>
      </c>
      <c r="BJ153" s="16" t="s">
        <v>157</v>
      </c>
      <c r="BK153" s="225">
        <f>ROUND(I153*H153,2)</f>
        <v>0</v>
      </c>
      <c r="BL153" s="16" t="s">
        <v>157</v>
      </c>
      <c r="BM153" s="224" t="s">
        <v>1154</v>
      </c>
    </row>
    <row r="154" spans="1:47" s="2" customFormat="1" ht="12">
      <c r="A154" s="38"/>
      <c r="B154" s="39"/>
      <c r="C154" s="40"/>
      <c r="D154" s="226" t="s">
        <v>159</v>
      </c>
      <c r="E154" s="40"/>
      <c r="F154" s="227" t="s">
        <v>1153</v>
      </c>
      <c r="G154" s="40"/>
      <c r="H154" s="40"/>
      <c r="I154" s="228"/>
      <c r="J154" s="40"/>
      <c r="K154" s="40"/>
      <c r="L154" s="44"/>
      <c r="M154" s="229"/>
      <c r="N154" s="230"/>
      <c r="O154" s="85"/>
      <c r="P154" s="85"/>
      <c r="Q154" s="85"/>
      <c r="R154" s="85"/>
      <c r="S154" s="85"/>
      <c r="T154" s="86"/>
      <c r="U154" s="38"/>
      <c r="V154" s="38"/>
      <c r="W154" s="38"/>
      <c r="X154" s="38"/>
      <c r="Y154" s="38"/>
      <c r="Z154" s="38"/>
      <c r="AA154" s="38"/>
      <c r="AB154" s="38"/>
      <c r="AC154" s="38"/>
      <c r="AD154" s="38"/>
      <c r="AE154" s="38"/>
      <c r="AT154" s="16" t="s">
        <v>159</v>
      </c>
      <c r="AU154" s="16" t="s">
        <v>80</v>
      </c>
    </row>
    <row r="155" spans="1:65" s="2" customFormat="1" ht="24.15" customHeight="1">
      <c r="A155" s="38"/>
      <c r="B155" s="39"/>
      <c r="C155" s="258" t="s">
        <v>361</v>
      </c>
      <c r="D155" s="258" t="s">
        <v>1051</v>
      </c>
      <c r="E155" s="259" t="s">
        <v>1155</v>
      </c>
      <c r="F155" s="260" t="s">
        <v>1156</v>
      </c>
      <c r="G155" s="261" t="s">
        <v>670</v>
      </c>
      <c r="H155" s="262">
        <v>0.2</v>
      </c>
      <c r="I155" s="263"/>
      <c r="J155" s="264">
        <f>ROUND(I155*H155,2)</f>
        <v>0</v>
      </c>
      <c r="K155" s="260" t="s">
        <v>156</v>
      </c>
      <c r="L155" s="265"/>
      <c r="M155" s="266" t="s">
        <v>39</v>
      </c>
      <c r="N155" s="267" t="s">
        <v>53</v>
      </c>
      <c r="O155" s="85"/>
      <c r="P155" s="222">
        <f>O155*H155</f>
        <v>0</v>
      </c>
      <c r="Q155" s="222">
        <v>0.30501</v>
      </c>
      <c r="R155" s="222">
        <f>Q155*H155</f>
        <v>0.061002</v>
      </c>
      <c r="S155" s="222">
        <v>0</v>
      </c>
      <c r="T155" s="223">
        <f>S155*H155</f>
        <v>0</v>
      </c>
      <c r="U155" s="38"/>
      <c r="V155" s="38"/>
      <c r="W155" s="38"/>
      <c r="X155" s="38"/>
      <c r="Y155" s="38"/>
      <c r="Z155" s="38"/>
      <c r="AA155" s="38"/>
      <c r="AB155" s="38"/>
      <c r="AC155" s="38"/>
      <c r="AD155" s="38"/>
      <c r="AE155" s="38"/>
      <c r="AR155" s="224" t="s">
        <v>225</v>
      </c>
      <c r="AT155" s="224" t="s">
        <v>1051</v>
      </c>
      <c r="AU155" s="224" t="s">
        <v>80</v>
      </c>
      <c r="AY155" s="16" t="s">
        <v>149</v>
      </c>
      <c r="BE155" s="225">
        <f>IF(N155="základní",J155,0)</f>
        <v>0</v>
      </c>
      <c r="BF155" s="225">
        <f>IF(N155="snížená",J155,0)</f>
        <v>0</v>
      </c>
      <c r="BG155" s="225">
        <f>IF(N155="zákl. přenesená",J155,0)</f>
        <v>0</v>
      </c>
      <c r="BH155" s="225">
        <f>IF(N155="sníž. přenesená",J155,0)</f>
        <v>0</v>
      </c>
      <c r="BI155" s="225">
        <f>IF(N155="nulová",J155,0)</f>
        <v>0</v>
      </c>
      <c r="BJ155" s="16" t="s">
        <v>157</v>
      </c>
      <c r="BK155" s="225">
        <f>ROUND(I155*H155,2)</f>
        <v>0</v>
      </c>
      <c r="BL155" s="16" t="s">
        <v>157</v>
      </c>
      <c r="BM155" s="224" t="s">
        <v>1157</v>
      </c>
    </row>
    <row r="156" spans="1:47" s="2" customFormat="1" ht="12">
      <c r="A156" s="38"/>
      <c r="B156" s="39"/>
      <c r="C156" s="40"/>
      <c r="D156" s="226" t="s">
        <v>159</v>
      </c>
      <c r="E156" s="40"/>
      <c r="F156" s="227" t="s">
        <v>1156</v>
      </c>
      <c r="G156" s="40"/>
      <c r="H156" s="40"/>
      <c r="I156" s="228"/>
      <c r="J156" s="40"/>
      <c r="K156" s="40"/>
      <c r="L156" s="44"/>
      <c r="M156" s="229"/>
      <c r="N156" s="230"/>
      <c r="O156" s="85"/>
      <c r="P156" s="85"/>
      <c r="Q156" s="85"/>
      <c r="R156" s="85"/>
      <c r="S156" s="85"/>
      <c r="T156" s="86"/>
      <c r="U156" s="38"/>
      <c r="V156" s="38"/>
      <c r="W156" s="38"/>
      <c r="X156" s="38"/>
      <c r="Y156" s="38"/>
      <c r="Z156" s="38"/>
      <c r="AA156" s="38"/>
      <c r="AB156" s="38"/>
      <c r="AC156" s="38"/>
      <c r="AD156" s="38"/>
      <c r="AE156" s="38"/>
      <c r="AT156" s="16" t="s">
        <v>159</v>
      </c>
      <c r="AU156" s="16" t="s">
        <v>80</v>
      </c>
    </row>
    <row r="157" spans="1:65" s="2" customFormat="1" ht="24.15" customHeight="1">
      <c r="A157" s="38"/>
      <c r="B157" s="39"/>
      <c r="C157" s="258" t="s">
        <v>367</v>
      </c>
      <c r="D157" s="258" t="s">
        <v>1051</v>
      </c>
      <c r="E157" s="259" t="s">
        <v>1158</v>
      </c>
      <c r="F157" s="260" t="s">
        <v>1159</v>
      </c>
      <c r="G157" s="261" t="s">
        <v>670</v>
      </c>
      <c r="H157" s="262">
        <v>0.2</v>
      </c>
      <c r="I157" s="263"/>
      <c r="J157" s="264">
        <f>ROUND(I157*H157,2)</f>
        <v>0</v>
      </c>
      <c r="K157" s="260" t="s">
        <v>156</v>
      </c>
      <c r="L157" s="265"/>
      <c r="M157" s="266" t="s">
        <v>39</v>
      </c>
      <c r="N157" s="267" t="s">
        <v>53</v>
      </c>
      <c r="O157" s="85"/>
      <c r="P157" s="222">
        <f>O157*H157</f>
        <v>0</v>
      </c>
      <c r="Q157" s="222">
        <v>0.31103</v>
      </c>
      <c r="R157" s="222">
        <f>Q157*H157</f>
        <v>0.062206</v>
      </c>
      <c r="S157" s="222">
        <v>0</v>
      </c>
      <c r="T157" s="223">
        <f>S157*H157</f>
        <v>0</v>
      </c>
      <c r="U157" s="38"/>
      <c r="V157" s="38"/>
      <c r="W157" s="38"/>
      <c r="X157" s="38"/>
      <c r="Y157" s="38"/>
      <c r="Z157" s="38"/>
      <c r="AA157" s="38"/>
      <c r="AB157" s="38"/>
      <c r="AC157" s="38"/>
      <c r="AD157" s="38"/>
      <c r="AE157" s="38"/>
      <c r="AR157" s="224" t="s">
        <v>225</v>
      </c>
      <c r="AT157" s="224" t="s">
        <v>1051</v>
      </c>
      <c r="AU157" s="224" t="s">
        <v>80</v>
      </c>
      <c r="AY157" s="16" t="s">
        <v>149</v>
      </c>
      <c r="BE157" s="225">
        <f>IF(N157="základní",J157,0)</f>
        <v>0</v>
      </c>
      <c r="BF157" s="225">
        <f>IF(N157="snížená",J157,0)</f>
        <v>0</v>
      </c>
      <c r="BG157" s="225">
        <f>IF(N157="zákl. přenesená",J157,0)</f>
        <v>0</v>
      </c>
      <c r="BH157" s="225">
        <f>IF(N157="sníž. přenesená",J157,0)</f>
        <v>0</v>
      </c>
      <c r="BI157" s="225">
        <f>IF(N157="nulová",J157,0)</f>
        <v>0</v>
      </c>
      <c r="BJ157" s="16" t="s">
        <v>157</v>
      </c>
      <c r="BK157" s="225">
        <f>ROUND(I157*H157,2)</f>
        <v>0</v>
      </c>
      <c r="BL157" s="16" t="s">
        <v>157</v>
      </c>
      <c r="BM157" s="224" t="s">
        <v>1160</v>
      </c>
    </row>
    <row r="158" spans="1:47" s="2" customFormat="1" ht="12">
      <c r="A158" s="38"/>
      <c r="B158" s="39"/>
      <c r="C158" s="40"/>
      <c r="D158" s="226" t="s">
        <v>159</v>
      </c>
      <c r="E158" s="40"/>
      <c r="F158" s="227" t="s">
        <v>1159</v>
      </c>
      <c r="G158" s="40"/>
      <c r="H158" s="40"/>
      <c r="I158" s="228"/>
      <c r="J158" s="40"/>
      <c r="K158" s="40"/>
      <c r="L158" s="44"/>
      <c r="M158" s="229"/>
      <c r="N158" s="230"/>
      <c r="O158" s="85"/>
      <c r="P158" s="85"/>
      <c r="Q158" s="85"/>
      <c r="R158" s="85"/>
      <c r="S158" s="85"/>
      <c r="T158" s="86"/>
      <c r="U158" s="38"/>
      <c r="V158" s="38"/>
      <c r="W158" s="38"/>
      <c r="X158" s="38"/>
      <c r="Y158" s="38"/>
      <c r="Z158" s="38"/>
      <c r="AA158" s="38"/>
      <c r="AB158" s="38"/>
      <c r="AC158" s="38"/>
      <c r="AD158" s="38"/>
      <c r="AE158" s="38"/>
      <c r="AT158" s="16" t="s">
        <v>159</v>
      </c>
      <c r="AU158" s="16" t="s">
        <v>80</v>
      </c>
    </row>
    <row r="159" spans="1:65" s="2" customFormat="1" ht="24.15" customHeight="1">
      <c r="A159" s="38"/>
      <c r="B159" s="39"/>
      <c r="C159" s="258" t="s">
        <v>372</v>
      </c>
      <c r="D159" s="258" t="s">
        <v>1051</v>
      </c>
      <c r="E159" s="259" t="s">
        <v>1161</v>
      </c>
      <c r="F159" s="260" t="s">
        <v>1162</v>
      </c>
      <c r="G159" s="261" t="s">
        <v>670</v>
      </c>
      <c r="H159" s="262">
        <v>0.2</v>
      </c>
      <c r="I159" s="263"/>
      <c r="J159" s="264">
        <f>ROUND(I159*H159,2)</f>
        <v>0</v>
      </c>
      <c r="K159" s="260" t="s">
        <v>156</v>
      </c>
      <c r="L159" s="265"/>
      <c r="M159" s="266" t="s">
        <v>39</v>
      </c>
      <c r="N159" s="267" t="s">
        <v>53</v>
      </c>
      <c r="O159" s="85"/>
      <c r="P159" s="222">
        <f>O159*H159</f>
        <v>0</v>
      </c>
      <c r="Q159" s="222">
        <v>0.32909</v>
      </c>
      <c r="R159" s="222">
        <f>Q159*H159</f>
        <v>0.065818</v>
      </c>
      <c r="S159" s="222">
        <v>0</v>
      </c>
      <c r="T159" s="223">
        <f>S159*H159</f>
        <v>0</v>
      </c>
      <c r="U159" s="38"/>
      <c r="V159" s="38"/>
      <c r="W159" s="38"/>
      <c r="X159" s="38"/>
      <c r="Y159" s="38"/>
      <c r="Z159" s="38"/>
      <c r="AA159" s="38"/>
      <c r="AB159" s="38"/>
      <c r="AC159" s="38"/>
      <c r="AD159" s="38"/>
      <c r="AE159" s="38"/>
      <c r="AR159" s="224" t="s">
        <v>225</v>
      </c>
      <c r="AT159" s="224" t="s">
        <v>1051</v>
      </c>
      <c r="AU159" s="224" t="s">
        <v>80</v>
      </c>
      <c r="AY159" s="16" t="s">
        <v>149</v>
      </c>
      <c r="BE159" s="225">
        <f>IF(N159="základní",J159,0)</f>
        <v>0</v>
      </c>
      <c r="BF159" s="225">
        <f>IF(N159="snížená",J159,0)</f>
        <v>0</v>
      </c>
      <c r="BG159" s="225">
        <f>IF(N159="zákl. přenesená",J159,0)</f>
        <v>0</v>
      </c>
      <c r="BH159" s="225">
        <f>IF(N159="sníž. přenesená",J159,0)</f>
        <v>0</v>
      </c>
      <c r="BI159" s="225">
        <f>IF(N159="nulová",J159,0)</f>
        <v>0</v>
      </c>
      <c r="BJ159" s="16" t="s">
        <v>157</v>
      </c>
      <c r="BK159" s="225">
        <f>ROUND(I159*H159,2)</f>
        <v>0</v>
      </c>
      <c r="BL159" s="16" t="s">
        <v>157</v>
      </c>
      <c r="BM159" s="224" t="s">
        <v>1163</v>
      </c>
    </row>
    <row r="160" spans="1:47" s="2" customFormat="1" ht="12">
      <c r="A160" s="38"/>
      <c r="B160" s="39"/>
      <c r="C160" s="40"/>
      <c r="D160" s="226" t="s">
        <v>159</v>
      </c>
      <c r="E160" s="40"/>
      <c r="F160" s="227" t="s">
        <v>1162</v>
      </c>
      <c r="G160" s="40"/>
      <c r="H160" s="40"/>
      <c r="I160" s="228"/>
      <c r="J160" s="40"/>
      <c r="K160" s="40"/>
      <c r="L160" s="44"/>
      <c r="M160" s="229"/>
      <c r="N160" s="230"/>
      <c r="O160" s="85"/>
      <c r="P160" s="85"/>
      <c r="Q160" s="85"/>
      <c r="R160" s="85"/>
      <c r="S160" s="85"/>
      <c r="T160" s="86"/>
      <c r="U160" s="38"/>
      <c r="V160" s="38"/>
      <c r="W160" s="38"/>
      <c r="X160" s="38"/>
      <c r="Y160" s="38"/>
      <c r="Z160" s="38"/>
      <c r="AA160" s="38"/>
      <c r="AB160" s="38"/>
      <c r="AC160" s="38"/>
      <c r="AD160" s="38"/>
      <c r="AE160" s="38"/>
      <c r="AT160" s="16" t="s">
        <v>159</v>
      </c>
      <c r="AU160" s="16" t="s">
        <v>80</v>
      </c>
    </row>
    <row r="161" spans="1:65" s="2" customFormat="1" ht="24.15" customHeight="1">
      <c r="A161" s="38"/>
      <c r="B161" s="39"/>
      <c r="C161" s="258" t="s">
        <v>378</v>
      </c>
      <c r="D161" s="258" t="s">
        <v>1051</v>
      </c>
      <c r="E161" s="259" t="s">
        <v>1164</v>
      </c>
      <c r="F161" s="260" t="s">
        <v>1165</v>
      </c>
      <c r="G161" s="261" t="s">
        <v>670</v>
      </c>
      <c r="H161" s="262">
        <v>0.2</v>
      </c>
      <c r="I161" s="263"/>
      <c r="J161" s="264">
        <f>ROUND(I161*H161,2)</f>
        <v>0</v>
      </c>
      <c r="K161" s="260" t="s">
        <v>156</v>
      </c>
      <c r="L161" s="265"/>
      <c r="M161" s="266" t="s">
        <v>39</v>
      </c>
      <c r="N161" s="267" t="s">
        <v>53</v>
      </c>
      <c r="O161" s="85"/>
      <c r="P161" s="222">
        <f>O161*H161</f>
        <v>0</v>
      </c>
      <c r="Q161" s="222">
        <v>0.34114</v>
      </c>
      <c r="R161" s="222">
        <f>Q161*H161</f>
        <v>0.068228</v>
      </c>
      <c r="S161" s="222">
        <v>0</v>
      </c>
      <c r="T161" s="223">
        <f>S161*H161</f>
        <v>0</v>
      </c>
      <c r="U161" s="38"/>
      <c r="V161" s="38"/>
      <c r="W161" s="38"/>
      <c r="X161" s="38"/>
      <c r="Y161" s="38"/>
      <c r="Z161" s="38"/>
      <c r="AA161" s="38"/>
      <c r="AB161" s="38"/>
      <c r="AC161" s="38"/>
      <c r="AD161" s="38"/>
      <c r="AE161" s="38"/>
      <c r="AR161" s="224" t="s">
        <v>225</v>
      </c>
      <c r="AT161" s="224" t="s">
        <v>1051</v>
      </c>
      <c r="AU161" s="224" t="s">
        <v>80</v>
      </c>
      <c r="AY161" s="16" t="s">
        <v>149</v>
      </c>
      <c r="BE161" s="225">
        <f>IF(N161="základní",J161,0)</f>
        <v>0</v>
      </c>
      <c r="BF161" s="225">
        <f>IF(N161="snížená",J161,0)</f>
        <v>0</v>
      </c>
      <c r="BG161" s="225">
        <f>IF(N161="zákl. přenesená",J161,0)</f>
        <v>0</v>
      </c>
      <c r="BH161" s="225">
        <f>IF(N161="sníž. přenesená",J161,0)</f>
        <v>0</v>
      </c>
      <c r="BI161" s="225">
        <f>IF(N161="nulová",J161,0)</f>
        <v>0</v>
      </c>
      <c r="BJ161" s="16" t="s">
        <v>157</v>
      </c>
      <c r="BK161" s="225">
        <f>ROUND(I161*H161,2)</f>
        <v>0</v>
      </c>
      <c r="BL161" s="16" t="s">
        <v>157</v>
      </c>
      <c r="BM161" s="224" t="s">
        <v>1166</v>
      </c>
    </row>
    <row r="162" spans="1:47" s="2" customFormat="1" ht="12">
      <c r="A162" s="38"/>
      <c r="B162" s="39"/>
      <c r="C162" s="40"/>
      <c r="D162" s="226" t="s">
        <v>159</v>
      </c>
      <c r="E162" s="40"/>
      <c r="F162" s="227" t="s">
        <v>1165</v>
      </c>
      <c r="G162" s="40"/>
      <c r="H162" s="40"/>
      <c r="I162" s="228"/>
      <c r="J162" s="40"/>
      <c r="K162" s="40"/>
      <c r="L162" s="44"/>
      <c r="M162" s="229"/>
      <c r="N162" s="230"/>
      <c r="O162" s="85"/>
      <c r="P162" s="85"/>
      <c r="Q162" s="85"/>
      <c r="R162" s="85"/>
      <c r="S162" s="85"/>
      <c r="T162" s="86"/>
      <c r="U162" s="38"/>
      <c r="V162" s="38"/>
      <c r="W162" s="38"/>
      <c r="X162" s="38"/>
      <c r="Y162" s="38"/>
      <c r="Z162" s="38"/>
      <c r="AA162" s="38"/>
      <c r="AB162" s="38"/>
      <c r="AC162" s="38"/>
      <c r="AD162" s="38"/>
      <c r="AE162" s="38"/>
      <c r="AT162" s="16" t="s">
        <v>159</v>
      </c>
      <c r="AU162" s="16" t="s">
        <v>80</v>
      </c>
    </row>
    <row r="163" spans="1:65" s="2" customFormat="1" ht="24.15" customHeight="1">
      <c r="A163" s="38"/>
      <c r="B163" s="39"/>
      <c r="C163" s="258" t="s">
        <v>383</v>
      </c>
      <c r="D163" s="258" t="s">
        <v>1051</v>
      </c>
      <c r="E163" s="259" t="s">
        <v>1167</v>
      </c>
      <c r="F163" s="260" t="s">
        <v>1168</v>
      </c>
      <c r="G163" s="261" t="s">
        <v>200</v>
      </c>
      <c r="H163" s="262">
        <v>1.4</v>
      </c>
      <c r="I163" s="263"/>
      <c r="J163" s="264">
        <f>ROUND(I163*H163,2)</f>
        <v>0</v>
      </c>
      <c r="K163" s="260" t="s">
        <v>156</v>
      </c>
      <c r="L163" s="265"/>
      <c r="M163" s="266" t="s">
        <v>39</v>
      </c>
      <c r="N163" s="267" t="s">
        <v>53</v>
      </c>
      <c r="O163" s="85"/>
      <c r="P163" s="222">
        <f>O163*H163</f>
        <v>0</v>
      </c>
      <c r="Q163" s="222">
        <v>0.06021</v>
      </c>
      <c r="R163" s="222">
        <f>Q163*H163</f>
        <v>0.084294</v>
      </c>
      <c r="S163" s="222">
        <v>0</v>
      </c>
      <c r="T163" s="223">
        <f>S163*H163</f>
        <v>0</v>
      </c>
      <c r="U163" s="38"/>
      <c r="V163" s="38"/>
      <c r="W163" s="38"/>
      <c r="X163" s="38"/>
      <c r="Y163" s="38"/>
      <c r="Z163" s="38"/>
      <c r="AA163" s="38"/>
      <c r="AB163" s="38"/>
      <c r="AC163" s="38"/>
      <c r="AD163" s="38"/>
      <c r="AE163" s="38"/>
      <c r="AR163" s="224" t="s">
        <v>225</v>
      </c>
      <c r="AT163" s="224" t="s">
        <v>1051</v>
      </c>
      <c r="AU163" s="224" t="s">
        <v>80</v>
      </c>
      <c r="AY163" s="16" t="s">
        <v>149</v>
      </c>
      <c r="BE163" s="225">
        <f>IF(N163="základní",J163,0)</f>
        <v>0</v>
      </c>
      <c r="BF163" s="225">
        <f>IF(N163="snížená",J163,0)</f>
        <v>0</v>
      </c>
      <c r="BG163" s="225">
        <f>IF(N163="zákl. přenesená",J163,0)</f>
        <v>0</v>
      </c>
      <c r="BH163" s="225">
        <f>IF(N163="sníž. přenesená",J163,0)</f>
        <v>0</v>
      </c>
      <c r="BI163" s="225">
        <f>IF(N163="nulová",J163,0)</f>
        <v>0</v>
      </c>
      <c r="BJ163" s="16" t="s">
        <v>157</v>
      </c>
      <c r="BK163" s="225">
        <f>ROUND(I163*H163,2)</f>
        <v>0</v>
      </c>
      <c r="BL163" s="16" t="s">
        <v>157</v>
      </c>
      <c r="BM163" s="224" t="s">
        <v>1169</v>
      </c>
    </row>
    <row r="164" spans="1:47" s="2" customFormat="1" ht="12">
      <c r="A164" s="38"/>
      <c r="B164" s="39"/>
      <c r="C164" s="40"/>
      <c r="D164" s="226" t="s">
        <v>159</v>
      </c>
      <c r="E164" s="40"/>
      <c r="F164" s="227" t="s">
        <v>1168</v>
      </c>
      <c r="G164" s="40"/>
      <c r="H164" s="40"/>
      <c r="I164" s="228"/>
      <c r="J164" s="40"/>
      <c r="K164" s="40"/>
      <c r="L164" s="44"/>
      <c r="M164" s="229"/>
      <c r="N164" s="230"/>
      <c r="O164" s="85"/>
      <c r="P164" s="85"/>
      <c r="Q164" s="85"/>
      <c r="R164" s="85"/>
      <c r="S164" s="85"/>
      <c r="T164" s="86"/>
      <c r="U164" s="38"/>
      <c r="V164" s="38"/>
      <c r="W164" s="38"/>
      <c r="X164" s="38"/>
      <c r="Y164" s="38"/>
      <c r="Z164" s="38"/>
      <c r="AA164" s="38"/>
      <c r="AB164" s="38"/>
      <c r="AC164" s="38"/>
      <c r="AD164" s="38"/>
      <c r="AE164" s="38"/>
      <c r="AT164" s="16" t="s">
        <v>159</v>
      </c>
      <c r="AU164" s="16" t="s">
        <v>80</v>
      </c>
    </row>
    <row r="165" spans="1:47" s="2" customFormat="1" ht="12">
      <c r="A165" s="38"/>
      <c r="B165" s="39"/>
      <c r="C165" s="40"/>
      <c r="D165" s="226" t="s">
        <v>193</v>
      </c>
      <c r="E165" s="40"/>
      <c r="F165" s="231" t="s">
        <v>1133</v>
      </c>
      <c r="G165" s="40"/>
      <c r="H165" s="40"/>
      <c r="I165" s="228"/>
      <c r="J165" s="40"/>
      <c r="K165" s="40"/>
      <c r="L165" s="44"/>
      <c r="M165" s="229"/>
      <c r="N165" s="230"/>
      <c r="O165" s="85"/>
      <c r="P165" s="85"/>
      <c r="Q165" s="85"/>
      <c r="R165" s="85"/>
      <c r="S165" s="85"/>
      <c r="T165" s="86"/>
      <c r="U165" s="38"/>
      <c r="V165" s="38"/>
      <c r="W165" s="38"/>
      <c r="X165" s="38"/>
      <c r="Y165" s="38"/>
      <c r="Z165" s="38"/>
      <c r="AA165" s="38"/>
      <c r="AB165" s="38"/>
      <c r="AC165" s="38"/>
      <c r="AD165" s="38"/>
      <c r="AE165" s="38"/>
      <c r="AT165" s="16" t="s">
        <v>193</v>
      </c>
      <c r="AU165" s="16" t="s">
        <v>80</v>
      </c>
    </row>
    <row r="166" spans="1:65" s="2" customFormat="1" ht="24.15" customHeight="1">
      <c r="A166" s="38"/>
      <c r="B166" s="39"/>
      <c r="C166" s="258" t="s">
        <v>388</v>
      </c>
      <c r="D166" s="258" t="s">
        <v>1051</v>
      </c>
      <c r="E166" s="259" t="s">
        <v>1170</v>
      </c>
      <c r="F166" s="260" t="s">
        <v>1171</v>
      </c>
      <c r="G166" s="261" t="s">
        <v>670</v>
      </c>
      <c r="H166" s="262">
        <v>0.2</v>
      </c>
      <c r="I166" s="263"/>
      <c r="J166" s="264">
        <f>ROUND(I166*H166,2)</f>
        <v>0</v>
      </c>
      <c r="K166" s="260" t="s">
        <v>156</v>
      </c>
      <c r="L166" s="265"/>
      <c r="M166" s="266" t="s">
        <v>39</v>
      </c>
      <c r="N166" s="267" t="s">
        <v>53</v>
      </c>
      <c r="O166" s="85"/>
      <c r="P166" s="222">
        <f>O166*H166</f>
        <v>0</v>
      </c>
      <c r="Q166" s="222">
        <v>0.25082</v>
      </c>
      <c r="R166" s="222">
        <f>Q166*H166</f>
        <v>0.050164</v>
      </c>
      <c r="S166" s="222">
        <v>0</v>
      </c>
      <c r="T166" s="223">
        <f>S166*H166</f>
        <v>0</v>
      </c>
      <c r="U166" s="38"/>
      <c r="V166" s="38"/>
      <c r="W166" s="38"/>
      <c r="X166" s="38"/>
      <c r="Y166" s="38"/>
      <c r="Z166" s="38"/>
      <c r="AA166" s="38"/>
      <c r="AB166" s="38"/>
      <c r="AC166" s="38"/>
      <c r="AD166" s="38"/>
      <c r="AE166" s="38"/>
      <c r="AR166" s="224" t="s">
        <v>225</v>
      </c>
      <c r="AT166" s="224" t="s">
        <v>1051</v>
      </c>
      <c r="AU166" s="224" t="s">
        <v>80</v>
      </c>
      <c r="AY166" s="16" t="s">
        <v>149</v>
      </c>
      <c r="BE166" s="225">
        <f>IF(N166="základní",J166,0)</f>
        <v>0</v>
      </c>
      <c r="BF166" s="225">
        <f>IF(N166="snížená",J166,0)</f>
        <v>0</v>
      </c>
      <c r="BG166" s="225">
        <f>IF(N166="zákl. přenesená",J166,0)</f>
        <v>0</v>
      </c>
      <c r="BH166" s="225">
        <f>IF(N166="sníž. přenesená",J166,0)</f>
        <v>0</v>
      </c>
      <c r="BI166" s="225">
        <f>IF(N166="nulová",J166,0)</f>
        <v>0</v>
      </c>
      <c r="BJ166" s="16" t="s">
        <v>157</v>
      </c>
      <c r="BK166" s="225">
        <f>ROUND(I166*H166,2)</f>
        <v>0</v>
      </c>
      <c r="BL166" s="16" t="s">
        <v>157</v>
      </c>
      <c r="BM166" s="224" t="s">
        <v>1172</v>
      </c>
    </row>
    <row r="167" spans="1:47" s="2" customFormat="1" ht="12">
      <c r="A167" s="38"/>
      <c r="B167" s="39"/>
      <c r="C167" s="40"/>
      <c r="D167" s="226" t="s">
        <v>159</v>
      </c>
      <c r="E167" s="40"/>
      <c r="F167" s="227" t="s">
        <v>1171</v>
      </c>
      <c r="G167" s="40"/>
      <c r="H167" s="40"/>
      <c r="I167" s="228"/>
      <c r="J167" s="40"/>
      <c r="K167" s="40"/>
      <c r="L167" s="44"/>
      <c r="M167" s="229"/>
      <c r="N167" s="230"/>
      <c r="O167" s="85"/>
      <c r="P167" s="85"/>
      <c r="Q167" s="85"/>
      <c r="R167" s="85"/>
      <c r="S167" s="85"/>
      <c r="T167" s="86"/>
      <c r="U167" s="38"/>
      <c r="V167" s="38"/>
      <c r="W167" s="38"/>
      <c r="X167" s="38"/>
      <c r="Y167" s="38"/>
      <c r="Z167" s="38"/>
      <c r="AA167" s="38"/>
      <c r="AB167" s="38"/>
      <c r="AC167" s="38"/>
      <c r="AD167" s="38"/>
      <c r="AE167" s="38"/>
      <c r="AT167" s="16" t="s">
        <v>159</v>
      </c>
      <c r="AU167" s="16" t="s">
        <v>80</v>
      </c>
    </row>
    <row r="168" spans="1:65" s="2" customFormat="1" ht="24.15" customHeight="1">
      <c r="A168" s="38"/>
      <c r="B168" s="39"/>
      <c r="C168" s="258" t="s">
        <v>393</v>
      </c>
      <c r="D168" s="258" t="s">
        <v>1051</v>
      </c>
      <c r="E168" s="259" t="s">
        <v>1173</v>
      </c>
      <c r="F168" s="260" t="s">
        <v>1174</v>
      </c>
      <c r="G168" s="261" t="s">
        <v>670</v>
      </c>
      <c r="H168" s="262">
        <v>0.2</v>
      </c>
      <c r="I168" s="263"/>
      <c r="J168" s="264">
        <f>ROUND(I168*H168,2)</f>
        <v>0</v>
      </c>
      <c r="K168" s="260" t="s">
        <v>156</v>
      </c>
      <c r="L168" s="265"/>
      <c r="M168" s="266" t="s">
        <v>39</v>
      </c>
      <c r="N168" s="267" t="s">
        <v>53</v>
      </c>
      <c r="O168" s="85"/>
      <c r="P168" s="222">
        <f>O168*H168</f>
        <v>0</v>
      </c>
      <c r="Q168" s="222">
        <v>0.26888</v>
      </c>
      <c r="R168" s="222">
        <f>Q168*H168</f>
        <v>0.053776000000000004</v>
      </c>
      <c r="S168" s="222">
        <v>0</v>
      </c>
      <c r="T168" s="223">
        <f>S168*H168</f>
        <v>0</v>
      </c>
      <c r="U168" s="38"/>
      <c r="V168" s="38"/>
      <c r="W168" s="38"/>
      <c r="X168" s="38"/>
      <c r="Y168" s="38"/>
      <c r="Z168" s="38"/>
      <c r="AA168" s="38"/>
      <c r="AB168" s="38"/>
      <c r="AC168" s="38"/>
      <c r="AD168" s="38"/>
      <c r="AE168" s="38"/>
      <c r="AR168" s="224" t="s">
        <v>225</v>
      </c>
      <c r="AT168" s="224" t="s">
        <v>1051</v>
      </c>
      <c r="AU168" s="224" t="s">
        <v>80</v>
      </c>
      <c r="AY168" s="16" t="s">
        <v>149</v>
      </c>
      <c r="BE168" s="225">
        <f>IF(N168="základní",J168,0)</f>
        <v>0</v>
      </c>
      <c r="BF168" s="225">
        <f>IF(N168="snížená",J168,0)</f>
        <v>0</v>
      </c>
      <c r="BG168" s="225">
        <f>IF(N168="zákl. přenesená",J168,0)</f>
        <v>0</v>
      </c>
      <c r="BH168" s="225">
        <f>IF(N168="sníž. přenesená",J168,0)</f>
        <v>0</v>
      </c>
      <c r="BI168" s="225">
        <f>IF(N168="nulová",J168,0)</f>
        <v>0</v>
      </c>
      <c r="BJ168" s="16" t="s">
        <v>157</v>
      </c>
      <c r="BK168" s="225">
        <f>ROUND(I168*H168,2)</f>
        <v>0</v>
      </c>
      <c r="BL168" s="16" t="s">
        <v>157</v>
      </c>
      <c r="BM168" s="224" t="s">
        <v>1175</v>
      </c>
    </row>
    <row r="169" spans="1:47" s="2" customFormat="1" ht="12">
      <c r="A169" s="38"/>
      <c r="B169" s="39"/>
      <c r="C169" s="40"/>
      <c r="D169" s="226" t="s">
        <v>159</v>
      </c>
      <c r="E169" s="40"/>
      <c r="F169" s="227" t="s">
        <v>1174</v>
      </c>
      <c r="G169" s="40"/>
      <c r="H169" s="40"/>
      <c r="I169" s="228"/>
      <c r="J169" s="40"/>
      <c r="K169" s="40"/>
      <c r="L169" s="44"/>
      <c r="M169" s="229"/>
      <c r="N169" s="230"/>
      <c r="O169" s="85"/>
      <c r="P169" s="85"/>
      <c r="Q169" s="85"/>
      <c r="R169" s="85"/>
      <c r="S169" s="85"/>
      <c r="T169" s="86"/>
      <c r="U169" s="38"/>
      <c r="V169" s="38"/>
      <c r="W169" s="38"/>
      <c r="X169" s="38"/>
      <c r="Y169" s="38"/>
      <c r="Z169" s="38"/>
      <c r="AA169" s="38"/>
      <c r="AB169" s="38"/>
      <c r="AC169" s="38"/>
      <c r="AD169" s="38"/>
      <c r="AE169" s="38"/>
      <c r="AT169" s="16" t="s">
        <v>159</v>
      </c>
      <c r="AU169" s="16" t="s">
        <v>80</v>
      </c>
    </row>
    <row r="170" spans="1:65" s="2" customFormat="1" ht="24.15" customHeight="1">
      <c r="A170" s="38"/>
      <c r="B170" s="39"/>
      <c r="C170" s="258" t="s">
        <v>399</v>
      </c>
      <c r="D170" s="258" t="s">
        <v>1051</v>
      </c>
      <c r="E170" s="259" t="s">
        <v>1176</v>
      </c>
      <c r="F170" s="260" t="s">
        <v>1177</v>
      </c>
      <c r="G170" s="261" t="s">
        <v>670</v>
      </c>
      <c r="H170" s="262">
        <v>0.2</v>
      </c>
      <c r="I170" s="263"/>
      <c r="J170" s="264">
        <f>ROUND(I170*H170,2)</f>
        <v>0</v>
      </c>
      <c r="K170" s="260" t="s">
        <v>156</v>
      </c>
      <c r="L170" s="265"/>
      <c r="M170" s="266" t="s">
        <v>39</v>
      </c>
      <c r="N170" s="267" t="s">
        <v>53</v>
      </c>
      <c r="O170" s="85"/>
      <c r="P170" s="222">
        <f>O170*H170</f>
        <v>0</v>
      </c>
      <c r="Q170" s="222">
        <v>0.28093</v>
      </c>
      <c r="R170" s="222">
        <f>Q170*H170</f>
        <v>0.05618600000000001</v>
      </c>
      <c r="S170" s="222">
        <v>0</v>
      </c>
      <c r="T170" s="223">
        <f>S170*H170</f>
        <v>0</v>
      </c>
      <c r="U170" s="38"/>
      <c r="V170" s="38"/>
      <c r="W170" s="38"/>
      <c r="X170" s="38"/>
      <c r="Y170" s="38"/>
      <c r="Z170" s="38"/>
      <c r="AA170" s="38"/>
      <c r="AB170" s="38"/>
      <c r="AC170" s="38"/>
      <c r="AD170" s="38"/>
      <c r="AE170" s="38"/>
      <c r="AR170" s="224" t="s">
        <v>225</v>
      </c>
      <c r="AT170" s="224" t="s">
        <v>1051</v>
      </c>
      <c r="AU170" s="224" t="s">
        <v>80</v>
      </c>
      <c r="AY170" s="16" t="s">
        <v>149</v>
      </c>
      <c r="BE170" s="225">
        <f>IF(N170="základní",J170,0)</f>
        <v>0</v>
      </c>
      <c r="BF170" s="225">
        <f>IF(N170="snížená",J170,0)</f>
        <v>0</v>
      </c>
      <c r="BG170" s="225">
        <f>IF(N170="zákl. přenesená",J170,0)</f>
        <v>0</v>
      </c>
      <c r="BH170" s="225">
        <f>IF(N170="sníž. přenesená",J170,0)</f>
        <v>0</v>
      </c>
      <c r="BI170" s="225">
        <f>IF(N170="nulová",J170,0)</f>
        <v>0</v>
      </c>
      <c r="BJ170" s="16" t="s">
        <v>157</v>
      </c>
      <c r="BK170" s="225">
        <f>ROUND(I170*H170,2)</f>
        <v>0</v>
      </c>
      <c r="BL170" s="16" t="s">
        <v>157</v>
      </c>
      <c r="BM170" s="224" t="s">
        <v>1178</v>
      </c>
    </row>
    <row r="171" spans="1:47" s="2" customFormat="1" ht="12">
      <c r="A171" s="38"/>
      <c r="B171" s="39"/>
      <c r="C171" s="40"/>
      <c r="D171" s="226" t="s">
        <v>159</v>
      </c>
      <c r="E171" s="40"/>
      <c r="F171" s="227" t="s">
        <v>1177</v>
      </c>
      <c r="G171" s="40"/>
      <c r="H171" s="40"/>
      <c r="I171" s="228"/>
      <c r="J171" s="40"/>
      <c r="K171" s="40"/>
      <c r="L171" s="44"/>
      <c r="M171" s="229"/>
      <c r="N171" s="230"/>
      <c r="O171" s="85"/>
      <c r="P171" s="85"/>
      <c r="Q171" s="85"/>
      <c r="R171" s="85"/>
      <c r="S171" s="85"/>
      <c r="T171" s="86"/>
      <c r="U171" s="38"/>
      <c r="V171" s="38"/>
      <c r="W171" s="38"/>
      <c r="X171" s="38"/>
      <c r="Y171" s="38"/>
      <c r="Z171" s="38"/>
      <c r="AA171" s="38"/>
      <c r="AB171" s="38"/>
      <c r="AC171" s="38"/>
      <c r="AD171" s="38"/>
      <c r="AE171" s="38"/>
      <c r="AT171" s="16" t="s">
        <v>159</v>
      </c>
      <c r="AU171" s="16" t="s">
        <v>80</v>
      </c>
    </row>
    <row r="172" spans="1:65" s="2" customFormat="1" ht="24.15" customHeight="1">
      <c r="A172" s="38"/>
      <c r="B172" s="39"/>
      <c r="C172" s="258" t="s">
        <v>404</v>
      </c>
      <c r="D172" s="258" t="s">
        <v>1051</v>
      </c>
      <c r="E172" s="259" t="s">
        <v>1179</v>
      </c>
      <c r="F172" s="260" t="s">
        <v>1180</v>
      </c>
      <c r="G172" s="261" t="s">
        <v>670</v>
      </c>
      <c r="H172" s="262">
        <v>0.2</v>
      </c>
      <c r="I172" s="263"/>
      <c r="J172" s="264">
        <f>ROUND(I172*H172,2)</f>
        <v>0</v>
      </c>
      <c r="K172" s="260" t="s">
        <v>156</v>
      </c>
      <c r="L172" s="265"/>
      <c r="M172" s="266" t="s">
        <v>39</v>
      </c>
      <c r="N172" s="267" t="s">
        <v>53</v>
      </c>
      <c r="O172" s="85"/>
      <c r="P172" s="222">
        <f>O172*H172</f>
        <v>0</v>
      </c>
      <c r="Q172" s="222">
        <v>0.29297</v>
      </c>
      <c r="R172" s="222">
        <f>Q172*H172</f>
        <v>0.05859400000000001</v>
      </c>
      <c r="S172" s="222">
        <v>0</v>
      </c>
      <c r="T172" s="223">
        <f>S172*H172</f>
        <v>0</v>
      </c>
      <c r="U172" s="38"/>
      <c r="V172" s="38"/>
      <c r="W172" s="38"/>
      <c r="X172" s="38"/>
      <c r="Y172" s="38"/>
      <c r="Z172" s="38"/>
      <c r="AA172" s="38"/>
      <c r="AB172" s="38"/>
      <c r="AC172" s="38"/>
      <c r="AD172" s="38"/>
      <c r="AE172" s="38"/>
      <c r="AR172" s="224" t="s">
        <v>225</v>
      </c>
      <c r="AT172" s="224" t="s">
        <v>1051</v>
      </c>
      <c r="AU172" s="224" t="s">
        <v>80</v>
      </c>
      <c r="AY172" s="16" t="s">
        <v>149</v>
      </c>
      <c r="BE172" s="225">
        <f>IF(N172="základní",J172,0)</f>
        <v>0</v>
      </c>
      <c r="BF172" s="225">
        <f>IF(N172="snížená",J172,0)</f>
        <v>0</v>
      </c>
      <c r="BG172" s="225">
        <f>IF(N172="zákl. přenesená",J172,0)</f>
        <v>0</v>
      </c>
      <c r="BH172" s="225">
        <f>IF(N172="sníž. přenesená",J172,0)</f>
        <v>0</v>
      </c>
      <c r="BI172" s="225">
        <f>IF(N172="nulová",J172,0)</f>
        <v>0</v>
      </c>
      <c r="BJ172" s="16" t="s">
        <v>157</v>
      </c>
      <c r="BK172" s="225">
        <f>ROUND(I172*H172,2)</f>
        <v>0</v>
      </c>
      <c r="BL172" s="16" t="s">
        <v>157</v>
      </c>
      <c r="BM172" s="224" t="s">
        <v>1181</v>
      </c>
    </row>
    <row r="173" spans="1:47" s="2" customFormat="1" ht="12">
      <c r="A173" s="38"/>
      <c r="B173" s="39"/>
      <c r="C173" s="40"/>
      <c r="D173" s="226" t="s">
        <v>159</v>
      </c>
      <c r="E173" s="40"/>
      <c r="F173" s="227" t="s">
        <v>1180</v>
      </c>
      <c r="G173" s="40"/>
      <c r="H173" s="40"/>
      <c r="I173" s="228"/>
      <c r="J173" s="40"/>
      <c r="K173" s="40"/>
      <c r="L173" s="44"/>
      <c r="M173" s="229"/>
      <c r="N173" s="230"/>
      <c r="O173" s="85"/>
      <c r="P173" s="85"/>
      <c r="Q173" s="85"/>
      <c r="R173" s="85"/>
      <c r="S173" s="85"/>
      <c r="T173" s="86"/>
      <c r="U173" s="38"/>
      <c r="V173" s="38"/>
      <c r="W173" s="38"/>
      <c r="X173" s="38"/>
      <c r="Y173" s="38"/>
      <c r="Z173" s="38"/>
      <c r="AA173" s="38"/>
      <c r="AB173" s="38"/>
      <c r="AC173" s="38"/>
      <c r="AD173" s="38"/>
      <c r="AE173" s="38"/>
      <c r="AT173" s="16" t="s">
        <v>159</v>
      </c>
      <c r="AU173" s="16" t="s">
        <v>80</v>
      </c>
    </row>
    <row r="174" spans="1:65" s="2" customFormat="1" ht="24.15" customHeight="1">
      <c r="A174" s="38"/>
      <c r="B174" s="39"/>
      <c r="C174" s="258" t="s">
        <v>411</v>
      </c>
      <c r="D174" s="258" t="s">
        <v>1051</v>
      </c>
      <c r="E174" s="259" t="s">
        <v>1182</v>
      </c>
      <c r="F174" s="260" t="s">
        <v>1183</v>
      </c>
      <c r="G174" s="261" t="s">
        <v>670</v>
      </c>
      <c r="H174" s="262">
        <v>0.2</v>
      </c>
      <c r="I174" s="263"/>
      <c r="J174" s="264">
        <f>ROUND(I174*H174,2)</f>
        <v>0</v>
      </c>
      <c r="K174" s="260" t="s">
        <v>156</v>
      </c>
      <c r="L174" s="265"/>
      <c r="M174" s="266" t="s">
        <v>39</v>
      </c>
      <c r="N174" s="267" t="s">
        <v>53</v>
      </c>
      <c r="O174" s="85"/>
      <c r="P174" s="222">
        <f>O174*H174</f>
        <v>0</v>
      </c>
      <c r="Q174" s="222">
        <v>0.30501</v>
      </c>
      <c r="R174" s="222">
        <f>Q174*H174</f>
        <v>0.061002</v>
      </c>
      <c r="S174" s="222">
        <v>0</v>
      </c>
      <c r="T174" s="223">
        <f>S174*H174</f>
        <v>0</v>
      </c>
      <c r="U174" s="38"/>
      <c r="V174" s="38"/>
      <c r="W174" s="38"/>
      <c r="X174" s="38"/>
      <c r="Y174" s="38"/>
      <c r="Z174" s="38"/>
      <c r="AA174" s="38"/>
      <c r="AB174" s="38"/>
      <c r="AC174" s="38"/>
      <c r="AD174" s="38"/>
      <c r="AE174" s="38"/>
      <c r="AR174" s="224" t="s">
        <v>225</v>
      </c>
      <c r="AT174" s="224" t="s">
        <v>1051</v>
      </c>
      <c r="AU174" s="224" t="s">
        <v>80</v>
      </c>
      <c r="AY174" s="16" t="s">
        <v>149</v>
      </c>
      <c r="BE174" s="225">
        <f>IF(N174="základní",J174,0)</f>
        <v>0</v>
      </c>
      <c r="BF174" s="225">
        <f>IF(N174="snížená",J174,0)</f>
        <v>0</v>
      </c>
      <c r="BG174" s="225">
        <f>IF(N174="zákl. přenesená",J174,0)</f>
        <v>0</v>
      </c>
      <c r="BH174" s="225">
        <f>IF(N174="sníž. přenesená",J174,0)</f>
        <v>0</v>
      </c>
      <c r="BI174" s="225">
        <f>IF(N174="nulová",J174,0)</f>
        <v>0</v>
      </c>
      <c r="BJ174" s="16" t="s">
        <v>157</v>
      </c>
      <c r="BK174" s="225">
        <f>ROUND(I174*H174,2)</f>
        <v>0</v>
      </c>
      <c r="BL174" s="16" t="s">
        <v>157</v>
      </c>
      <c r="BM174" s="224" t="s">
        <v>1184</v>
      </c>
    </row>
    <row r="175" spans="1:47" s="2" customFormat="1" ht="12">
      <c r="A175" s="38"/>
      <c r="B175" s="39"/>
      <c r="C175" s="40"/>
      <c r="D175" s="226" t="s">
        <v>159</v>
      </c>
      <c r="E175" s="40"/>
      <c r="F175" s="227" t="s">
        <v>1183</v>
      </c>
      <c r="G175" s="40"/>
      <c r="H175" s="40"/>
      <c r="I175" s="228"/>
      <c r="J175" s="40"/>
      <c r="K175" s="40"/>
      <c r="L175" s="44"/>
      <c r="M175" s="229"/>
      <c r="N175" s="230"/>
      <c r="O175" s="85"/>
      <c r="P175" s="85"/>
      <c r="Q175" s="85"/>
      <c r="R175" s="85"/>
      <c r="S175" s="85"/>
      <c r="T175" s="86"/>
      <c r="U175" s="38"/>
      <c r="V175" s="38"/>
      <c r="W175" s="38"/>
      <c r="X175" s="38"/>
      <c r="Y175" s="38"/>
      <c r="Z175" s="38"/>
      <c r="AA175" s="38"/>
      <c r="AB175" s="38"/>
      <c r="AC175" s="38"/>
      <c r="AD175" s="38"/>
      <c r="AE175" s="38"/>
      <c r="AT175" s="16" t="s">
        <v>159</v>
      </c>
      <c r="AU175" s="16" t="s">
        <v>80</v>
      </c>
    </row>
    <row r="176" spans="1:65" s="2" customFormat="1" ht="24.15" customHeight="1">
      <c r="A176" s="38"/>
      <c r="B176" s="39"/>
      <c r="C176" s="258" t="s">
        <v>417</v>
      </c>
      <c r="D176" s="258" t="s">
        <v>1051</v>
      </c>
      <c r="E176" s="259" t="s">
        <v>1185</v>
      </c>
      <c r="F176" s="260" t="s">
        <v>1186</v>
      </c>
      <c r="G176" s="261" t="s">
        <v>670</v>
      </c>
      <c r="H176" s="262">
        <v>0.2</v>
      </c>
      <c r="I176" s="263"/>
      <c r="J176" s="264">
        <f>ROUND(I176*H176,2)</f>
        <v>0</v>
      </c>
      <c r="K176" s="260" t="s">
        <v>156</v>
      </c>
      <c r="L176" s="265"/>
      <c r="M176" s="266" t="s">
        <v>39</v>
      </c>
      <c r="N176" s="267" t="s">
        <v>53</v>
      </c>
      <c r="O176" s="85"/>
      <c r="P176" s="222">
        <f>O176*H176</f>
        <v>0</v>
      </c>
      <c r="Q176" s="222">
        <v>0.31103</v>
      </c>
      <c r="R176" s="222">
        <f>Q176*H176</f>
        <v>0.062206</v>
      </c>
      <c r="S176" s="222">
        <v>0</v>
      </c>
      <c r="T176" s="223">
        <f>S176*H176</f>
        <v>0</v>
      </c>
      <c r="U176" s="38"/>
      <c r="V176" s="38"/>
      <c r="W176" s="38"/>
      <c r="X176" s="38"/>
      <c r="Y176" s="38"/>
      <c r="Z176" s="38"/>
      <c r="AA176" s="38"/>
      <c r="AB176" s="38"/>
      <c r="AC176" s="38"/>
      <c r="AD176" s="38"/>
      <c r="AE176" s="38"/>
      <c r="AR176" s="224" t="s">
        <v>225</v>
      </c>
      <c r="AT176" s="224" t="s">
        <v>1051</v>
      </c>
      <c r="AU176" s="224" t="s">
        <v>80</v>
      </c>
      <c r="AY176" s="16" t="s">
        <v>149</v>
      </c>
      <c r="BE176" s="225">
        <f>IF(N176="základní",J176,0)</f>
        <v>0</v>
      </c>
      <c r="BF176" s="225">
        <f>IF(N176="snížená",J176,0)</f>
        <v>0</v>
      </c>
      <c r="BG176" s="225">
        <f>IF(N176="zákl. přenesená",J176,0)</f>
        <v>0</v>
      </c>
      <c r="BH176" s="225">
        <f>IF(N176="sníž. přenesená",J176,0)</f>
        <v>0</v>
      </c>
      <c r="BI176" s="225">
        <f>IF(N176="nulová",J176,0)</f>
        <v>0</v>
      </c>
      <c r="BJ176" s="16" t="s">
        <v>157</v>
      </c>
      <c r="BK176" s="225">
        <f>ROUND(I176*H176,2)</f>
        <v>0</v>
      </c>
      <c r="BL176" s="16" t="s">
        <v>157</v>
      </c>
      <c r="BM176" s="224" t="s">
        <v>1187</v>
      </c>
    </row>
    <row r="177" spans="1:47" s="2" customFormat="1" ht="12">
      <c r="A177" s="38"/>
      <c r="B177" s="39"/>
      <c r="C177" s="40"/>
      <c r="D177" s="226" t="s">
        <v>159</v>
      </c>
      <c r="E177" s="40"/>
      <c r="F177" s="227" t="s">
        <v>1186</v>
      </c>
      <c r="G177" s="40"/>
      <c r="H177" s="40"/>
      <c r="I177" s="228"/>
      <c r="J177" s="40"/>
      <c r="K177" s="40"/>
      <c r="L177" s="44"/>
      <c r="M177" s="229"/>
      <c r="N177" s="230"/>
      <c r="O177" s="85"/>
      <c r="P177" s="85"/>
      <c r="Q177" s="85"/>
      <c r="R177" s="85"/>
      <c r="S177" s="85"/>
      <c r="T177" s="86"/>
      <c r="U177" s="38"/>
      <c r="V177" s="38"/>
      <c r="W177" s="38"/>
      <c r="X177" s="38"/>
      <c r="Y177" s="38"/>
      <c r="Z177" s="38"/>
      <c r="AA177" s="38"/>
      <c r="AB177" s="38"/>
      <c r="AC177" s="38"/>
      <c r="AD177" s="38"/>
      <c r="AE177" s="38"/>
      <c r="AT177" s="16" t="s">
        <v>159</v>
      </c>
      <c r="AU177" s="16" t="s">
        <v>80</v>
      </c>
    </row>
    <row r="178" spans="1:65" s="2" customFormat="1" ht="24.15" customHeight="1">
      <c r="A178" s="38"/>
      <c r="B178" s="39"/>
      <c r="C178" s="258" t="s">
        <v>422</v>
      </c>
      <c r="D178" s="258" t="s">
        <v>1051</v>
      </c>
      <c r="E178" s="259" t="s">
        <v>1188</v>
      </c>
      <c r="F178" s="260" t="s">
        <v>1189</v>
      </c>
      <c r="G178" s="261" t="s">
        <v>670</v>
      </c>
      <c r="H178" s="262">
        <v>0.2</v>
      </c>
      <c r="I178" s="263"/>
      <c r="J178" s="264">
        <f>ROUND(I178*H178,2)</f>
        <v>0</v>
      </c>
      <c r="K178" s="260" t="s">
        <v>156</v>
      </c>
      <c r="L178" s="265"/>
      <c r="M178" s="266" t="s">
        <v>39</v>
      </c>
      <c r="N178" s="267" t="s">
        <v>53</v>
      </c>
      <c r="O178" s="85"/>
      <c r="P178" s="222">
        <f>O178*H178</f>
        <v>0</v>
      </c>
      <c r="Q178" s="222">
        <v>0.31705</v>
      </c>
      <c r="R178" s="222">
        <f>Q178*H178</f>
        <v>0.06341000000000001</v>
      </c>
      <c r="S178" s="222">
        <v>0</v>
      </c>
      <c r="T178" s="223">
        <f>S178*H178</f>
        <v>0</v>
      </c>
      <c r="U178" s="38"/>
      <c r="V178" s="38"/>
      <c r="W178" s="38"/>
      <c r="X178" s="38"/>
      <c r="Y178" s="38"/>
      <c r="Z178" s="38"/>
      <c r="AA178" s="38"/>
      <c r="AB178" s="38"/>
      <c r="AC178" s="38"/>
      <c r="AD178" s="38"/>
      <c r="AE178" s="38"/>
      <c r="AR178" s="224" t="s">
        <v>225</v>
      </c>
      <c r="AT178" s="224" t="s">
        <v>1051</v>
      </c>
      <c r="AU178" s="224" t="s">
        <v>80</v>
      </c>
      <c r="AY178" s="16" t="s">
        <v>149</v>
      </c>
      <c r="BE178" s="225">
        <f>IF(N178="základní",J178,0)</f>
        <v>0</v>
      </c>
      <c r="BF178" s="225">
        <f>IF(N178="snížená",J178,0)</f>
        <v>0</v>
      </c>
      <c r="BG178" s="225">
        <f>IF(N178="zákl. přenesená",J178,0)</f>
        <v>0</v>
      </c>
      <c r="BH178" s="225">
        <f>IF(N178="sníž. přenesená",J178,0)</f>
        <v>0</v>
      </c>
      <c r="BI178" s="225">
        <f>IF(N178="nulová",J178,0)</f>
        <v>0</v>
      </c>
      <c r="BJ178" s="16" t="s">
        <v>157</v>
      </c>
      <c r="BK178" s="225">
        <f>ROUND(I178*H178,2)</f>
        <v>0</v>
      </c>
      <c r="BL178" s="16" t="s">
        <v>157</v>
      </c>
      <c r="BM178" s="224" t="s">
        <v>1190</v>
      </c>
    </row>
    <row r="179" spans="1:47" s="2" customFormat="1" ht="12">
      <c r="A179" s="38"/>
      <c r="B179" s="39"/>
      <c r="C179" s="40"/>
      <c r="D179" s="226" t="s">
        <v>159</v>
      </c>
      <c r="E179" s="40"/>
      <c r="F179" s="227" t="s">
        <v>1189</v>
      </c>
      <c r="G179" s="40"/>
      <c r="H179" s="40"/>
      <c r="I179" s="228"/>
      <c r="J179" s="40"/>
      <c r="K179" s="40"/>
      <c r="L179" s="44"/>
      <c r="M179" s="229"/>
      <c r="N179" s="230"/>
      <c r="O179" s="85"/>
      <c r="P179" s="85"/>
      <c r="Q179" s="85"/>
      <c r="R179" s="85"/>
      <c r="S179" s="85"/>
      <c r="T179" s="86"/>
      <c r="U179" s="38"/>
      <c r="V179" s="38"/>
      <c r="W179" s="38"/>
      <c r="X179" s="38"/>
      <c r="Y179" s="38"/>
      <c r="Z179" s="38"/>
      <c r="AA179" s="38"/>
      <c r="AB179" s="38"/>
      <c r="AC179" s="38"/>
      <c r="AD179" s="38"/>
      <c r="AE179" s="38"/>
      <c r="AT179" s="16" t="s">
        <v>159</v>
      </c>
      <c r="AU179" s="16" t="s">
        <v>80</v>
      </c>
    </row>
    <row r="180" spans="1:65" s="2" customFormat="1" ht="24.15" customHeight="1">
      <c r="A180" s="38"/>
      <c r="B180" s="39"/>
      <c r="C180" s="258" t="s">
        <v>427</v>
      </c>
      <c r="D180" s="258" t="s">
        <v>1051</v>
      </c>
      <c r="E180" s="259" t="s">
        <v>1191</v>
      </c>
      <c r="F180" s="260" t="s">
        <v>1192</v>
      </c>
      <c r="G180" s="261" t="s">
        <v>670</v>
      </c>
      <c r="H180" s="262">
        <v>0.2</v>
      </c>
      <c r="I180" s="263"/>
      <c r="J180" s="264">
        <f>ROUND(I180*H180,2)</f>
        <v>0</v>
      </c>
      <c r="K180" s="260" t="s">
        <v>156</v>
      </c>
      <c r="L180" s="265"/>
      <c r="M180" s="266" t="s">
        <v>39</v>
      </c>
      <c r="N180" s="267" t="s">
        <v>53</v>
      </c>
      <c r="O180" s="85"/>
      <c r="P180" s="222">
        <f>O180*H180</f>
        <v>0</v>
      </c>
      <c r="Q180" s="222">
        <v>0.32909</v>
      </c>
      <c r="R180" s="222">
        <f>Q180*H180</f>
        <v>0.065818</v>
      </c>
      <c r="S180" s="222">
        <v>0</v>
      </c>
      <c r="T180" s="223">
        <f>S180*H180</f>
        <v>0</v>
      </c>
      <c r="U180" s="38"/>
      <c r="V180" s="38"/>
      <c r="W180" s="38"/>
      <c r="X180" s="38"/>
      <c r="Y180" s="38"/>
      <c r="Z180" s="38"/>
      <c r="AA180" s="38"/>
      <c r="AB180" s="38"/>
      <c r="AC180" s="38"/>
      <c r="AD180" s="38"/>
      <c r="AE180" s="38"/>
      <c r="AR180" s="224" t="s">
        <v>225</v>
      </c>
      <c r="AT180" s="224" t="s">
        <v>1051</v>
      </c>
      <c r="AU180" s="224" t="s">
        <v>80</v>
      </c>
      <c r="AY180" s="16" t="s">
        <v>149</v>
      </c>
      <c r="BE180" s="225">
        <f>IF(N180="základní",J180,0)</f>
        <v>0</v>
      </c>
      <c r="BF180" s="225">
        <f>IF(N180="snížená",J180,0)</f>
        <v>0</v>
      </c>
      <c r="BG180" s="225">
        <f>IF(N180="zákl. přenesená",J180,0)</f>
        <v>0</v>
      </c>
      <c r="BH180" s="225">
        <f>IF(N180="sníž. přenesená",J180,0)</f>
        <v>0</v>
      </c>
      <c r="BI180" s="225">
        <f>IF(N180="nulová",J180,0)</f>
        <v>0</v>
      </c>
      <c r="BJ180" s="16" t="s">
        <v>157</v>
      </c>
      <c r="BK180" s="225">
        <f>ROUND(I180*H180,2)</f>
        <v>0</v>
      </c>
      <c r="BL180" s="16" t="s">
        <v>157</v>
      </c>
      <c r="BM180" s="224" t="s">
        <v>1193</v>
      </c>
    </row>
    <row r="181" spans="1:47" s="2" customFormat="1" ht="12">
      <c r="A181" s="38"/>
      <c r="B181" s="39"/>
      <c r="C181" s="40"/>
      <c r="D181" s="226" t="s">
        <v>159</v>
      </c>
      <c r="E181" s="40"/>
      <c r="F181" s="227" t="s">
        <v>1192</v>
      </c>
      <c r="G181" s="40"/>
      <c r="H181" s="40"/>
      <c r="I181" s="228"/>
      <c r="J181" s="40"/>
      <c r="K181" s="40"/>
      <c r="L181" s="44"/>
      <c r="M181" s="229"/>
      <c r="N181" s="230"/>
      <c r="O181" s="85"/>
      <c r="P181" s="85"/>
      <c r="Q181" s="85"/>
      <c r="R181" s="85"/>
      <c r="S181" s="85"/>
      <c r="T181" s="86"/>
      <c r="U181" s="38"/>
      <c r="V181" s="38"/>
      <c r="W181" s="38"/>
      <c r="X181" s="38"/>
      <c r="Y181" s="38"/>
      <c r="Z181" s="38"/>
      <c r="AA181" s="38"/>
      <c r="AB181" s="38"/>
      <c r="AC181" s="38"/>
      <c r="AD181" s="38"/>
      <c r="AE181" s="38"/>
      <c r="AT181" s="16" t="s">
        <v>159</v>
      </c>
      <c r="AU181" s="16" t="s">
        <v>80</v>
      </c>
    </row>
    <row r="182" spans="1:65" s="2" customFormat="1" ht="24.15" customHeight="1">
      <c r="A182" s="38"/>
      <c r="B182" s="39"/>
      <c r="C182" s="258" t="s">
        <v>629</v>
      </c>
      <c r="D182" s="258" t="s">
        <v>1051</v>
      </c>
      <c r="E182" s="259" t="s">
        <v>1194</v>
      </c>
      <c r="F182" s="260" t="s">
        <v>1195</v>
      </c>
      <c r="G182" s="261" t="s">
        <v>670</v>
      </c>
      <c r="H182" s="262">
        <v>0.2</v>
      </c>
      <c r="I182" s="263"/>
      <c r="J182" s="264">
        <f>ROUND(I182*H182,2)</f>
        <v>0</v>
      </c>
      <c r="K182" s="260" t="s">
        <v>156</v>
      </c>
      <c r="L182" s="265"/>
      <c r="M182" s="266" t="s">
        <v>39</v>
      </c>
      <c r="N182" s="267" t="s">
        <v>53</v>
      </c>
      <c r="O182" s="85"/>
      <c r="P182" s="222">
        <f>O182*H182</f>
        <v>0</v>
      </c>
      <c r="Q182" s="222">
        <v>0.34114</v>
      </c>
      <c r="R182" s="222">
        <f>Q182*H182</f>
        <v>0.068228</v>
      </c>
      <c r="S182" s="222">
        <v>0</v>
      </c>
      <c r="T182" s="223">
        <f>S182*H182</f>
        <v>0</v>
      </c>
      <c r="U182" s="38"/>
      <c r="V182" s="38"/>
      <c r="W182" s="38"/>
      <c r="X182" s="38"/>
      <c r="Y182" s="38"/>
      <c r="Z182" s="38"/>
      <c r="AA182" s="38"/>
      <c r="AB182" s="38"/>
      <c r="AC182" s="38"/>
      <c r="AD182" s="38"/>
      <c r="AE182" s="38"/>
      <c r="AR182" s="224" t="s">
        <v>225</v>
      </c>
      <c r="AT182" s="224" t="s">
        <v>1051</v>
      </c>
      <c r="AU182" s="224" t="s">
        <v>80</v>
      </c>
      <c r="AY182" s="16" t="s">
        <v>149</v>
      </c>
      <c r="BE182" s="225">
        <f>IF(N182="základní",J182,0)</f>
        <v>0</v>
      </c>
      <c r="BF182" s="225">
        <f>IF(N182="snížená",J182,0)</f>
        <v>0</v>
      </c>
      <c r="BG182" s="225">
        <f>IF(N182="zákl. přenesená",J182,0)</f>
        <v>0</v>
      </c>
      <c r="BH182" s="225">
        <f>IF(N182="sníž. přenesená",J182,0)</f>
        <v>0</v>
      </c>
      <c r="BI182" s="225">
        <f>IF(N182="nulová",J182,0)</f>
        <v>0</v>
      </c>
      <c r="BJ182" s="16" t="s">
        <v>157</v>
      </c>
      <c r="BK182" s="225">
        <f>ROUND(I182*H182,2)</f>
        <v>0</v>
      </c>
      <c r="BL182" s="16" t="s">
        <v>157</v>
      </c>
      <c r="BM182" s="224" t="s">
        <v>1196</v>
      </c>
    </row>
    <row r="183" spans="1:47" s="2" customFormat="1" ht="12">
      <c r="A183" s="38"/>
      <c r="B183" s="39"/>
      <c r="C183" s="40"/>
      <c r="D183" s="226" t="s">
        <v>159</v>
      </c>
      <c r="E183" s="40"/>
      <c r="F183" s="227" t="s">
        <v>1195</v>
      </c>
      <c r="G183" s="40"/>
      <c r="H183" s="40"/>
      <c r="I183" s="228"/>
      <c r="J183" s="40"/>
      <c r="K183" s="40"/>
      <c r="L183" s="44"/>
      <c r="M183" s="229"/>
      <c r="N183" s="230"/>
      <c r="O183" s="85"/>
      <c r="P183" s="85"/>
      <c r="Q183" s="85"/>
      <c r="R183" s="85"/>
      <c r="S183" s="85"/>
      <c r="T183" s="86"/>
      <c r="U183" s="38"/>
      <c r="V183" s="38"/>
      <c r="W183" s="38"/>
      <c r="X183" s="38"/>
      <c r="Y183" s="38"/>
      <c r="Z183" s="38"/>
      <c r="AA183" s="38"/>
      <c r="AB183" s="38"/>
      <c r="AC183" s="38"/>
      <c r="AD183" s="38"/>
      <c r="AE183" s="38"/>
      <c r="AT183" s="16" t="s">
        <v>159</v>
      </c>
      <c r="AU183" s="16" t="s">
        <v>80</v>
      </c>
    </row>
    <row r="184" spans="1:65" s="2" customFormat="1" ht="24.15" customHeight="1">
      <c r="A184" s="38"/>
      <c r="B184" s="39"/>
      <c r="C184" s="258" t="s">
        <v>634</v>
      </c>
      <c r="D184" s="258" t="s">
        <v>1051</v>
      </c>
      <c r="E184" s="259" t="s">
        <v>1197</v>
      </c>
      <c r="F184" s="260" t="s">
        <v>1198</v>
      </c>
      <c r="G184" s="261" t="s">
        <v>200</v>
      </c>
      <c r="H184" s="262">
        <v>1.4</v>
      </c>
      <c r="I184" s="263"/>
      <c r="J184" s="264">
        <f>ROUND(I184*H184,2)</f>
        <v>0</v>
      </c>
      <c r="K184" s="260" t="s">
        <v>156</v>
      </c>
      <c r="L184" s="265"/>
      <c r="M184" s="266" t="s">
        <v>39</v>
      </c>
      <c r="N184" s="267" t="s">
        <v>53</v>
      </c>
      <c r="O184" s="85"/>
      <c r="P184" s="222">
        <f>O184*H184</f>
        <v>0</v>
      </c>
      <c r="Q184" s="222">
        <v>0.06021</v>
      </c>
      <c r="R184" s="222">
        <f>Q184*H184</f>
        <v>0.084294</v>
      </c>
      <c r="S184" s="222">
        <v>0</v>
      </c>
      <c r="T184" s="223">
        <f>S184*H184</f>
        <v>0</v>
      </c>
      <c r="U184" s="38"/>
      <c r="V184" s="38"/>
      <c r="W184" s="38"/>
      <c r="X184" s="38"/>
      <c r="Y184" s="38"/>
      <c r="Z184" s="38"/>
      <c r="AA184" s="38"/>
      <c r="AB184" s="38"/>
      <c r="AC184" s="38"/>
      <c r="AD184" s="38"/>
      <c r="AE184" s="38"/>
      <c r="AR184" s="224" t="s">
        <v>225</v>
      </c>
      <c r="AT184" s="224" t="s">
        <v>1051</v>
      </c>
      <c r="AU184" s="224" t="s">
        <v>80</v>
      </c>
      <c r="AY184" s="16" t="s">
        <v>149</v>
      </c>
      <c r="BE184" s="225">
        <f>IF(N184="základní",J184,0)</f>
        <v>0</v>
      </c>
      <c r="BF184" s="225">
        <f>IF(N184="snížená",J184,0)</f>
        <v>0</v>
      </c>
      <c r="BG184" s="225">
        <f>IF(N184="zákl. přenesená",J184,0)</f>
        <v>0</v>
      </c>
      <c r="BH184" s="225">
        <f>IF(N184="sníž. přenesená",J184,0)</f>
        <v>0</v>
      </c>
      <c r="BI184" s="225">
        <f>IF(N184="nulová",J184,0)</f>
        <v>0</v>
      </c>
      <c r="BJ184" s="16" t="s">
        <v>157</v>
      </c>
      <c r="BK184" s="225">
        <f>ROUND(I184*H184,2)</f>
        <v>0</v>
      </c>
      <c r="BL184" s="16" t="s">
        <v>157</v>
      </c>
      <c r="BM184" s="224" t="s">
        <v>1199</v>
      </c>
    </row>
    <row r="185" spans="1:47" s="2" customFormat="1" ht="12">
      <c r="A185" s="38"/>
      <c r="B185" s="39"/>
      <c r="C185" s="40"/>
      <c r="D185" s="226" t="s">
        <v>159</v>
      </c>
      <c r="E185" s="40"/>
      <c r="F185" s="227" t="s">
        <v>1198</v>
      </c>
      <c r="G185" s="40"/>
      <c r="H185" s="40"/>
      <c r="I185" s="228"/>
      <c r="J185" s="40"/>
      <c r="K185" s="40"/>
      <c r="L185" s="44"/>
      <c r="M185" s="229"/>
      <c r="N185" s="230"/>
      <c r="O185" s="85"/>
      <c r="P185" s="85"/>
      <c r="Q185" s="85"/>
      <c r="R185" s="85"/>
      <c r="S185" s="85"/>
      <c r="T185" s="86"/>
      <c r="U185" s="38"/>
      <c r="V185" s="38"/>
      <c r="W185" s="38"/>
      <c r="X185" s="38"/>
      <c r="Y185" s="38"/>
      <c r="Z185" s="38"/>
      <c r="AA185" s="38"/>
      <c r="AB185" s="38"/>
      <c r="AC185" s="38"/>
      <c r="AD185" s="38"/>
      <c r="AE185" s="38"/>
      <c r="AT185" s="16" t="s">
        <v>159</v>
      </c>
      <c r="AU185" s="16" t="s">
        <v>80</v>
      </c>
    </row>
    <row r="186" spans="1:47" s="2" customFormat="1" ht="12">
      <c r="A186" s="38"/>
      <c r="B186" s="39"/>
      <c r="C186" s="40"/>
      <c r="D186" s="226" t="s">
        <v>193</v>
      </c>
      <c r="E186" s="40"/>
      <c r="F186" s="231" t="s">
        <v>1133</v>
      </c>
      <c r="G186" s="40"/>
      <c r="H186" s="40"/>
      <c r="I186" s="228"/>
      <c r="J186" s="40"/>
      <c r="K186" s="40"/>
      <c r="L186" s="44"/>
      <c r="M186" s="229"/>
      <c r="N186" s="230"/>
      <c r="O186" s="85"/>
      <c r="P186" s="85"/>
      <c r="Q186" s="85"/>
      <c r="R186" s="85"/>
      <c r="S186" s="85"/>
      <c r="T186" s="86"/>
      <c r="U186" s="38"/>
      <c r="V186" s="38"/>
      <c r="W186" s="38"/>
      <c r="X186" s="38"/>
      <c r="Y186" s="38"/>
      <c r="Z186" s="38"/>
      <c r="AA186" s="38"/>
      <c r="AB186" s="38"/>
      <c r="AC186" s="38"/>
      <c r="AD186" s="38"/>
      <c r="AE186" s="38"/>
      <c r="AT186" s="16" t="s">
        <v>193</v>
      </c>
      <c r="AU186" s="16" t="s">
        <v>80</v>
      </c>
    </row>
    <row r="187" spans="1:65" s="2" customFormat="1" ht="16.5" customHeight="1">
      <c r="A187" s="38"/>
      <c r="B187" s="39"/>
      <c r="C187" s="258" t="s">
        <v>639</v>
      </c>
      <c r="D187" s="258" t="s">
        <v>1051</v>
      </c>
      <c r="E187" s="259" t="s">
        <v>1200</v>
      </c>
      <c r="F187" s="260" t="s">
        <v>1201</v>
      </c>
      <c r="G187" s="261" t="s">
        <v>670</v>
      </c>
      <c r="H187" s="262">
        <v>0.2</v>
      </c>
      <c r="I187" s="263"/>
      <c r="J187" s="264">
        <f>ROUND(I187*H187,2)</f>
        <v>0</v>
      </c>
      <c r="K187" s="260" t="s">
        <v>156</v>
      </c>
      <c r="L187" s="265"/>
      <c r="M187" s="266" t="s">
        <v>39</v>
      </c>
      <c r="N187" s="267" t="s">
        <v>53</v>
      </c>
      <c r="O187" s="85"/>
      <c r="P187" s="222">
        <f>O187*H187</f>
        <v>0</v>
      </c>
      <c r="Q187" s="222">
        <v>0.266</v>
      </c>
      <c r="R187" s="222">
        <f>Q187*H187</f>
        <v>0.053200000000000004</v>
      </c>
      <c r="S187" s="222">
        <v>0</v>
      </c>
      <c r="T187" s="223">
        <f>S187*H187</f>
        <v>0</v>
      </c>
      <c r="U187" s="38"/>
      <c r="V187" s="38"/>
      <c r="W187" s="38"/>
      <c r="X187" s="38"/>
      <c r="Y187" s="38"/>
      <c r="Z187" s="38"/>
      <c r="AA187" s="38"/>
      <c r="AB187" s="38"/>
      <c r="AC187" s="38"/>
      <c r="AD187" s="38"/>
      <c r="AE187" s="38"/>
      <c r="AR187" s="224" t="s">
        <v>225</v>
      </c>
      <c r="AT187" s="224" t="s">
        <v>1051</v>
      </c>
      <c r="AU187" s="224" t="s">
        <v>80</v>
      </c>
      <c r="AY187" s="16" t="s">
        <v>149</v>
      </c>
      <c r="BE187" s="225">
        <f>IF(N187="základní",J187,0)</f>
        <v>0</v>
      </c>
      <c r="BF187" s="225">
        <f>IF(N187="snížená",J187,0)</f>
        <v>0</v>
      </c>
      <c r="BG187" s="225">
        <f>IF(N187="zákl. přenesená",J187,0)</f>
        <v>0</v>
      </c>
      <c r="BH187" s="225">
        <f>IF(N187="sníž. přenesená",J187,0)</f>
        <v>0</v>
      </c>
      <c r="BI187" s="225">
        <f>IF(N187="nulová",J187,0)</f>
        <v>0</v>
      </c>
      <c r="BJ187" s="16" t="s">
        <v>157</v>
      </c>
      <c r="BK187" s="225">
        <f>ROUND(I187*H187,2)</f>
        <v>0</v>
      </c>
      <c r="BL187" s="16" t="s">
        <v>157</v>
      </c>
      <c r="BM187" s="224" t="s">
        <v>1202</v>
      </c>
    </row>
    <row r="188" spans="1:47" s="2" customFormat="1" ht="12">
      <c r="A188" s="38"/>
      <c r="B188" s="39"/>
      <c r="C188" s="40"/>
      <c r="D188" s="226" t="s">
        <v>159</v>
      </c>
      <c r="E188" s="40"/>
      <c r="F188" s="227" t="s">
        <v>1201</v>
      </c>
      <c r="G188" s="40"/>
      <c r="H188" s="40"/>
      <c r="I188" s="228"/>
      <c r="J188" s="40"/>
      <c r="K188" s="40"/>
      <c r="L188" s="44"/>
      <c r="M188" s="229"/>
      <c r="N188" s="230"/>
      <c r="O188" s="85"/>
      <c r="P188" s="85"/>
      <c r="Q188" s="85"/>
      <c r="R188" s="85"/>
      <c r="S188" s="85"/>
      <c r="T188" s="86"/>
      <c r="U188" s="38"/>
      <c r="V188" s="38"/>
      <c r="W188" s="38"/>
      <c r="X188" s="38"/>
      <c r="Y188" s="38"/>
      <c r="Z188" s="38"/>
      <c r="AA188" s="38"/>
      <c r="AB188" s="38"/>
      <c r="AC188" s="38"/>
      <c r="AD188" s="38"/>
      <c r="AE188" s="38"/>
      <c r="AT188" s="16" t="s">
        <v>159</v>
      </c>
      <c r="AU188" s="16" t="s">
        <v>80</v>
      </c>
    </row>
    <row r="189" spans="1:65" s="2" customFormat="1" ht="16.5" customHeight="1">
      <c r="A189" s="38"/>
      <c r="B189" s="39"/>
      <c r="C189" s="258" t="s">
        <v>1203</v>
      </c>
      <c r="D189" s="258" t="s">
        <v>1051</v>
      </c>
      <c r="E189" s="259" t="s">
        <v>1204</v>
      </c>
      <c r="F189" s="260" t="s">
        <v>1205</v>
      </c>
      <c r="G189" s="261" t="s">
        <v>670</v>
      </c>
      <c r="H189" s="262">
        <v>0.2</v>
      </c>
      <c r="I189" s="263"/>
      <c r="J189" s="264">
        <f>ROUND(I189*H189,2)</f>
        <v>0</v>
      </c>
      <c r="K189" s="260" t="s">
        <v>156</v>
      </c>
      <c r="L189" s="265"/>
      <c r="M189" s="266" t="s">
        <v>39</v>
      </c>
      <c r="N189" s="267" t="s">
        <v>53</v>
      </c>
      <c r="O189" s="85"/>
      <c r="P189" s="222">
        <f>O189*H189</f>
        <v>0</v>
      </c>
      <c r="Q189" s="222">
        <v>0.295</v>
      </c>
      <c r="R189" s="222">
        <f>Q189*H189</f>
        <v>0.059</v>
      </c>
      <c r="S189" s="222">
        <v>0</v>
      </c>
      <c r="T189" s="223">
        <f>S189*H189</f>
        <v>0</v>
      </c>
      <c r="U189" s="38"/>
      <c r="V189" s="38"/>
      <c r="W189" s="38"/>
      <c r="X189" s="38"/>
      <c r="Y189" s="38"/>
      <c r="Z189" s="38"/>
      <c r="AA189" s="38"/>
      <c r="AB189" s="38"/>
      <c r="AC189" s="38"/>
      <c r="AD189" s="38"/>
      <c r="AE189" s="38"/>
      <c r="AR189" s="224" t="s">
        <v>225</v>
      </c>
      <c r="AT189" s="224" t="s">
        <v>1051</v>
      </c>
      <c r="AU189" s="224" t="s">
        <v>80</v>
      </c>
      <c r="AY189" s="16" t="s">
        <v>149</v>
      </c>
      <c r="BE189" s="225">
        <f>IF(N189="základní",J189,0)</f>
        <v>0</v>
      </c>
      <c r="BF189" s="225">
        <f>IF(N189="snížená",J189,0)</f>
        <v>0</v>
      </c>
      <c r="BG189" s="225">
        <f>IF(N189="zákl. přenesená",J189,0)</f>
        <v>0</v>
      </c>
      <c r="BH189" s="225">
        <f>IF(N189="sníž. přenesená",J189,0)</f>
        <v>0</v>
      </c>
      <c r="BI189" s="225">
        <f>IF(N189="nulová",J189,0)</f>
        <v>0</v>
      </c>
      <c r="BJ189" s="16" t="s">
        <v>157</v>
      </c>
      <c r="BK189" s="225">
        <f>ROUND(I189*H189,2)</f>
        <v>0</v>
      </c>
      <c r="BL189" s="16" t="s">
        <v>157</v>
      </c>
      <c r="BM189" s="224" t="s">
        <v>1206</v>
      </c>
    </row>
    <row r="190" spans="1:47" s="2" customFormat="1" ht="12">
      <c r="A190" s="38"/>
      <c r="B190" s="39"/>
      <c r="C190" s="40"/>
      <c r="D190" s="226" t="s">
        <v>159</v>
      </c>
      <c r="E190" s="40"/>
      <c r="F190" s="227" t="s">
        <v>1205</v>
      </c>
      <c r="G190" s="40"/>
      <c r="H190" s="40"/>
      <c r="I190" s="228"/>
      <c r="J190" s="40"/>
      <c r="K190" s="40"/>
      <c r="L190" s="44"/>
      <c r="M190" s="229"/>
      <c r="N190" s="230"/>
      <c r="O190" s="85"/>
      <c r="P190" s="85"/>
      <c r="Q190" s="85"/>
      <c r="R190" s="85"/>
      <c r="S190" s="85"/>
      <c r="T190" s="86"/>
      <c r="U190" s="38"/>
      <c r="V190" s="38"/>
      <c r="W190" s="38"/>
      <c r="X190" s="38"/>
      <c r="Y190" s="38"/>
      <c r="Z190" s="38"/>
      <c r="AA190" s="38"/>
      <c r="AB190" s="38"/>
      <c r="AC190" s="38"/>
      <c r="AD190" s="38"/>
      <c r="AE190" s="38"/>
      <c r="AT190" s="16" t="s">
        <v>159</v>
      </c>
      <c r="AU190" s="16" t="s">
        <v>80</v>
      </c>
    </row>
    <row r="191" spans="1:65" s="2" customFormat="1" ht="16.5" customHeight="1">
      <c r="A191" s="38"/>
      <c r="B191" s="39"/>
      <c r="C191" s="258" t="s">
        <v>1207</v>
      </c>
      <c r="D191" s="258" t="s">
        <v>1051</v>
      </c>
      <c r="E191" s="259" t="s">
        <v>1208</v>
      </c>
      <c r="F191" s="260" t="s">
        <v>1209</v>
      </c>
      <c r="G191" s="261" t="s">
        <v>670</v>
      </c>
      <c r="H191" s="262">
        <v>0.2</v>
      </c>
      <c r="I191" s="263"/>
      <c r="J191" s="264">
        <f>ROUND(I191*H191,2)</f>
        <v>0</v>
      </c>
      <c r="K191" s="260" t="s">
        <v>156</v>
      </c>
      <c r="L191" s="265"/>
      <c r="M191" s="266" t="s">
        <v>39</v>
      </c>
      <c r="N191" s="267" t="s">
        <v>53</v>
      </c>
      <c r="O191" s="85"/>
      <c r="P191" s="222">
        <f>O191*H191</f>
        <v>0</v>
      </c>
      <c r="Q191" s="222">
        <v>0.2725</v>
      </c>
      <c r="R191" s="222">
        <f>Q191*H191</f>
        <v>0.05450000000000001</v>
      </c>
      <c r="S191" s="222">
        <v>0</v>
      </c>
      <c r="T191" s="223">
        <f>S191*H191</f>
        <v>0</v>
      </c>
      <c r="U191" s="38"/>
      <c r="V191" s="38"/>
      <c r="W191" s="38"/>
      <c r="X191" s="38"/>
      <c r="Y191" s="38"/>
      <c r="Z191" s="38"/>
      <c r="AA191" s="38"/>
      <c r="AB191" s="38"/>
      <c r="AC191" s="38"/>
      <c r="AD191" s="38"/>
      <c r="AE191" s="38"/>
      <c r="AR191" s="224" t="s">
        <v>225</v>
      </c>
      <c r="AT191" s="224" t="s">
        <v>1051</v>
      </c>
      <c r="AU191" s="224" t="s">
        <v>80</v>
      </c>
      <c r="AY191" s="16" t="s">
        <v>149</v>
      </c>
      <c r="BE191" s="225">
        <f>IF(N191="základní",J191,0)</f>
        <v>0</v>
      </c>
      <c r="BF191" s="225">
        <f>IF(N191="snížená",J191,0)</f>
        <v>0</v>
      </c>
      <c r="BG191" s="225">
        <f>IF(N191="zákl. přenesená",J191,0)</f>
        <v>0</v>
      </c>
      <c r="BH191" s="225">
        <f>IF(N191="sníž. přenesená",J191,0)</f>
        <v>0</v>
      </c>
      <c r="BI191" s="225">
        <f>IF(N191="nulová",J191,0)</f>
        <v>0</v>
      </c>
      <c r="BJ191" s="16" t="s">
        <v>157</v>
      </c>
      <c r="BK191" s="225">
        <f>ROUND(I191*H191,2)</f>
        <v>0</v>
      </c>
      <c r="BL191" s="16" t="s">
        <v>157</v>
      </c>
      <c r="BM191" s="224" t="s">
        <v>1210</v>
      </c>
    </row>
    <row r="192" spans="1:47" s="2" customFormat="1" ht="12">
      <c r="A192" s="38"/>
      <c r="B192" s="39"/>
      <c r="C192" s="40"/>
      <c r="D192" s="226" t="s">
        <v>159</v>
      </c>
      <c r="E192" s="40"/>
      <c r="F192" s="227" t="s">
        <v>1209</v>
      </c>
      <c r="G192" s="40"/>
      <c r="H192" s="40"/>
      <c r="I192" s="228"/>
      <c r="J192" s="40"/>
      <c r="K192" s="40"/>
      <c r="L192" s="44"/>
      <c r="M192" s="229"/>
      <c r="N192" s="230"/>
      <c r="O192" s="85"/>
      <c r="P192" s="85"/>
      <c r="Q192" s="85"/>
      <c r="R192" s="85"/>
      <c r="S192" s="85"/>
      <c r="T192" s="86"/>
      <c r="U192" s="38"/>
      <c r="V192" s="38"/>
      <c r="W192" s="38"/>
      <c r="X192" s="38"/>
      <c r="Y192" s="38"/>
      <c r="Z192" s="38"/>
      <c r="AA192" s="38"/>
      <c r="AB192" s="38"/>
      <c r="AC192" s="38"/>
      <c r="AD192" s="38"/>
      <c r="AE192" s="38"/>
      <c r="AT192" s="16" t="s">
        <v>159</v>
      </c>
      <c r="AU192" s="16" t="s">
        <v>80</v>
      </c>
    </row>
    <row r="193" spans="1:65" s="2" customFormat="1" ht="16.5" customHeight="1">
      <c r="A193" s="38"/>
      <c r="B193" s="39"/>
      <c r="C193" s="258" t="s">
        <v>1211</v>
      </c>
      <c r="D193" s="258" t="s">
        <v>1051</v>
      </c>
      <c r="E193" s="259" t="s">
        <v>1212</v>
      </c>
      <c r="F193" s="260" t="s">
        <v>1213</v>
      </c>
      <c r="G193" s="261" t="s">
        <v>670</v>
      </c>
      <c r="H193" s="262">
        <v>0.2</v>
      </c>
      <c r="I193" s="263"/>
      <c r="J193" s="264">
        <f>ROUND(I193*H193,2)</f>
        <v>0</v>
      </c>
      <c r="K193" s="260" t="s">
        <v>156</v>
      </c>
      <c r="L193" s="265"/>
      <c r="M193" s="266" t="s">
        <v>39</v>
      </c>
      <c r="N193" s="267" t="s">
        <v>53</v>
      </c>
      <c r="O193" s="85"/>
      <c r="P193" s="222">
        <f>O193*H193</f>
        <v>0</v>
      </c>
      <c r="Q193" s="222">
        <v>0.279</v>
      </c>
      <c r="R193" s="222">
        <f>Q193*H193</f>
        <v>0.05580000000000001</v>
      </c>
      <c r="S193" s="222">
        <v>0</v>
      </c>
      <c r="T193" s="223">
        <f>S193*H193</f>
        <v>0</v>
      </c>
      <c r="U193" s="38"/>
      <c r="V193" s="38"/>
      <c r="W193" s="38"/>
      <c r="X193" s="38"/>
      <c r="Y193" s="38"/>
      <c r="Z193" s="38"/>
      <c r="AA193" s="38"/>
      <c r="AB193" s="38"/>
      <c r="AC193" s="38"/>
      <c r="AD193" s="38"/>
      <c r="AE193" s="38"/>
      <c r="AR193" s="224" t="s">
        <v>225</v>
      </c>
      <c r="AT193" s="224" t="s">
        <v>1051</v>
      </c>
      <c r="AU193" s="224" t="s">
        <v>80</v>
      </c>
      <c r="AY193" s="16" t="s">
        <v>149</v>
      </c>
      <c r="BE193" s="225">
        <f>IF(N193="základní",J193,0)</f>
        <v>0</v>
      </c>
      <c r="BF193" s="225">
        <f>IF(N193="snížená",J193,0)</f>
        <v>0</v>
      </c>
      <c r="BG193" s="225">
        <f>IF(N193="zákl. přenesená",J193,0)</f>
        <v>0</v>
      </c>
      <c r="BH193" s="225">
        <f>IF(N193="sníž. přenesená",J193,0)</f>
        <v>0</v>
      </c>
      <c r="BI193" s="225">
        <f>IF(N193="nulová",J193,0)</f>
        <v>0</v>
      </c>
      <c r="BJ193" s="16" t="s">
        <v>157</v>
      </c>
      <c r="BK193" s="225">
        <f>ROUND(I193*H193,2)</f>
        <v>0</v>
      </c>
      <c r="BL193" s="16" t="s">
        <v>157</v>
      </c>
      <c r="BM193" s="224" t="s">
        <v>1214</v>
      </c>
    </row>
    <row r="194" spans="1:47" s="2" customFormat="1" ht="12">
      <c r="A194" s="38"/>
      <c r="B194" s="39"/>
      <c r="C194" s="40"/>
      <c r="D194" s="226" t="s">
        <v>159</v>
      </c>
      <c r="E194" s="40"/>
      <c r="F194" s="227" t="s">
        <v>1213</v>
      </c>
      <c r="G194" s="40"/>
      <c r="H194" s="40"/>
      <c r="I194" s="228"/>
      <c r="J194" s="40"/>
      <c r="K194" s="40"/>
      <c r="L194" s="44"/>
      <c r="M194" s="229"/>
      <c r="N194" s="230"/>
      <c r="O194" s="85"/>
      <c r="P194" s="85"/>
      <c r="Q194" s="85"/>
      <c r="R194" s="85"/>
      <c r="S194" s="85"/>
      <c r="T194" s="86"/>
      <c r="U194" s="38"/>
      <c r="V194" s="38"/>
      <c r="W194" s="38"/>
      <c r="X194" s="38"/>
      <c r="Y194" s="38"/>
      <c r="Z194" s="38"/>
      <c r="AA194" s="38"/>
      <c r="AB194" s="38"/>
      <c r="AC194" s="38"/>
      <c r="AD194" s="38"/>
      <c r="AE194" s="38"/>
      <c r="AT194" s="16" t="s">
        <v>159</v>
      </c>
      <c r="AU194" s="16" t="s">
        <v>80</v>
      </c>
    </row>
    <row r="195" spans="1:65" s="2" customFormat="1" ht="16.5" customHeight="1">
      <c r="A195" s="38"/>
      <c r="B195" s="39"/>
      <c r="C195" s="258" t="s">
        <v>1215</v>
      </c>
      <c r="D195" s="258" t="s">
        <v>1051</v>
      </c>
      <c r="E195" s="259" t="s">
        <v>1216</v>
      </c>
      <c r="F195" s="260" t="s">
        <v>1217</v>
      </c>
      <c r="G195" s="261" t="s">
        <v>670</v>
      </c>
      <c r="H195" s="262">
        <v>0.2</v>
      </c>
      <c r="I195" s="263"/>
      <c r="J195" s="264">
        <f>ROUND(I195*H195,2)</f>
        <v>0</v>
      </c>
      <c r="K195" s="260" t="s">
        <v>156</v>
      </c>
      <c r="L195" s="265"/>
      <c r="M195" s="266" t="s">
        <v>39</v>
      </c>
      <c r="N195" s="267" t="s">
        <v>53</v>
      </c>
      <c r="O195" s="85"/>
      <c r="P195" s="222">
        <f>O195*H195</f>
        <v>0</v>
      </c>
      <c r="Q195" s="222">
        <v>0.29199</v>
      </c>
      <c r="R195" s="222">
        <f>Q195*H195</f>
        <v>0.058398000000000005</v>
      </c>
      <c r="S195" s="222">
        <v>0</v>
      </c>
      <c r="T195" s="223">
        <f>S195*H195</f>
        <v>0</v>
      </c>
      <c r="U195" s="38"/>
      <c r="V195" s="38"/>
      <c r="W195" s="38"/>
      <c r="X195" s="38"/>
      <c r="Y195" s="38"/>
      <c r="Z195" s="38"/>
      <c r="AA195" s="38"/>
      <c r="AB195" s="38"/>
      <c r="AC195" s="38"/>
      <c r="AD195" s="38"/>
      <c r="AE195" s="38"/>
      <c r="AR195" s="224" t="s">
        <v>225</v>
      </c>
      <c r="AT195" s="224" t="s">
        <v>1051</v>
      </c>
      <c r="AU195" s="224" t="s">
        <v>80</v>
      </c>
      <c r="AY195" s="16" t="s">
        <v>149</v>
      </c>
      <c r="BE195" s="225">
        <f>IF(N195="základní",J195,0)</f>
        <v>0</v>
      </c>
      <c r="BF195" s="225">
        <f>IF(N195="snížená",J195,0)</f>
        <v>0</v>
      </c>
      <c r="BG195" s="225">
        <f>IF(N195="zákl. přenesená",J195,0)</f>
        <v>0</v>
      </c>
      <c r="BH195" s="225">
        <f>IF(N195="sníž. přenesená",J195,0)</f>
        <v>0</v>
      </c>
      <c r="BI195" s="225">
        <f>IF(N195="nulová",J195,0)</f>
        <v>0</v>
      </c>
      <c r="BJ195" s="16" t="s">
        <v>157</v>
      </c>
      <c r="BK195" s="225">
        <f>ROUND(I195*H195,2)</f>
        <v>0</v>
      </c>
      <c r="BL195" s="16" t="s">
        <v>157</v>
      </c>
      <c r="BM195" s="224" t="s">
        <v>1218</v>
      </c>
    </row>
    <row r="196" spans="1:47" s="2" customFormat="1" ht="12">
      <c r="A196" s="38"/>
      <c r="B196" s="39"/>
      <c r="C196" s="40"/>
      <c r="D196" s="226" t="s">
        <v>159</v>
      </c>
      <c r="E196" s="40"/>
      <c r="F196" s="227" t="s">
        <v>1217</v>
      </c>
      <c r="G196" s="40"/>
      <c r="H196" s="40"/>
      <c r="I196" s="228"/>
      <c r="J196" s="40"/>
      <c r="K196" s="40"/>
      <c r="L196" s="44"/>
      <c r="M196" s="229"/>
      <c r="N196" s="230"/>
      <c r="O196" s="85"/>
      <c r="P196" s="85"/>
      <c r="Q196" s="85"/>
      <c r="R196" s="85"/>
      <c r="S196" s="85"/>
      <c r="T196" s="86"/>
      <c r="U196" s="38"/>
      <c r="V196" s="38"/>
      <c r="W196" s="38"/>
      <c r="X196" s="38"/>
      <c r="Y196" s="38"/>
      <c r="Z196" s="38"/>
      <c r="AA196" s="38"/>
      <c r="AB196" s="38"/>
      <c r="AC196" s="38"/>
      <c r="AD196" s="38"/>
      <c r="AE196" s="38"/>
      <c r="AT196" s="16" t="s">
        <v>159</v>
      </c>
      <c r="AU196" s="16" t="s">
        <v>80</v>
      </c>
    </row>
    <row r="197" spans="1:65" s="2" customFormat="1" ht="16.5" customHeight="1">
      <c r="A197" s="38"/>
      <c r="B197" s="39"/>
      <c r="C197" s="258" t="s">
        <v>1219</v>
      </c>
      <c r="D197" s="258" t="s">
        <v>1051</v>
      </c>
      <c r="E197" s="259" t="s">
        <v>1220</v>
      </c>
      <c r="F197" s="260" t="s">
        <v>1221</v>
      </c>
      <c r="G197" s="261" t="s">
        <v>670</v>
      </c>
      <c r="H197" s="262">
        <v>0.2</v>
      </c>
      <c r="I197" s="263"/>
      <c r="J197" s="264">
        <f>ROUND(I197*H197,2)</f>
        <v>0</v>
      </c>
      <c r="K197" s="260" t="s">
        <v>156</v>
      </c>
      <c r="L197" s="265"/>
      <c r="M197" s="266" t="s">
        <v>39</v>
      </c>
      <c r="N197" s="267" t="s">
        <v>53</v>
      </c>
      <c r="O197" s="85"/>
      <c r="P197" s="222">
        <f>O197*H197</f>
        <v>0</v>
      </c>
      <c r="Q197" s="222">
        <v>0.30499</v>
      </c>
      <c r="R197" s="222">
        <f>Q197*H197</f>
        <v>0.060998</v>
      </c>
      <c r="S197" s="222">
        <v>0</v>
      </c>
      <c r="T197" s="223">
        <f>S197*H197</f>
        <v>0</v>
      </c>
      <c r="U197" s="38"/>
      <c r="V197" s="38"/>
      <c r="W197" s="38"/>
      <c r="X197" s="38"/>
      <c r="Y197" s="38"/>
      <c r="Z197" s="38"/>
      <c r="AA197" s="38"/>
      <c r="AB197" s="38"/>
      <c r="AC197" s="38"/>
      <c r="AD197" s="38"/>
      <c r="AE197" s="38"/>
      <c r="AR197" s="224" t="s">
        <v>225</v>
      </c>
      <c r="AT197" s="224" t="s">
        <v>1051</v>
      </c>
      <c r="AU197" s="224" t="s">
        <v>80</v>
      </c>
      <c r="AY197" s="16" t="s">
        <v>149</v>
      </c>
      <c r="BE197" s="225">
        <f>IF(N197="základní",J197,0)</f>
        <v>0</v>
      </c>
      <c r="BF197" s="225">
        <f>IF(N197="snížená",J197,0)</f>
        <v>0</v>
      </c>
      <c r="BG197" s="225">
        <f>IF(N197="zákl. přenesená",J197,0)</f>
        <v>0</v>
      </c>
      <c r="BH197" s="225">
        <f>IF(N197="sníž. přenesená",J197,0)</f>
        <v>0</v>
      </c>
      <c r="BI197" s="225">
        <f>IF(N197="nulová",J197,0)</f>
        <v>0</v>
      </c>
      <c r="BJ197" s="16" t="s">
        <v>157</v>
      </c>
      <c r="BK197" s="225">
        <f>ROUND(I197*H197,2)</f>
        <v>0</v>
      </c>
      <c r="BL197" s="16" t="s">
        <v>157</v>
      </c>
      <c r="BM197" s="224" t="s">
        <v>1222</v>
      </c>
    </row>
    <row r="198" spans="1:47" s="2" customFormat="1" ht="12">
      <c r="A198" s="38"/>
      <c r="B198" s="39"/>
      <c r="C198" s="40"/>
      <c r="D198" s="226" t="s">
        <v>159</v>
      </c>
      <c r="E198" s="40"/>
      <c r="F198" s="227" t="s">
        <v>1221</v>
      </c>
      <c r="G198" s="40"/>
      <c r="H198" s="40"/>
      <c r="I198" s="228"/>
      <c r="J198" s="40"/>
      <c r="K198" s="40"/>
      <c r="L198" s="44"/>
      <c r="M198" s="229"/>
      <c r="N198" s="230"/>
      <c r="O198" s="85"/>
      <c r="P198" s="85"/>
      <c r="Q198" s="85"/>
      <c r="R198" s="85"/>
      <c r="S198" s="85"/>
      <c r="T198" s="86"/>
      <c r="U198" s="38"/>
      <c r="V198" s="38"/>
      <c r="W198" s="38"/>
      <c r="X198" s="38"/>
      <c r="Y198" s="38"/>
      <c r="Z198" s="38"/>
      <c r="AA198" s="38"/>
      <c r="AB198" s="38"/>
      <c r="AC198" s="38"/>
      <c r="AD198" s="38"/>
      <c r="AE198" s="38"/>
      <c r="AT198" s="16" t="s">
        <v>159</v>
      </c>
      <c r="AU198" s="16" t="s">
        <v>80</v>
      </c>
    </row>
    <row r="199" spans="1:65" s="2" customFormat="1" ht="16.5" customHeight="1">
      <c r="A199" s="38"/>
      <c r="B199" s="39"/>
      <c r="C199" s="258" t="s">
        <v>1223</v>
      </c>
      <c r="D199" s="258" t="s">
        <v>1051</v>
      </c>
      <c r="E199" s="259" t="s">
        <v>1224</v>
      </c>
      <c r="F199" s="260" t="s">
        <v>1225</v>
      </c>
      <c r="G199" s="261" t="s">
        <v>670</v>
      </c>
      <c r="H199" s="262">
        <v>0.2</v>
      </c>
      <c r="I199" s="263"/>
      <c r="J199" s="264">
        <f>ROUND(I199*H199,2)</f>
        <v>0</v>
      </c>
      <c r="K199" s="260" t="s">
        <v>156</v>
      </c>
      <c r="L199" s="265"/>
      <c r="M199" s="266" t="s">
        <v>39</v>
      </c>
      <c r="N199" s="267" t="s">
        <v>53</v>
      </c>
      <c r="O199" s="85"/>
      <c r="P199" s="222">
        <f>O199*H199</f>
        <v>0</v>
      </c>
      <c r="Q199" s="222">
        <v>0.31798</v>
      </c>
      <c r="R199" s="222">
        <f>Q199*H199</f>
        <v>0.063596</v>
      </c>
      <c r="S199" s="222">
        <v>0</v>
      </c>
      <c r="T199" s="223">
        <f>S199*H199</f>
        <v>0</v>
      </c>
      <c r="U199" s="38"/>
      <c r="V199" s="38"/>
      <c r="W199" s="38"/>
      <c r="X199" s="38"/>
      <c r="Y199" s="38"/>
      <c r="Z199" s="38"/>
      <c r="AA199" s="38"/>
      <c r="AB199" s="38"/>
      <c r="AC199" s="38"/>
      <c r="AD199" s="38"/>
      <c r="AE199" s="38"/>
      <c r="AR199" s="224" t="s">
        <v>225</v>
      </c>
      <c r="AT199" s="224" t="s">
        <v>1051</v>
      </c>
      <c r="AU199" s="224" t="s">
        <v>80</v>
      </c>
      <c r="AY199" s="16" t="s">
        <v>149</v>
      </c>
      <c r="BE199" s="225">
        <f>IF(N199="základní",J199,0)</f>
        <v>0</v>
      </c>
      <c r="BF199" s="225">
        <f>IF(N199="snížená",J199,0)</f>
        <v>0</v>
      </c>
      <c r="BG199" s="225">
        <f>IF(N199="zákl. přenesená",J199,0)</f>
        <v>0</v>
      </c>
      <c r="BH199" s="225">
        <f>IF(N199="sníž. přenesená",J199,0)</f>
        <v>0</v>
      </c>
      <c r="BI199" s="225">
        <f>IF(N199="nulová",J199,0)</f>
        <v>0</v>
      </c>
      <c r="BJ199" s="16" t="s">
        <v>157</v>
      </c>
      <c r="BK199" s="225">
        <f>ROUND(I199*H199,2)</f>
        <v>0</v>
      </c>
      <c r="BL199" s="16" t="s">
        <v>157</v>
      </c>
      <c r="BM199" s="224" t="s">
        <v>1226</v>
      </c>
    </row>
    <row r="200" spans="1:47" s="2" customFormat="1" ht="12">
      <c r="A200" s="38"/>
      <c r="B200" s="39"/>
      <c r="C200" s="40"/>
      <c r="D200" s="226" t="s">
        <v>159</v>
      </c>
      <c r="E200" s="40"/>
      <c r="F200" s="227" t="s">
        <v>1225</v>
      </c>
      <c r="G200" s="40"/>
      <c r="H200" s="40"/>
      <c r="I200" s="228"/>
      <c r="J200" s="40"/>
      <c r="K200" s="40"/>
      <c r="L200" s="44"/>
      <c r="M200" s="229"/>
      <c r="N200" s="230"/>
      <c r="O200" s="85"/>
      <c r="P200" s="85"/>
      <c r="Q200" s="85"/>
      <c r="R200" s="85"/>
      <c r="S200" s="85"/>
      <c r="T200" s="86"/>
      <c r="U200" s="38"/>
      <c r="V200" s="38"/>
      <c r="W200" s="38"/>
      <c r="X200" s="38"/>
      <c r="Y200" s="38"/>
      <c r="Z200" s="38"/>
      <c r="AA200" s="38"/>
      <c r="AB200" s="38"/>
      <c r="AC200" s="38"/>
      <c r="AD200" s="38"/>
      <c r="AE200" s="38"/>
      <c r="AT200" s="16" t="s">
        <v>159</v>
      </c>
      <c r="AU200" s="16" t="s">
        <v>80</v>
      </c>
    </row>
    <row r="201" spans="1:65" s="2" customFormat="1" ht="16.5" customHeight="1">
      <c r="A201" s="38"/>
      <c r="B201" s="39"/>
      <c r="C201" s="258" t="s">
        <v>1227</v>
      </c>
      <c r="D201" s="258" t="s">
        <v>1051</v>
      </c>
      <c r="E201" s="259" t="s">
        <v>1228</v>
      </c>
      <c r="F201" s="260" t="s">
        <v>1229</v>
      </c>
      <c r="G201" s="261" t="s">
        <v>670</v>
      </c>
      <c r="H201" s="262">
        <v>0.2</v>
      </c>
      <c r="I201" s="263"/>
      <c r="J201" s="264">
        <f>ROUND(I201*H201,2)</f>
        <v>0</v>
      </c>
      <c r="K201" s="260" t="s">
        <v>156</v>
      </c>
      <c r="L201" s="265"/>
      <c r="M201" s="266" t="s">
        <v>39</v>
      </c>
      <c r="N201" s="267" t="s">
        <v>53</v>
      </c>
      <c r="O201" s="85"/>
      <c r="P201" s="222">
        <f>O201*H201</f>
        <v>0</v>
      </c>
      <c r="Q201" s="222">
        <v>0.33098</v>
      </c>
      <c r="R201" s="222">
        <f>Q201*H201</f>
        <v>0.066196</v>
      </c>
      <c r="S201" s="222">
        <v>0</v>
      </c>
      <c r="T201" s="223">
        <f>S201*H201</f>
        <v>0</v>
      </c>
      <c r="U201" s="38"/>
      <c r="V201" s="38"/>
      <c r="W201" s="38"/>
      <c r="X201" s="38"/>
      <c r="Y201" s="38"/>
      <c r="Z201" s="38"/>
      <c r="AA201" s="38"/>
      <c r="AB201" s="38"/>
      <c r="AC201" s="38"/>
      <c r="AD201" s="38"/>
      <c r="AE201" s="38"/>
      <c r="AR201" s="224" t="s">
        <v>225</v>
      </c>
      <c r="AT201" s="224" t="s">
        <v>1051</v>
      </c>
      <c r="AU201" s="224" t="s">
        <v>80</v>
      </c>
      <c r="AY201" s="16" t="s">
        <v>149</v>
      </c>
      <c r="BE201" s="225">
        <f>IF(N201="základní",J201,0)</f>
        <v>0</v>
      </c>
      <c r="BF201" s="225">
        <f>IF(N201="snížená",J201,0)</f>
        <v>0</v>
      </c>
      <c r="BG201" s="225">
        <f>IF(N201="zákl. přenesená",J201,0)</f>
        <v>0</v>
      </c>
      <c r="BH201" s="225">
        <f>IF(N201="sníž. přenesená",J201,0)</f>
        <v>0</v>
      </c>
      <c r="BI201" s="225">
        <f>IF(N201="nulová",J201,0)</f>
        <v>0</v>
      </c>
      <c r="BJ201" s="16" t="s">
        <v>157</v>
      </c>
      <c r="BK201" s="225">
        <f>ROUND(I201*H201,2)</f>
        <v>0</v>
      </c>
      <c r="BL201" s="16" t="s">
        <v>157</v>
      </c>
      <c r="BM201" s="224" t="s">
        <v>1230</v>
      </c>
    </row>
    <row r="202" spans="1:47" s="2" customFormat="1" ht="12">
      <c r="A202" s="38"/>
      <c r="B202" s="39"/>
      <c r="C202" s="40"/>
      <c r="D202" s="226" t="s">
        <v>159</v>
      </c>
      <c r="E202" s="40"/>
      <c r="F202" s="227" t="s">
        <v>1229</v>
      </c>
      <c r="G202" s="40"/>
      <c r="H202" s="40"/>
      <c r="I202" s="228"/>
      <c r="J202" s="40"/>
      <c r="K202" s="40"/>
      <c r="L202" s="44"/>
      <c r="M202" s="229"/>
      <c r="N202" s="230"/>
      <c r="O202" s="85"/>
      <c r="P202" s="85"/>
      <c r="Q202" s="85"/>
      <c r="R202" s="85"/>
      <c r="S202" s="85"/>
      <c r="T202" s="86"/>
      <c r="U202" s="38"/>
      <c r="V202" s="38"/>
      <c r="W202" s="38"/>
      <c r="X202" s="38"/>
      <c r="Y202" s="38"/>
      <c r="Z202" s="38"/>
      <c r="AA202" s="38"/>
      <c r="AB202" s="38"/>
      <c r="AC202" s="38"/>
      <c r="AD202" s="38"/>
      <c r="AE202" s="38"/>
      <c r="AT202" s="16" t="s">
        <v>159</v>
      </c>
      <c r="AU202" s="16" t="s">
        <v>80</v>
      </c>
    </row>
    <row r="203" spans="1:65" s="2" customFormat="1" ht="16.5" customHeight="1">
      <c r="A203" s="38"/>
      <c r="B203" s="39"/>
      <c r="C203" s="258" t="s">
        <v>1231</v>
      </c>
      <c r="D203" s="258" t="s">
        <v>1051</v>
      </c>
      <c r="E203" s="259" t="s">
        <v>1232</v>
      </c>
      <c r="F203" s="260" t="s">
        <v>1233</v>
      </c>
      <c r="G203" s="261" t="s">
        <v>670</v>
      </c>
      <c r="H203" s="262">
        <v>0.2</v>
      </c>
      <c r="I203" s="263"/>
      <c r="J203" s="264">
        <f>ROUND(I203*H203,2)</f>
        <v>0</v>
      </c>
      <c r="K203" s="260" t="s">
        <v>156</v>
      </c>
      <c r="L203" s="265"/>
      <c r="M203" s="266" t="s">
        <v>39</v>
      </c>
      <c r="N203" s="267" t="s">
        <v>53</v>
      </c>
      <c r="O203" s="85"/>
      <c r="P203" s="222">
        <f>O203*H203</f>
        <v>0</v>
      </c>
      <c r="Q203" s="222">
        <v>0.33748</v>
      </c>
      <c r="R203" s="222">
        <f>Q203*H203</f>
        <v>0.067496</v>
      </c>
      <c r="S203" s="222">
        <v>0</v>
      </c>
      <c r="T203" s="223">
        <f>S203*H203</f>
        <v>0</v>
      </c>
      <c r="U203" s="38"/>
      <c r="V203" s="38"/>
      <c r="W203" s="38"/>
      <c r="X203" s="38"/>
      <c r="Y203" s="38"/>
      <c r="Z203" s="38"/>
      <c r="AA203" s="38"/>
      <c r="AB203" s="38"/>
      <c r="AC203" s="38"/>
      <c r="AD203" s="38"/>
      <c r="AE203" s="38"/>
      <c r="AR203" s="224" t="s">
        <v>225</v>
      </c>
      <c r="AT203" s="224" t="s">
        <v>1051</v>
      </c>
      <c r="AU203" s="224" t="s">
        <v>80</v>
      </c>
      <c r="AY203" s="16" t="s">
        <v>149</v>
      </c>
      <c r="BE203" s="225">
        <f>IF(N203="základní",J203,0)</f>
        <v>0</v>
      </c>
      <c r="BF203" s="225">
        <f>IF(N203="snížená",J203,0)</f>
        <v>0</v>
      </c>
      <c r="BG203" s="225">
        <f>IF(N203="zákl. přenesená",J203,0)</f>
        <v>0</v>
      </c>
      <c r="BH203" s="225">
        <f>IF(N203="sníž. přenesená",J203,0)</f>
        <v>0</v>
      </c>
      <c r="BI203" s="225">
        <f>IF(N203="nulová",J203,0)</f>
        <v>0</v>
      </c>
      <c r="BJ203" s="16" t="s">
        <v>157</v>
      </c>
      <c r="BK203" s="225">
        <f>ROUND(I203*H203,2)</f>
        <v>0</v>
      </c>
      <c r="BL203" s="16" t="s">
        <v>157</v>
      </c>
      <c r="BM203" s="224" t="s">
        <v>1234</v>
      </c>
    </row>
    <row r="204" spans="1:47" s="2" customFormat="1" ht="12">
      <c r="A204" s="38"/>
      <c r="B204" s="39"/>
      <c r="C204" s="40"/>
      <c r="D204" s="226" t="s">
        <v>159</v>
      </c>
      <c r="E204" s="40"/>
      <c r="F204" s="227" t="s">
        <v>1233</v>
      </c>
      <c r="G204" s="40"/>
      <c r="H204" s="40"/>
      <c r="I204" s="228"/>
      <c r="J204" s="40"/>
      <c r="K204" s="40"/>
      <c r="L204" s="44"/>
      <c r="M204" s="229"/>
      <c r="N204" s="230"/>
      <c r="O204" s="85"/>
      <c r="P204" s="85"/>
      <c r="Q204" s="85"/>
      <c r="R204" s="85"/>
      <c r="S204" s="85"/>
      <c r="T204" s="86"/>
      <c r="U204" s="38"/>
      <c r="V204" s="38"/>
      <c r="W204" s="38"/>
      <c r="X204" s="38"/>
      <c r="Y204" s="38"/>
      <c r="Z204" s="38"/>
      <c r="AA204" s="38"/>
      <c r="AB204" s="38"/>
      <c r="AC204" s="38"/>
      <c r="AD204" s="38"/>
      <c r="AE204" s="38"/>
      <c r="AT204" s="16" t="s">
        <v>159</v>
      </c>
      <c r="AU204" s="16" t="s">
        <v>80</v>
      </c>
    </row>
    <row r="205" spans="1:65" s="2" customFormat="1" ht="16.5" customHeight="1">
      <c r="A205" s="38"/>
      <c r="B205" s="39"/>
      <c r="C205" s="258" t="s">
        <v>1235</v>
      </c>
      <c r="D205" s="258" t="s">
        <v>1051</v>
      </c>
      <c r="E205" s="259" t="s">
        <v>1236</v>
      </c>
      <c r="F205" s="260" t="s">
        <v>1237</v>
      </c>
      <c r="G205" s="261" t="s">
        <v>670</v>
      </c>
      <c r="H205" s="262">
        <v>0.2</v>
      </c>
      <c r="I205" s="263"/>
      <c r="J205" s="264">
        <f>ROUND(I205*H205,2)</f>
        <v>0</v>
      </c>
      <c r="K205" s="260" t="s">
        <v>156</v>
      </c>
      <c r="L205" s="265"/>
      <c r="M205" s="266" t="s">
        <v>39</v>
      </c>
      <c r="N205" s="267" t="s">
        <v>53</v>
      </c>
      <c r="O205" s="85"/>
      <c r="P205" s="222">
        <f>O205*H205</f>
        <v>0</v>
      </c>
      <c r="Q205" s="222">
        <v>0.34398</v>
      </c>
      <c r="R205" s="222">
        <f>Q205*H205</f>
        <v>0.06879600000000001</v>
      </c>
      <c r="S205" s="222">
        <v>0</v>
      </c>
      <c r="T205" s="223">
        <f>S205*H205</f>
        <v>0</v>
      </c>
      <c r="U205" s="38"/>
      <c r="V205" s="38"/>
      <c r="W205" s="38"/>
      <c r="X205" s="38"/>
      <c r="Y205" s="38"/>
      <c r="Z205" s="38"/>
      <c r="AA205" s="38"/>
      <c r="AB205" s="38"/>
      <c r="AC205" s="38"/>
      <c r="AD205" s="38"/>
      <c r="AE205" s="38"/>
      <c r="AR205" s="224" t="s">
        <v>225</v>
      </c>
      <c r="AT205" s="224" t="s">
        <v>1051</v>
      </c>
      <c r="AU205" s="224" t="s">
        <v>80</v>
      </c>
      <c r="AY205" s="16" t="s">
        <v>149</v>
      </c>
      <c r="BE205" s="225">
        <f>IF(N205="základní",J205,0)</f>
        <v>0</v>
      </c>
      <c r="BF205" s="225">
        <f>IF(N205="snížená",J205,0)</f>
        <v>0</v>
      </c>
      <c r="BG205" s="225">
        <f>IF(N205="zákl. přenesená",J205,0)</f>
        <v>0</v>
      </c>
      <c r="BH205" s="225">
        <f>IF(N205="sníž. přenesená",J205,0)</f>
        <v>0</v>
      </c>
      <c r="BI205" s="225">
        <f>IF(N205="nulová",J205,0)</f>
        <v>0</v>
      </c>
      <c r="BJ205" s="16" t="s">
        <v>157</v>
      </c>
      <c r="BK205" s="225">
        <f>ROUND(I205*H205,2)</f>
        <v>0</v>
      </c>
      <c r="BL205" s="16" t="s">
        <v>157</v>
      </c>
      <c r="BM205" s="224" t="s">
        <v>1238</v>
      </c>
    </row>
    <row r="206" spans="1:47" s="2" customFormat="1" ht="12">
      <c r="A206" s="38"/>
      <c r="B206" s="39"/>
      <c r="C206" s="40"/>
      <c r="D206" s="226" t="s">
        <v>159</v>
      </c>
      <c r="E206" s="40"/>
      <c r="F206" s="227" t="s">
        <v>1237</v>
      </c>
      <c r="G206" s="40"/>
      <c r="H206" s="40"/>
      <c r="I206" s="228"/>
      <c r="J206" s="40"/>
      <c r="K206" s="40"/>
      <c r="L206" s="44"/>
      <c r="M206" s="229"/>
      <c r="N206" s="230"/>
      <c r="O206" s="85"/>
      <c r="P206" s="85"/>
      <c r="Q206" s="85"/>
      <c r="R206" s="85"/>
      <c r="S206" s="85"/>
      <c r="T206" s="86"/>
      <c r="U206" s="38"/>
      <c r="V206" s="38"/>
      <c r="W206" s="38"/>
      <c r="X206" s="38"/>
      <c r="Y206" s="38"/>
      <c r="Z206" s="38"/>
      <c r="AA206" s="38"/>
      <c r="AB206" s="38"/>
      <c r="AC206" s="38"/>
      <c r="AD206" s="38"/>
      <c r="AE206" s="38"/>
      <c r="AT206" s="16" t="s">
        <v>159</v>
      </c>
      <c r="AU206" s="16" t="s">
        <v>80</v>
      </c>
    </row>
    <row r="207" spans="1:65" s="2" customFormat="1" ht="16.5" customHeight="1">
      <c r="A207" s="38"/>
      <c r="B207" s="39"/>
      <c r="C207" s="258" t="s">
        <v>1239</v>
      </c>
      <c r="D207" s="258" t="s">
        <v>1051</v>
      </c>
      <c r="E207" s="259" t="s">
        <v>1240</v>
      </c>
      <c r="F207" s="260" t="s">
        <v>1241</v>
      </c>
      <c r="G207" s="261" t="s">
        <v>670</v>
      </c>
      <c r="H207" s="262">
        <v>0.2</v>
      </c>
      <c r="I207" s="263"/>
      <c r="J207" s="264">
        <f>ROUND(I207*H207,2)</f>
        <v>0</v>
      </c>
      <c r="K207" s="260" t="s">
        <v>156</v>
      </c>
      <c r="L207" s="265"/>
      <c r="M207" s="266" t="s">
        <v>39</v>
      </c>
      <c r="N207" s="267" t="s">
        <v>53</v>
      </c>
      <c r="O207" s="85"/>
      <c r="P207" s="222">
        <f>O207*H207</f>
        <v>0</v>
      </c>
      <c r="Q207" s="222">
        <v>0.35697</v>
      </c>
      <c r="R207" s="222">
        <f>Q207*H207</f>
        <v>0.071394</v>
      </c>
      <c r="S207" s="222">
        <v>0</v>
      </c>
      <c r="T207" s="223">
        <f>S207*H207</f>
        <v>0</v>
      </c>
      <c r="U207" s="38"/>
      <c r="V207" s="38"/>
      <c r="W207" s="38"/>
      <c r="X207" s="38"/>
      <c r="Y207" s="38"/>
      <c r="Z207" s="38"/>
      <c r="AA207" s="38"/>
      <c r="AB207" s="38"/>
      <c r="AC207" s="38"/>
      <c r="AD207" s="38"/>
      <c r="AE207" s="38"/>
      <c r="AR207" s="224" t="s">
        <v>225</v>
      </c>
      <c r="AT207" s="224" t="s">
        <v>1051</v>
      </c>
      <c r="AU207" s="224" t="s">
        <v>80</v>
      </c>
      <c r="AY207" s="16" t="s">
        <v>149</v>
      </c>
      <c r="BE207" s="225">
        <f>IF(N207="základní",J207,0)</f>
        <v>0</v>
      </c>
      <c r="BF207" s="225">
        <f>IF(N207="snížená",J207,0)</f>
        <v>0</v>
      </c>
      <c r="BG207" s="225">
        <f>IF(N207="zákl. přenesená",J207,0)</f>
        <v>0</v>
      </c>
      <c r="BH207" s="225">
        <f>IF(N207="sníž. přenesená",J207,0)</f>
        <v>0</v>
      </c>
      <c r="BI207" s="225">
        <f>IF(N207="nulová",J207,0)</f>
        <v>0</v>
      </c>
      <c r="BJ207" s="16" t="s">
        <v>157</v>
      </c>
      <c r="BK207" s="225">
        <f>ROUND(I207*H207,2)</f>
        <v>0</v>
      </c>
      <c r="BL207" s="16" t="s">
        <v>157</v>
      </c>
      <c r="BM207" s="224" t="s">
        <v>1242</v>
      </c>
    </row>
    <row r="208" spans="1:47" s="2" customFormat="1" ht="12">
      <c r="A208" s="38"/>
      <c r="B208" s="39"/>
      <c r="C208" s="40"/>
      <c r="D208" s="226" t="s">
        <v>159</v>
      </c>
      <c r="E208" s="40"/>
      <c r="F208" s="227" t="s">
        <v>1241</v>
      </c>
      <c r="G208" s="40"/>
      <c r="H208" s="40"/>
      <c r="I208" s="228"/>
      <c r="J208" s="40"/>
      <c r="K208" s="40"/>
      <c r="L208" s="44"/>
      <c r="M208" s="229"/>
      <c r="N208" s="230"/>
      <c r="O208" s="85"/>
      <c r="P208" s="85"/>
      <c r="Q208" s="85"/>
      <c r="R208" s="85"/>
      <c r="S208" s="85"/>
      <c r="T208" s="86"/>
      <c r="U208" s="38"/>
      <c r="V208" s="38"/>
      <c r="W208" s="38"/>
      <c r="X208" s="38"/>
      <c r="Y208" s="38"/>
      <c r="Z208" s="38"/>
      <c r="AA208" s="38"/>
      <c r="AB208" s="38"/>
      <c r="AC208" s="38"/>
      <c r="AD208" s="38"/>
      <c r="AE208" s="38"/>
      <c r="AT208" s="16" t="s">
        <v>159</v>
      </c>
      <c r="AU208" s="16" t="s">
        <v>80</v>
      </c>
    </row>
    <row r="209" spans="1:65" s="2" customFormat="1" ht="16.5" customHeight="1">
      <c r="A209" s="38"/>
      <c r="B209" s="39"/>
      <c r="C209" s="258" t="s">
        <v>1243</v>
      </c>
      <c r="D209" s="258" t="s">
        <v>1051</v>
      </c>
      <c r="E209" s="259" t="s">
        <v>1244</v>
      </c>
      <c r="F209" s="260" t="s">
        <v>1245</v>
      </c>
      <c r="G209" s="261" t="s">
        <v>670</v>
      </c>
      <c r="H209" s="262">
        <v>0.2</v>
      </c>
      <c r="I209" s="263"/>
      <c r="J209" s="264">
        <f>ROUND(I209*H209,2)</f>
        <v>0</v>
      </c>
      <c r="K209" s="260" t="s">
        <v>156</v>
      </c>
      <c r="L209" s="265"/>
      <c r="M209" s="266" t="s">
        <v>39</v>
      </c>
      <c r="N209" s="267" t="s">
        <v>53</v>
      </c>
      <c r="O209" s="85"/>
      <c r="P209" s="222">
        <f>O209*H209</f>
        <v>0</v>
      </c>
      <c r="Q209" s="222">
        <v>0.36997</v>
      </c>
      <c r="R209" s="222">
        <f>Q209*H209</f>
        <v>0.073994</v>
      </c>
      <c r="S209" s="222">
        <v>0</v>
      </c>
      <c r="T209" s="223">
        <f>S209*H209</f>
        <v>0</v>
      </c>
      <c r="U209" s="38"/>
      <c r="V209" s="38"/>
      <c r="W209" s="38"/>
      <c r="X209" s="38"/>
      <c r="Y209" s="38"/>
      <c r="Z209" s="38"/>
      <c r="AA209" s="38"/>
      <c r="AB209" s="38"/>
      <c r="AC209" s="38"/>
      <c r="AD209" s="38"/>
      <c r="AE209" s="38"/>
      <c r="AR209" s="224" t="s">
        <v>225</v>
      </c>
      <c r="AT209" s="224" t="s">
        <v>1051</v>
      </c>
      <c r="AU209" s="224" t="s">
        <v>80</v>
      </c>
      <c r="AY209" s="16" t="s">
        <v>149</v>
      </c>
      <c r="BE209" s="225">
        <f>IF(N209="základní",J209,0)</f>
        <v>0</v>
      </c>
      <c r="BF209" s="225">
        <f>IF(N209="snížená",J209,0)</f>
        <v>0</v>
      </c>
      <c r="BG209" s="225">
        <f>IF(N209="zákl. přenesená",J209,0)</f>
        <v>0</v>
      </c>
      <c r="BH209" s="225">
        <f>IF(N209="sníž. přenesená",J209,0)</f>
        <v>0</v>
      </c>
      <c r="BI209" s="225">
        <f>IF(N209="nulová",J209,0)</f>
        <v>0</v>
      </c>
      <c r="BJ209" s="16" t="s">
        <v>157</v>
      </c>
      <c r="BK209" s="225">
        <f>ROUND(I209*H209,2)</f>
        <v>0</v>
      </c>
      <c r="BL209" s="16" t="s">
        <v>157</v>
      </c>
      <c r="BM209" s="224" t="s">
        <v>1246</v>
      </c>
    </row>
    <row r="210" spans="1:47" s="2" customFormat="1" ht="12">
      <c r="A210" s="38"/>
      <c r="B210" s="39"/>
      <c r="C210" s="40"/>
      <c r="D210" s="226" t="s">
        <v>159</v>
      </c>
      <c r="E210" s="40"/>
      <c r="F210" s="227" t="s">
        <v>1245</v>
      </c>
      <c r="G210" s="40"/>
      <c r="H210" s="40"/>
      <c r="I210" s="228"/>
      <c r="J210" s="40"/>
      <c r="K210" s="40"/>
      <c r="L210" s="44"/>
      <c r="M210" s="229"/>
      <c r="N210" s="230"/>
      <c r="O210" s="85"/>
      <c r="P210" s="85"/>
      <c r="Q210" s="85"/>
      <c r="R210" s="85"/>
      <c r="S210" s="85"/>
      <c r="T210" s="86"/>
      <c r="U210" s="38"/>
      <c r="V210" s="38"/>
      <c r="W210" s="38"/>
      <c r="X210" s="38"/>
      <c r="Y210" s="38"/>
      <c r="Z210" s="38"/>
      <c r="AA210" s="38"/>
      <c r="AB210" s="38"/>
      <c r="AC210" s="38"/>
      <c r="AD210" s="38"/>
      <c r="AE210" s="38"/>
      <c r="AT210" s="16" t="s">
        <v>159</v>
      </c>
      <c r="AU210" s="16" t="s">
        <v>80</v>
      </c>
    </row>
    <row r="211" spans="1:65" s="2" customFormat="1" ht="21.75" customHeight="1">
      <c r="A211" s="38"/>
      <c r="B211" s="39"/>
      <c r="C211" s="258" t="s">
        <v>1247</v>
      </c>
      <c r="D211" s="258" t="s">
        <v>1051</v>
      </c>
      <c r="E211" s="259" t="s">
        <v>1248</v>
      </c>
      <c r="F211" s="260" t="s">
        <v>1249</v>
      </c>
      <c r="G211" s="261" t="s">
        <v>200</v>
      </c>
      <c r="H211" s="262">
        <v>1.4</v>
      </c>
      <c r="I211" s="263"/>
      <c r="J211" s="264">
        <f>ROUND(I211*H211,2)</f>
        <v>0</v>
      </c>
      <c r="K211" s="260" t="s">
        <v>156</v>
      </c>
      <c r="L211" s="265"/>
      <c r="M211" s="266" t="s">
        <v>39</v>
      </c>
      <c r="N211" s="267" t="s">
        <v>53</v>
      </c>
      <c r="O211" s="85"/>
      <c r="P211" s="222">
        <f>O211*H211</f>
        <v>0</v>
      </c>
      <c r="Q211" s="222">
        <v>0.06498</v>
      </c>
      <c r="R211" s="222">
        <f>Q211*H211</f>
        <v>0.09097199999999998</v>
      </c>
      <c r="S211" s="222">
        <v>0</v>
      </c>
      <c r="T211" s="223">
        <f>S211*H211</f>
        <v>0</v>
      </c>
      <c r="U211" s="38"/>
      <c r="V211" s="38"/>
      <c r="W211" s="38"/>
      <c r="X211" s="38"/>
      <c r="Y211" s="38"/>
      <c r="Z211" s="38"/>
      <c r="AA211" s="38"/>
      <c r="AB211" s="38"/>
      <c r="AC211" s="38"/>
      <c r="AD211" s="38"/>
      <c r="AE211" s="38"/>
      <c r="AR211" s="224" t="s">
        <v>225</v>
      </c>
      <c r="AT211" s="224" t="s">
        <v>1051</v>
      </c>
      <c r="AU211" s="224" t="s">
        <v>80</v>
      </c>
      <c r="AY211" s="16" t="s">
        <v>149</v>
      </c>
      <c r="BE211" s="225">
        <f>IF(N211="základní",J211,0)</f>
        <v>0</v>
      </c>
      <c r="BF211" s="225">
        <f>IF(N211="snížená",J211,0)</f>
        <v>0</v>
      </c>
      <c r="BG211" s="225">
        <f>IF(N211="zákl. přenesená",J211,0)</f>
        <v>0</v>
      </c>
      <c r="BH211" s="225">
        <f>IF(N211="sníž. přenesená",J211,0)</f>
        <v>0</v>
      </c>
      <c r="BI211" s="225">
        <f>IF(N211="nulová",J211,0)</f>
        <v>0</v>
      </c>
      <c r="BJ211" s="16" t="s">
        <v>157</v>
      </c>
      <c r="BK211" s="225">
        <f>ROUND(I211*H211,2)</f>
        <v>0</v>
      </c>
      <c r="BL211" s="16" t="s">
        <v>157</v>
      </c>
      <c r="BM211" s="224" t="s">
        <v>1250</v>
      </c>
    </row>
    <row r="212" spans="1:47" s="2" customFormat="1" ht="12">
      <c r="A212" s="38"/>
      <c r="B212" s="39"/>
      <c r="C212" s="40"/>
      <c r="D212" s="226" t="s">
        <v>159</v>
      </c>
      <c r="E212" s="40"/>
      <c r="F212" s="227" t="s">
        <v>1249</v>
      </c>
      <c r="G212" s="40"/>
      <c r="H212" s="40"/>
      <c r="I212" s="228"/>
      <c r="J212" s="40"/>
      <c r="K212" s="40"/>
      <c r="L212" s="44"/>
      <c r="M212" s="229"/>
      <c r="N212" s="230"/>
      <c r="O212" s="85"/>
      <c r="P212" s="85"/>
      <c r="Q212" s="85"/>
      <c r="R212" s="85"/>
      <c r="S212" s="85"/>
      <c r="T212" s="86"/>
      <c r="U212" s="38"/>
      <c r="V212" s="38"/>
      <c r="W212" s="38"/>
      <c r="X212" s="38"/>
      <c r="Y212" s="38"/>
      <c r="Z212" s="38"/>
      <c r="AA212" s="38"/>
      <c r="AB212" s="38"/>
      <c r="AC212" s="38"/>
      <c r="AD212" s="38"/>
      <c r="AE212" s="38"/>
      <c r="AT212" s="16" t="s">
        <v>159</v>
      </c>
      <c r="AU212" s="16" t="s">
        <v>80</v>
      </c>
    </row>
    <row r="213" spans="1:47" s="2" customFormat="1" ht="12">
      <c r="A213" s="38"/>
      <c r="B213" s="39"/>
      <c r="C213" s="40"/>
      <c r="D213" s="226" t="s">
        <v>193</v>
      </c>
      <c r="E213" s="40"/>
      <c r="F213" s="231" t="s">
        <v>1133</v>
      </c>
      <c r="G213" s="40"/>
      <c r="H213" s="40"/>
      <c r="I213" s="228"/>
      <c r="J213" s="40"/>
      <c r="K213" s="40"/>
      <c r="L213" s="44"/>
      <c r="M213" s="229"/>
      <c r="N213" s="230"/>
      <c r="O213" s="85"/>
      <c r="P213" s="85"/>
      <c r="Q213" s="85"/>
      <c r="R213" s="85"/>
      <c r="S213" s="85"/>
      <c r="T213" s="86"/>
      <c r="U213" s="38"/>
      <c r="V213" s="38"/>
      <c r="W213" s="38"/>
      <c r="X213" s="38"/>
      <c r="Y213" s="38"/>
      <c r="Z213" s="38"/>
      <c r="AA213" s="38"/>
      <c r="AB213" s="38"/>
      <c r="AC213" s="38"/>
      <c r="AD213" s="38"/>
      <c r="AE213" s="38"/>
      <c r="AT213" s="16" t="s">
        <v>193</v>
      </c>
      <c r="AU213" s="16" t="s">
        <v>80</v>
      </c>
    </row>
    <row r="214" spans="1:65" s="2" customFormat="1" ht="24.15" customHeight="1">
      <c r="A214" s="38"/>
      <c r="B214" s="39"/>
      <c r="C214" s="258" t="s">
        <v>1251</v>
      </c>
      <c r="D214" s="258" t="s">
        <v>1051</v>
      </c>
      <c r="E214" s="259" t="s">
        <v>1252</v>
      </c>
      <c r="F214" s="260" t="s">
        <v>1253</v>
      </c>
      <c r="G214" s="261" t="s">
        <v>670</v>
      </c>
      <c r="H214" s="262">
        <v>0.2</v>
      </c>
      <c r="I214" s="263"/>
      <c r="J214" s="264">
        <f>ROUND(I214*H214,2)</f>
        <v>0</v>
      </c>
      <c r="K214" s="260" t="s">
        <v>156</v>
      </c>
      <c r="L214" s="265"/>
      <c r="M214" s="266" t="s">
        <v>39</v>
      </c>
      <c r="N214" s="267" t="s">
        <v>53</v>
      </c>
      <c r="O214" s="85"/>
      <c r="P214" s="222">
        <f>O214*H214</f>
        <v>0</v>
      </c>
      <c r="Q214" s="222">
        <v>0.266</v>
      </c>
      <c r="R214" s="222">
        <f>Q214*H214</f>
        <v>0.053200000000000004</v>
      </c>
      <c r="S214" s="222">
        <v>0</v>
      </c>
      <c r="T214" s="223">
        <f>S214*H214</f>
        <v>0</v>
      </c>
      <c r="U214" s="38"/>
      <c r="V214" s="38"/>
      <c r="W214" s="38"/>
      <c r="X214" s="38"/>
      <c r="Y214" s="38"/>
      <c r="Z214" s="38"/>
      <c r="AA214" s="38"/>
      <c r="AB214" s="38"/>
      <c r="AC214" s="38"/>
      <c r="AD214" s="38"/>
      <c r="AE214" s="38"/>
      <c r="AR214" s="224" t="s">
        <v>225</v>
      </c>
      <c r="AT214" s="224" t="s">
        <v>1051</v>
      </c>
      <c r="AU214" s="224" t="s">
        <v>80</v>
      </c>
      <c r="AY214" s="16" t="s">
        <v>149</v>
      </c>
      <c r="BE214" s="225">
        <f>IF(N214="základní",J214,0)</f>
        <v>0</v>
      </c>
      <c r="BF214" s="225">
        <f>IF(N214="snížená",J214,0)</f>
        <v>0</v>
      </c>
      <c r="BG214" s="225">
        <f>IF(N214="zákl. přenesená",J214,0)</f>
        <v>0</v>
      </c>
      <c r="BH214" s="225">
        <f>IF(N214="sníž. přenesená",J214,0)</f>
        <v>0</v>
      </c>
      <c r="BI214" s="225">
        <f>IF(N214="nulová",J214,0)</f>
        <v>0</v>
      </c>
      <c r="BJ214" s="16" t="s">
        <v>157</v>
      </c>
      <c r="BK214" s="225">
        <f>ROUND(I214*H214,2)</f>
        <v>0</v>
      </c>
      <c r="BL214" s="16" t="s">
        <v>157</v>
      </c>
      <c r="BM214" s="224" t="s">
        <v>1254</v>
      </c>
    </row>
    <row r="215" spans="1:47" s="2" customFormat="1" ht="12">
      <c r="A215" s="38"/>
      <c r="B215" s="39"/>
      <c r="C215" s="40"/>
      <c r="D215" s="226" t="s">
        <v>159</v>
      </c>
      <c r="E215" s="40"/>
      <c r="F215" s="227" t="s">
        <v>1253</v>
      </c>
      <c r="G215" s="40"/>
      <c r="H215" s="40"/>
      <c r="I215" s="228"/>
      <c r="J215" s="40"/>
      <c r="K215" s="40"/>
      <c r="L215" s="44"/>
      <c r="M215" s="229"/>
      <c r="N215" s="230"/>
      <c r="O215" s="85"/>
      <c r="P215" s="85"/>
      <c r="Q215" s="85"/>
      <c r="R215" s="85"/>
      <c r="S215" s="85"/>
      <c r="T215" s="86"/>
      <c r="U215" s="38"/>
      <c r="V215" s="38"/>
      <c r="W215" s="38"/>
      <c r="X215" s="38"/>
      <c r="Y215" s="38"/>
      <c r="Z215" s="38"/>
      <c r="AA215" s="38"/>
      <c r="AB215" s="38"/>
      <c r="AC215" s="38"/>
      <c r="AD215" s="38"/>
      <c r="AE215" s="38"/>
      <c r="AT215" s="16" t="s">
        <v>159</v>
      </c>
      <c r="AU215" s="16" t="s">
        <v>80</v>
      </c>
    </row>
    <row r="216" spans="1:65" s="2" customFormat="1" ht="24.15" customHeight="1">
      <c r="A216" s="38"/>
      <c r="B216" s="39"/>
      <c r="C216" s="258" t="s">
        <v>1255</v>
      </c>
      <c r="D216" s="258" t="s">
        <v>1051</v>
      </c>
      <c r="E216" s="259" t="s">
        <v>1256</v>
      </c>
      <c r="F216" s="260" t="s">
        <v>1257</v>
      </c>
      <c r="G216" s="261" t="s">
        <v>670</v>
      </c>
      <c r="H216" s="262">
        <v>0.2</v>
      </c>
      <c r="I216" s="263"/>
      <c r="J216" s="264">
        <f>ROUND(I216*H216,2)</f>
        <v>0</v>
      </c>
      <c r="K216" s="260" t="s">
        <v>156</v>
      </c>
      <c r="L216" s="265"/>
      <c r="M216" s="266" t="s">
        <v>39</v>
      </c>
      <c r="N216" s="267" t="s">
        <v>53</v>
      </c>
      <c r="O216" s="85"/>
      <c r="P216" s="222">
        <f>O216*H216</f>
        <v>0</v>
      </c>
      <c r="Q216" s="222">
        <v>0.2725</v>
      </c>
      <c r="R216" s="222">
        <f>Q216*H216</f>
        <v>0.05450000000000001</v>
      </c>
      <c r="S216" s="222">
        <v>0</v>
      </c>
      <c r="T216" s="223">
        <f>S216*H216</f>
        <v>0</v>
      </c>
      <c r="U216" s="38"/>
      <c r="V216" s="38"/>
      <c r="W216" s="38"/>
      <c r="X216" s="38"/>
      <c r="Y216" s="38"/>
      <c r="Z216" s="38"/>
      <c r="AA216" s="38"/>
      <c r="AB216" s="38"/>
      <c r="AC216" s="38"/>
      <c r="AD216" s="38"/>
      <c r="AE216" s="38"/>
      <c r="AR216" s="224" t="s">
        <v>225</v>
      </c>
      <c r="AT216" s="224" t="s">
        <v>1051</v>
      </c>
      <c r="AU216" s="224" t="s">
        <v>80</v>
      </c>
      <c r="AY216" s="16" t="s">
        <v>149</v>
      </c>
      <c r="BE216" s="225">
        <f>IF(N216="základní",J216,0)</f>
        <v>0</v>
      </c>
      <c r="BF216" s="225">
        <f>IF(N216="snížená",J216,0)</f>
        <v>0</v>
      </c>
      <c r="BG216" s="225">
        <f>IF(N216="zákl. přenesená",J216,0)</f>
        <v>0</v>
      </c>
      <c r="BH216" s="225">
        <f>IF(N216="sníž. přenesená",J216,0)</f>
        <v>0</v>
      </c>
      <c r="BI216" s="225">
        <f>IF(N216="nulová",J216,0)</f>
        <v>0</v>
      </c>
      <c r="BJ216" s="16" t="s">
        <v>157</v>
      </c>
      <c r="BK216" s="225">
        <f>ROUND(I216*H216,2)</f>
        <v>0</v>
      </c>
      <c r="BL216" s="16" t="s">
        <v>157</v>
      </c>
      <c r="BM216" s="224" t="s">
        <v>1258</v>
      </c>
    </row>
    <row r="217" spans="1:47" s="2" customFormat="1" ht="12">
      <c r="A217" s="38"/>
      <c r="B217" s="39"/>
      <c r="C217" s="40"/>
      <c r="D217" s="226" t="s">
        <v>159</v>
      </c>
      <c r="E217" s="40"/>
      <c r="F217" s="227" t="s">
        <v>1257</v>
      </c>
      <c r="G217" s="40"/>
      <c r="H217" s="40"/>
      <c r="I217" s="228"/>
      <c r="J217" s="40"/>
      <c r="K217" s="40"/>
      <c r="L217" s="44"/>
      <c r="M217" s="229"/>
      <c r="N217" s="230"/>
      <c r="O217" s="85"/>
      <c r="P217" s="85"/>
      <c r="Q217" s="85"/>
      <c r="R217" s="85"/>
      <c r="S217" s="85"/>
      <c r="T217" s="86"/>
      <c r="U217" s="38"/>
      <c r="V217" s="38"/>
      <c r="W217" s="38"/>
      <c r="X217" s="38"/>
      <c r="Y217" s="38"/>
      <c r="Z217" s="38"/>
      <c r="AA217" s="38"/>
      <c r="AB217" s="38"/>
      <c r="AC217" s="38"/>
      <c r="AD217" s="38"/>
      <c r="AE217" s="38"/>
      <c r="AT217" s="16" t="s">
        <v>159</v>
      </c>
      <c r="AU217" s="16" t="s">
        <v>80</v>
      </c>
    </row>
    <row r="218" spans="1:65" s="2" customFormat="1" ht="24.15" customHeight="1">
      <c r="A218" s="38"/>
      <c r="B218" s="39"/>
      <c r="C218" s="258" t="s">
        <v>1259</v>
      </c>
      <c r="D218" s="258" t="s">
        <v>1051</v>
      </c>
      <c r="E218" s="259" t="s">
        <v>1260</v>
      </c>
      <c r="F218" s="260" t="s">
        <v>1261</v>
      </c>
      <c r="G218" s="261" t="s">
        <v>670</v>
      </c>
      <c r="H218" s="262">
        <v>0.2</v>
      </c>
      <c r="I218" s="263"/>
      <c r="J218" s="264">
        <f>ROUND(I218*H218,2)</f>
        <v>0</v>
      </c>
      <c r="K218" s="260" t="s">
        <v>156</v>
      </c>
      <c r="L218" s="265"/>
      <c r="M218" s="266" t="s">
        <v>39</v>
      </c>
      <c r="N218" s="267" t="s">
        <v>53</v>
      </c>
      <c r="O218" s="85"/>
      <c r="P218" s="222">
        <f>O218*H218</f>
        <v>0</v>
      </c>
      <c r="Q218" s="222">
        <v>0</v>
      </c>
      <c r="R218" s="222">
        <f>Q218*H218</f>
        <v>0</v>
      </c>
      <c r="S218" s="222">
        <v>0</v>
      </c>
      <c r="T218" s="223">
        <f>S218*H218</f>
        <v>0</v>
      </c>
      <c r="U218" s="38"/>
      <c r="V218" s="38"/>
      <c r="W218" s="38"/>
      <c r="X218" s="38"/>
      <c r="Y218" s="38"/>
      <c r="Z218" s="38"/>
      <c r="AA218" s="38"/>
      <c r="AB218" s="38"/>
      <c r="AC218" s="38"/>
      <c r="AD218" s="38"/>
      <c r="AE218" s="38"/>
      <c r="AR218" s="224" t="s">
        <v>225</v>
      </c>
      <c r="AT218" s="224" t="s">
        <v>1051</v>
      </c>
      <c r="AU218" s="224" t="s">
        <v>80</v>
      </c>
      <c r="AY218" s="16" t="s">
        <v>149</v>
      </c>
      <c r="BE218" s="225">
        <f>IF(N218="základní",J218,0)</f>
        <v>0</v>
      </c>
      <c r="BF218" s="225">
        <f>IF(N218="snížená",J218,0)</f>
        <v>0</v>
      </c>
      <c r="BG218" s="225">
        <f>IF(N218="zákl. přenesená",J218,0)</f>
        <v>0</v>
      </c>
      <c r="BH218" s="225">
        <f>IF(N218="sníž. přenesená",J218,0)</f>
        <v>0</v>
      </c>
      <c r="BI218" s="225">
        <f>IF(N218="nulová",J218,0)</f>
        <v>0</v>
      </c>
      <c r="BJ218" s="16" t="s">
        <v>157</v>
      </c>
      <c r="BK218" s="225">
        <f>ROUND(I218*H218,2)</f>
        <v>0</v>
      </c>
      <c r="BL218" s="16" t="s">
        <v>157</v>
      </c>
      <c r="BM218" s="224" t="s">
        <v>1262</v>
      </c>
    </row>
    <row r="219" spans="1:47" s="2" customFormat="1" ht="12">
      <c r="A219" s="38"/>
      <c r="B219" s="39"/>
      <c r="C219" s="40"/>
      <c r="D219" s="226" t="s">
        <v>159</v>
      </c>
      <c r="E219" s="40"/>
      <c r="F219" s="227" t="s">
        <v>1261</v>
      </c>
      <c r="G219" s="40"/>
      <c r="H219" s="40"/>
      <c r="I219" s="228"/>
      <c r="J219" s="40"/>
      <c r="K219" s="40"/>
      <c r="L219" s="44"/>
      <c r="M219" s="229"/>
      <c r="N219" s="230"/>
      <c r="O219" s="85"/>
      <c r="P219" s="85"/>
      <c r="Q219" s="85"/>
      <c r="R219" s="85"/>
      <c r="S219" s="85"/>
      <c r="T219" s="86"/>
      <c r="U219" s="38"/>
      <c r="V219" s="38"/>
      <c r="W219" s="38"/>
      <c r="X219" s="38"/>
      <c r="Y219" s="38"/>
      <c r="Z219" s="38"/>
      <c r="AA219" s="38"/>
      <c r="AB219" s="38"/>
      <c r="AC219" s="38"/>
      <c r="AD219" s="38"/>
      <c r="AE219" s="38"/>
      <c r="AT219" s="16" t="s">
        <v>159</v>
      </c>
      <c r="AU219" s="16" t="s">
        <v>80</v>
      </c>
    </row>
    <row r="220" spans="1:65" s="2" customFormat="1" ht="24.15" customHeight="1">
      <c r="A220" s="38"/>
      <c r="B220" s="39"/>
      <c r="C220" s="258" t="s">
        <v>1263</v>
      </c>
      <c r="D220" s="258" t="s">
        <v>1051</v>
      </c>
      <c r="E220" s="259" t="s">
        <v>1264</v>
      </c>
      <c r="F220" s="260" t="s">
        <v>1265</v>
      </c>
      <c r="G220" s="261" t="s">
        <v>670</v>
      </c>
      <c r="H220" s="262">
        <v>0.2</v>
      </c>
      <c r="I220" s="263"/>
      <c r="J220" s="264">
        <f>ROUND(I220*H220,2)</f>
        <v>0</v>
      </c>
      <c r="K220" s="260" t="s">
        <v>156</v>
      </c>
      <c r="L220" s="265"/>
      <c r="M220" s="266" t="s">
        <v>39</v>
      </c>
      <c r="N220" s="267" t="s">
        <v>53</v>
      </c>
      <c r="O220" s="85"/>
      <c r="P220" s="222">
        <f>O220*H220</f>
        <v>0</v>
      </c>
      <c r="Q220" s="222">
        <v>0.279</v>
      </c>
      <c r="R220" s="222">
        <f>Q220*H220</f>
        <v>0.05580000000000001</v>
      </c>
      <c r="S220" s="222">
        <v>0</v>
      </c>
      <c r="T220" s="223">
        <f>S220*H220</f>
        <v>0</v>
      </c>
      <c r="U220" s="38"/>
      <c r="V220" s="38"/>
      <c r="W220" s="38"/>
      <c r="X220" s="38"/>
      <c r="Y220" s="38"/>
      <c r="Z220" s="38"/>
      <c r="AA220" s="38"/>
      <c r="AB220" s="38"/>
      <c r="AC220" s="38"/>
      <c r="AD220" s="38"/>
      <c r="AE220" s="38"/>
      <c r="AR220" s="224" t="s">
        <v>225</v>
      </c>
      <c r="AT220" s="224" t="s">
        <v>1051</v>
      </c>
      <c r="AU220" s="224" t="s">
        <v>80</v>
      </c>
      <c r="AY220" s="16" t="s">
        <v>149</v>
      </c>
      <c r="BE220" s="225">
        <f>IF(N220="základní",J220,0)</f>
        <v>0</v>
      </c>
      <c r="BF220" s="225">
        <f>IF(N220="snížená",J220,0)</f>
        <v>0</v>
      </c>
      <c r="BG220" s="225">
        <f>IF(N220="zákl. přenesená",J220,0)</f>
        <v>0</v>
      </c>
      <c r="BH220" s="225">
        <f>IF(N220="sníž. přenesená",J220,0)</f>
        <v>0</v>
      </c>
      <c r="BI220" s="225">
        <f>IF(N220="nulová",J220,0)</f>
        <v>0</v>
      </c>
      <c r="BJ220" s="16" t="s">
        <v>157</v>
      </c>
      <c r="BK220" s="225">
        <f>ROUND(I220*H220,2)</f>
        <v>0</v>
      </c>
      <c r="BL220" s="16" t="s">
        <v>157</v>
      </c>
      <c r="BM220" s="224" t="s">
        <v>1266</v>
      </c>
    </row>
    <row r="221" spans="1:47" s="2" customFormat="1" ht="12">
      <c r="A221" s="38"/>
      <c r="B221" s="39"/>
      <c r="C221" s="40"/>
      <c r="D221" s="226" t="s">
        <v>159</v>
      </c>
      <c r="E221" s="40"/>
      <c r="F221" s="227" t="s">
        <v>1265</v>
      </c>
      <c r="G221" s="40"/>
      <c r="H221" s="40"/>
      <c r="I221" s="228"/>
      <c r="J221" s="40"/>
      <c r="K221" s="40"/>
      <c r="L221" s="44"/>
      <c r="M221" s="229"/>
      <c r="N221" s="230"/>
      <c r="O221" s="85"/>
      <c r="P221" s="85"/>
      <c r="Q221" s="85"/>
      <c r="R221" s="85"/>
      <c r="S221" s="85"/>
      <c r="T221" s="86"/>
      <c r="U221" s="38"/>
      <c r="V221" s="38"/>
      <c r="W221" s="38"/>
      <c r="X221" s="38"/>
      <c r="Y221" s="38"/>
      <c r="Z221" s="38"/>
      <c r="AA221" s="38"/>
      <c r="AB221" s="38"/>
      <c r="AC221" s="38"/>
      <c r="AD221" s="38"/>
      <c r="AE221" s="38"/>
      <c r="AT221" s="16" t="s">
        <v>159</v>
      </c>
      <c r="AU221" s="16" t="s">
        <v>80</v>
      </c>
    </row>
    <row r="222" spans="1:65" s="2" customFormat="1" ht="24.15" customHeight="1">
      <c r="A222" s="38"/>
      <c r="B222" s="39"/>
      <c r="C222" s="258" t="s">
        <v>1267</v>
      </c>
      <c r="D222" s="258" t="s">
        <v>1051</v>
      </c>
      <c r="E222" s="259" t="s">
        <v>1268</v>
      </c>
      <c r="F222" s="260" t="s">
        <v>1269</v>
      </c>
      <c r="G222" s="261" t="s">
        <v>670</v>
      </c>
      <c r="H222" s="262">
        <v>0.2</v>
      </c>
      <c r="I222" s="263"/>
      <c r="J222" s="264">
        <f>ROUND(I222*H222,2)</f>
        <v>0</v>
      </c>
      <c r="K222" s="260" t="s">
        <v>156</v>
      </c>
      <c r="L222" s="265"/>
      <c r="M222" s="266" t="s">
        <v>39</v>
      </c>
      <c r="N222" s="267" t="s">
        <v>53</v>
      </c>
      <c r="O222" s="85"/>
      <c r="P222" s="222">
        <f>O222*H222</f>
        <v>0</v>
      </c>
      <c r="Q222" s="222">
        <v>0.29199</v>
      </c>
      <c r="R222" s="222">
        <f>Q222*H222</f>
        <v>0.058398000000000005</v>
      </c>
      <c r="S222" s="222">
        <v>0</v>
      </c>
      <c r="T222" s="223">
        <f>S222*H222</f>
        <v>0</v>
      </c>
      <c r="U222" s="38"/>
      <c r="V222" s="38"/>
      <c r="W222" s="38"/>
      <c r="X222" s="38"/>
      <c r="Y222" s="38"/>
      <c r="Z222" s="38"/>
      <c r="AA222" s="38"/>
      <c r="AB222" s="38"/>
      <c r="AC222" s="38"/>
      <c r="AD222" s="38"/>
      <c r="AE222" s="38"/>
      <c r="AR222" s="224" t="s">
        <v>225</v>
      </c>
      <c r="AT222" s="224" t="s">
        <v>1051</v>
      </c>
      <c r="AU222" s="224" t="s">
        <v>80</v>
      </c>
      <c r="AY222" s="16" t="s">
        <v>149</v>
      </c>
      <c r="BE222" s="225">
        <f>IF(N222="základní",J222,0)</f>
        <v>0</v>
      </c>
      <c r="BF222" s="225">
        <f>IF(N222="snížená",J222,0)</f>
        <v>0</v>
      </c>
      <c r="BG222" s="225">
        <f>IF(N222="zákl. přenesená",J222,0)</f>
        <v>0</v>
      </c>
      <c r="BH222" s="225">
        <f>IF(N222="sníž. přenesená",J222,0)</f>
        <v>0</v>
      </c>
      <c r="BI222" s="225">
        <f>IF(N222="nulová",J222,0)</f>
        <v>0</v>
      </c>
      <c r="BJ222" s="16" t="s">
        <v>157</v>
      </c>
      <c r="BK222" s="225">
        <f>ROUND(I222*H222,2)</f>
        <v>0</v>
      </c>
      <c r="BL222" s="16" t="s">
        <v>157</v>
      </c>
      <c r="BM222" s="224" t="s">
        <v>1270</v>
      </c>
    </row>
    <row r="223" spans="1:47" s="2" customFormat="1" ht="12">
      <c r="A223" s="38"/>
      <c r="B223" s="39"/>
      <c r="C223" s="40"/>
      <c r="D223" s="226" t="s">
        <v>159</v>
      </c>
      <c r="E223" s="40"/>
      <c r="F223" s="227" t="s">
        <v>1269</v>
      </c>
      <c r="G223" s="40"/>
      <c r="H223" s="40"/>
      <c r="I223" s="228"/>
      <c r="J223" s="40"/>
      <c r="K223" s="40"/>
      <c r="L223" s="44"/>
      <c r="M223" s="229"/>
      <c r="N223" s="230"/>
      <c r="O223" s="85"/>
      <c r="P223" s="85"/>
      <c r="Q223" s="85"/>
      <c r="R223" s="85"/>
      <c r="S223" s="85"/>
      <c r="T223" s="86"/>
      <c r="U223" s="38"/>
      <c r="V223" s="38"/>
      <c r="W223" s="38"/>
      <c r="X223" s="38"/>
      <c r="Y223" s="38"/>
      <c r="Z223" s="38"/>
      <c r="AA223" s="38"/>
      <c r="AB223" s="38"/>
      <c r="AC223" s="38"/>
      <c r="AD223" s="38"/>
      <c r="AE223" s="38"/>
      <c r="AT223" s="16" t="s">
        <v>159</v>
      </c>
      <c r="AU223" s="16" t="s">
        <v>80</v>
      </c>
    </row>
    <row r="224" spans="1:65" s="2" customFormat="1" ht="24.15" customHeight="1">
      <c r="A224" s="38"/>
      <c r="B224" s="39"/>
      <c r="C224" s="258" t="s">
        <v>1271</v>
      </c>
      <c r="D224" s="258" t="s">
        <v>1051</v>
      </c>
      <c r="E224" s="259" t="s">
        <v>1272</v>
      </c>
      <c r="F224" s="260" t="s">
        <v>1273</v>
      </c>
      <c r="G224" s="261" t="s">
        <v>670</v>
      </c>
      <c r="H224" s="262">
        <v>0.2</v>
      </c>
      <c r="I224" s="263"/>
      <c r="J224" s="264">
        <f>ROUND(I224*H224,2)</f>
        <v>0</v>
      </c>
      <c r="K224" s="260" t="s">
        <v>156</v>
      </c>
      <c r="L224" s="265"/>
      <c r="M224" s="266" t="s">
        <v>39</v>
      </c>
      <c r="N224" s="267" t="s">
        <v>53</v>
      </c>
      <c r="O224" s="85"/>
      <c r="P224" s="222">
        <f>O224*H224</f>
        <v>0</v>
      </c>
      <c r="Q224" s="222">
        <v>0.30499</v>
      </c>
      <c r="R224" s="222">
        <f>Q224*H224</f>
        <v>0.060998</v>
      </c>
      <c r="S224" s="222">
        <v>0</v>
      </c>
      <c r="T224" s="223">
        <f>S224*H224</f>
        <v>0</v>
      </c>
      <c r="U224" s="38"/>
      <c r="V224" s="38"/>
      <c r="W224" s="38"/>
      <c r="X224" s="38"/>
      <c r="Y224" s="38"/>
      <c r="Z224" s="38"/>
      <c r="AA224" s="38"/>
      <c r="AB224" s="38"/>
      <c r="AC224" s="38"/>
      <c r="AD224" s="38"/>
      <c r="AE224" s="38"/>
      <c r="AR224" s="224" t="s">
        <v>225</v>
      </c>
      <c r="AT224" s="224" t="s">
        <v>1051</v>
      </c>
      <c r="AU224" s="224" t="s">
        <v>80</v>
      </c>
      <c r="AY224" s="16" t="s">
        <v>149</v>
      </c>
      <c r="BE224" s="225">
        <f>IF(N224="základní",J224,0)</f>
        <v>0</v>
      </c>
      <c r="BF224" s="225">
        <f>IF(N224="snížená",J224,0)</f>
        <v>0</v>
      </c>
      <c r="BG224" s="225">
        <f>IF(N224="zákl. přenesená",J224,0)</f>
        <v>0</v>
      </c>
      <c r="BH224" s="225">
        <f>IF(N224="sníž. přenesená",J224,0)</f>
        <v>0</v>
      </c>
      <c r="BI224" s="225">
        <f>IF(N224="nulová",J224,0)</f>
        <v>0</v>
      </c>
      <c r="BJ224" s="16" t="s">
        <v>157</v>
      </c>
      <c r="BK224" s="225">
        <f>ROUND(I224*H224,2)</f>
        <v>0</v>
      </c>
      <c r="BL224" s="16" t="s">
        <v>157</v>
      </c>
      <c r="BM224" s="224" t="s">
        <v>1274</v>
      </c>
    </row>
    <row r="225" spans="1:47" s="2" customFormat="1" ht="12">
      <c r="A225" s="38"/>
      <c r="B225" s="39"/>
      <c r="C225" s="40"/>
      <c r="D225" s="226" t="s">
        <v>159</v>
      </c>
      <c r="E225" s="40"/>
      <c r="F225" s="227" t="s">
        <v>1273</v>
      </c>
      <c r="G225" s="40"/>
      <c r="H225" s="40"/>
      <c r="I225" s="228"/>
      <c r="J225" s="40"/>
      <c r="K225" s="40"/>
      <c r="L225" s="44"/>
      <c r="M225" s="229"/>
      <c r="N225" s="230"/>
      <c r="O225" s="85"/>
      <c r="P225" s="85"/>
      <c r="Q225" s="85"/>
      <c r="R225" s="85"/>
      <c r="S225" s="85"/>
      <c r="T225" s="86"/>
      <c r="U225" s="38"/>
      <c r="V225" s="38"/>
      <c r="W225" s="38"/>
      <c r="X225" s="38"/>
      <c r="Y225" s="38"/>
      <c r="Z225" s="38"/>
      <c r="AA225" s="38"/>
      <c r="AB225" s="38"/>
      <c r="AC225" s="38"/>
      <c r="AD225" s="38"/>
      <c r="AE225" s="38"/>
      <c r="AT225" s="16" t="s">
        <v>159</v>
      </c>
      <c r="AU225" s="16" t="s">
        <v>80</v>
      </c>
    </row>
    <row r="226" spans="1:65" s="2" customFormat="1" ht="24.15" customHeight="1">
      <c r="A226" s="38"/>
      <c r="B226" s="39"/>
      <c r="C226" s="258" t="s">
        <v>1275</v>
      </c>
      <c r="D226" s="258" t="s">
        <v>1051</v>
      </c>
      <c r="E226" s="259" t="s">
        <v>1276</v>
      </c>
      <c r="F226" s="260" t="s">
        <v>1277</v>
      </c>
      <c r="G226" s="261" t="s">
        <v>670</v>
      </c>
      <c r="H226" s="262">
        <v>0.2</v>
      </c>
      <c r="I226" s="263"/>
      <c r="J226" s="264">
        <f>ROUND(I226*H226,2)</f>
        <v>0</v>
      </c>
      <c r="K226" s="260" t="s">
        <v>156</v>
      </c>
      <c r="L226" s="265"/>
      <c r="M226" s="266" t="s">
        <v>39</v>
      </c>
      <c r="N226" s="267" t="s">
        <v>53</v>
      </c>
      <c r="O226" s="85"/>
      <c r="P226" s="222">
        <f>O226*H226</f>
        <v>0</v>
      </c>
      <c r="Q226" s="222">
        <v>0.31798</v>
      </c>
      <c r="R226" s="222">
        <f>Q226*H226</f>
        <v>0.063596</v>
      </c>
      <c r="S226" s="222">
        <v>0</v>
      </c>
      <c r="T226" s="223">
        <f>S226*H226</f>
        <v>0</v>
      </c>
      <c r="U226" s="38"/>
      <c r="V226" s="38"/>
      <c r="W226" s="38"/>
      <c r="X226" s="38"/>
      <c r="Y226" s="38"/>
      <c r="Z226" s="38"/>
      <c r="AA226" s="38"/>
      <c r="AB226" s="38"/>
      <c r="AC226" s="38"/>
      <c r="AD226" s="38"/>
      <c r="AE226" s="38"/>
      <c r="AR226" s="224" t="s">
        <v>225</v>
      </c>
      <c r="AT226" s="224" t="s">
        <v>1051</v>
      </c>
      <c r="AU226" s="224" t="s">
        <v>80</v>
      </c>
      <c r="AY226" s="16" t="s">
        <v>149</v>
      </c>
      <c r="BE226" s="225">
        <f>IF(N226="základní",J226,0)</f>
        <v>0</v>
      </c>
      <c r="BF226" s="225">
        <f>IF(N226="snížená",J226,0)</f>
        <v>0</v>
      </c>
      <c r="BG226" s="225">
        <f>IF(N226="zákl. přenesená",J226,0)</f>
        <v>0</v>
      </c>
      <c r="BH226" s="225">
        <f>IF(N226="sníž. přenesená",J226,0)</f>
        <v>0</v>
      </c>
      <c r="BI226" s="225">
        <f>IF(N226="nulová",J226,0)</f>
        <v>0</v>
      </c>
      <c r="BJ226" s="16" t="s">
        <v>157</v>
      </c>
      <c r="BK226" s="225">
        <f>ROUND(I226*H226,2)</f>
        <v>0</v>
      </c>
      <c r="BL226" s="16" t="s">
        <v>157</v>
      </c>
      <c r="BM226" s="224" t="s">
        <v>1278</v>
      </c>
    </row>
    <row r="227" spans="1:47" s="2" customFormat="1" ht="12">
      <c r="A227" s="38"/>
      <c r="B227" s="39"/>
      <c r="C227" s="40"/>
      <c r="D227" s="226" t="s">
        <v>159</v>
      </c>
      <c r="E227" s="40"/>
      <c r="F227" s="227" t="s">
        <v>1277</v>
      </c>
      <c r="G227" s="40"/>
      <c r="H227" s="40"/>
      <c r="I227" s="228"/>
      <c r="J227" s="40"/>
      <c r="K227" s="40"/>
      <c r="L227" s="44"/>
      <c r="M227" s="229"/>
      <c r="N227" s="230"/>
      <c r="O227" s="85"/>
      <c r="P227" s="85"/>
      <c r="Q227" s="85"/>
      <c r="R227" s="85"/>
      <c r="S227" s="85"/>
      <c r="T227" s="86"/>
      <c r="U227" s="38"/>
      <c r="V227" s="38"/>
      <c r="W227" s="38"/>
      <c r="X227" s="38"/>
      <c r="Y227" s="38"/>
      <c r="Z227" s="38"/>
      <c r="AA227" s="38"/>
      <c r="AB227" s="38"/>
      <c r="AC227" s="38"/>
      <c r="AD227" s="38"/>
      <c r="AE227" s="38"/>
      <c r="AT227" s="16" t="s">
        <v>159</v>
      </c>
      <c r="AU227" s="16" t="s">
        <v>80</v>
      </c>
    </row>
    <row r="228" spans="1:65" s="2" customFormat="1" ht="24.15" customHeight="1">
      <c r="A228" s="38"/>
      <c r="B228" s="39"/>
      <c r="C228" s="258" t="s">
        <v>1279</v>
      </c>
      <c r="D228" s="258" t="s">
        <v>1051</v>
      </c>
      <c r="E228" s="259" t="s">
        <v>1280</v>
      </c>
      <c r="F228" s="260" t="s">
        <v>1281</v>
      </c>
      <c r="G228" s="261" t="s">
        <v>670</v>
      </c>
      <c r="H228" s="262">
        <v>0.2</v>
      </c>
      <c r="I228" s="263"/>
      <c r="J228" s="264">
        <f>ROUND(I228*H228,2)</f>
        <v>0</v>
      </c>
      <c r="K228" s="260" t="s">
        <v>156</v>
      </c>
      <c r="L228" s="265"/>
      <c r="M228" s="266" t="s">
        <v>39</v>
      </c>
      <c r="N228" s="267" t="s">
        <v>53</v>
      </c>
      <c r="O228" s="85"/>
      <c r="P228" s="222">
        <f>O228*H228</f>
        <v>0</v>
      </c>
      <c r="Q228" s="222">
        <v>0.33098</v>
      </c>
      <c r="R228" s="222">
        <f>Q228*H228</f>
        <v>0.066196</v>
      </c>
      <c r="S228" s="222">
        <v>0</v>
      </c>
      <c r="T228" s="223">
        <f>S228*H228</f>
        <v>0</v>
      </c>
      <c r="U228" s="38"/>
      <c r="V228" s="38"/>
      <c r="W228" s="38"/>
      <c r="X228" s="38"/>
      <c r="Y228" s="38"/>
      <c r="Z228" s="38"/>
      <c r="AA228" s="38"/>
      <c r="AB228" s="38"/>
      <c r="AC228" s="38"/>
      <c r="AD228" s="38"/>
      <c r="AE228" s="38"/>
      <c r="AR228" s="224" t="s">
        <v>225</v>
      </c>
      <c r="AT228" s="224" t="s">
        <v>1051</v>
      </c>
      <c r="AU228" s="224" t="s">
        <v>80</v>
      </c>
      <c r="AY228" s="16" t="s">
        <v>149</v>
      </c>
      <c r="BE228" s="225">
        <f>IF(N228="základní",J228,0)</f>
        <v>0</v>
      </c>
      <c r="BF228" s="225">
        <f>IF(N228="snížená",J228,0)</f>
        <v>0</v>
      </c>
      <c r="BG228" s="225">
        <f>IF(N228="zákl. přenesená",J228,0)</f>
        <v>0</v>
      </c>
      <c r="BH228" s="225">
        <f>IF(N228="sníž. přenesená",J228,0)</f>
        <v>0</v>
      </c>
      <c r="BI228" s="225">
        <f>IF(N228="nulová",J228,0)</f>
        <v>0</v>
      </c>
      <c r="BJ228" s="16" t="s">
        <v>157</v>
      </c>
      <c r="BK228" s="225">
        <f>ROUND(I228*H228,2)</f>
        <v>0</v>
      </c>
      <c r="BL228" s="16" t="s">
        <v>157</v>
      </c>
      <c r="BM228" s="224" t="s">
        <v>1282</v>
      </c>
    </row>
    <row r="229" spans="1:47" s="2" customFormat="1" ht="12">
      <c r="A229" s="38"/>
      <c r="B229" s="39"/>
      <c r="C229" s="40"/>
      <c r="D229" s="226" t="s">
        <v>159</v>
      </c>
      <c r="E229" s="40"/>
      <c r="F229" s="227" t="s">
        <v>1281</v>
      </c>
      <c r="G229" s="40"/>
      <c r="H229" s="40"/>
      <c r="I229" s="228"/>
      <c r="J229" s="40"/>
      <c r="K229" s="40"/>
      <c r="L229" s="44"/>
      <c r="M229" s="229"/>
      <c r="N229" s="230"/>
      <c r="O229" s="85"/>
      <c r="P229" s="85"/>
      <c r="Q229" s="85"/>
      <c r="R229" s="85"/>
      <c r="S229" s="85"/>
      <c r="T229" s="86"/>
      <c r="U229" s="38"/>
      <c r="V229" s="38"/>
      <c r="W229" s="38"/>
      <c r="X229" s="38"/>
      <c r="Y229" s="38"/>
      <c r="Z229" s="38"/>
      <c r="AA229" s="38"/>
      <c r="AB229" s="38"/>
      <c r="AC229" s="38"/>
      <c r="AD229" s="38"/>
      <c r="AE229" s="38"/>
      <c r="AT229" s="16" t="s">
        <v>159</v>
      </c>
      <c r="AU229" s="16" t="s">
        <v>80</v>
      </c>
    </row>
    <row r="230" spans="1:65" s="2" customFormat="1" ht="24.15" customHeight="1">
      <c r="A230" s="38"/>
      <c r="B230" s="39"/>
      <c r="C230" s="258" t="s">
        <v>1283</v>
      </c>
      <c r="D230" s="258" t="s">
        <v>1051</v>
      </c>
      <c r="E230" s="259" t="s">
        <v>1284</v>
      </c>
      <c r="F230" s="260" t="s">
        <v>1285</v>
      </c>
      <c r="G230" s="261" t="s">
        <v>670</v>
      </c>
      <c r="H230" s="262">
        <v>0.2</v>
      </c>
      <c r="I230" s="263"/>
      <c r="J230" s="264">
        <f>ROUND(I230*H230,2)</f>
        <v>0</v>
      </c>
      <c r="K230" s="260" t="s">
        <v>156</v>
      </c>
      <c r="L230" s="265"/>
      <c r="M230" s="266" t="s">
        <v>39</v>
      </c>
      <c r="N230" s="267" t="s">
        <v>53</v>
      </c>
      <c r="O230" s="85"/>
      <c r="P230" s="222">
        <f>O230*H230</f>
        <v>0</v>
      </c>
      <c r="Q230" s="222">
        <v>0.33748</v>
      </c>
      <c r="R230" s="222">
        <f>Q230*H230</f>
        <v>0.067496</v>
      </c>
      <c r="S230" s="222">
        <v>0</v>
      </c>
      <c r="T230" s="223">
        <f>S230*H230</f>
        <v>0</v>
      </c>
      <c r="U230" s="38"/>
      <c r="V230" s="38"/>
      <c r="W230" s="38"/>
      <c r="X230" s="38"/>
      <c r="Y230" s="38"/>
      <c r="Z230" s="38"/>
      <c r="AA230" s="38"/>
      <c r="AB230" s="38"/>
      <c r="AC230" s="38"/>
      <c r="AD230" s="38"/>
      <c r="AE230" s="38"/>
      <c r="AR230" s="224" t="s">
        <v>225</v>
      </c>
      <c r="AT230" s="224" t="s">
        <v>1051</v>
      </c>
      <c r="AU230" s="224" t="s">
        <v>80</v>
      </c>
      <c r="AY230" s="16" t="s">
        <v>149</v>
      </c>
      <c r="BE230" s="225">
        <f>IF(N230="základní",J230,0)</f>
        <v>0</v>
      </c>
      <c r="BF230" s="225">
        <f>IF(N230="snížená",J230,0)</f>
        <v>0</v>
      </c>
      <c r="BG230" s="225">
        <f>IF(N230="zákl. přenesená",J230,0)</f>
        <v>0</v>
      </c>
      <c r="BH230" s="225">
        <f>IF(N230="sníž. přenesená",J230,0)</f>
        <v>0</v>
      </c>
      <c r="BI230" s="225">
        <f>IF(N230="nulová",J230,0)</f>
        <v>0</v>
      </c>
      <c r="BJ230" s="16" t="s">
        <v>157</v>
      </c>
      <c r="BK230" s="225">
        <f>ROUND(I230*H230,2)</f>
        <v>0</v>
      </c>
      <c r="BL230" s="16" t="s">
        <v>157</v>
      </c>
      <c r="BM230" s="224" t="s">
        <v>1286</v>
      </c>
    </row>
    <row r="231" spans="1:47" s="2" customFormat="1" ht="12">
      <c r="A231" s="38"/>
      <c r="B231" s="39"/>
      <c r="C231" s="40"/>
      <c r="D231" s="226" t="s">
        <v>159</v>
      </c>
      <c r="E231" s="40"/>
      <c r="F231" s="227" t="s">
        <v>1285</v>
      </c>
      <c r="G231" s="40"/>
      <c r="H231" s="40"/>
      <c r="I231" s="228"/>
      <c r="J231" s="40"/>
      <c r="K231" s="40"/>
      <c r="L231" s="44"/>
      <c r="M231" s="229"/>
      <c r="N231" s="230"/>
      <c r="O231" s="85"/>
      <c r="P231" s="85"/>
      <c r="Q231" s="85"/>
      <c r="R231" s="85"/>
      <c r="S231" s="85"/>
      <c r="T231" s="86"/>
      <c r="U231" s="38"/>
      <c r="V231" s="38"/>
      <c r="W231" s="38"/>
      <c r="X231" s="38"/>
      <c r="Y231" s="38"/>
      <c r="Z231" s="38"/>
      <c r="AA231" s="38"/>
      <c r="AB231" s="38"/>
      <c r="AC231" s="38"/>
      <c r="AD231" s="38"/>
      <c r="AE231" s="38"/>
      <c r="AT231" s="16" t="s">
        <v>159</v>
      </c>
      <c r="AU231" s="16" t="s">
        <v>80</v>
      </c>
    </row>
    <row r="232" spans="1:65" s="2" customFormat="1" ht="24.15" customHeight="1">
      <c r="A232" s="38"/>
      <c r="B232" s="39"/>
      <c r="C232" s="258" t="s">
        <v>1287</v>
      </c>
      <c r="D232" s="258" t="s">
        <v>1051</v>
      </c>
      <c r="E232" s="259" t="s">
        <v>1288</v>
      </c>
      <c r="F232" s="260" t="s">
        <v>1289</v>
      </c>
      <c r="G232" s="261" t="s">
        <v>670</v>
      </c>
      <c r="H232" s="262">
        <v>0.2</v>
      </c>
      <c r="I232" s="263"/>
      <c r="J232" s="264">
        <f>ROUND(I232*H232,2)</f>
        <v>0</v>
      </c>
      <c r="K232" s="260" t="s">
        <v>156</v>
      </c>
      <c r="L232" s="265"/>
      <c r="M232" s="266" t="s">
        <v>39</v>
      </c>
      <c r="N232" s="267" t="s">
        <v>53</v>
      </c>
      <c r="O232" s="85"/>
      <c r="P232" s="222">
        <f>O232*H232</f>
        <v>0</v>
      </c>
      <c r="Q232" s="222">
        <v>0.34398</v>
      </c>
      <c r="R232" s="222">
        <f>Q232*H232</f>
        <v>0.06879600000000001</v>
      </c>
      <c r="S232" s="222">
        <v>0</v>
      </c>
      <c r="T232" s="223">
        <f>S232*H232</f>
        <v>0</v>
      </c>
      <c r="U232" s="38"/>
      <c r="V232" s="38"/>
      <c r="W232" s="38"/>
      <c r="X232" s="38"/>
      <c r="Y232" s="38"/>
      <c r="Z232" s="38"/>
      <c r="AA232" s="38"/>
      <c r="AB232" s="38"/>
      <c r="AC232" s="38"/>
      <c r="AD232" s="38"/>
      <c r="AE232" s="38"/>
      <c r="AR232" s="224" t="s">
        <v>225</v>
      </c>
      <c r="AT232" s="224" t="s">
        <v>1051</v>
      </c>
      <c r="AU232" s="224" t="s">
        <v>80</v>
      </c>
      <c r="AY232" s="16" t="s">
        <v>149</v>
      </c>
      <c r="BE232" s="225">
        <f>IF(N232="základní",J232,0)</f>
        <v>0</v>
      </c>
      <c r="BF232" s="225">
        <f>IF(N232="snížená",J232,0)</f>
        <v>0</v>
      </c>
      <c r="BG232" s="225">
        <f>IF(N232="zákl. přenesená",J232,0)</f>
        <v>0</v>
      </c>
      <c r="BH232" s="225">
        <f>IF(N232="sníž. přenesená",J232,0)</f>
        <v>0</v>
      </c>
      <c r="BI232" s="225">
        <f>IF(N232="nulová",J232,0)</f>
        <v>0</v>
      </c>
      <c r="BJ232" s="16" t="s">
        <v>157</v>
      </c>
      <c r="BK232" s="225">
        <f>ROUND(I232*H232,2)</f>
        <v>0</v>
      </c>
      <c r="BL232" s="16" t="s">
        <v>157</v>
      </c>
      <c r="BM232" s="224" t="s">
        <v>1290</v>
      </c>
    </row>
    <row r="233" spans="1:47" s="2" customFormat="1" ht="12">
      <c r="A233" s="38"/>
      <c r="B233" s="39"/>
      <c r="C233" s="40"/>
      <c r="D233" s="226" t="s">
        <v>159</v>
      </c>
      <c r="E233" s="40"/>
      <c r="F233" s="227" t="s">
        <v>1289</v>
      </c>
      <c r="G233" s="40"/>
      <c r="H233" s="40"/>
      <c r="I233" s="228"/>
      <c r="J233" s="40"/>
      <c r="K233" s="40"/>
      <c r="L233" s="44"/>
      <c r="M233" s="229"/>
      <c r="N233" s="230"/>
      <c r="O233" s="85"/>
      <c r="P233" s="85"/>
      <c r="Q233" s="85"/>
      <c r="R233" s="85"/>
      <c r="S233" s="85"/>
      <c r="T233" s="86"/>
      <c r="U233" s="38"/>
      <c r="V233" s="38"/>
      <c r="W233" s="38"/>
      <c r="X233" s="38"/>
      <c r="Y233" s="38"/>
      <c r="Z233" s="38"/>
      <c r="AA233" s="38"/>
      <c r="AB233" s="38"/>
      <c r="AC233" s="38"/>
      <c r="AD233" s="38"/>
      <c r="AE233" s="38"/>
      <c r="AT233" s="16" t="s">
        <v>159</v>
      </c>
      <c r="AU233" s="16" t="s">
        <v>80</v>
      </c>
    </row>
    <row r="234" spans="1:65" s="2" customFormat="1" ht="24.15" customHeight="1">
      <c r="A234" s="38"/>
      <c r="B234" s="39"/>
      <c r="C234" s="258" t="s">
        <v>1291</v>
      </c>
      <c r="D234" s="258" t="s">
        <v>1051</v>
      </c>
      <c r="E234" s="259" t="s">
        <v>1292</v>
      </c>
      <c r="F234" s="260" t="s">
        <v>1293</v>
      </c>
      <c r="G234" s="261" t="s">
        <v>670</v>
      </c>
      <c r="H234" s="262">
        <v>0.2</v>
      </c>
      <c r="I234" s="263"/>
      <c r="J234" s="264">
        <f>ROUND(I234*H234,2)</f>
        <v>0</v>
      </c>
      <c r="K234" s="260" t="s">
        <v>156</v>
      </c>
      <c r="L234" s="265"/>
      <c r="M234" s="266" t="s">
        <v>39</v>
      </c>
      <c r="N234" s="267" t="s">
        <v>53</v>
      </c>
      <c r="O234" s="85"/>
      <c r="P234" s="222">
        <f>O234*H234</f>
        <v>0</v>
      </c>
      <c r="Q234" s="222">
        <v>0.35697</v>
      </c>
      <c r="R234" s="222">
        <f>Q234*H234</f>
        <v>0.071394</v>
      </c>
      <c r="S234" s="222">
        <v>0</v>
      </c>
      <c r="T234" s="223">
        <f>S234*H234</f>
        <v>0</v>
      </c>
      <c r="U234" s="38"/>
      <c r="V234" s="38"/>
      <c r="W234" s="38"/>
      <c r="X234" s="38"/>
      <c r="Y234" s="38"/>
      <c r="Z234" s="38"/>
      <c r="AA234" s="38"/>
      <c r="AB234" s="38"/>
      <c r="AC234" s="38"/>
      <c r="AD234" s="38"/>
      <c r="AE234" s="38"/>
      <c r="AR234" s="224" t="s">
        <v>225</v>
      </c>
      <c r="AT234" s="224" t="s">
        <v>1051</v>
      </c>
      <c r="AU234" s="224" t="s">
        <v>80</v>
      </c>
      <c r="AY234" s="16" t="s">
        <v>149</v>
      </c>
      <c r="BE234" s="225">
        <f>IF(N234="základní",J234,0)</f>
        <v>0</v>
      </c>
      <c r="BF234" s="225">
        <f>IF(N234="snížená",J234,0)</f>
        <v>0</v>
      </c>
      <c r="BG234" s="225">
        <f>IF(N234="zákl. přenesená",J234,0)</f>
        <v>0</v>
      </c>
      <c r="BH234" s="225">
        <f>IF(N234="sníž. přenesená",J234,0)</f>
        <v>0</v>
      </c>
      <c r="BI234" s="225">
        <f>IF(N234="nulová",J234,0)</f>
        <v>0</v>
      </c>
      <c r="BJ234" s="16" t="s">
        <v>157</v>
      </c>
      <c r="BK234" s="225">
        <f>ROUND(I234*H234,2)</f>
        <v>0</v>
      </c>
      <c r="BL234" s="16" t="s">
        <v>157</v>
      </c>
      <c r="BM234" s="224" t="s">
        <v>1294</v>
      </c>
    </row>
    <row r="235" spans="1:47" s="2" customFormat="1" ht="12">
      <c r="A235" s="38"/>
      <c r="B235" s="39"/>
      <c r="C235" s="40"/>
      <c r="D235" s="226" t="s">
        <v>159</v>
      </c>
      <c r="E235" s="40"/>
      <c r="F235" s="227" t="s">
        <v>1293</v>
      </c>
      <c r="G235" s="40"/>
      <c r="H235" s="40"/>
      <c r="I235" s="228"/>
      <c r="J235" s="40"/>
      <c r="K235" s="40"/>
      <c r="L235" s="44"/>
      <c r="M235" s="229"/>
      <c r="N235" s="230"/>
      <c r="O235" s="85"/>
      <c r="P235" s="85"/>
      <c r="Q235" s="85"/>
      <c r="R235" s="85"/>
      <c r="S235" s="85"/>
      <c r="T235" s="86"/>
      <c r="U235" s="38"/>
      <c r="V235" s="38"/>
      <c r="W235" s="38"/>
      <c r="X235" s="38"/>
      <c r="Y235" s="38"/>
      <c r="Z235" s="38"/>
      <c r="AA235" s="38"/>
      <c r="AB235" s="38"/>
      <c r="AC235" s="38"/>
      <c r="AD235" s="38"/>
      <c r="AE235" s="38"/>
      <c r="AT235" s="16" t="s">
        <v>159</v>
      </c>
      <c r="AU235" s="16" t="s">
        <v>80</v>
      </c>
    </row>
    <row r="236" spans="1:65" s="2" customFormat="1" ht="24.15" customHeight="1">
      <c r="A236" s="38"/>
      <c r="B236" s="39"/>
      <c r="C236" s="258" t="s">
        <v>1295</v>
      </c>
      <c r="D236" s="258" t="s">
        <v>1051</v>
      </c>
      <c r="E236" s="259" t="s">
        <v>1296</v>
      </c>
      <c r="F236" s="260" t="s">
        <v>1297</v>
      </c>
      <c r="G236" s="261" t="s">
        <v>670</v>
      </c>
      <c r="H236" s="262">
        <v>0.2</v>
      </c>
      <c r="I236" s="263"/>
      <c r="J236" s="264">
        <f>ROUND(I236*H236,2)</f>
        <v>0</v>
      </c>
      <c r="K236" s="260" t="s">
        <v>156</v>
      </c>
      <c r="L236" s="265"/>
      <c r="M236" s="266" t="s">
        <v>39</v>
      </c>
      <c r="N236" s="267" t="s">
        <v>53</v>
      </c>
      <c r="O236" s="85"/>
      <c r="P236" s="222">
        <f>O236*H236</f>
        <v>0</v>
      </c>
      <c r="Q236" s="222">
        <v>0.36997</v>
      </c>
      <c r="R236" s="222">
        <f>Q236*H236</f>
        <v>0.073994</v>
      </c>
      <c r="S236" s="222">
        <v>0</v>
      </c>
      <c r="T236" s="223">
        <f>S236*H236</f>
        <v>0</v>
      </c>
      <c r="U236" s="38"/>
      <c r="V236" s="38"/>
      <c r="W236" s="38"/>
      <c r="X236" s="38"/>
      <c r="Y236" s="38"/>
      <c r="Z236" s="38"/>
      <c r="AA236" s="38"/>
      <c r="AB236" s="38"/>
      <c r="AC236" s="38"/>
      <c r="AD236" s="38"/>
      <c r="AE236" s="38"/>
      <c r="AR236" s="224" t="s">
        <v>225</v>
      </c>
      <c r="AT236" s="224" t="s">
        <v>1051</v>
      </c>
      <c r="AU236" s="224" t="s">
        <v>80</v>
      </c>
      <c r="AY236" s="16" t="s">
        <v>149</v>
      </c>
      <c r="BE236" s="225">
        <f>IF(N236="základní",J236,0)</f>
        <v>0</v>
      </c>
      <c r="BF236" s="225">
        <f>IF(N236="snížená",J236,0)</f>
        <v>0</v>
      </c>
      <c r="BG236" s="225">
        <f>IF(N236="zákl. přenesená",J236,0)</f>
        <v>0</v>
      </c>
      <c r="BH236" s="225">
        <f>IF(N236="sníž. přenesená",J236,0)</f>
        <v>0</v>
      </c>
      <c r="BI236" s="225">
        <f>IF(N236="nulová",J236,0)</f>
        <v>0</v>
      </c>
      <c r="BJ236" s="16" t="s">
        <v>157</v>
      </c>
      <c r="BK236" s="225">
        <f>ROUND(I236*H236,2)</f>
        <v>0</v>
      </c>
      <c r="BL236" s="16" t="s">
        <v>157</v>
      </c>
      <c r="BM236" s="224" t="s">
        <v>1298</v>
      </c>
    </row>
    <row r="237" spans="1:47" s="2" customFormat="1" ht="12">
      <c r="A237" s="38"/>
      <c r="B237" s="39"/>
      <c r="C237" s="40"/>
      <c r="D237" s="226" t="s">
        <v>159</v>
      </c>
      <c r="E237" s="40"/>
      <c r="F237" s="227" t="s">
        <v>1297</v>
      </c>
      <c r="G237" s="40"/>
      <c r="H237" s="40"/>
      <c r="I237" s="228"/>
      <c r="J237" s="40"/>
      <c r="K237" s="40"/>
      <c r="L237" s="44"/>
      <c r="M237" s="229"/>
      <c r="N237" s="230"/>
      <c r="O237" s="85"/>
      <c r="P237" s="85"/>
      <c r="Q237" s="85"/>
      <c r="R237" s="85"/>
      <c r="S237" s="85"/>
      <c r="T237" s="86"/>
      <c r="U237" s="38"/>
      <c r="V237" s="38"/>
      <c r="W237" s="38"/>
      <c r="X237" s="38"/>
      <c r="Y237" s="38"/>
      <c r="Z237" s="38"/>
      <c r="AA237" s="38"/>
      <c r="AB237" s="38"/>
      <c r="AC237" s="38"/>
      <c r="AD237" s="38"/>
      <c r="AE237" s="38"/>
      <c r="AT237" s="16" t="s">
        <v>159</v>
      </c>
      <c r="AU237" s="16" t="s">
        <v>80</v>
      </c>
    </row>
    <row r="238" spans="1:65" s="2" customFormat="1" ht="24.15" customHeight="1">
      <c r="A238" s="38"/>
      <c r="B238" s="39"/>
      <c r="C238" s="258" t="s">
        <v>1299</v>
      </c>
      <c r="D238" s="258" t="s">
        <v>1051</v>
      </c>
      <c r="E238" s="259" t="s">
        <v>1300</v>
      </c>
      <c r="F238" s="260" t="s">
        <v>1301</v>
      </c>
      <c r="G238" s="261" t="s">
        <v>200</v>
      </c>
      <c r="H238" s="262">
        <v>1.4</v>
      </c>
      <c r="I238" s="263"/>
      <c r="J238" s="264">
        <f>ROUND(I238*H238,2)</f>
        <v>0</v>
      </c>
      <c r="K238" s="260" t="s">
        <v>156</v>
      </c>
      <c r="L238" s="265"/>
      <c r="M238" s="266" t="s">
        <v>39</v>
      </c>
      <c r="N238" s="267" t="s">
        <v>53</v>
      </c>
      <c r="O238" s="85"/>
      <c r="P238" s="222">
        <f>O238*H238</f>
        <v>0</v>
      </c>
      <c r="Q238" s="222">
        <v>0.06498</v>
      </c>
      <c r="R238" s="222">
        <f>Q238*H238</f>
        <v>0.09097199999999998</v>
      </c>
      <c r="S238" s="222">
        <v>0</v>
      </c>
      <c r="T238" s="223">
        <f>S238*H238</f>
        <v>0</v>
      </c>
      <c r="U238" s="38"/>
      <c r="V238" s="38"/>
      <c r="W238" s="38"/>
      <c r="X238" s="38"/>
      <c r="Y238" s="38"/>
      <c r="Z238" s="38"/>
      <c r="AA238" s="38"/>
      <c r="AB238" s="38"/>
      <c r="AC238" s="38"/>
      <c r="AD238" s="38"/>
      <c r="AE238" s="38"/>
      <c r="AR238" s="224" t="s">
        <v>225</v>
      </c>
      <c r="AT238" s="224" t="s">
        <v>1051</v>
      </c>
      <c r="AU238" s="224" t="s">
        <v>80</v>
      </c>
      <c r="AY238" s="16" t="s">
        <v>149</v>
      </c>
      <c r="BE238" s="225">
        <f>IF(N238="základní",J238,0)</f>
        <v>0</v>
      </c>
      <c r="BF238" s="225">
        <f>IF(N238="snížená",J238,0)</f>
        <v>0</v>
      </c>
      <c r="BG238" s="225">
        <f>IF(N238="zákl. přenesená",J238,0)</f>
        <v>0</v>
      </c>
      <c r="BH238" s="225">
        <f>IF(N238="sníž. přenesená",J238,0)</f>
        <v>0</v>
      </c>
      <c r="BI238" s="225">
        <f>IF(N238="nulová",J238,0)</f>
        <v>0</v>
      </c>
      <c r="BJ238" s="16" t="s">
        <v>157</v>
      </c>
      <c r="BK238" s="225">
        <f>ROUND(I238*H238,2)</f>
        <v>0</v>
      </c>
      <c r="BL238" s="16" t="s">
        <v>157</v>
      </c>
      <c r="BM238" s="224" t="s">
        <v>1302</v>
      </c>
    </row>
    <row r="239" spans="1:47" s="2" customFormat="1" ht="12">
      <c r="A239" s="38"/>
      <c r="B239" s="39"/>
      <c r="C239" s="40"/>
      <c r="D239" s="226" t="s">
        <v>159</v>
      </c>
      <c r="E239" s="40"/>
      <c r="F239" s="227" t="s">
        <v>1301</v>
      </c>
      <c r="G239" s="40"/>
      <c r="H239" s="40"/>
      <c r="I239" s="228"/>
      <c r="J239" s="40"/>
      <c r="K239" s="40"/>
      <c r="L239" s="44"/>
      <c r="M239" s="229"/>
      <c r="N239" s="230"/>
      <c r="O239" s="85"/>
      <c r="P239" s="85"/>
      <c r="Q239" s="85"/>
      <c r="R239" s="85"/>
      <c r="S239" s="85"/>
      <c r="T239" s="86"/>
      <c r="U239" s="38"/>
      <c r="V239" s="38"/>
      <c r="W239" s="38"/>
      <c r="X239" s="38"/>
      <c r="Y239" s="38"/>
      <c r="Z239" s="38"/>
      <c r="AA239" s="38"/>
      <c r="AB239" s="38"/>
      <c r="AC239" s="38"/>
      <c r="AD239" s="38"/>
      <c r="AE239" s="38"/>
      <c r="AT239" s="16" t="s">
        <v>159</v>
      </c>
      <c r="AU239" s="16" t="s">
        <v>80</v>
      </c>
    </row>
    <row r="240" spans="1:47" s="2" customFormat="1" ht="12">
      <c r="A240" s="38"/>
      <c r="B240" s="39"/>
      <c r="C240" s="40"/>
      <c r="D240" s="226" t="s">
        <v>193</v>
      </c>
      <c r="E240" s="40"/>
      <c r="F240" s="231" t="s">
        <v>1133</v>
      </c>
      <c r="G240" s="40"/>
      <c r="H240" s="40"/>
      <c r="I240" s="228"/>
      <c r="J240" s="40"/>
      <c r="K240" s="40"/>
      <c r="L240" s="44"/>
      <c r="M240" s="229"/>
      <c r="N240" s="230"/>
      <c r="O240" s="85"/>
      <c r="P240" s="85"/>
      <c r="Q240" s="85"/>
      <c r="R240" s="85"/>
      <c r="S240" s="85"/>
      <c r="T240" s="86"/>
      <c r="U240" s="38"/>
      <c r="V240" s="38"/>
      <c r="W240" s="38"/>
      <c r="X240" s="38"/>
      <c r="Y240" s="38"/>
      <c r="Z240" s="38"/>
      <c r="AA240" s="38"/>
      <c r="AB240" s="38"/>
      <c r="AC240" s="38"/>
      <c r="AD240" s="38"/>
      <c r="AE240" s="38"/>
      <c r="AT240" s="16" t="s">
        <v>193</v>
      </c>
      <c r="AU240" s="16" t="s">
        <v>80</v>
      </c>
    </row>
    <row r="241" spans="1:65" s="2" customFormat="1" ht="16.5" customHeight="1">
      <c r="A241" s="38"/>
      <c r="B241" s="39"/>
      <c r="C241" s="258" t="s">
        <v>1303</v>
      </c>
      <c r="D241" s="258" t="s">
        <v>1051</v>
      </c>
      <c r="E241" s="259" t="s">
        <v>1304</v>
      </c>
      <c r="F241" s="260" t="s">
        <v>1305</v>
      </c>
      <c r="G241" s="261" t="s">
        <v>670</v>
      </c>
      <c r="H241" s="262">
        <v>0.2</v>
      </c>
      <c r="I241" s="263"/>
      <c r="J241" s="264">
        <f>ROUND(I241*H241,2)</f>
        <v>0</v>
      </c>
      <c r="K241" s="260" t="s">
        <v>156</v>
      </c>
      <c r="L241" s="265"/>
      <c r="M241" s="266" t="s">
        <v>39</v>
      </c>
      <c r="N241" s="267" t="s">
        <v>53</v>
      </c>
      <c r="O241" s="85"/>
      <c r="P241" s="222">
        <f>O241*H241</f>
        <v>0</v>
      </c>
      <c r="Q241" s="222">
        <v>0.21456</v>
      </c>
      <c r="R241" s="222">
        <f>Q241*H241</f>
        <v>0.042912000000000006</v>
      </c>
      <c r="S241" s="222">
        <v>0</v>
      </c>
      <c r="T241" s="223">
        <f>S241*H241</f>
        <v>0</v>
      </c>
      <c r="U241" s="38"/>
      <c r="V241" s="38"/>
      <c r="W241" s="38"/>
      <c r="X241" s="38"/>
      <c r="Y241" s="38"/>
      <c r="Z241" s="38"/>
      <c r="AA241" s="38"/>
      <c r="AB241" s="38"/>
      <c r="AC241" s="38"/>
      <c r="AD241" s="38"/>
      <c r="AE241" s="38"/>
      <c r="AR241" s="224" t="s">
        <v>225</v>
      </c>
      <c r="AT241" s="224" t="s">
        <v>1051</v>
      </c>
      <c r="AU241" s="224" t="s">
        <v>80</v>
      </c>
      <c r="AY241" s="16" t="s">
        <v>149</v>
      </c>
      <c r="BE241" s="225">
        <f>IF(N241="základní",J241,0)</f>
        <v>0</v>
      </c>
      <c r="BF241" s="225">
        <f>IF(N241="snížená",J241,0)</f>
        <v>0</v>
      </c>
      <c r="BG241" s="225">
        <f>IF(N241="zákl. přenesená",J241,0)</f>
        <v>0</v>
      </c>
      <c r="BH241" s="225">
        <f>IF(N241="sníž. přenesená",J241,0)</f>
        <v>0</v>
      </c>
      <c r="BI241" s="225">
        <f>IF(N241="nulová",J241,0)</f>
        <v>0</v>
      </c>
      <c r="BJ241" s="16" t="s">
        <v>157</v>
      </c>
      <c r="BK241" s="225">
        <f>ROUND(I241*H241,2)</f>
        <v>0</v>
      </c>
      <c r="BL241" s="16" t="s">
        <v>157</v>
      </c>
      <c r="BM241" s="224" t="s">
        <v>1306</v>
      </c>
    </row>
    <row r="242" spans="1:47" s="2" customFormat="1" ht="12">
      <c r="A242" s="38"/>
      <c r="B242" s="39"/>
      <c r="C242" s="40"/>
      <c r="D242" s="226" t="s">
        <v>159</v>
      </c>
      <c r="E242" s="40"/>
      <c r="F242" s="227" t="s">
        <v>1305</v>
      </c>
      <c r="G242" s="40"/>
      <c r="H242" s="40"/>
      <c r="I242" s="228"/>
      <c r="J242" s="40"/>
      <c r="K242" s="40"/>
      <c r="L242" s="44"/>
      <c r="M242" s="229"/>
      <c r="N242" s="230"/>
      <c r="O242" s="85"/>
      <c r="P242" s="85"/>
      <c r="Q242" s="85"/>
      <c r="R242" s="85"/>
      <c r="S242" s="85"/>
      <c r="T242" s="86"/>
      <c r="U242" s="38"/>
      <c r="V242" s="38"/>
      <c r="W242" s="38"/>
      <c r="X242" s="38"/>
      <c r="Y242" s="38"/>
      <c r="Z242" s="38"/>
      <c r="AA242" s="38"/>
      <c r="AB242" s="38"/>
      <c r="AC242" s="38"/>
      <c r="AD242" s="38"/>
      <c r="AE242" s="38"/>
      <c r="AT242" s="16" t="s">
        <v>159</v>
      </c>
      <c r="AU242" s="16" t="s">
        <v>80</v>
      </c>
    </row>
    <row r="243" spans="1:65" s="2" customFormat="1" ht="16.5" customHeight="1">
      <c r="A243" s="38"/>
      <c r="B243" s="39"/>
      <c r="C243" s="258" t="s">
        <v>1307</v>
      </c>
      <c r="D243" s="258" t="s">
        <v>1051</v>
      </c>
      <c r="E243" s="259" t="s">
        <v>1308</v>
      </c>
      <c r="F243" s="260" t="s">
        <v>1309</v>
      </c>
      <c r="G243" s="261" t="s">
        <v>670</v>
      </c>
      <c r="H243" s="262">
        <v>0.2</v>
      </c>
      <c r="I243" s="263"/>
      <c r="J243" s="264">
        <f>ROUND(I243*H243,2)</f>
        <v>0</v>
      </c>
      <c r="K243" s="260" t="s">
        <v>156</v>
      </c>
      <c r="L243" s="265"/>
      <c r="M243" s="266" t="s">
        <v>39</v>
      </c>
      <c r="N243" s="267" t="s">
        <v>53</v>
      </c>
      <c r="O243" s="85"/>
      <c r="P243" s="222">
        <f>O243*H243</f>
        <v>0</v>
      </c>
      <c r="Q243" s="222">
        <v>0.2195</v>
      </c>
      <c r="R243" s="222">
        <f>Q243*H243</f>
        <v>0.0439</v>
      </c>
      <c r="S243" s="222">
        <v>0</v>
      </c>
      <c r="T243" s="223">
        <f>S243*H243</f>
        <v>0</v>
      </c>
      <c r="U243" s="38"/>
      <c r="V243" s="38"/>
      <c r="W243" s="38"/>
      <c r="X243" s="38"/>
      <c r="Y243" s="38"/>
      <c r="Z243" s="38"/>
      <c r="AA243" s="38"/>
      <c r="AB243" s="38"/>
      <c r="AC243" s="38"/>
      <c r="AD243" s="38"/>
      <c r="AE243" s="38"/>
      <c r="AR243" s="224" t="s">
        <v>225</v>
      </c>
      <c r="AT243" s="224" t="s">
        <v>1051</v>
      </c>
      <c r="AU243" s="224" t="s">
        <v>80</v>
      </c>
      <c r="AY243" s="16" t="s">
        <v>149</v>
      </c>
      <c r="BE243" s="225">
        <f>IF(N243="základní",J243,0)</f>
        <v>0</v>
      </c>
      <c r="BF243" s="225">
        <f>IF(N243="snížená",J243,0)</f>
        <v>0</v>
      </c>
      <c r="BG243" s="225">
        <f>IF(N243="zákl. přenesená",J243,0)</f>
        <v>0</v>
      </c>
      <c r="BH243" s="225">
        <f>IF(N243="sníž. přenesená",J243,0)</f>
        <v>0</v>
      </c>
      <c r="BI243" s="225">
        <f>IF(N243="nulová",J243,0)</f>
        <v>0</v>
      </c>
      <c r="BJ243" s="16" t="s">
        <v>157</v>
      </c>
      <c r="BK243" s="225">
        <f>ROUND(I243*H243,2)</f>
        <v>0</v>
      </c>
      <c r="BL243" s="16" t="s">
        <v>157</v>
      </c>
      <c r="BM243" s="224" t="s">
        <v>1310</v>
      </c>
    </row>
    <row r="244" spans="1:47" s="2" customFormat="1" ht="12">
      <c r="A244" s="38"/>
      <c r="B244" s="39"/>
      <c r="C244" s="40"/>
      <c r="D244" s="226" t="s">
        <v>159</v>
      </c>
      <c r="E244" s="40"/>
      <c r="F244" s="227" t="s">
        <v>1309</v>
      </c>
      <c r="G244" s="40"/>
      <c r="H244" s="40"/>
      <c r="I244" s="228"/>
      <c r="J244" s="40"/>
      <c r="K244" s="40"/>
      <c r="L244" s="44"/>
      <c r="M244" s="229"/>
      <c r="N244" s="230"/>
      <c r="O244" s="85"/>
      <c r="P244" s="85"/>
      <c r="Q244" s="85"/>
      <c r="R244" s="85"/>
      <c r="S244" s="85"/>
      <c r="T244" s="86"/>
      <c r="U244" s="38"/>
      <c r="V244" s="38"/>
      <c r="W244" s="38"/>
      <c r="X244" s="38"/>
      <c r="Y244" s="38"/>
      <c r="Z244" s="38"/>
      <c r="AA244" s="38"/>
      <c r="AB244" s="38"/>
      <c r="AC244" s="38"/>
      <c r="AD244" s="38"/>
      <c r="AE244" s="38"/>
      <c r="AT244" s="16" t="s">
        <v>159</v>
      </c>
      <c r="AU244" s="16" t="s">
        <v>80</v>
      </c>
    </row>
    <row r="245" spans="1:65" s="2" customFormat="1" ht="16.5" customHeight="1">
      <c r="A245" s="38"/>
      <c r="B245" s="39"/>
      <c r="C245" s="258" t="s">
        <v>1311</v>
      </c>
      <c r="D245" s="258" t="s">
        <v>1051</v>
      </c>
      <c r="E245" s="259" t="s">
        <v>1312</v>
      </c>
      <c r="F245" s="260" t="s">
        <v>1313</v>
      </c>
      <c r="G245" s="261" t="s">
        <v>670</v>
      </c>
      <c r="H245" s="262">
        <v>0.2</v>
      </c>
      <c r="I245" s="263"/>
      <c r="J245" s="264">
        <f>ROUND(I245*H245,2)</f>
        <v>0</v>
      </c>
      <c r="K245" s="260" t="s">
        <v>156</v>
      </c>
      <c r="L245" s="265"/>
      <c r="M245" s="266" t="s">
        <v>39</v>
      </c>
      <c r="N245" s="267" t="s">
        <v>53</v>
      </c>
      <c r="O245" s="85"/>
      <c r="P245" s="222">
        <f>O245*H245</f>
        <v>0</v>
      </c>
      <c r="Q245" s="222">
        <v>0.225</v>
      </c>
      <c r="R245" s="222">
        <f>Q245*H245</f>
        <v>0.045000000000000005</v>
      </c>
      <c r="S245" s="222">
        <v>0</v>
      </c>
      <c r="T245" s="223">
        <f>S245*H245</f>
        <v>0</v>
      </c>
      <c r="U245" s="38"/>
      <c r="V245" s="38"/>
      <c r="W245" s="38"/>
      <c r="X245" s="38"/>
      <c r="Y245" s="38"/>
      <c r="Z245" s="38"/>
      <c r="AA245" s="38"/>
      <c r="AB245" s="38"/>
      <c r="AC245" s="38"/>
      <c r="AD245" s="38"/>
      <c r="AE245" s="38"/>
      <c r="AR245" s="224" t="s">
        <v>225</v>
      </c>
      <c r="AT245" s="224" t="s">
        <v>1051</v>
      </c>
      <c r="AU245" s="224" t="s">
        <v>80</v>
      </c>
      <c r="AY245" s="16" t="s">
        <v>149</v>
      </c>
      <c r="BE245" s="225">
        <f>IF(N245="základní",J245,0)</f>
        <v>0</v>
      </c>
      <c r="BF245" s="225">
        <f>IF(N245="snížená",J245,0)</f>
        <v>0</v>
      </c>
      <c r="BG245" s="225">
        <f>IF(N245="zákl. přenesená",J245,0)</f>
        <v>0</v>
      </c>
      <c r="BH245" s="225">
        <f>IF(N245="sníž. přenesená",J245,0)</f>
        <v>0</v>
      </c>
      <c r="BI245" s="225">
        <f>IF(N245="nulová",J245,0)</f>
        <v>0</v>
      </c>
      <c r="BJ245" s="16" t="s">
        <v>157</v>
      </c>
      <c r="BK245" s="225">
        <f>ROUND(I245*H245,2)</f>
        <v>0</v>
      </c>
      <c r="BL245" s="16" t="s">
        <v>157</v>
      </c>
      <c r="BM245" s="224" t="s">
        <v>1314</v>
      </c>
    </row>
    <row r="246" spans="1:47" s="2" customFormat="1" ht="12">
      <c r="A246" s="38"/>
      <c r="B246" s="39"/>
      <c r="C246" s="40"/>
      <c r="D246" s="226" t="s">
        <v>159</v>
      </c>
      <c r="E246" s="40"/>
      <c r="F246" s="227" t="s">
        <v>1313</v>
      </c>
      <c r="G246" s="40"/>
      <c r="H246" s="40"/>
      <c r="I246" s="228"/>
      <c r="J246" s="40"/>
      <c r="K246" s="40"/>
      <c r="L246" s="44"/>
      <c r="M246" s="229"/>
      <c r="N246" s="230"/>
      <c r="O246" s="85"/>
      <c r="P246" s="85"/>
      <c r="Q246" s="85"/>
      <c r="R246" s="85"/>
      <c r="S246" s="85"/>
      <c r="T246" s="86"/>
      <c r="U246" s="38"/>
      <c r="V246" s="38"/>
      <c r="W246" s="38"/>
      <c r="X246" s="38"/>
      <c r="Y246" s="38"/>
      <c r="Z246" s="38"/>
      <c r="AA246" s="38"/>
      <c r="AB246" s="38"/>
      <c r="AC246" s="38"/>
      <c r="AD246" s="38"/>
      <c r="AE246" s="38"/>
      <c r="AT246" s="16" t="s">
        <v>159</v>
      </c>
      <c r="AU246" s="16" t="s">
        <v>80</v>
      </c>
    </row>
    <row r="247" spans="1:65" s="2" customFormat="1" ht="16.5" customHeight="1">
      <c r="A247" s="38"/>
      <c r="B247" s="39"/>
      <c r="C247" s="258" t="s">
        <v>1315</v>
      </c>
      <c r="D247" s="258" t="s">
        <v>1051</v>
      </c>
      <c r="E247" s="259" t="s">
        <v>1316</v>
      </c>
      <c r="F247" s="260" t="s">
        <v>1317</v>
      </c>
      <c r="G247" s="261" t="s">
        <v>670</v>
      </c>
      <c r="H247" s="262">
        <v>0.2</v>
      </c>
      <c r="I247" s="263"/>
      <c r="J247" s="264">
        <f>ROUND(I247*H247,2)</f>
        <v>0</v>
      </c>
      <c r="K247" s="260" t="s">
        <v>156</v>
      </c>
      <c r="L247" s="265"/>
      <c r="M247" s="266" t="s">
        <v>39</v>
      </c>
      <c r="N247" s="267" t="s">
        <v>53</v>
      </c>
      <c r="O247" s="85"/>
      <c r="P247" s="222">
        <f>O247*H247</f>
        <v>0</v>
      </c>
      <c r="Q247" s="222">
        <v>0.22444</v>
      </c>
      <c r="R247" s="222">
        <f>Q247*H247</f>
        <v>0.044888000000000004</v>
      </c>
      <c r="S247" s="222">
        <v>0</v>
      </c>
      <c r="T247" s="223">
        <f>S247*H247</f>
        <v>0</v>
      </c>
      <c r="U247" s="38"/>
      <c r="V247" s="38"/>
      <c r="W247" s="38"/>
      <c r="X247" s="38"/>
      <c r="Y247" s="38"/>
      <c r="Z247" s="38"/>
      <c r="AA247" s="38"/>
      <c r="AB247" s="38"/>
      <c r="AC247" s="38"/>
      <c r="AD247" s="38"/>
      <c r="AE247" s="38"/>
      <c r="AR247" s="224" t="s">
        <v>225</v>
      </c>
      <c r="AT247" s="224" t="s">
        <v>1051</v>
      </c>
      <c r="AU247" s="224" t="s">
        <v>80</v>
      </c>
      <c r="AY247" s="16" t="s">
        <v>149</v>
      </c>
      <c r="BE247" s="225">
        <f>IF(N247="základní",J247,0)</f>
        <v>0</v>
      </c>
      <c r="BF247" s="225">
        <f>IF(N247="snížená",J247,0)</f>
        <v>0</v>
      </c>
      <c r="BG247" s="225">
        <f>IF(N247="zákl. přenesená",J247,0)</f>
        <v>0</v>
      </c>
      <c r="BH247" s="225">
        <f>IF(N247="sníž. přenesená",J247,0)</f>
        <v>0</v>
      </c>
      <c r="BI247" s="225">
        <f>IF(N247="nulová",J247,0)</f>
        <v>0</v>
      </c>
      <c r="BJ247" s="16" t="s">
        <v>157</v>
      </c>
      <c r="BK247" s="225">
        <f>ROUND(I247*H247,2)</f>
        <v>0</v>
      </c>
      <c r="BL247" s="16" t="s">
        <v>157</v>
      </c>
      <c r="BM247" s="224" t="s">
        <v>1318</v>
      </c>
    </row>
    <row r="248" spans="1:47" s="2" customFormat="1" ht="12">
      <c r="A248" s="38"/>
      <c r="B248" s="39"/>
      <c r="C248" s="40"/>
      <c r="D248" s="226" t="s">
        <v>159</v>
      </c>
      <c r="E248" s="40"/>
      <c r="F248" s="227" t="s">
        <v>1317</v>
      </c>
      <c r="G248" s="40"/>
      <c r="H248" s="40"/>
      <c r="I248" s="228"/>
      <c r="J248" s="40"/>
      <c r="K248" s="40"/>
      <c r="L248" s="44"/>
      <c r="M248" s="229"/>
      <c r="N248" s="230"/>
      <c r="O248" s="85"/>
      <c r="P248" s="85"/>
      <c r="Q248" s="85"/>
      <c r="R248" s="85"/>
      <c r="S248" s="85"/>
      <c r="T248" s="86"/>
      <c r="U248" s="38"/>
      <c r="V248" s="38"/>
      <c r="W248" s="38"/>
      <c r="X248" s="38"/>
      <c r="Y248" s="38"/>
      <c r="Z248" s="38"/>
      <c r="AA248" s="38"/>
      <c r="AB248" s="38"/>
      <c r="AC248" s="38"/>
      <c r="AD248" s="38"/>
      <c r="AE248" s="38"/>
      <c r="AT248" s="16" t="s">
        <v>159</v>
      </c>
      <c r="AU248" s="16" t="s">
        <v>80</v>
      </c>
    </row>
    <row r="249" spans="1:65" s="2" customFormat="1" ht="16.5" customHeight="1">
      <c r="A249" s="38"/>
      <c r="B249" s="39"/>
      <c r="C249" s="258" t="s">
        <v>1319</v>
      </c>
      <c r="D249" s="258" t="s">
        <v>1051</v>
      </c>
      <c r="E249" s="259" t="s">
        <v>1320</v>
      </c>
      <c r="F249" s="260" t="s">
        <v>1321</v>
      </c>
      <c r="G249" s="261" t="s">
        <v>670</v>
      </c>
      <c r="H249" s="262">
        <v>0.2</v>
      </c>
      <c r="I249" s="263"/>
      <c r="J249" s="264">
        <f>ROUND(I249*H249,2)</f>
        <v>0</v>
      </c>
      <c r="K249" s="260" t="s">
        <v>156</v>
      </c>
      <c r="L249" s="265"/>
      <c r="M249" s="266" t="s">
        <v>39</v>
      </c>
      <c r="N249" s="267" t="s">
        <v>53</v>
      </c>
      <c r="O249" s="85"/>
      <c r="P249" s="222">
        <f>O249*H249</f>
        <v>0</v>
      </c>
      <c r="Q249" s="222">
        <v>0.23431</v>
      </c>
      <c r="R249" s="222">
        <f>Q249*H249</f>
        <v>0.046862</v>
      </c>
      <c r="S249" s="222">
        <v>0</v>
      </c>
      <c r="T249" s="223">
        <f>S249*H249</f>
        <v>0</v>
      </c>
      <c r="U249" s="38"/>
      <c r="V249" s="38"/>
      <c r="W249" s="38"/>
      <c r="X249" s="38"/>
      <c r="Y249" s="38"/>
      <c r="Z249" s="38"/>
      <c r="AA249" s="38"/>
      <c r="AB249" s="38"/>
      <c r="AC249" s="38"/>
      <c r="AD249" s="38"/>
      <c r="AE249" s="38"/>
      <c r="AR249" s="224" t="s">
        <v>225</v>
      </c>
      <c r="AT249" s="224" t="s">
        <v>1051</v>
      </c>
      <c r="AU249" s="224" t="s">
        <v>80</v>
      </c>
      <c r="AY249" s="16" t="s">
        <v>149</v>
      </c>
      <c r="BE249" s="225">
        <f>IF(N249="základní",J249,0)</f>
        <v>0</v>
      </c>
      <c r="BF249" s="225">
        <f>IF(N249="snížená",J249,0)</f>
        <v>0</v>
      </c>
      <c r="BG249" s="225">
        <f>IF(N249="zákl. přenesená",J249,0)</f>
        <v>0</v>
      </c>
      <c r="BH249" s="225">
        <f>IF(N249="sníž. přenesená",J249,0)</f>
        <v>0</v>
      </c>
      <c r="BI249" s="225">
        <f>IF(N249="nulová",J249,0)</f>
        <v>0</v>
      </c>
      <c r="BJ249" s="16" t="s">
        <v>157</v>
      </c>
      <c r="BK249" s="225">
        <f>ROUND(I249*H249,2)</f>
        <v>0</v>
      </c>
      <c r="BL249" s="16" t="s">
        <v>157</v>
      </c>
      <c r="BM249" s="224" t="s">
        <v>1322</v>
      </c>
    </row>
    <row r="250" spans="1:47" s="2" customFormat="1" ht="12">
      <c r="A250" s="38"/>
      <c r="B250" s="39"/>
      <c r="C250" s="40"/>
      <c r="D250" s="226" t="s">
        <v>159</v>
      </c>
      <c r="E250" s="40"/>
      <c r="F250" s="227" t="s">
        <v>1321</v>
      </c>
      <c r="G250" s="40"/>
      <c r="H250" s="40"/>
      <c r="I250" s="228"/>
      <c r="J250" s="40"/>
      <c r="K250" s="40"/>
      <c r="L250" s="44"/>
      <c r="M250" s="229"/>
      <c r="N250" s="230"/>
      <c r="O250" s="85"/>
      <c r="P250" s="85"/>
      <c r="Q250" s="85"/>
      <c r="R250" s="85"/>
      <c r="S250" s="85"/>
      <c r="T250" s="86"/>
      <c r="U250" s="38"/>
      <c r="V250" s="38"/>
      <c r="W250" s="38"/>
      <c r="X250" s="38"/>
      <c r="Y250" s="38"/>
      <c r="Z250" s="38"/>
      <c r="AA250" s="38"/>
      <c r="AB250" s="38"/>
      <c r="AC250" s="38"/>
      <c r="AD250" s="38"/>
      <c r="AE250" s="38"/>
      <c r="AT250" s="16" t="s">
        <v>159</v>
      </c>
      <c r="AU250" s="16" t="s">
        <v>80</v>
      </c>
    </row>
    <row r="251" spans="1:65" s="2" customFormat="1" ht="16.5" customHeight="1">
      <c r="A251" s="38"/>
      <c r="B251" s="39"/>
      <c r="C251" s="258" t="s">
        <v>1323</v>
      </c>
      <c r="D251" s="258" t="s">
        <v>1051</v>
      </c>
      <c r="E251" s="259" t="s">
        <v>1324</v>
      </c>
      <c r="F251" s="260" t="s">
        <v>1325</v>
      </c>
      <c r="G251" s="261" t="s">
        <v>670</v>
      </c>
      <c r="H251" s="262">
        <v>0.2</v>
      </c>
      <c r="I251" s="263"/>
      <c r="J251" s="264">
        <f>ROUND(I251*H251,2)</f>
        <v>0</v>
      </c>
      <c r="K251" s="260" t="s">
        <v>156</v>
      </c>
      <c r="L251" s="265"/>
      <c r="M251" s="266" t="s">
        <v>39</v>
      </c>
      <c r="N251" s="267" t="s">
        <v>53</v>
      </c>
      <c r="O251" s="85"/>
      <c r="P251" s="222">
        <f>O251*H251</f>
        <v>0</v>
      </c>
      <c r="Q251" s="222">
        <v>0.24419</v>
      </c>
      <c r="R251" s="222">
        <f>Q251*H251</f>
        <v>0.048838</v>
      </c>
      <c r="S251" s="222">
        <v>0</v>
      </c>
      <c r="T251" s="223">
        <f>S251*H251</f>
        <v>0</v>
      </c>
      <c r="U251" s="38"/>
      <c r="V251" s="38"/>
      <c r="W251" s="38"/>
      <c r="X251" s="38"/>
      <c r="Y251" s="38"/>
      <c r="Z251" s="38"/>
      <c r="AA251" s="38"/>
      <c r="AB251" s="38"/>
      <c r="AC251" s="38"/>
      <c r="AD251" s="38"/>
      <c r="AE251" s="38"/>
      <c r="AR251" s="224" t="s">
        <v>225</v>
      </c>
      <c r="AT251" s="224" t="s">
        <v>1051</v>
      </c>
      <c r="AU251" s="224" t="s">
        <v>80</v>
      </c>
      <c r="AY251" s="16" t="s">
        <v>149</v>
      </c>
      <c r="BE251" s="225">
        <f>IF(N251="základní",J251,0)</f>
        <v>0</v>
      </c>
      <c r="BF251" s="225">
        <f>IF(N251="snížená",J251,0)</f>
        <v>0</v>
      </c>
      <c r="BG251" s="225">
        <f>IF(N251="zákl. přenesená",J251,0)</f>
        <v>0</v>
      </c>
      <c r="BH251" s="225">
        <f>IF(N251="sníž. přenesená",J251,0)</f>
        <v>0</v>
      </c>
      <c r="BI251" s="225">
        <f>IF(N251="nulová",J251,0)</f>
        <v>0</v>
      </c>
      <c r="BJ251" s="16" t="s">
        <v>157</v>
      </c>
      <c r="BK251" s="225">
        <f>ROUND(I251*H251,2)</f>
        <v>0</v>
      </c>
      <c r="BL251" s="16" t="s">
        <v>157</v>
      </c>
      <c r="BM251" s="224" t="s">
        <v>1326</v>
      </c>
    </row>
    <row r="252" spans="1:47" s="2" customFormat="1" ht="12">
      <c r="A252" s="38"/>
      <c r="B252" s="39"/>
      <c r="C252" s="40"/>
      <c r="D252" s="226" t="s">
        <v>159</v>
      </c>
      <c r="E252" s="40"/>
      <c r="F252" s="227" t="s">
        <v>1325</v>
      </c>
      <c r="G252" s="40"/>
      <c r="H252" s="40"/>
      <c r="I252" s="228"/>
      <c r="J252" s="40"/>
      <c r="K252" s="40"/>
      <c r="L252" s="44"/>
      <c r="M252" s="229"/>
      <c r="N252" s="230"/>
      <c r="O252" s="85"/>
      <c r="P252" s="85"/>
      <c r="Q252" s="85"/>
      <c r="R252" s="85"/>
      <c r="S252" s="85"/>
      <c r="T252" s="86"/>
      <c r="U252" s="38"/>
      <c r="V252" s="38"/>
      <c r="W252" s="38"/>
      <c r="X252" s="38"/>
      <c r="Y252" s="38"/>
      <c r="Z252" s="38"/>
      <c r="AA252" s="38"/>
      <c r="AB252" s="38"/>
      <c r="AC252" s="38"/>
      <c r="AD252" s="38"/>
      <c r="AE252" s="38"/>
      <c r="AT252" s="16" t="s">
        <v>159</v>
      </c>
      <c r="AU252" s="16" t="s">
        <v>80</v>
      </c>
    </row>
    <row r="253" spans="1:65" s="2" customFormat="1" ht="16.5" customHeight="1">
      <c r="A253" s="38"/>
      <c r="B253" s="39"/>
      <c r="C253" s="258" t="s">
        <v>1327</v>
      </c>
      <c r="D253" s="258" t="s">
        <v>1051</v>
      </c>
      <c r="E253" s="259" t="s">
        <v>1328</v>
      </c>
      <c r="F253" s="260" t="s">
        <v>1329</v>
      </c>
      <c r="G253" s="261" t="s">
        <v>670</v>
      </c>
      <c r="H253" s="262">
        <v>0.2</v>
      </c>
      <c r="I253" s="263"/>
      <c r="J253" s="264">
        <f>ROUND(I253*H253,2)</f>
        <v>0</v>
      </c>
      <c r="K253" s="260" t="s">
        <v>156</v>
      </c>
      <c r="L253" s="265"/>
      <c r="M253" s="266" t="s">
        <v>39</v>
      </c>
      <c r="N253" s="267" t="s">
        <v>53</v>
      </c>
      <c r="O253" s="85"/>
      <c r="P253" s="222">
        <f>O253*H253</f>
        <v>0</v>
      </c>
      <c r="Q253" s="222">
        <v>0.25407</v>
      </c>
      <c r="R253" s="222">
        <f>Q253*H253</f>
        <v>0.050814000000000005</v>
      </c>
      <c r="S253" s="222">
        <v>0</v>
      </c>
      <c r="T253" s="223">
        <f>S253*H253</f>
        <v>0</v>
      </c>
      <c r="U253" s="38"/>
      <c r="V253" s="38"/>
      <c r="W253" s="38"/>
      <c r="X253" s="38"/>
      <c r="Y253" s="38"/>
      <c r="Z253" s="38"/>
      <c r="AA253" s="38"/>
      <c r="AB253" s="38"/>
      <c r="AC253" s="38"/>
      <c r="AD253" s="38"/>
      <c r="AE253" s="38"/>
      <c r="AR253" s="224" t="s">
        <v>225</v>
      </c>
      <c r="AT253" s="224" t="s">
        <v>1051</v>
      </c>
      <c r="AU253" s="224" t="s">
        <v>80</v>
      </c>
      <c r="AY253" s="16" t="s">
        <v>149</v>
      </c>
      <c r="BE253" s="225">
        <f>IF(N253="základní",J253,0)</f>
        <v>0</v>
      </c>
      <c r="BF253" s="225">
        <f>IF(N253="snížená",J253,0)</f>
        <v>0</v>
      </c>
      <c r="BG253" s="225">
        <f>IF(N253="zákl. přenesená",J253,0)</f>
        <v>0</v>
      </c>
      <c r="BH253" s="225">
        <f>IF(N253="sníž. přenesená",J253,0)</f>
        <v>0</v>
      </c>
      <c r="BI253" s="225">
        <f>IF(N253="nulová",J253,0)</f>
        <v>0</v>
      </c>
      <c r="BJ253" s="16" t="s">
        <v>157</v>
      </c>
      <c r="BK253" s="225">
        <f>ROUND(I253*H253,2)</f>
        <v>0</v>
      </c>
      <c r="BL253" s="16" t="s">
        <v>157</v>
      </c>
      <c r="BM253" s="224" t="s">
        <v>1330</v>
      </c>
    </row>
    <row r="254" spans="1:47" s="2" customFormat="1" ht="12">
      <c r="A254" s="38"/>
      <c r="B254" s="39"/>
      <c r="C254" s="40"/>
      <c r="D254" s="226" t="s">
        <v>159</v>
      </c>
      <c r="E254" s="40"/>
      <c r="F254" s="227" t="s">
        <v>1329</v>
      </c>
      <c r="G254" s="40"/>
      <c r="H254" s="40"/>
      <c r="I254" s="228"/>
      <c r="J254" s="40"/>
      <c r="K254" s="40"/>
      <c r="L254" s="44"/>
      <c r="M254" s="229"/>
      <c r="N254" s="230"/>
      <c r="O254" s="85"/>
      <c r="P254" s="85"/>
      <c r="Q254" s="85"/>
      <c r="R254" s="85"/>
      <c r="S254" s="85"/>
      <c r="T254" s="86"/>
      <c r="U254" s="38"/>
      <c r="V254" s="38"/>
      <c r="W254" s="38"/>
      <c r="X254" s="38"/>
      <c r="Y254" s="38"/>
      <c r="Z254" s="38"/>
      <c r="AA254" s="38"/>
      <c r="AB254" s="38"/>
      <c r="AC254" s="38"/>
      <c r="AD254" s="38"/>
      <c r="AE254" s="38"/>
      <c r="AT254" s="16" t="s">
        <v>159</v>
      </c>
      <c r="AU254" s="16" t="s">
        <v>80</v>
      </c>
    </row>
    <row r="255" spans="1:65" s="2" customFormat="1" ht="16.5" customHeight="1">
      <c r="A255" s="38"/>
      <c r="B255" s="39"/>
      <c r="C255" s="258" t="s">
        <v>1331</v>
      </c>
      <c r="D255" s="258" t="s">
        <v>1051</v>
      </c>
      <c r="E255" s="259" t="s">
        <v>1332</v>
      </c>
      <c r="F255" s="260" t="s">
        <v>1333</v>
      </c>
      <c r="G255" s="261" t="s">
        <v>670</v>
      </c>
      <c r="H255" s="262">
        <v>0.2</v>
      </c>
      <c r="I255" s="263"/>
      <c r="J255" s="264">
        <f>ROUND(I255*H255,2)</f>
        <v>0</v>
      </c>
      <c r="K255" s="260" t="s">
        <v>156</v>
      </c>
      <c r="L255" s="265"/>
      <c r="M255" s="266" t="s">
        <v>39</v>
      </c>
      <c r="N255" s="267" t="s">
        <v>53</v>
      </c>
      <c r="O255" s="85"/>
      <c r="P255" s="222">
        <f>O255*H255</f>
        <v>0</v>
      </c>
      <c r="Q255" s="222">
        <v>0.26395</v>
      </c>
      <c r="R255" s="222">
        <f>Q255*H255</f>
        <v>0.052790000000000004</v>
      </c>
      <c r="S255" s="222">
        <v>0</v>
      </c>
      <c r="T255" s="223">
        <f>S255*H255</f>
        <v>0</v>
      </c>
      <c r="U255" s="38"/>
      <c r="V255" s="38"/>
      <c r="W255" s="38"/>
      <c r="X255" s="38"/>
      <c r="Y255" s="38"/>
      <c r="Z255" s="38"/>
      <c r="AA255" s="38"/>
      <c r="AB255" s="38"/>
      <c r="AC255" s="38"/>
      <c r="AD255" s="38"/>
      <c r="AE255" s="38"/>
      <c r="AR255" s="224" t="s">
        <v>225</v>
      </c>
      <c r="AT255" s="224" t="s">
        <v>1051</v>
      </c>
      <c r="AU255" s="224" t="s">
        <v>80</v>
      </c>
      <c r="AY255" s="16" t="s">
        <v>149</v>
      </c>
      <c r="BE255" s="225">
        <f>IF(N255="základní",J255,0)</f>
        <v>0</v>
      </c>
      <c r="BF255" s="225">
        <f>IF(N255="snížená",J255,0)</f>
        <v>0</v>
      </c>
      <c r="BG255" s="225">
        <f>IF(N255="zákl. přenesená",J255,0)</f>
        <v>0</v>
      </c>
      <c r="BH255" s="225">
        <f>IF(N255="sníž. přenesená",J255,0)</f>
        <v>0</v>
      </c>
      <c r="BI255" s="225">
        <f>IF(N255="nulová",J255,0)</f>
        <v>0</v>
      </c>
      <c r="BJ255" s="16" t="s">
        <v>157</v>
      </c>
      <c r="BK255" s="225">
        <f>ROUND(I255*H255,2)</f>
        <v>0</v>
      </c>
      <c r="BL255" s="16" t="s">
        <v>157</v>
      </c>
      <c r="BM255" s="224" t="s">
        <v>1334</v>
      </c>
    </row>
    <row r="256" spans="1:47" s="2" customFormat="1" ht="12">
      <c r="A256" s="38"/>
      <c r="B256" s="39"/>
      <c r="C256" s="40"/>
      <c r="D256" s="226" t="s">
        <v>159</v>
      </c>
      <c r="E256" s="40"/>
      <c r="F256" s="227" t="s">
        <v>1333</v>
      </c>
      <c r="G256" s="40"/>
      <c r="H256" s="40"/>
      <c r="I256" s="228"/>
      <c r="J256" s="40"/>
      <c r="K256" s="40"/>
      <c r="L256" s="44"/>
      <c r="M256" s="229"/>
      <c r="N256" s="230"/>
      <c r="O256" s="85"/>
      <c r="P256" s="85"/>
      <c r="Q256" s="85"/>
      <c r="R256" s="85"/>
      <c r="S256" s="85"/>
      <c r="T256" s="86"/>
      <c r="U256" s="38"/>
      <c r="V256" s="38"/>
      <c r="W256" s="38"/>
      <c r="X256" s="38"/>
      <c r="Y256" s="38"/>
      <c r="Z256" s="38"/>
      <c r="AA256" s="38"/>
      <c r="AB256" s="38"/>
      <c r="AC256" s="38"/>
      <c r="AD256" s="38"/>
      <c r="AE256" s="38"/>
      <c r="AT256" s="16" t="s">
        <v>159</v>
      </c>
      <c r="AU256" s="16" t="s">
        <v>80</v>
      </c>
    </row>
    <row r="257" spans="1:65" s="2" customFormat="1" ht="16.5" customHeight="1">
      <c r="A257" s="38"/>
      <c r="B257" s="39"/>
      <c r="C257" s="258" t="s">
        <v>1335</v>
      </c>
      <c r="D257" s="258" t="s">
        <v>1051</v>
      </c>
      <c r="E257" s="259" t="s">
        <v>1336</v>
      </c>
      <c r="F257" s="260" t="s">
        <v>1337</v>
      </c>
      <c r="G257" s="261" t="s">
        <v>670</v>
      </c>
      <c r="H257" s="262">
        <v>0.2</v>
      </c>
      <c r="I257" s="263"/>
      <c r="J257" s="264">
        <f>ROUND(I257*H257,2)</f>
        <v>0</v>
      </c>
      <c r="K257" s="260" t="s">
        <v>156</v>
      </c>
      <c r="L257" s="265"/>
      <c r="M257" s="266" t="s">
        <v>39</v>
      </c>
      <c r="N257" s="267" t="s">
        <v>53</v>
      </c>
      <c r="O257" s="85"/>
      <c r="P257" s="222">
        <f>O257*H257</f>
        <v>0</v>
      </c>
      <c r="Q257" s="222">
        <v>0.27383</v>
      </c>
      <c r="R257" s="222">
        <f>Q257*H257</f>
        <v>0.05476600000000001</v>
      </c>
      <c r="S257" s="222">
        <v>0</v>
      </c>
      <c r="T257" s="223">
        <f>S257*H257</f>
        <v>0</v>
      </c>
      <c r="U257" s="38"/>
      <c r="V257" s="38"/>
      <c r="W257" s="38"/>
      <c r="X257" s="38"/>
      <c r="Y257" s="38"/>
      <c r="Z257" s="38"/>
      <c r="AA257" s="38"/>
      <c r="AB257" s="38"/>
      <c r="AC257" s="38"/>
      <c r="AD257" s="38"/>
      <c r="AE257" s="38"/>
      <c r="AR257" s="224" t="s">
        <v>225</v>
      </c>
      <c r="AT257" s="224" t="s">
        <v>1051</v>
      </c>
      <c r="AU257" s="224" t="s">
        <v>80</v>
      </c>
      <c r="AY257" s="16" t="s">
        <v>149</v>
      </c>
      <c r="BE257" s="225">
        <f>IF(N257="základní",J257,0)</f>
        <v>0</v>
      </c>
      <c r="BF257" s="225">
        <f>IF(N257="snížená",J257,0)</f>
        <v>0</v>
      </c>
      <c r="BG257" s="225">
        <f>IF(N257="zákl. přenesená",J257,0)</f>
        <v>0</v>
      </c>
      <c r="BH257" s="225">
        <f>IF(N257="sníž. přenesená",J257,0)</f>
        <v>0</v>
      </c>
      <c r="BI257" s="225">
        <f>IF(N257="nulová",J257,0)</f>
        <v>0</v>
      </c>
      <c r="BJ257" s="16" t="s">
        <v>157</v>
      </c>
      <c r="BK257" s="225">
        <f>ROUND(I257*H257,2)</f>
        <v>0</v>
      </c>
      <c r="BL257" s="16" t="s">
        <v>157</v>
      </c>
      <c r="BM257" s="224" t="s">
        <v>1338</v>
      </c>
    </row>
    <row r="258" spans="1:47" s="2" customFormat="1" ht="12">
      <c r="A258" s="38"/>
      <c r="B258" s="39"/>
      <c r="C258" s="40"/>
      <c r="D258" s="226" t="s">
        <v>159</v>
      </c>
      <c r="E258" s="40"/>
      <c r="F258" s="227" t="s">
        <v>1337</v>
      </c>
      <c r="G258" s="40"/>
      <c r="H258" s="40"/>
      <c r="I258" s="228"/>
      <c r="J258" s="40"/>
      <c r="K258" s="40"/>
      <c r="L258" s="44"/>
      <c r="M258" s="229"/>
      <c r="N258" s="230"/>
      <c r="O258" s="85"/>
      <c r="P258" s="85"/>
      <c r="Q258" s="85"/>
      <c r="R258" s="85"/>
      <c r="S258" s="85"/>
      <c r="T258" s="86"/>
      <c r="U258" s="38"/>
      <c r="V258" s="38"/>
      <c r="W258" s="38"/>
      <c r="X258" s="38"/>
      <c r="Y258" s="38"/>
      <c r="Z258" s="38"/>
      <c r="AA258" s="38"/>
      <c r="AB258" s="38"/>
      <c r="AC258" s="38"/>
      <c r="AD258" s="38"/>
      <c r="AE258" s="38"/>
      <c r="AT258" s="16" t="s">
        <v>159</v>
      </c>
      <c r="AU258" s="16" t="s">
        <v>80</v>
      </c>
    </row>
    <row r="259" spans="1:65" s="2" customFormat="1" ht="16.5" customHeight="1">
      <c r="A259" s="38"/>
      <c r="B259" s="39"/>
      <c r="C259" s="258" t="s">
        <v>1339</v>
      </c>
      <c r="D259" s="258" t="s">
        <v>1051</v>
      </c>
      <c r="E259" s="259" t="s">
        <v>1340</v>
      </c>
      <c r="F259" s="260" t="s">
        <v>1341</v>
      </c>
      <c r="G259" s="261" t="s">
        <v>670</v>
      </c>
      <c r="H259" s="262">
        <v>0.2</v>
      </c>
      <c r="I259" s="263"/>
      <c r="J259" s="264">
        <f>ROUND(I259*H259,2)</f>
        <v>0</v>
      </c>
      <c r="K259" s="260" t="s">
        <v>156</v>
      </c>
      <c r="L259" s="265"/>
      <c r="M259" s="266" t="s">
        <v>39</v>
      </c>
      <c r="N259" s="267" t="s">
        <v>53</v>
      </c>
      <c r="O259" s="85"/>
      <c r="P259" s="222">
        <f>O259*H259</f>
        <v>0</v>
      </c>
      <c r="Q259" s="222">
        <v>0.29358</v>
      </c>
      <c r="R259" s="222">
        <f>Q259*H259</f>
        <v>0.058716000000000004</v>
      </c>
      <c r="S259" s="222">
        <v>0</v>
      </c>
      <c r="T259" s="223">
        <f>S259*H259</f>
        <v>0</v>
      </c>
      <c r="U259" s="38"/>
      <c r="V259" s="38"/>
      <c r="W259" s="38"/>
      <c r="X259" s="38"/>
      <c r="Y259" s="38"/>
      <c r="Z259" s="38"/>
      <c r="AA259" s="38"/>
      <c r="AB259" s="38"/>
      <c r="AC259" s="38"/>
      <c r="AD259" s="38"/>
      <c r="AE259" s="38"/>
      <c r="AR259" s="224" t="s">
        <v>225</v>
      </c>
      <c r="AT259" s="224" t="s">
        <v>1051</v>
      </c>
      <c r="AU259" s="224" t="s">
        <v>80</v>
      </c>
      <c r="AY259" s="16" t="s">
        <v>149</v>
      </c>
      <c r="BE259" s="225">
        <f>IF(N259="základní",J259,0)</f>
        <v>0</v>
      </c>
      <c r="BF259" s="225">
        <f>IF(N259="snížená",J259,0)</f>
        <v>0</v>
      </c>
      <c r="BG259" s="225">
        <f>IF(N259="zákl. přenesená",J259,0)</f>
        <v>0</v>
      </c>
      <c r="BH259" s="225">
        <f>IF(N259="sníž. přenesená",J259,0)</f>
        <v>0</v>
      </c>
      <c r="BI259" s="225">
        <f>IF(N259="nulová",J259,0)</f>
        <v>0</v>
      </c>
      <c r="BJ259" s="16" t="s">
        <v>157</v>
      </c>
      <c r="BK259" s="225">
        <f>ROUND(I259*H259,2)</f>
        <v>0</v>
      </c>
      <c r="BL259" s="16" t="s">
        <v>157</v>
      </c>
      <c r="BM259" s="224" t="s">
        <v>1342</v>
      </c>
    </row>
    <row r="260" spans="1:47" s="2" customFormat="1" ht="12">
      <c r="A260" s="38"/>
      <c r="B260" s="39"/>
      <c r="C260" s="40"/>
      <c r="D260" s="226" t="s">
        <v>159</v>
      </c>
      <c r="E260" s="40"/>
      <c r="F260" s="227" t="s">
        <v>1341</v>
      </c>
      <c r="G260" s="40"/>
      <c r="H260" s="40"/>
      <c r="I260" s="228"/>
      <c r="J260" s="40"/>
      <c r="K260" s="40"/>
      <c r="L260" s="44"/>
      <c r="M260" s="229"/>
      <c r="N260" s="230"/>
      <c r="O260" s="85"/>
      <c r="P260" s="85"/>
      <c r="Q260" s="85"/>
      <c r="R260" s="85"/>
      <c r="S260" s="85"/>
      <c r="T260" s="86"/>
      <c r="U260" s="38"/>
      <c r="V260" s="38"/>
      <c r="W260" s="38"/>
      <c r="X260" s="38"/>
      <c r="Y260" s="38"/>
      <c r="Z260" s="38"/>
      <c r="AA260" s="38"/>
      <c r="AB260" s="38"/>
      <c r="AC260" s="38"/>
      <c r="AD260" s="38"/>
      <c r="AE260" s="38"/>
      <c r="AT260" s="16" t="s">
        <v>159</v>
      </c>
      <c r="AU260" s="16" t="s">
        <v>80</v>
      </c>
    </row>
    <row r="261" spans="1:65" s="2" customFormat="1" ht="16.5" customHeight="1">
      <c r="A261" s="38"/>
      <c r="B261" s="39"/>
      <c r="C261" s="258" t="s">
        <v>1343</v>
      </c>
      <c r="D261" s="258" t="s">
        <v>1051</v>
      </c>
      <c r="E261" s="259" t="s">
        <v>1344</v>
      </c>
      <c r="F261" s="260" t="s">
        <v>1345</v>
      </c>
      <c r="G261" s="261" t="s">
        <v>670</v>
      </c>
      <c r="H261" s="262">
        <v>0.2</v>
      </c>
      <c r="I261" s="263"/>
      <c r="J261" s="264">
        <f>ROUND(I261*H261,2)</f>
        <v>0</v>
      </c>
      <c r="K261" s="260" t="s">
        <v>156</v>
      </c>
      <c r="L261" s="265"/>
      <c r="M261" s="266" t="s">
        <v>39</v>
      </c>
      <c r="N261" s="267" t="s">
        <v>53</v>
      </c>
      <c r="O261" s="85"/>
      <c r="P261" s="222">
        <f>O261*H261</f>
        <v>0</v>
      </c>
      <c r="Q261" s="222">
        <v>0.31</v>
      </c>
      <c r="R261" s="222">
        <f>Q261*H261</f>
        <v>0.062</v>
      </c>
      <c r="S261" s="222">
        <v>0</v>
      </c>
      <c r="T261" s="223">
        <f>S261*H261</f>
        <v>0</v>
      </c>
      <c r="U261" s="38"/>
      <c r="V261" s="38"/>
      <c r="W261" s="38"/>
      <c r="X261" s="38"/>
      <c r="Y261" s="38"/>
      <c r="Z261" s="38"/>
      <c r="AA261" s="38"/>
      <c r="AB261" s="38"/>
      <c r="AC261" s="38"/>
      <c r="AD261" s="38"/>
      <c r="AE261" s="38"/>
      <c r="AR261" s="224" t="s">
        <v>225</v>
      </c>
      <c r="AT261" s="224" t="s">
        <v>1051</v>
      </c>
      <c r="AU261" s="224" t="s">
        <v>80</v>
      </c>
      <c r="AY261" s="16" t="s">
        <v>149</v>
      </c>
      <c r="BE261" s="225">
        <f>IF(N261="základní",J261,0)</f>
        <v>0</v>
      </c>
      <c r="BF261" s="225">
        <f>IF(N261="snížená",J261,0)</f>
        <v>0</v>
      </c>
      <c r="BG261" s="225">
        <f>IF(N261="zákl. přenesená",J261,0)</f>
        <v>0</v>
      </c>
      <c r="BH261" s="225">
        <f>IF(N261="sníž. přenesená",J261,0)</f>
        <v>0</v>
      </c>
      <c r="BI261" s="225">
        <f>IF(N261="nulová",J261,0)</f>
        <v>0</v>
      </c>
      <c r="BJ261" s="16" t="s">
        <v>157</v>
      </c>
      <c r="BK261" s="225">
        <f>ROUND(I261*H261,2)</f>
        <v>0</v>
      </c>
      <c r="BL261" s="16" t="s">
        <v>157</v>
      </c>
      <c r="BM261" s="224" t="s">
        <v>1346</v>
      </c>
    </row>
    <row r="262" spans="1:47" s="2" customFormat="1" ht="12">
      <c r="A262" s="38"/>
      <c r="B262" s="39"/>
      <c r="C262" s="40"/>
      <c r="D262" s="226" t="s">
        <v>159</v>
      </c>
      <c r="E262" s="40"/>
      <c r="F262" s="227" t="s">
        <v>1345</v>
      </c>
      <c r="G262" s="40"/>
      <c r="H262" s="40"/>
      <c r="I262" s="228"/>
      <c r="J262" s="40"/>
      <c r="K262" s="40"/>
      <c r="L262" s="44"/>
      <c r="M262" s="229"/>
      <c r="N262" s="230"/>
      <c r="O262" s="85"/>
      <c r="P262" s="85"/>
      <c r="Q262" s="85"/>
      <c r="R262" s="85"/>
      <c r="S262" s="85"/>
      <c r="T262" s="86"/>
      <c r="U262" s="38"/>
      <c r="V262" s="38"/>
      <c r="W262" s="38"/>
      <c r="X262" s="38"/>
      <c r="Y262" s="38"/>
      <c r="Z262" s="38"/>
      <c r="AA262" s="38"/>
      <c r="AB262" s="38"/>
      <c r="AC262" s="38"/>
      <c r="AD262" s="38"/>
      <c r="AE262" s="38"/>
      <c r="AT262" s="16" t="s">
        <v>159</v>
      </c>
      <c r="AU262" s="16" t="s">
        <v>80</v>
      </c>
    </row>
    <row r="263" spans="1:65" s="2" customFormat="1" ht="16.5" customHeight="1">
      <c r="A263" s="38"/>
      <c r="B263" s="39"/>
      <c r="C263" s="258" t="s">
        <v>1347</v>
      </c>
      <c r="D263" s="258" t="s">
        <v>1051</v>
      </c>
      <c r="E263" s="259" t="s">
        <v>1348</v>
      </c>
      <c r="F263" s="260" t="s">
        <v>1349</v>
      </c>
      <c r="G263" s="261" t="s">
        <v>670</v>
      </c>
      <c r="H263" s="262">
        <v>0.2</v>
      </c>
      <c r="I263" s="263"/>
      <c r="J263" s="264">
        <f>ROUND(I263*H263,2)</f>
        <v>0</v>
      </c>
      <c r="K263" s="260" t="s">
        <v>156</v>
      </c>
      <c r="L263" s="265"/>
      <c r="M263" s="266" t="s">
        <v>39</v>
      </c>
      <c r="N263" s="267" t="s">
        <v>53</v>
      </c>
      <c r="O263" s="85"/>
      <c r="P263" s="222">
        <f>O263*H263</f>
        <v>0</v>
      </c>
      <c r="Q263" s="222">
        <v>0.32</v>
      </c>
      <c r="R263" s="222">
        <f>Q263*H263</f>
        <v>0.064</v>
      </c>
      <c r="S263" s="222">
        <v>0</v>
      </c>
      <c r="T263" s="223">
        <f>S263*H263</f>
        <v>0</v>
      </c>
      <c r="U263" s="38"/>
      <c r="V263" s="38"/>
      <c r="W263" s="38"/>
      <c r="X263" s="38"/>
      <c r="Y263" s="38"/>
      <c r="Z263" s="38"/>
      <c r="AA263" s="38"/>
      <c r="AB263" s="38"/>
      <c r="AC263" s="38"/>
      <c r="AD263" s="38"/>
      <c r="AE263" s="38"/>
      <c r="AR263" s="224" t="s">
        <v>225</v>
      </c>
      <c r="AT263" s="224" t="s">
        <v>1051</v>
      </c>
      <c r="AU263" s="224" t="s">
        <v>80</v>
      </c>
      <c r="AY263" s="16" t="s">
        <v>149</v>
      </c>
      <c r="BE263" s="225">
        <f>IF(N263="základní",J263,0)</f>
        <v>0</v>
      </c>
      <c r="BF263" s="225">
        <f>IF(N263="snížená",J263,0)</f>
        <v>0</v>
      </c>
      <c r="BG263" s="225">
        <f>IF(N263="zákl. přenesená",J263,0)</f>
        <v>0</v>
      </c>
      <c r="BH263" s="225">
        <f>IF(N263="sníž. přenesená",J263,0)</f>
        <v>0</v>
      </c>
      <c r="BI263" s="225">
        <f>IF(N263="nulová",J263,0)</f>
        <v>0</v>
      </c>
      <c r="BJ263" s="16" t="s">
        <v>157</v>
      </c>
      <c r="BK263" s="225">
        <f>ROUND(I263*H263,2)</f>
        <v>0</v>
      </c>
      <c r="BL263" s="16" t="s">
        <v>157</v>
      </c>
      <c r="BM263" s="224" t="s">
        <v>1350</v>
      </c>
    </row>
    <row r="264" spans="1:47" s="2" customFormat="1" ht="12">
      <c r="A264" s="38"/>
      <c r="B264" s="39"/>
      <c r="C264" s="40"/>
      <c r="D264" s="226" t="s">
        <v>159</v>
      </c>
      <c r="E264" s="40"/>
      <c r="F264" s="227" t="s">
        <v>1349</v>
      </c>
      <c r="G264" s="40"/>
      <c r="H264" s="40"/>
      <c r="I264" s="228"/>
      <c r="J264" s="40"/>
      <c r="K264" s="40"/>
      <c r="L264" s="44"/>
      <c r="M264" s="229"/>
      <c r="N264" s="230"/>
      <c r="O264" s="85"/>
      <c r="P264" s="85"/>
      <c r="Q264" s="85"/>
      <c r="R264" s="85"/>
      <c r="S264" s="85"/>
      <c r="T264" s="86"/>
      <c r="U264" s="38"/>
      <c r="V264" s="38"/>
      <c r="W264" s="38"/>
      <c r="X264" s="38"/>
      <c r="Y264" s="38"/>
      <c r="Z264" s="38"/>
      <c r="AA264" s="38"/>
      <c r="AB264" s="38"/>
      <c r="AC264" s="38"/>
      <c r="AD264" s="38"/>
      <c r="AE264" s="38"/>
      <c r="AT264" s="16" t="s">
        <v>159</v>
      </c>
      <c r="AU264" s="16" t="s">
        <v>80</v>
      </c>
    </row>
    <row r="265" spans="1:65" s="2" customFormat="1" ht="16.5" customHeight="1">
      <c r="A265" s="38"/>
      <c r="B265" s="39"/>
      <c r="C265" s="258" t="s">
        <v>1351</v>
      </c>
      <c r="D265" s="258" t="s">
        <v>1051</v>
      </c>
      <c r="E265" s="259" t="s">
        <v>1352</v>
      </c>
      <c r="F265" s="260" t="s">
        <v>1353</v>
      </c>
      <c r="G265" s="261" t="s">
        <v>670</v>
      </c>
      <c r="H265" s="262">
        <v>0.2</v>
      </c>
      <c r="I265" s="263"/>
      <c r="J265" s="264">
        <f>ROUND(I265*H265,2)</f>
        <v>0</v>
      </c>
      <c r="K265" s="260" t="s">
        <v>156</v>
      </c>
      <c r="L265" s="265"/>
      <c r="M265" s="266" t="s">
        <v>39</v>
      </c>
      <c r="N265" s="267" t="s">
        <v>53</v>
      </c>
      <c r="O265" s="85"/>
      <c r="P265" s="222">
        <f>O265*H265</f>
        <v>0</v>
      </c>
      <c r="Q265" s="222">
        <v>0.335</v>
      </c>
      <c r="R265" s="222">
        <f>Q265*H265</f>
        <v>0.067</v>
      </c>
      <c r="S265" s="222">
        <v>0</v>
      </c>
      <c r="T265" s="223">
        <f>S265*H265</f>
        <v>0</v>
      </c>
      <c r="U265" s="38"/>
      <c r="V265" s="38"/>
      <c r="W265" s="38"/>
      <c r="X265" s="38"/>
      <c r="Y265" s="38"/>
      <c r="Z265" s="38"/>
      <c r="AA265" s="38"/>
      <c r="AB265" s="38"/>
      <c r="AC265" s="38"/>
      <c r="AD265" s="38"/>
      <c r="AE265" s="38"/>
      <c r="AR265" s="224" t="s">
        <v>225</v>
      </c>
      <c r="AT265" s="224" t="s">
        <v>1051</v>
      </c>
      <c r="AU265" s="224" t="s">
        <v>80</v>
      </c>
      <c r="AY265" s="16" t="s">
        <v>149</v>
      </c>
      <c r="BE265" s="225">
        <f>IF(N265="základní",J265,0)</f>
        <v>0</v>
      </c>
      <c r="BF265" s="225">
        <f>IF(N265="snížená",J265,0)</f>
        <v>0</v>
      </c>
      <c r="BG265" s="225">
        <f>IF(N265="zákl. přenesená",J265,0)</f>
        <v>0</v>
      </c>
      <c r="BH265" s="225">
        <f>IF(N265="sníž. přenesená",J265,0)</f>
        <v>0</v>
      </c>
      <c r="BI265" s="225">
        <f>IF(N265="nulová",J265,0)</f>
        <v>0</v>
      </c>
      <c r="BJ265" s="16" t="s">
        <v>157</v>
      </c>
      <c r="BK265" s="225">
        <f>ROUND(I265*H265,2)</f>
        <v>0</v>
      </c>
      <c r="BL265" s="16" t="s">
        <v>157</v>
      </c>
      <c r="BM265" s="224" t="s">
        <v>1354</v>
      </c>
    </row>
    <row r="266" spans="1:47" s="2" customFormat="1" ht="12">
      <c r="A266" s="38"/>
      <c r="B266" s="39"/>
      <c r="C266" s="40"/>
      <c r="D266" s="226" t="s">
        <v>159</v>
      </c>
      <c r="E266" s="40"/>
      <c r="F266" s="227" t="s">
        <v>1353</v>
      </c>
      <c r="G266" s="40"/>
      <c r="H266" s="40"/>
      <c r="I266" s="228"/>
      <c r="J266" s="40"/>
      <c r="K266" s="40"/>
      <c r="L266" s="44"/>
      <c r="M266" s="229"/>
      <c r="N266" s="230"/>
      <c r="O266" s="85"/>
      <c r="P266" s="85"/>
      <c r="Q266" s="85"/>
      <c r="R266" s="85"/>
      <c r="S266" s="85"/>
      <c r="T266" s="86"/>
      <c r="U266" s="38"/>
      <c r="V266" s="38"/>
      <c r="W266" s="38"/>
      <c r="X266" s="38"/>
      <c r="Y266" s="38"/>
      <c r="Z266" s="38"/>
      <c r="AA266" s="38"/>
      <c r="AB266" s="38"/>
      <c r="AC266" s="38"/>
      <c r="AD266" s="38"/>
      <c r="AE266" s="38"/>
      <c r="AT266" s="16" t="s">
        <v>159</v>
      </c>
      <c r="AU266" s="16" t="s">
        <v>80</v>
      </c>
    </row>
    <row r="267" spans="1:65" s="2" customFormat="1" ht="16.5" customHeight="1">
      <c r="A267" s="38"/>
      <c r="B267" s="39"/>
      <c r="C267" s="258" t="s">
        <v>1355</v>
      </c>
      <c r="D267" s="258" t="s">
        <v>1051</v>
      </c>
      <c r="E267" s="259" t="s">
        <v>1356</v>
      </c>
      <c r="F267" s="260" t="s">
        <v>1357</v>
      </c>
      <c r="G267" s="261" t="s">
        <v>670</v>
      </c>
      <c r="H267" s="262">
        <v>0.2</v>
      </c>
      <c r="I267" s="263"/>
      <c r="J267" s="264">
        <f>ROUND(I267*H267,2)</f>
        <v>0</v>
      </c>
      <c r="K267" s="260" t="s">
        <v>156</v>
      </c>
      <c r="L267" s="265"/>
      <c r="M267" s="266" t="s">
        <v>39</v>
      </c>
      <c r="N267" s="267" t="s">
        <v>53</v>
      </c>
      <c r="O267" s="85"/>
      <c r="P267" s="222">
        <f>O267*H267</f>
        <v>0</v>
      </c>
      <c r="Q267" s="222">
        <v>0.345</v>
      </c>
      <c r="R267" s="222">
        <f>Q267*H267</f>
        <v>0.06899999999999999</v>
      </c>
      <c r="S267" s="222">
        <v>0</v>
      </c>
      <c r="T267" s="223">
        <f>S267*H267</f>
        <v>0</v>
      </c>
      <c r="U267" s="38"/>
      <c r="V267" s="38"/>
      <c r="W267" s="38"/>
      <c r="X267" s="38"/>
      <c r="Y267" s="38"/>
      <c r="Z267" s="38"/>
      <c r="AA267" s="38"/>
      <c r="AB267" s="38"/>
      <c r="AC267" s="38"/>
      <c r="AD267" s="38"/>
      <c r="AE267" s="38"/>
      <c r="AR267" s="224" t="s">
        <v>225</v>
      </c>
      <c r="AT267" s="224" t="s">
        <v>1051</v>
      </c>
      <c r="AU267" s="224" t="s">
        <v>80</v>
      </c>
      <c r="AY267" s="16" t="s">
        <v>149</v>
      </c>
      <c r="BE267" s="225">
        <f>IF(N267="základní",J267,0)</f>
        <v>0</v>
      </c>
      <c r="BF267" s="225">
        <f>IF(N267="snížená",J267,0)</f>
        <v>0</v>
      </c>
      <c r="BG267" s="225">
        <f>IF(N267="zákl. přenesená",J267,0)</f>
        <v>0</v>
      </c>
      <c r="BH267" s="225">
        <f>IF(N267="sníž. přenesená",J267,0)</f>
        <v>0</v>
      </c>
      <c r="BI267" s="225">
        <f>IF(N267="nulová",J267,0)</f>
        <v>0</v>
      </c>
      <c r="BJ267" s="16" t="s">
        <v>157</v>
      </c>
      <c r="BK267" s="225">
        <f>ROUND(I267*H267,2)</f>
        <v>0</v>
      </c>
      <c r="BL267" s="16" t="s">
        <v>157</v>
      </c>
      <c r="BM267" s="224" t="s">
        <v>1358</v>
      </c>
    </row>
    <row r="268" spans="1:47" s="2" customFormat="1" ht="12">
      <c r="A268" s="38"/>
      <c r="B268" s="39"/>
      <c r="C268" s="40"/>
      <c r="D268" s="226" t="s">
        <v>159</v>
      </c>
      <c r="E268" s="40"/>
      <c r="F268" s="227" t="s">
        <v>1357</v>
      </c>
      <c r="G268" s="40"/>
      <c r="H268" s="40"/>
      <c r="I268" s="228"/>
      <c r="J268" s="40"/>
      <c r="K268" s="40"/>
      <c r="L268" s="44"/>
      <c r="M268" s="229"/>
      <c r="N268" s="230"/>
      <c r="O268" s="85"/>
      <c r="P268" s="85"/>
      <c r="Q268" s="85"/>
      <c r="R268" s="85"/>
      <c r="S268" s="85"/>
      <c r="T268" s="86"/>
      <c r="U268" s="38"/>
      <c r="V268" s="38"/>
      <c r="W268" s="38"/>
      <c r="X268" s="38"/>
      <c r="Y268" s="38"/>
      <c r="Z268" s="38"/>
      <c r="AA268" s="38"/>
      <c r="AB268" s="38"/>
      <c r="AC268" s="38"/>
      <c r="AD268" s="38"/>
      <c r="AE268" s="38"/>
      <c r="AT268" s="16" t="s">
        <v>159</v>
      </c>
      <c r="AU268" s="16" t="s">
        <v>80</v>
      </c>
    </row>
    <row r="269" spans="1:65" s="2" customFormat="1" ht="16.5" customHeight="1">
      <c r="A269" s="38"/>
      <c r="B269" s="39"/>
      <c r="C269" s="258" t="s">
        <v>1359</v>
      </c>
      <c r="D269" s="258" t="s">
        <v>1051</v>
      </c>
      <c r="E269" s="259" t="s">
        <v>1360</v>
      </c>
      <c r="F269" s="260" t="s">
        <v>1361</v>
      </c>
      <c r="G269" s="261" t="s">
        <v>670</v>
      </c>
      <c r="H269" s="262">
        <v>0.2</v>
      </c>
      <c r="I269" s="263"/>
      <c r="J269" s="264">
        <f>ROUND(I269*H269,2)</f>
        <v>0</v>
      </c>
      <c r="K269" s="260" t="s">
        <v>156</v>
      </c>
      <c r="L269" s="265"/>
      <c r="M269" s="266" t="s">
        <v>39</v>
      </c>
      <c r="N269" s="267" t="s">
        <v>53</v>
      </c>
      <c r="O269" s="85"/>
      <c r="P269" s="222">
        <f>O269*H269</f>
        <v>0</v>
      </c>
      <c r="Q269" s="222">
        <v>0.37</v>
      </c>
      <c r="R269" s="222">
        <f>Q269*H269</f>
        <v>0.074</v>
      </c>
      <c r="S269" s="222">
        <v>0</v>
      </c>
      <c r="T269" s="223">
        <f>S269*H269</f>
        <v>0</v>
      </c>
      <c r="U269" s="38"/>
      <c r="V269" s="38"/>
      <c r="W269" s="38"/>
      <c r="X269" s="38"/>
      <c r="Y269" s="38"/>
      <c r="Z269" s="38"/>
      <c r="AA269" s="38"/>
      <c r="AB269" s="38"/>
      <c r="AC269" s="38"/>
      <c r="AD269" s="38"/>
      <c r="AE269" s="38"/>
      <c r="AR269" s="224" t="s">
        <v>225</v>
      </c>
      <c r="AT269" s="224" t="s">
        <v>1051</v>
      </c>
      <c r="AU269" s="224" t="s">
        <v>80</v>
      </c>
      <c r="AY269" s="16" t="s">
        <v>149</v>
      </c>
      <c r="BE269" s="225">
        <f>IF(N269="základní",J269,0)</f>
        <v>0</v>
      </c>
      <c r="BF269" s="225">
        <f>IF(N269="snížená",J269,0)</f>
        <v>0</v>
      </c>
      <c r="BG269" s="225">
        <f>IF(N269="zákl. přenesená",J269,0)</f>
        <v>0</v>
      </c>
      <c r="BH269" s="225">
        <f>IF(N269="sníž. přenesená",J269,0)</f>
        <v>0</v>
      </c>
      <c r="BI269" s="225">
        <f>IF(N269="nulová",J269,0)</f>
        <v>0</v>
      </c>
      <c r="BJ269" s="16" t="s">
        <v>157</v>
      </c>
      <c r="BK269" s="225">
        <f>ROUND(I269*H269,2)</f>
        <v>0</v>
      </c>
      <c r="BL269" s="16" t="s">
        <v>157</v>
      </c>
      <c r="BM269" s="224" t="s">
        <v>1362</v>
      </c>
    </row>
    <row r="270" spans="1:47" s="2" customFormat="1" ht="12">
      <c r="A270" s="38"/>
      <c r="B270" s="39"/>
      <c r="C270" s="40"/>
      <c r="D270" s="226" t="s">
        <v>159</v>
      </c>
      <c r="E270" s="40"/>
      <c r="F270" s="227" t="s">
        <v>1361</v>
      </c>
      <c r="G270" s="40"/>
      <c r="H270" s="40"/>
      <c r="I270" s="228"/>
      <c r="J270" s="40"/>
      <c r="K270" s="40"/>
      <c r="L270" s="44"/>
      <c r="M270" s="229"/>
      <c r="N270" s="230"/>
      <c r="O270" s="85"/>
      <c r="P270" s="85"/>
      <c r="Q270" s="85"/>
      <c r="R270" s="85"/>
      <c r="S270" s="85"/>
      <c r="T270" s="86"/>
      <c r="U270" s="38"/>
      <c r="V270" s="38"/>
      <c r="W270" s="38"/>
      <c r="X270" s="38"/>
      <c r="Y270" s="38"/>
      <c r="Z270" s="38"/>
      <c r="AA270" s="38"/>
      <c r="AB270" s="38"/>
      <c r="AC270" s="38"/>
      <c r="AD270" s="38"/>
      <c r="AE270" s="38"/>
      <c r="AT270" s="16" t="s">
        <v>159</v>
      </c>
      <c r="AU270" s="16" t="s">
        <v>80</v>
      </c>
    </row>
    <row r="271" spans="1:65" s="2" customFormat="1" ht="16.5" customHeight="1">
      <c r="A271" s="38"/>
      <c r="B271" s="39"/>
      <c r="C271" s="258" t="s">
        <v>1363</v>
      </c>
      <c r="D271" s="258" t="s">
        <v>1051</v>
      </c>
      <c r="E271" s="259" t="s">
        <v>1364</v>
      </c>
      <c r="F271" s="260" t="s">
        <v>1365</v>
      </c>
      <c r="G271" s="261" t="s">
        <v>670</v>
      </c>
      <c r="H271" s="262">
        <v>0.2</v>
      </c>
      <c r="I271" s="263"/>
      <c r="J271" s="264">
        <f>ROUND(I271*H271,2)</f>
        <v>0</v>
      </c>
      <c r="K271" s="260" t="s">
        <v>156</v>
      </c>
      <c r="L271" s="265"/>
      <c r="M271" s="266" t="s">
        <v>39</v>
      </c>
      <c r="N271" s="267" t="s">
        <v>53</v>
      </c>
      <c r="O271" s="85"/>
      <c r="P271" s="222">
        <f>O271*H271</f>
        <v>0</v>
      </c>
      <c r="Q271" s="222">
        <v>0.37</v>
      </c>
      <c r="R271" s="222">
        <f>Q271*H271</f>
        <v>0.074</v>
      </c>
      <c r="S271" s="222">
        <v>0</v>
      </c>
      <c r="T271" s="223">
        <f>S271*H271</f>
        <v>0</v>
      </c>
      <c r="U271" s="38"/>
      <c r="V271" s="38"/>
      <c r="W271" s="38"/>
      <c r="X271" s="38"/>
      <c r="Y271" s="38"/>
      <c r="Z271" s="38"/>
      <c r="AA271" s="38"/>
      <c r="AB271" s="38"/>
      <c r="AC271" s="38"/>
      <c r="AD271" s="38"/>
      <c r="AE271" s="38"/>
      <c r="AR271" s="224" t="s">
        <v>225</v>
      </c>
      <c r="AT271" s="224" t="s">
        <v>1051</v>
      </c>
      <c r="AU271" s="224" t="s">
        <v>80</v>
      </c>
      <c r="AY271" s="16" t="s">
        <v>149</v>
      </c>
      <c r="BE271" s="225">
        <f>IF(N271="základní",J271,0)</f>
        <v>0</v>
      </c>
      <c r="BF271" s="225">
        <f>IF(N271="snížená",J271,0)</f>
        <v>0</v>
      </c>
      <c r="BG271" s="225">
        <f>IF(N271="zákl. přenesená",J271,0)</f>
        <v>0</v>
      </c>
      <c r="BH271" s="225">
        <f>IF(N271="sníž. přenesená",J271,0)</f>
        <v>0</v>
      </c>
      <c r="BI271" s="225">
        <f>IF(N271="nulová",J271,0)</f>
        <v>0</v>
      </c>
      <c r="BJ271" s="16" t="s">
        <v>157</v>
      </c>
      <c r="BK271" s="225">
        <f>ROUND(I271*H271,2)</f>
        <v>0</v>
      </c>
      <c r="BL271" s="16" t="s">
        <v>157</v>
      </c>
      <c r="BM271" s="224" t="s">
        <v>1366</v>
      </c>
    </row>
    <row r="272" spans="1:47" s="2" customFormat="1" ht="12">
      <c r="A272" s="38"/>
      <c r="B272" s="39"/>
      <c r="C272" s="40"/>
      <c r="D272" s="226" t="s">
        <v>159</v>
      </c>
      <c r="E272" s="40"/>
      <c r="F272" s="227" t="s">
        <v>1365</v>
      </c>
      <c r="G272" s="40"/>
      <c r="H272" s="40"/>
      <c r="I272" s="228"/>
      <c r="J272" s="40"/>
      <c r="K272" s="40"/>
      <c r="L272" s="44"/>
      <c r="M272" s="229"/>
      <c r="N272" s="230"/>
      <c r="O272" s="85"/>
      <c r="P272" s="85"/>
      <c r="Q272" s="85"/>
      <c r="R272" s="85"/>
      <c r="S272" s="85"/>
      <c r="T272" s="86"/>
      <c r="U272" s="38"/>
      <c r="V272" s="38"/>
      <c r="W272" s="38"/>
      <c r="X272" s="38"/>
      <c r="Y272" s="38"/>
      <c r="Z272" s="38"/>
      <c r="AA272" s="38"/>
      <c r="AB272" s="38"/>
      <c r="AC272" s="38"/>
      <c r="AD272" s="38"/>
      <c r="AE272" s="38"/>
      <c r="AT272" s="16" t="s">
        <v>159</v>
      </c>
      <c r="AU272" s="16" t="s">
        <v>80</v>
      </c>
    </row>
    <row r="273" spans="1:65" s="2" customFormat="1" ht="21.75" customHeight="1">
      <c r="A273" s="38"/>
      <c r="B273" s="39"/>
      <c r="C273" s="258" t="s">
        <v>1367</v>
      </c>
      <c r="D273" s="258" t="s">
        <v>1051</v>
      </c>
      <c r="E273" s="259" t="s">
        <v>1368</v>
      </c>
      <c r="F273" s="260" t="s">
        <v>1369</v>
      </c>
      <c r="G273" s="261" t="s">
        <v>200</v>
      </c>
      <c r="H273" s="262">
        <v>1.4</v>
      </c>
      <c r="I273" s="263"/>
      <c r="J273" s="264">
        <f>ROUND(I273*H273,2)</f>
        <v>0</v>
      </c>
      <c r="K273" s="260" t="s">
        <v>156</v>
      </c>
      <c r="L273" s="265"/>
      <c r="M273" s="266" t="s">
        <v>39</v>
      </c>
      <c r="N273" s="267" t="s">
        <v>53</v>
      </c>
      <c r="O273" s="85"/>
      <c r="P273" s="222">
        <f>O273*H273</f>
        <v>0</v>
      </c>
      <c r="Q273" s="222">
        <v>0.04939</v>
      </c>
      <c r="R273" s="222">
        <f>Q273*H273</f>
        <v>0.069146</v>
      </c>
      <c r="S273" s="222">
        <v>0</v>
      </c>
      <c r="T273" s="223">
        <f>S273*H273</f>
        <v>0</v>
      </c>
      <c r="U273" s="38"/>
      <c r="V273" s="38"/>
      <c r="W273" s="38"/>
      <c r="X273" s="38"/>
      <c r="Y273" s="38"/>
      <c r="Z273" s="38"/>
      <c r="AA273" s="38"/>
      <c r="AB273" s="38"/>
      <c r="AC273" s="38"/>
      <c r="AD273" s="38"/>
      <c r="AE273" s="38"/>
      <c r="AR273" s="224" t="s">
        <v>225</v>
      </c>
      <c r="AT273" s="224" t="s">
        <v>1051</v>
      </c>
      <c r="AU273" s="224" t="s">
        <v>80</v>
      </c>
      <c r="AY273" s="16" t="s">
        <v>149</v>
      </c>
      <c r="BE273" s="225">
        <f>IF(N273="základní",J273,0)</f>
        <v>0</v>
      </c>
      <c r="BF273" s="225">
        <f>IF(N273="snížená",J273,0)</f>
        <v>0</v>
      </c>
      <c r="BG273" s="225">
        <f>IF(N273="zákl. přenesená",J273,0)</f>
        <v>0</v>
      </c>
      <c r="BH273" s="225">
        <f>IF(N273="sníž. přenesená",J273,0)</f>
        <v>0</v>
      </c>
      <c r="BI273" s="225">
        <f>IF(N273="nulová",J273,0)</f>
        <v>0</v>
      </c>
      <c r="BJ273" s="16" t="s">
        <v>157</v>
      </c>
      <c r="BK273" s="225">
        <f>ROUND(I273*H273,2)</f>
        <v>0</v>
      </c>
      <c r="BL273" s="16" t="s">
        <v>157</v>
      </c>
      <c r="BM273" s="224" t="s">
        <v>1370</v>
      </c>
    </row>
    <row r="274" spans="1:47" s="2" customFormat="1" ht="12">
      <c r="A274" s="38"/>
      <c r="B274" s="39"/>
      <c r="C274" s="40"/>
      <c r="D274" s="226" t="s">
        <v>159</v>
      </c>
      <c r="E274" s="40"/>
      <c r="F274" s="227" t="s">
        <v>1369</v>
      </c>
      <c r="G274" s="40"/>
      <c r="H274" s="40"/>
      <c r="I274" s="228"/>
      <c r="J274" s="40"/>
      <c r="K274" s="40"/>
      <c r="L274" s="44"/>
      <c r="M274" s="229"/>
      <c r="N274" s="230"/>
      <c r="O274" s="85"/>
      <c r="P274" s="85"/>
      <c r="Q274" s="85"/>
      <c r="R274" s="85"/>
      <c r="S274" s="85"/>
      <c r="T274" s="86"/>
      <c r="U274" s="38"/>
      <c r="V274" s="38"/>
      <c r="W274" s="38"/>
      <c r="X274" s="38"/>
      <c r="Y274" s="38"/>
      <c r="Z274" s="38"/>
      <c r="AA274" s="38"/>
      <c r="AB274" s="38"/>
      <c r="AC274" s="38"/>
      <c r="AD274" s="38"/>
      <c r="AE274" s="38"/>
      <c r="AT274" s="16" t="s">
        <v>159</v>
      </c>
      <c r="AU274" s="16" t="s">
        <v>80</v>
      </c>
    </row>
    <row r="275" spans="1:47" s="2" customFormat="1" ht="12">
      <c r="A275" s="38"/>
      <c r="B275" s="39"/>
      <c r="C275" s="40"/>
      <c r="D275" s="226" t="s">
        <v>193</v>
      </c>
      <c r="E275" s="40"/>
      <c r="F275" s="231" t="s">
        <v>1133</v>
      </c>
      <c r="G275" s="40"/>
      <c r="H275" s="40"/>
      <c r="I275" s="228"/>
      <c r="J275" s="40"/>
      <c r="K275" s="40"/>
      <c r="L275" s="44"/>
      <c r="M275" s="229"/>
      <c r="N275" s="230"/>
      <c r="O275" s="85"/>
      <c r="P275" s="85"/>
      <c r="Q275" s="85"/>
      <c r="R275" s="85"/>
      <c r="S275" s="85"/>
      <c r="T275" s="86"/>
      <c r="U275" s="38"/>
      <c r="V275" s="38"/>
      <c r="W275" s="38"/>
      <c r="X275" s="38"/>
      <c r="Y275" s="38"/>
      <c r="Z275" s="38"/>
      <c r="AA275" s="38"/>
      <c r="AB275" s="38"/>
      <c r="AC275" s="38"/>
      <c r="AD275" s="38"/>
      <c r="AE275" s="38"/>
      <c r="AT275" s="16" t="s">
        <v>193</v>
      </c>
      <c r="AU275" s="16" t="s">
        <v>80</v>
      </c>
    </row>
    <row r="276" spans="1:65" s="2" customFormat="1" ht="24.15" customHeight="1">
      <c r="A276" s="38"/>
      <c r="B276" s="39"/>
      <c r="C276" s="258" t="s">
        <v>1371</v>
      </c>
      <c r="D276" s="258" t="s">
        <v>1051</v>
      </c>
      <c r="E276" s="259" t="s">
        <v>1372</v>
      </c>
      <c r="F276" s="260" t="s">
        <v>1373</v>
      </c>
      <c r="G276" s="261" t="s">
        <v>670</v>
      </c>
      <c r="H276" s="262">
        <v>0.2</v>
      </c>
      <c r="I276" s="263"/>
      <c r="J276" s="264">
        <f>ROUND(I276*H276,2)</f>
        <v>0</v>
      </c>
      <c r="K276" s="260" t="s">
        <v>156</v>
      </c>
      <c r="L276" s="265"/>
      <c r="M276" s="266" t="s">
        <v>39</v>
      </c>
      <c r="N276" s="267" t="s">
        <v>53</v>
      </c>
      <c r="O276" s="85"/>
      <c r="P276" s="222">
        <f>O276*H276</f>
        <v>0</v>
      </c>
      <c r="Q276" s="222">
        <v>0.21456</v>
      </c>
      <c r="R276" s="222">
        <f>Q276*H276</f>
        <v>0.042912000000000006</v>
      </c>
      <c r="S276" s="222">
        <v>0</v>
      </c>
      <c r="T276" s="223">
        <f>S276*H276</f>
        <v>0</v>
      </c>
      <c r="U276" s="38"/>
      <c r="V276" s="38"/>
      <c r="W276" s="38"/>
      <c r="X276" s="38"/>
      <c r="Y276" s="38"/>
      <c r="Z276" s="38"/>
      <c r="AA276" s="38"/>
      <c r="AB276" s="38"/>
      <c r="AC276" s="38"/>
      <c r="AD276" s="38"/>
      <c r="AE276" s="38"/>
      <c r="AR276" s="224" t="s">
        <v>225</v>
      </c>
      <c r="AT276" s="224" t="s">
        <v>1051</v>
      </c>
      <c r="AU276" s="224" t="s">
        <v>80</v>
      </c>
      <c r="AY276" s="16" t="s">
        <v>149</v>
      </c>
      <c r="BE276" s="225">
        <f>IF(N276="základní",J276,0)</f>
        <v>0</v>
      </c>
      <c r="BF276" s="225">
        <f>IF(N276="snížená",J276,0)</f>
        <v>0</v>
      </c>
      <c r="BG276" s="225">
        <f>IF(N276="zákl. přenesená",J276,0)</f>
        <v>0</v>
      </c>
      <c r="BH276" s="225">
        <f>IF(N276="sníž. přenesená",J276,0)</f>
        <v>0</v>
      </c>
      <c r="BI276" s="225">
        <f>IF(N276="nulová",J276,0)</f>
        <v>0</v>
      </c>
      <c r="BJ276" s="16" t="s">
        <v>157</v>
      </c>
      <c r="BK276" s="225">
        <f>ROUND(I276*H276,2)</f>
        <v>0</v>
      </c>
      <c r="BL276" s="16" t="s">
        <v>157</v>
      </c>
      <c r="BM276" s="224" t="s">
        <v>1374</v>
      </c>
    </row>
    <row r="277" spans="1:47" s="2" customFormat="1" ht="12">
      <c r="A277" s="38"/>
      <c r="B277" s="39"/>
      <c r="C277" s="40"/>
      <c r="D277" s="226" t="s">
        <v>159</v>
      </c>
      <c r="E277" s="40"/>
      <c r="F277" s="227" t="s">
        <v>1373</v>
      </c>
      <c r="G277" s="40"/>
      <c r="H277" s="40"/>
      <c r="I277" s="228"/>
      <c r="J277" s="40"/>
      <c r="K277" s="40"/>
      <c r="L277" s="44"/>
      <c r="M277" s="229"/>
      <c r="N277" s="230"/>
      <c r="O277" s="85"/>
      <c r="P277" s="85"/>
      <c r="Q277" s="85"/>
      <c r="R277" s="85"/>
      <c r="S277" s="85"/>
      <c r="T277" s="86"/>
      <c r="U277" s="38"/>
      <c r="V277" s="38"/>
      <c r="W277" s="38"/>
      <c r="X277" s="38"/>
      <c r="Y277" s="38"/>
      <c r="Z277" s="38"/>
      <c r="AA277" s="38"/>
      <c r="AB277" s="38"/>
      <c r="AC277" s="38"/>
      <c r="AD277" s="38"/>
      <c r="AE277" s="38"/>
      <c r="AT277" s="16" t="s">
        <v>159</v>
      </c>
      <c r="AU277" s="16" t="s">
        <v>80</v>
      </c>
    </row>
    <row r="278" spans="1:65" s="2" customFormat="1" ht="24.15" customHeight="1">
      <c r="A278" s="38"/>
      <c r="B278" s="39"/>
      <c r="C278" s="258" t="s">
        <v>1375</v>
      </c>
      <c r="D278" s="258" t="s">
        <v>1051</v>
      </c>
      <c r="E278" s="259" t="s">
        <v>1376</v>
      </c>
      <c r="F278" s="260" t="s">
        <v>1377</v>
      </c>
      <c r="G278" s="261" t="s">
        <v>670</v>
      </c>
      <c r="H278" s="262">
        <v>0.2</v>
      </c>
      <c r="I278" s="263"/>
      <c r="J278" s="264">
        <f>ROUND(I278*H278,2)</f>
        <v>0</v>
      </c>
      <c r="K278" s="260" t="s">
        <v>156</v>
      </c>
      <c r="L278" s="265"/>
      <c r="M278" s="266" t="s">
        <v>39</v>
      </c>
      <c r="N278" s="267" t="s">
        <v>53</v>
      </c>
      <c r="O278" s="85"/>
      <c r="P278" s="222">
        <f>O278*H278</f>
        <v>0</v>
      </c>
      <c r="Q278" s="222">
        <v>0.225</v>
      </c>
      <c r="R278" s="222">
        <f>Q278*H278</f>
        <v>0.045000000000000005</v>
      </c>
      <c r="S278" s="222">
        <v>0</v>
      </c>
      <c r="T278" s="223">
        <f>S278*H278</f>
        <v>0</v>
      </c>
      <c r="U278" s="38"/>
      <c r="V278" s="38"/>
      <c r="W278" s="38"/>
      <c r="X278" s="38"/>
      <c r="Y278" s="38"/>
      <c r="Z278" s="38"/>
      <c r="AA278" s="38"/>
      <c r="AB278" s="38"/>
      <c r="AC278" s="38"/>
      <c r="AD278" s="38"/>
      <c r="AE278" s="38"/>
      <c r="AR278" s="224" t="s">
        <v>225</v>
      </c>
      <c r="AT278" s="224" t="s">
        <v>1051</v>
      </c>
      <c r="AU278" s="224" t="s">
        <v>80</v>
      </c>
      <c r="AY278" s="16" t="s">
        <v>149</v>
      </c>
      <c r="BE278" s="225">
        <f>IF(N278="základní",J278,0)</f>
        <v>0</v>
      </c>
      <c r="BF278" s="225">
        <f>IF(N278="snížená",J278,0)</f>
        <v>0</v>
      </c>
      <c r="BG278" s="225">
        <f>IF(N278="zákl. přenesená",J278,0)</f>
        <v>0</v>
      </c>
      <c r="BH278" s="225">
        <f>IF(N278="sníž. přenesená",J278,0)</f>
        <v>0</v>
      </c>
      <c r="BI278" s="225">
        <f>IF(N278="nulová",J278,0)</f>
        <v>0</v>
      </c>
      <c r="BJ278" s="16" t="s">
        <v>157</v>
      </c>
      <c r="BK278" s="225">
        <f>ROUND(I278*H278,2)</f>
        <v>0</v>
      </c>
      <c r="BL278" s="16" t="s">
        <v>157</v>
      </c>
      <c r="BM278" s="224" t="s">
        <v>1378</v>
      </c>
    </row>
    <row r="279" spans="1:47" s="2" customFormat="1" ht="12">
      <c r="A279" s="38"/>
      <c r="B279" s="39"/>
      <c r="C279" s="40"/>
      <c r="D279" s="226" t="s">
        <v>159</v>
      </c>
      <c r="E279" s="40"/>
      <c r="F279" s="227" t="s">
        <v>1377</v>
      </c>
      <c r="G279" s="40"/>
      <c r="H279" s="40"/>
      <c r="I279" s="228"/>
      <c r="J279" s="40"/>
      <c r="K279" s="40"/>
      <c r="L279" s="44"/>
      <c r="M279" s="229"/>
      <c r="N279" s="230"/>
      <c r="O279" s="85"/>
      <c r="P279" s="85"/>
      <c r="Q279" s="85"/>
      <c r="R279" s="85"/>
      <c r="S279" s="85"/>
      <c r="T279" s="86"/>
      <c r="U279" s="38"/>
      <c r="V279" s="38"/>
      <c r="W279" s="38"/>
      <c r="X279" s="38"/>
      <c r="Y279" s="38"/>
      <c r="Z279" s="38"/>
      <c r="AA279" s="38"/>
      <c r="AB279" s="38"/>
      <c r="AC279" s="38"/>
      <c r="AD279" s="38"/>
      <c r="AE279" s="38"/>
      <c r="AT279" s="16" t="s">
        <v>159</v>
      </c>
      <c r="AU279" s="16" t="s">
        <v>80</v>
      </c>
    </row>
    <row r="280" spans="1:65" s="2" customFormat="1" ht="24.15" customHeight="1">
      <c r="A280" s="38"/>
      <c r="B280" s="39"/>
      <c r="C280" s="258" t="s">
        <v>1379</v>
      </c>
      <c r="D280" s="258" t="s">
        <v>1051</v>
      </c>
      <c r="E280" s="259" t="s">
        <v>1380</v>
      </c>
      <c r="F280" s="260" t="s">
        <v>1381</v>
      </c>
      <c r="G280" s="261" t="s">
        <v>670</v>
      </c>
      <c r="H280" s="262">
        <v>0.2</v>
      </c>
      <c r="I280" s="263"/>
      <c r="J280" s="264">
        <f>ROUND(I280*H280,2)</f>
        <v>0</v>
      </c>
      <c r="K280" s="260" t="s">
        <v>156</v>
      </c>
      <c r="L280" s="265"/>
      <c r="M280" s="266" t="s">
        <v>39</v>
      </c>
      <c r="N280" s="267" t="s">
        <v>53</v>
      </c>
      <c r="O280" s="85"/>
      <c r="P280" s="222">
        <f>O280*H280</f>
        <v>0</v>
      </c>
      <c r="Q280" s="222">
        <v>0.22444</v>
      </c>
      <c r="R280" s="222">
        <f>Q280*H280</f>
        <v>0.044888000000000004</v>
      </c>
      <c r="S280" s="222">
        <v>0</v>
      </c>
      <c r="T280" s="223">
        <f>S280*H280</f>
        <v>0</v>
      </c>
      <c r="U280" s="38"/>
      <c r="V280" s="38"/>
      <c r="W280" s="38"/>
      <c r="X280" s="38"/>
      <c r="Y280" s="38"/>
      <c r="Z280" s="38"/>
      <c r="AA280" s="38"/>
      <c r="AB280" s="38"/>
      <c r="AC280" s="38"/>
      <c r="AD280" s="38"/>
      <c r="AE280" s="38"/>
      <c r="AR280" s="224" t="s">
        <v>225</v>
      </c>
      <c r="AT280" s="224" t="s">
        <v>1051</v>
      </c>
      <c r="AU280" s="224" t="s">
        <v>80</v>
      </c>
      <c r="AY280" s="16" t="s">
        <v>149</v>
      </c>
      <c r="BE280" s="225">
        <f>IF(N280="základní",J280,0)</f>
        <v>0</v>
      </c>
      <c r="BF280" s="225">
        <f>IF(N280="snížená",J280,0)</f>
        <v>0</v>
      </c>
      <c r="BG280" s="225">
        <f>IF(N280="zákl. přenesená",J280,0)</f>
        <v>0</v>
      </c>
      <c r="BH280" s="225">
        <f>IF(N280="sníž. přenesená",J280,0)</f>
        <v>0</v>
      </c>
      <c r="BI280" s="225">
        <f>IF(N280="nulová",J280,0)</f>
        <v>0</v>
      </c>
      <c r="BJ280" s="16" t="s">
        <v>157</v>
      </c>
      <c r="BK280" s="225">
        <f>ROUND(I280*H280,2)</f>
        <v>0</v>
      </c>
      <c r="BL280" s="16" t="s">
        <v>157</v>
      </c>
      <c r="BM280" s="224" t="s">
        <v>1382</v>
      </c>
    </row>
    <row r="281" spans="1:47" s="2" customFormat="1" ht="12">
      <c r="A281" s="38"/>
      <c r="B281" s="39"/>
      <c r="C281" s="40"/>
      <c r="D281" s="226" t="s">
        <v>159</v>
      </c>
      <c r="E281" s="40"/>
      <c r="F281" s="227" t="s">
        <v>1381</v>
      </c>
      <c r="G281" s="40"/>
      <c r="H281" s="40"/>
      <c r="I281" s="228"/>
      <c r="J281" s="40"/>
      <c r="K281" s="40"/>
      <c r="L281" s="44"/>
      <c r="M281" s="229"/>
      <c r="N281" s="230"/>
      <c r="O281" s="85"/>
      <c r="P281" s="85"/>
      <c r="Q281" s="85"/>
      <c r="R281" s="85"/>
      <c r="S281" s="85"/>
      <c r="T281" s="86"/>
      <c r="U281" s="38"/>
      <c r="V281" s="38"/>
      <c r="W281" s="38"/>
      <c r="X281" s="38"/>
      <c r="Y281" s="38"/>
      <c r="Z281" s="38"/>
      <c r="AA281" s="38"/>
      <c r="AB281" s="38"/>
      <c r="AC281" s="38"/>
      <c r="AD281" s="38"/>
      <c r="AE281" s="38"/>
      <c r="AT281" s="16" t="s">
        <v>159</v>
      </c>
      <c r="AU281" s="16" t="s">
        <v>80</v>
      </c>
    </row>
    <row r="282" spans="1:65" s="2" customFormat="1" ht="24.15" customHeight="1">
      <c r="A282" s="38"/>
      <c r="B282" s="39"/>
      <c r="C282" s="258" t="s">
        <v>1383</v>
      </c>
      <c r="D282" s="258" t="s">
        <v>1051</v>
      </c>
      <c r="E282" s="259" t="s">
        <v>1384</v>
      </c>
      <c r="F282" s="260" t="s">
        <v>1385</v>
      </c>
      <c r="G282" s="261" t="s">
        <v>670</v>
      </c>
      <c r="H282" s="262">
        <v>0.2</v>
      </c>
      <c r="I282" s="263"/>
      <c r="J282" s="264">
        <f>ROUND(I282*H282,2)</f>
        <v>0</v>
      </c>
      <c r="K282" s="260" t="s">
        <v>156</v>
      </c>
      <c r="L282" s="265"/>
      <c r="M282" s="266" t="s">
        <v>39</v>
      </c>
      <c r="N282" s="267" t="s">
        <v>53</v>
      </c>
      <c r="O282" s="85"/>
      <c r="P282" s="222">
        <f>O282*H282</f>
        <v>0</v>
      </c>
      <c r="Q282" s="222">
        <v>0.23431</v>
      </c>
      <c r="R282" s="222">
        <f>Q282*H282</f>
        <v>0.046862</v>
      </c>
      <c r="S282" s="222">
        <v>0</v>
      </c>
      <c r="T282" s="223">
        <f>S282*H282</f>
        <v>0</v>
      </c>
      <c r="U282" s="38"/>
      <c r="V282" s="38"/>
      <c r="W282" s="38"/>
      <c r="X282" s="38"/>
      <c r="Y282" s="38"/>
      <c r="Z282" s="38"/>
      <c r="AA282" s="38"/>
      <c r="AB282" s="38"/>
      <c r="AC282" s="38"/>
      <c r="AD282" s="38"/>
      <c r="AE282" s="38"/>
      <c r="AR282" s="224" t="s">
        <v>225</v>
      </c>
      <c r="AT282" s="224" t="s">
        <v>1051</v>
      </c>
      <c r="AU282" s="224" t="s">
        <v>80</v>
      </c>
      <c r="AY282" s="16" t="s">
        <v>149</v>
      </c>
      <c r="BE282" s="225">
        <f>IF(N282="základní",J282,0)</f>
        <v>0</v>
      </c>
      <c r="BF282" s="225">
        <f>IF(N282="snížená",J282,0)</f>
        <v>0</v>
      </c>
      <c r="BG282" s="225">
        <f>IF(N282="zákl. přenesená",J282,0)</f>
        <v>0</v>
      </c>
      <c r="BH282" s="225">
        <f>IF(N282="sníž. přenesená",J282,0)</f>
        <v>0</v>
      </c>
      <c r="BI282" s="225">
        <f>IF(N282="nulová",J282,0)</f>
        <v>0</v>
      </c>
      <c r="BJ282" s="16" t="s">
        <v>157</v>
      </c>
      <c r="BK282" s="225">
        <f>ROUND(I282*H282,2)</f>
        <v>0</v>
      </c>
      <c r="BL282" s="16" t="s">
        <v>157</v>
      </c>
      <c r="BM282" s="224" t="s">
        <v>1386</v>
      </c>
    </row>
    <row r="283" spans="1:47" s="2" customFormat="1" ht="12">
      <c r="A283" s="38"/>
      <c r="B283" s="39"/>
      <c r="C283" s="40"/>
      <c r="D283" s="226" t="s">
        <v>159</v>
      </c>
      <c r="E283" s="40"/>
      <c r="F283" s="227" t="s">
        <v>1385</v>
      </c>
      <c r="G283" s="40"/>
      <c r="H283" s="40"/>
      <c r="I283" s="228"/>
      <c r="J283" s="40"/>
      <c r="K283" s="40"/>
      <c r="L283" s="44"/>
      <c r="M283" s="229"/>
      <c r="N283" s="230"/>
      <c r="O283" s="85"/>
      <c r="P283" s="85"/>
      <c r="Q283" s="85"/>
      <c r="R283" s="85"/>
      <c r="S283" s="85"/>
      <c r="T283" s="86"/>
      <c r="U283" s="38"/>
      <c r="V283" s="38"/>
      <c r="W283" s="38"/>
      <c r="X283" s="38"/>
      <c r="Y283" s="38"/>
      <c r="Z283" s="38"/>
      <c r="AA283" s="38"/>
      <c r="AB283" s="38"/>
      <c r="AC283" s="38"/>
      <c r="AD283" s="38"/>
      <c r="AE283" s="38"/>
      <c r="AT283" s="16" t="s">
        <v>159</v>
      </c>
      <c r="AU283" s="16" t="s">
        <v>80</v>
      </c>
    </row>
    <row r="284" spans="1:65" s="2" customFormat="1" ht="24.15" customHeight="1">
      <c r="A284" s="38"/>
      <c r="B284" s="39"/>
      <c r="C284" s="258" t="s">
        <v>1387</v>
      </c>
      <c r="D284" s="258" t="s">
        <v>1051</v>
      </c>
      <c r="E284" s="259" t="s">
        <v>1388</v>
      </c>
      <c r="F284" s="260" t="s">
        <v>1389</v>
      </c>
      <c r="G284" s="261" t="s">
        <v>670</v>
      </c>
      <c r="H284" s="262">
        <v>0.2</v>
      </c>
      <c r="I284" s="263"/>
      <c r="J284" s="264">
        <f>ROUND(I284*H284,2)</f>
        <v>0</v>
      </c>
      <c r="K284" s="260" t="s">
        <v>156</v>
      </c>
      <c r="L284" s="265"/>
      <c r="M284" s="266" t="s">
        <v>39</v>
      </c>
      <c r="N284" s="267" t="s">
        <v>53</v>
      </c>
      <c r="O284" s="85"/>
      <c r="P284" s="222">
        <f>O284*H284</f>
        <v>0</v>
      </c>
      <c r="Q284" s="222">
        <v>0.24419</v>
      </c>
      <c r="R284" s="222">
        <f>Q284*H284</f>
        <v>0.048838</v>
      </c>
      <c r="S284" s="222">
        <v>0</v>
      </c>
      <c r="T284" s="223">
        <f>S284*H284</f>
        <v>0</v>
      </c>
      <c r="U284" s="38"/>
      <c r="V284" s="38"/>
      <c r="W284" s="38"/>
      <c r="X284" s="38"/>
      <c r="Y284" s="38"/>
      <c r="Z284" s="38"/>
      <c r="AA284" s="38"/>
      <c r="AB284" s="38"/>
      <c r="AC284" s="38"/>
      <c r="AD284" s="38"/>
      <c r="AE284" s="38"/>
      <c r="AR284" s="224" t="s">
        <v>225</v>
      </c>
      <c r="AT284" s="224" t="s">
        <v>1051</v>
      </c>
      <c r="AU284" s="224" t="s">
        <v>80</v>
      </c>
      <c r="AY284" s="16" t="s">
        <v>149</v>
      </c>
      <c r="BE284" s="225">
        <f>IF(N284="základní",J284,0)</f>
        <v>0</v>
      </c>
      <c r="BF284" s="225">
        <f>IF(N284="snížená",J284,0)</f>
        <v>0</v>
      </c>
      <c r="BG284" s="225">
        <f>IF(N284="zákl. přenesená",J284,0)</f>
        <v>0</v>
      </c>
      <c r="BH284" s="225">
        <f>IF(N284="sníž. přenesená",J284,0)</f>
        <v>0</v>
      </c>
      <c r="BI284" s="225">
        <f>IF(N284="nulová",J284,0)</f>
        <v>0</v>
      </c>
      <c r="BJ284" s="16" t="s">
        <v>157</v>
      </c>
      <c r="BK284" s="225">
        <f>ROUND(I284*H284,2)</f>
        <v>0</v>
      </c>
      <c r="BL284" s="16" t="s">
        <v>157</v>
      </c>
      <c r="BM284" s="224" t="s">
        <v>1390</v>
      </c>
    </row>
    <row r="285" spans="1:47" s="2" customFormat="1" ht="12">
      <c r="A285" s="38"/>
      <c r="B285" s="39"/>
      <c r="C285" s="40"/>
      <c r="D285" s="226" t="s">
        <v>159</v>
      </c>
      <c r="E285" s="40"/>
      <c r="F285" s="227" t="s">
        <v>1389</v>
      </c>
      <c r="G285" s="40"/>
      <c r="H285" s="40"/>
      <c r="I285" s="228"/>
      <c r="J285" s="40"/>
      <c r="K285" s="40"/>
      <c r="L285" s="44"/>
      <c r="M285" s="229"/>
      <c r="N285" s="230"/>
      <c r="O285" s="85"/>
      <c r="P285" s="85"/>
      <c r="Q285" s="85"/>
      <c r="R285" s="85"/>
      <c r="S285" s="85"/>
      <c r="T285" s="86"/>
      <c r="U285" s="38"/>
      <c r="V285" s="38"/>
      <c r="W285" s="38"/>
      <c r="X285" s="38"/>
      <c r="Y285" s="38"/>
      <c r="Z285" s="38"/>
      <c r="AA285" s="38"/>
      <c r="AB285" s="38"/>
      <c r="AC285" s="38"/>
      <c r="AD285" s="38"/>
      <c r="AE285" s="38"/>
      <c r="AT285" s="16" t="s">
        <v>159</v>
      </c>
      <c r="AU285" s="16" t="s">
        <v>80</v>
      </c>
    </row>
    <row r="286" spans="1:65" s="2" customFormat="1" ht="24.15" customHeight="1">
      <c r="A286" s="38"/>
      <c r="B286" s="39"/>
      <c r="C286" s="258" t="s">
        <v>1391</v>
      </c>
      <c r="D286" s="258" t="s">
        <v>1051</v>
      </c>
      <c r="E286" s="259" t="s">
        <v>1392</v>
      </c>
      <c r="F286" s="260" t="s">
        <v>1393</v>
      </c>
      <c r="G286" s="261" t="s">
        <v>670</v>
      </c>
      <c r="H286" s="262">
        <v>0.2</v>
      </c>
      <c r="I286" s="263"/>
      <c r="J286" s="264">
        <f>ROUND(I286*H286,2)</f>
        <v>0</v>
      </c>
      <c r="K286" s="260" t="s">
        <v>156</v>
      </c>
      <c r="L286" s="265"/>
      <c r="M286" s="266" t="s">
        <v>39</v>
      </c>
      <c r="N286" s="267" t="s">
        <v>53</v>
      </c>
      <c r="O286" s="85"/>
      <c r="P286" s="222">
        <f>O286*H286</f>
        <v>0</v>
      </c>
      <c r="Q286" s="222">
        <v>0.25407</v>
      </c>
      <c r="R286" s="222">
        <f>Q286*H286</f>
        <v>0.050814000000000005</v>
      </c>
      <c r="S286" s="222">
        <v>0</v>
      </c>
      <c r="T286" s="223">
        <f>S286*H286</f>
        <v>0</v>
      </c>
      <c r="U286" s="38"/>
      <c r="V286" s="38"/>
      <c r="W286" s="38"/>
      <c r="X286" s="38"/>
      <c r="Y286" s="38"/>
      <c r="Z286" s="38"/>
      <c r="AA286" s="38"/>
      <c r="AB286" s="38"/>
      <c r="AC286" s="38"/>
      <c r="AD286" s="38"/>
      <c r="AE286" s="38"/>
      <c r="AR286" s="224" t="s">
        <v>225</v>
      </c>
      <c r="AT286" s="224" t="s">
        <v>1051</v>
      </c>
      <c r="AU286" s="224" t="s">
        <v>80</v>
      </c>
      <c r="AY286" s="16" t="s">
        <v>149</v>
      </c>
      <c r="BE286" s="225">
        <f>IF(N286="základní",J286,0)</f>
        <v>0</v>
      </c>
      <c r="BF286" s="225">
        <f>IF(N286="snížená",J286,0)</f>
        <v>0</v>
      </c>
      <c r="BG286" s="225">
        <f>IF(N286="zákl. přenesená",J286,0)</f>
        <v>0</v>
      </c>
      <c r="BH286" s="225">
        <f>IF(N286="sníž. přenesená",J286,0)</f>
        <v>0</v>
      </c>
      <c r="BI286" s="225">
        <f>IF(N286="nulová",J286,0)</f>
        <v>0</v>
      </c>
      <c r="BJ286" s="16" t="s">
        <v>157</v>
      </c>
      <c r="BK286" s="225">
        <f>ROUND(I286*H286,2)</f>
        <v>0</v>
      </c>
      <c r="BL286" s="16" t="s">
        <v>157</v>
      </c>
      <c r="BM286" s="224" t="s">
        <v>1394</v>
      </c>
    </row>
    <row r="287" spans="1:47" s="2" customFormat="1" ht="12">
      <c r="A287" s="38"/>
      <c r="B287" s="39"/>
      <c r="C287" s="40"/>
      <c r="D287" s="226" t="s">
        <v>159</v>
      </c>
      <c r="E287" s="40"/>
      <c r="F287" s="227" t="s">
        <v>1393</v>
      </c>
      <c r="G287" s="40"/>
      <c r="H287" s="40"/>
      <c r="I287" s="228"/>
      <c r="J287" s="40"/>
      <c r="K287" s="40"/>
      <c r="L287" s="44"/>
      <c r="M287" s="229"/>
      <c r="N287" s="230"/>
      <c r="O287" s="85"/>
      <c r="P287" s="85"/>
      <c r="Q287" s="85"/>
      <c r="R287" s="85"/>
      <c r="S287" s="85"/>
      <c r="T287" s="86"/>
      <c r="U287" s="38"/>
      <c r="V287" s="38"/>
      <c r="W287" s="38"/>
      <c r="X287" s="38"/>
      <c r="Y287" s="38"/>
      <c r="Z287" s="38"/>
      <c r="AA287" s="38"/>
      <c r="AB287" s="38"/>
      <c r="AC287" s="38"/>
      <c r="AD287" s="38"/>
      <c r="AE287" s="38"/>
      <c r="AT287" s="16" t="s">
        <v>159</v>
      </c>
      <c r="AU287" s="16" t="s">
        <v>80</v>
      </c>
    </row>
    <row r="288" spans="1:65" s="2" customFormat="1" ht="24.15" customHeight="1">
      <c r="A288" s="38"/>
      <c r="B288" s="39"/>
      <c r="C288" s="258" t="s">
        <v>1395</v>
      </c>
      <c r="D288" s="258" t="s">
        <v>1051</v>
      </c>
      <c r="E288" s="259" t="s">
        <v>1396</v>
      </c>
      <c r="F288" s="260" t="s">
        <v>1397</v>
      </c>
      <c r="G288" s="261" t="s">
        <v>670</v>
      </c>
      <c r="H288" s="262">
        <v>0.2</v>
      </c>
      <c r="I288" s="263"/>
      <c r="J288" s="264">
        <f>ROUND(I288*H288,2)</f>
        <v>0</v>
      </c>
      <c r="K288" s="260" t="s">
        <v>156</v>
      </c>
      <c r="L288" s="265"/>
      <c r="M288" s="266" t="s">
        <v>39</v>
      </c>
      <c r="N288" s="267" t="s">
        <v>53</v>
      </c>
      <c r="O288" s="85"/>
      <c r="P288" s="222">
        <f>O288*H288</f>
        <v>0</v>
      </c>
      <c r="Q288" s="222">
        <v>0.26395</v>
      </c>
      <c r="R288" s="222">
        <f>Q288*H288</f>
        <v>0.052790000000000004</v>
      </c>
      <c r="S288" s="222">
        <v>0</v>
      </c>
      <c r="T288" s="223">
        <f>S288*H288</f>
        <v>0</v>
      </c>
      <c r="U288" s="38"/>
      <c r="V288" s="38"/>
      <c r="W288" s="38"/>
      <c r="X288" s="38"/>
      <c r="Y288" s="38"/>
      <c r="Z288" s="38"/>
      <c r="AA288" s="38"/>
      <c r="AB288" s="38"/>
      <c r="AC288" s="38"/>
      <c r="AD288" s="38"/>
      <c r="AE288" s="38"/>
      <c r="AR288" s="224" t="s">
        <v>225</v>
      </c>
      <c r="AT288" s="224" t="s">
        <v>1051</v>
      </c>
      <c r="AU288" s="224" t="s">
        <v>80</v>
      </c>
      <c r="AY288" s="16" t="s">
        <v>149</v>
      </c>
      <c r="BE288" s="225">
        <f>IF(N288="základní",J288,0)</f>
        <v>0</v>
      </c>
      <c r="BF288" s="225">
        <f>IF(N288="snížená",J288,0)</f>
        <v>0</v>
      </c>
      <c r="BG288" s="225">
        <f>IF(N288="zákl. přenesená",J288,0)</f>
        <v>0</v>
      </c>
      <c r="BH288" s="225">
        <f>IF(N288="sníž. přenesená",J288,0)</f>
        <v>0</v>
      </c>
      <c r="BI288" s="225">
        <f>IF(N288="nulová",J288,0)</f>
        <v>0</v>
      </c>
      <c r="BJ288" s="16" t="s">
        <v>157</v>
      </c>
      <c r="BK288" s="225">
        <f>ROUND(I288*H288,2)</f>
        <v>0</v>
      </c>
      <c r="BL288" s="16" t="s">
        <v>157</v>
      </c>
      <c r="BM288" s="224" t="s">
        <v>1398</v>
      </c>
    </row>
    <row r="289" spans="1:47" s="2" customFormat="1" ht="12">
      <c r="A289" s="38"/>
      <c r="B289" s="39"/>
      <c r="C289" s="40"/>
      <c r="D289" s="226" t="s">
        <v>159</v>
      </c>
      <c r="E289" s="40"/>
      <c r="F289" s="227" t="s">
        <v>1397</v>
      </c>
      <c r="G289" s="40"/>
      <c r="H289" s="40"/>
      <c r="I289" s="228"/>
      <c r="J289" s="40"/>
      <c r="K289" s="40"/>
      <c r="L289" s="44"/>
      <c r="M289" s="229"/>
      <c r="N289" s="230"/>
      <c r="O289" s="85"/>
      <c r="P289" s="85"/>
      <c r="Q289" s="85"/>
      <c r="R289" s="85"/>
      <c r="S289" s="85"/>
      <c r="T289" s="86"/>
      <c r="U289" s="38"/>
      <c r="V289" s="38"/>
      <c r="W289" s="38"/>
      <c r="X289" s="38"/>
      <c r="Y289" s="38"/>
      <c r="Z289" s="38"/>
      <c r="AA289" s="38"/>
      <c r="AB289" s="38"/>
      <c r="AC289" s="38"/>
      <c r="AD289" s="38"/>
      <c r="AE289" s="38"/>
      <c r="AT289" s="16" t="s">
        <v>159</v>
      </c>
      <c r="AU289" s="16" t="s">
        <v>80</v>
      </c>
    </row>
    <row r="290" spans="1:65" s="2" customFormat="1" ht="24.15" customHeight="1">
      <c r="A290" s="38"/>
      <c r="B290" s="39"/>
      <c r="C290" s="258" t="s">
        <v>1399</v>
      </c>
      <c r="D290" s="258" t="s">
        <v>1051</v>
      </c>
      <c r="E290" s="259" t="s">
        <v>1400</v>
      </c>
      <c r="F290" s="260" t="s">
        <v>1401</v>
      </c>
      <c r="G290" s="261" t="s">
        <v>670</v>
      </c>
      <c r="H290" s="262">
        <v>0.2</v>
      </c>
      <c r="I290" s="263"/>
      <c r="J290" s="264">
        <f>ROUND(I290*H290,2)</f>
        <v>0</v>
      </c>
      <c r="K290" s="260" t="s">
        <v>156</v>
      </c>
      <c r="L290" s="265"/>
      <c r="M290" s="266" t="s">
        <v>39</v>
      </c>
      <c r="N290" s="267" t="s">
        <v>53</v>
      </c>
      <c r="O290" s="85"/>
      <c r="P290" s="222">
        <f>O290*H290</f>
        <v>0</v>
      </c>
      <c r="Q290" s="222">
        <v>0.27383</v>
      </c>
      <c r="R290" s="222">
        <f>Q290*H290</f>
        <v>0.05476600000000001</v>
      </c>
      <c r="S290" s="222">
        <v>0</v>
      </c>
      <c r="T290" s="223">
        <f>S290*H290</f>
        <v>0</v>
      </c>
      <c r="U290" s="38"/>
      <c r="V290" s="38"/>
      <c r="W290" s="38"/>
      <c r="X290" s="38"/>
      <c r="Y290" s="38"/>
      <c r="Z290" s="38"/>
      <c r="AA290" s="38"/>
      <c r="AB290" s="38"/>
      <c r="AC290" s="38"/>
      <c r="AD290" s="38"/>
      <c r="AE290" s="38"/>
      <c r="AR290" s="224" t="s">
        <v>225</v>
      </c>
      <c r="AT290" s="224" t="s">
        <v>1051</v>
      </c>
      <c r="AU290" s="224" t="s">
        <v>80</v>
      </c>
      <c r="AY290" s="16" t="s">
        <v>149</v>
      </c>
      <c r="BE290" s="225">
        <f>IF(N290="základní",J290,0)</f>
        <v>0</v>
      </c>
      <c r="BF290" s="225">
        <f>IF(N290="snížená",J290,0)</f>
        <v>0</v>
      </c>
      <c r="BG290" s="225">
        <f>IF(N290="zákl. přenesená",J290,0)</f>
        <v>0</v>
      </c>
      <c r="BH290" s="225">
        <f>IF(N290="sníž. přenesená",J290,0)</f>
        <v>0</v>
      </c>
      <c r="BI290" s="225">
        <f>IF(N290="nulová",J290,0)</f>
        <v>0</v>
      </c>
      <c r="BJ290" s="16" t="s">
        <v>157</v>
      </c>
      <c r="BK290" s="225">
        <f>ROUND(I290*H290,2)</f>
        <v>0</v>
      </c>
      <c r="BL290" s="16" t="s">
        <v>157</v>
      </c>
      <c r="BM290" s="224" t="s">
        <v>1402</v>
      </c>
    </row>
    <row r="291" spans="1:47" s="2" customFormat="1" ht="12">
      <c r="A291" s="38"/>
      <c r="B291" s="39"/>
      <c r="C291" s="40"/>
      <c r="D291" s="226" t="s">
        <v>159</v>
      </c>
      <c r="E291" s="40"/>
      <c r="F291" s="227" t="s">
        <v>1401</v>
      </c>
      <c r="G291" s="40"/>
      <c r="H291" s="40"/>
      <c r="I291" s="228"/>
      <c r="J291" s="40"/>
      <c r="K291" s="40"/>
      <c r="L291" s="44"/>
      <c r="M291" s="229"/>
      <c r="N291" s="230"/>
      <c r="O291" s="85"/>
      <c r="P291" s="85"/>
      <c r="Q291" s="85"/>
      <c r="R291" s="85"/>
      <c r="S291" s="85"/>
      <c r="T291" s="86"/>
      <c r="U291" s="38"/>
      <c r="V291" s="38"/>
      <c r="W291" s="38"/>
      <c r="X291" s="38"/>
      <c r="Y291" s="38"/>
      <c r="Z291" s="38"/>
      <c r="AA291" s="38"/>
      <c r="AB291" s="38"/>
      <c r="AC291" s="38"/>
      <c r="AD291" s="38"/>
      <c r="AE291" s="38"/>
      <c r="AT291" s="16" t="s">
        <v>159</v>
      </c>
      <c r="AU291" s="16" t="s">
        <v>80</v>
      </c>
    </row>
    <row r="292" spans="1:65" s="2" customFormat="1" ht="24.15" customHeight="1">
      <c r="A292" s="38"/>
      <c r="B292" s="39"/>
      <c r="C292" s="258" t="s">
        <v>1403</v>
      </c>
      <c r="D292" s="258" t="s">
        <v>1051</v>
      </c>
      <c r="E292" s="259" t="s">
        <v>1404</v>
      </c>
      <c r="F292" s="260" t="s">
        <v>1405</v>
      </c>
      <c r="G292" s="261" t="s">
        <v>670</v>
      </c>
      <c r="H292" s="262">
        <v>0.2</v>
      </c>
      <c r="I292" s="263"/>
      <c r="J292" s="264">
        <f>ROUND(I292*H292,2)</f>
        <v>0</v>
      </c>
      <c r="K292" s="260" t="s">
        <v>156</v>
      </c>
      <c r="L292" s="265"/>
      <c r="M292" s="266" t="s">
        <v>39</v>
      </c>
      <c r="N292" s="267" t="s">
        <v>53</v>
      </c>
      <c r="O292" s="85"/>
      <c r="P292" s="222">
        <f>O292*H292</f>
        <v>0</v>
      </c>
      <c r="Q292" s="222">
        <v>0.2837</v>
      </c>
      <c r="R292" s="222">
        <f>Q292*H292</f>
        <v>0.056740000000000006</v>
      </c>
      <c r="S292" s="222">
        <v>0</v>
      </c>
      <c r="T292" s="223">
        <f>S292*H292</f>
        <v>0</v>
      </c>
      <c r="U292" s="38"/>
      <c r="V292" s="38"/>
      <c r="W292" s="38"/>
      <c r="X292" s="38"/>
      <c r="Y292" s="38"/>
      <c r="Z292" s="38"/>
      <c r="AA292" s="38"/>
      <c r="AB292" s="38"/>
      <c r="AC292" s="38"/>
      <c r="AD292" s="38"/>
      <c r="AE292" s="38"/>
      <c r="AR292" s="224" t="s">
        <v>225</v>
      </c>
      <c r="AT292" s="224" t="s">
        <v>1051</v>
      </c>
      <c r="AU292" s="224" t="s">
        <v>80</v>
      </c>
      <c r="AY292" s="16" t="s">
        <v>149</v>
      </c>
      <c r="BE292" s="225">
        <f>IF(N292="základní",J292,0)</f>
        <v>0</v>
      </c>
      <c r="BF292" s="225">
        <f>IF(N292="snížená",J292,0)</f>
        <v>0</v>
      </c>
      <c r="BG292" s="225">
        <f>IF(N292="zákl. přenesená",J292,0)</f>
        <v>0</v>
      </c>
      <c r="BH292" s="225">
        <f>IF(N292="sníž. přenesená",J292,0)</f>
        <v>0</v>
      </c>
      <c r="BI292" s="225">
        <f>IF(N292="nulová",J292,0)</f>
        <v>0</v>
      </c>
      <c r="BJ292" s="16" t="s">
        <v>157</v>
      </c>
      <c r="BK292" s="225">
        <f>ROUND(I292*H292,2)</f>
        <v>0</v>
      </c>
      <c r="BL292" s="16" t="s">
        <v>157</v>
      </c>
      <c r="BM292" s="224" t="s">
        <v>1406</v>
      </c>
    </row>
    <row r="293" spans="1:47" s="2" customFormat="1" ht="12">
      <c r="A293" s="38"/>
      <c r="B293" s="39"/>
      <c r="C293" s="40"/>
      <c r="D293" s="226" t="s">
        <v>159</v>
      </c>
      <c r="E293" s="40"/>
      <c r="F293" s="227" t="s">
        <v>1405</v>
      </c>
      <c r="G293" s="40"/>
      <c r="H293" s="40"/>
      <c r="I293" s="228"/>
      <c r="J293" s="40"/>
      <c r="K293" s="40"/>
      <c r="L293" s="44"/>
      <c r="M293" s="229"/>
      <c r="N293" s="230"/>
      <c r="O293" s="85"/>
      <c r="P293" s="85"/>
      <c r="Q293" s="85"/>
      <c r="R293" s="85"/>
      <c r="S293" s="85"/>
      <c r="T293" s="86"/>
      <c r="U293" s="38"/>
      <c r="V293" s="38"/>
      <c r="W293" s="38"/>
      <c r="X293" s="38"/>
      <c r="Y293" s="38"/>
      <c r="Z293" s="38"/>
      <c r="AA293" s="38"/>
      <c r="AB293" s="38"/>
      <c r="AC293" s="38"/>
      <c r="AD293" s="38"/>
      <c r="AE293" s="38"/>
      <c r="AT293" s="16" t="s">
        <v>159</v>
      </c>
      <c r="AU293" s="16" t="s">
        <v>80</v>
      </c>
    </row>
    <row r="294" spans="1:65" s="2" customFormat="1" ht="24.15" customHeight="1">
      <c r="A294" s="38"/>
      <c r="B294" s="39"/>
      <c r="C294" s="258" t="s">
        <v>1407</v>
      </c>
      <c r="D294" s="258" t="s">
        <v>1051</v>
      </c>
      <c r="E294" s="259" t="s">
        <v>1408</v>
      </c>
      <c r="F294" s="260" t="s">
        <v>1409</v>
      </c>
      <c r="G294" s="261" t="s">
        <v>670</v>
      </c>
      <c r="H294" s="262">
        <v>0.2</v>
      </c>
      <c r="I294" s="263"/>
      <c r="J294" s="264">
        <f>ROUND(I294*H294,2)</f>
        <v>0</v>
      </c>
      <c r="K294" s="260" t="s">
        <v>156</v>
      </c>
      <c r="L294" s="265"/>
      <c r="M294" s="266" t="s">
        <v>39</v>
      </c>
      <c r="N294" s="267" t="s">
        <v>53</v>
      </c>
      <c r="O294" s="85"/>
      <c r="P294" s="222">
        <f>O294*H294</f>
        <v>0</v>
      </c>
      <c r="Q294" s="222">
        <v>0.29358</v>
      </c>
      <c r="R294" s="222">
        <f>Q294*H294</f>
        <v>0.058716000000000004</v>
      </c>
      <c r="S294" s="222">
        <v>0</v>
      </c>
      <c r="T294" s="223">
        <f>S294*H294</f>
        <v>0</v>
      </c>
      <c r="U294" s="38"/>
      <c r="V294" s="38"/>
      <c r="W294" s="38"/>
      <c r="X294" s="38"/>
      <c r="Y294" s="38"/>
      <c r="Z294" s="38"/>
      <c r="AA294" s="38"/>
      <c r="AB294" s="38"/>
      <c r="AC294" s="38"/>
      <c r="AD294" s="38"/>
      <c r="AE294" s="38"/>
      <c r="AR294" s="224" t="s">
        <v>225</v>
      </c>
      <c r="AT294" s="224" t="s">
        <v>1051</v>
      </c>
      <c r="AU294" s="224" t="s">
        <v>80</v>
      </c>
      <c r="AY294" s="16" t="s">
        <v>149</v>
      </c>
      <c r="BE294" s="225">
        <f>IF(N294="základní",J294,0)</f>
        <v>0</v>
      </c>
      <c r="BF294" s="225">
        <f>IF(N294="snížená",J294,0)</f>
        <v>0</v>
      </c>
      <c r="BG294" s="225">
        <f>IF(N294="zákl. přenesená",J294,0)</f>
        <v>0</v>
      </c>
      <c r="BH294" s="225">
        <f>IF(N294="sníž. přenesená",J294,0)</f>
        <v>0</v>
      </c>
      <c r="BI294" s="225">
        <f>IF(N294="nulová",J294,0)</f>
        <v>0</v>
      </c>
      <c r="BJ294" s="16" t="s">
        <v>157</v>
      </c>
      <c r="BK294" s="225">
        <f>ROUND(I294*H294,2)</f>
        <v>0</v>
      </c>
      <c r="BL294" s="16" t="s">
        <v>157</v>
      </c>
      <c r="BM294" s="224" t="s">
        <v>1410</v>
      </c>
    </row>
    <row r="295" spans="1:47" s="2" customFormat="1" ht="12">
      <c r="A295" s="38"/>
      <c r="B295" s="39"/>
      <c r="C295" s="40"/>
      <c r="D295" s="226" t="s">
        <v>159</v>
      </c>
      <c r="E295" s="40"/>
      <c r="F295" s="227" t="s">
        <v>1409</v>
      </c>
      <c r="G295" s="40"/>
      <c r="H295" s="40"/>
      <c r="I295" s="228"/>
      <c r="J295" s="40"/>
      <c r="K295" s="40"/>
      <c r="L295" s="44"/>
      <c r="M295" s="229"/>
      <c r="N295" s="230"/>
      <c r="O295" s="85"/>
      <c r="P295" s="85"/>
      <c r="Q295" s="85"/>
      <c r="R295" s="85"/>
      <c r="S295" s="85"/>
      <c r="T295" s="86"/>
      <c r="U295" s="38"/>
      <c r="V295" s="38"/>
      <c r="W295" s="38"/>
      <c r="X295" s="38"/>
      <c r="Y295" s="38"/>
      <c r="Z295" s="38"/>
      <c r="AA295" s="38"/>
      <c r="AB295" s="38"/>
      <c r="AC295" s="38"/>
      <c r="AD295" s="38"/>
      <c r="AE295" s="38"/>
      <c r="AT295" s="16" t="s">
        <v>159</v>
      </c>
      <c r="AU295" s="16" t="s">
        <v>80</v>
      </c>
    </row>
    <row r="296" spans="1:65" s="2" customFormat="1" ht="24.15" customHeight="1">
      <c r="A296" s="38"/>
      <c r="B296" s="39"/>
      <c r="C296" s="258" t="s">
        <v>1411</v>
      </c>
      <c r="D296" s="258" t="s">
        <v>1051</v>
      </c>
      <c r="E296" s="259" t="s">
        <v>1412</v>
      </c>
      <c r="F296" s="260" t="s">
        <v>1413</v>
      </c>
      <c r="G296" s="261" t="s">
        <v>670</v>
      </c>
      <c r="H296" s="262">
        <v>0.2</v>
      </c>
      <c r="I296" s="263"/>
      <c r="J296" s="264">
        <f>ROUND(I296*H296,2)</f>
        <v>0</v>
      </c>
      <c r="K296" s="260" t="s">
        <v>156</v>
      </c>
      <c r="L296" s="265"/>
      <c r="M296" s="266" t="s">
        <v>39</v>
      </c>
      <c r="N296" s="267" t="s">
        <v>53</v>
      </c>
      <c r="O296" s="85"/>
      <c r="P296" s="222">
        <f>O296*H296</f>
        <v>0</v>
      </c>
      <c r="Q296" s="222">
        <v>0.31</v>
      </c>
      <c r="R296" s="222">
        <f>Q296*H296</f>
        <v>0.062</v>
      </c>
      <c r="S296" s="222">
        <v>0</v>
      </c>
      <c r="T296" s="223">
        <f>S296*H296</f>
        <v>0</v>
      </c>
      <c r="U296" s="38"/>
      <c r="V296" s="38"/>
      <c r="W296" s="38"/>
      <c r="X296" s="38"/>
      <c r="Y296" s="38"/>
      <c r="Z296" s="38"/>
      <c r="AA296" s="38"/>
      <c r="AB296" s="38"/>
      <c r="AC296" s="38"/>
      <c r="AD296" s="38"/>
      <c r="AE296" s="38"/>
      <c r="AR296" s="224" t="s">
        <v>225</v>
      </c>
      <c r="AT296" s="224" t="s">
        <v>1051</v>
      </c>
      <c r="AU296" s="224" t="s">
        <v>80</v>
      </c>
      <c r="AY296" s="16" t="s">
        <v>149</v>
      </c>
      <c r="BE296" s="225">
        <f>IF(N296="základní",J296,0)</f>
        <v>0</v>
      </c>
      <c r="BF296" s="225">
        <f>IF(N296="snížená",J296,0)</f>
        <v>0</v>
      </c>
      <c r="BG296" s="225">
        <f>IF(N296="zákl. přenesená",J296,0)</f>
        <v>0</v>
      </c>
      <c r="BH296" s="225">
        <f>IF(N296="sníž. přenesená",J296,0)</f>
        <v>0</v>
      </c>
      <c r="BI296" s="225">
        <f>IF(N296="nulová",J296,0)</f>
        <v>0</v>
      </c>
      <c r="BJ296" s="16" t="s">
        <v>157</v>
      </c>
      <c r="BK296" s="225">
        <f>ROUND(I296*H296,2)</f>
        <v>0</v>
      </c>
      <c r="BL296" s="16" t="s">
        <v>157</v>
      </c>
      <c r="BM296" s="224" t="s">
        <v>1414</v>
      </c>
    </row>
    <row r="297" spans="1:47" s="2" customFormat="1" ht="12">
      <c r="A297" s="38"/>
      <c r="B297" s="39"/>
      <c r="C297" s="40"/>
      <c r="D297" s="226" t="s">
        <v>159</v>
      </c>
      <c r="E297" s="40"/>
      <c r="F297" s="227" t="s">
        <v>1413</v>
      </c>
      <c r="G297" s="40"/>
      <c r="H297" s="40"/>
      <c r="I297" s="228"/>
      <c r="J297" s="40"/>
      <c r="K297" s="40"/>
      <c r="L297" s="44"/>
      <c r="M297" s="229"/>
      <c r="N297" s="230"/>
      <c r="O297" s="85"/>
      <c r="P297" s="85"/>
      <c r="Q297" s="85"/>
      <c r="R297" s="85"/>
      <c r="S297" s="85"/>
      <c r="T297" s="86"/>
      <c r="U297" s="38"/>
      <c r="V297" s="38"/>
      <c r="W297" s="38"/>
      <c r="X297" s="38"/>
      <c r="Y297" s="38"/>
      <c r="Z297" s="38"/>
      <c r="AA297" s="38"/>
      <c r="AB297" s="38"/>
      <c r="AC297" s="38"/>
      <c r="AD297" s="38"/>
      <c r="AE297" s="38"/>
      <c r="AT297" s="16" t="s">
        <v>159</v>
      </c>
      <c r="AU297" s="16" t="s">
        <v>80</v>
      </c>
    </row>
    <row r="298" spans="1:65" s="2" customFormat="1" ht="24.15" customHeight="1">
      <c r="A298" s="38"/>
      <c r="B298" s="39"/>
      <c r="C298" s="258" t="s">
        <v>1415</v>
      </c>
      <c r="D298" s="258" t="s">
        <v>1051</v>
      </c>
      <c r="E298" s="259" t="s">
        <v>1416</v>
      </c>
      <c r="F298" s="260" t="s">
        <v>1417</v>
      </c>
      <c r="G298" s="261" t="s">
        <v>670</v>
      </c>
      <c r="H298" s="262">
        <v>0.2</v>
      </c>
      <c r="I298" s="263"/>
      <c r="J298" s="264">
        <f>ROUND(I298*H298,2)</f>
        <v>0</v>
      </c>
      <c r="K298" s="260" t="s">
        <v>156</v>
      </c>
      <c r="L298" s="265"/>
      <c r="M298" s="266" t="s">
        <v>39</v>
      </c>
      <c r="N298" s="267" t="s">
        <v>53</v>
      </c>
      <c r="O298" s="85"/>
      <c r="P298" s="222">
        <f>O298*H298</f>
        <v>0</v>
      </c>
      <c r="Q298" s="222">
        <v>0.32</v>
      </c>
      <c r="R298" s="222">
        <f>Q298*H298</f>
        <v>0.064</v>
      </c>
      <c r="S298" s="222">
        <v>0</v>
      </c>
      <c r="T298" s="223">
        <f>S298*H298</f>
        <v>0</v>
      </c>
      <c r="U298" s="38"/>
      <c r="V298" s="38"/>
      <c r="W298" s="38"/>
      <c r="X298" s="38"/>
      <c r="Y298" s="38"/>
      <c r="Z298" s="38"/>
      <c r="AA298" s="38"/>
      <c r="AB298" s="38"/>
      <c r="AC298" s="38"/>
      <c r="AD298" s="38"/>
      <c r="AE298" s="38"/>
      <c r="AR298" s="224" t="s">
        <v>225</v>
      </c>
      <c r="AT298" s="224" t="s">
        <v>1051</v>
      </c>
      <c r="AU298" s="224" t="s">
        <v>80</v>
      </c>
      <c r="AY298" s="16" t="s">
        <v>149</v>
      </c>
      <c r="BE298" s="225">
        <f>IF(N298="základní",J298,0)</f>
        <v>0</v>
      </c>
      <c r="BF298" s="225">
        <f>IF(N298="snížená",J298,0)</f>
        <v>0</v>
      </c>
      <c r="BG298" s="225">
        <f>IF(N298="zákl. přenesená",J298,0)</f>
        <v>0</v>
      </c>
      <c r="BH298" s="225">
        <f>IF(N298="sníž. přenesená",J298,0)</f>
        <v>0</v>
      </c>
      <c r="BI298" s="225">
        <f>IF(N298="nulová",J298,0)</f>
        <v>0</v>
      </c>
      <c r="BJ298" s="16" t="s">
        <v>157</v>
      </c>
      <c r="BK298" s="225">
        <f>ROUND(I298*H298,2)</f>
        <v>0</v>
      </c>
      <c r="BL298" s="16" t="s">
        <v>157</v>
      </c>
      <c r="BM298" s="224" t="s">
        <v>1418</v>
      </c>
    </row>
    <row r="299" spans="1:47" s="2" customFormat="1" ht="12">
      <c r="A299" s="38"/>
      <c r="B299" s="39"/>
      <c r="C299" s="40"/>
      <c r="D299" s="226" t="s">
        <v>159</v>
      </c>
      <c r="E299" s="40"/>
      <c r="F299" s="227" t="s">
        <v>1417</v>
      </c>
      <c r="G299" s="40"/>
      <c r="H299" s="40"/>
      <c r="I299" s="228"/>
      <c r="J299" s="40"/>
      <c r="K299" s="40"/>
      <c r="L299" s="44"/>
      <c r="M299" s="229"/>
      <c r="N299" s="230"/>
      <c r="O299" s="85"/>
      <c r="P299" s="85"/>
      <c r="Q299" s="85"/>
      <c r="R299" s="85"/>
      <c r="S299" s="85"/>
      <c r="T299" s="86"/>
      <c r="U299" s="38"/>
      <c r="V299" s="38"/>
      <c r="W299" s="38"/>
      <c r="X299" s="38"/>
      <c r="Y299" s="38"/>
      <c r="Z299" s="38"/>
      <c r="AA299" s="38"/>
      <c r="AB299" s="38"/>
      <c r="AC299" s="38"/>
      <c r="AD299" s="38"/>
      <c r="AE299" s="38"/>
      <c r="AT299" s="16" t="s">
        <v>159</v>
      </c>
      <c r="AU299" s="16" t="s">
        <v>80</v>
      </c>
    </row>
    <row r="300" spans="1:65" s="2" customFormat="1" ht="24.15" customHeight="1">
      <c r="A300" s="38"/>
      <c r="B300" s="39"/>
      <c r="C300" s="258" t="s">
        <v>1419</v>
      </c>
      <c r="D300" s="258" t="s">
        <v>1051</v>
      </c>
      <c r="E300" s="259" t="s">
        <v>1420</v>
      </c>
      <c r="F300" s="260" t="s">
        <v>1421</v>
      </c>
      <c r="G300" s="261" t="s">
        <v>670</v>
      </c>
      <c r="H300" s="262">
        <v>0.2</v>
      </c>
      <c r="I300" s="263"/>
      <c r="J300" s="264">
        <f>ROUND(I300*H300,2)</f>
        <v>0</v>
      </c>
      <c r="K300" s="260" t="s">
        <v>156</v>
      </c>
      <c r="L300" s="265"/>
      <c r="M300" s="266" t="s">
        <v>39</v>
      </c>
      <c r="N300" s="267" t="s">
        <v>53</v>
      </c>
      <c r="O300" s="85"/>
      <c r="P300" s="222">
        <f>O300*H300</f>
        <v>0</v>
      </c>
      <c r="Q300" s="222">
        <v>0.335</v>
      </c>
      <c r="R300" s="222">
        <f>Q300*H300</f>
        <v>0.067</v>
      </c>
      <c r="S300" s="222">
        <v>0</v>
      </c>
      <c r="T300" s="223">
        <f>S300*H300</f>
        <v>0</v>
      </c>
      <c r="U300" s="38"/>
      <c r="V300" s="38"/>
      <c r="W300" s="38"/>
      <c r="X300" s="38"/>
      <c r="Y300" s="38"/>
      <c r="Z300" s="38"/>
      <c r="AA300" s="38"/>
      <c r="AB300" s="38"/>
      <c r="AC300" s="38"/>
      <c r="AD300" s="38"/>
      <c r="AE300" s="38"/>
      <c r="AR300" s="224" t="s">
        <v>225</v>
      </c>
      <c r="AT300" s="224" t="s">
        <v>1051</v>
      </c>
      <c r="AU300" s="224" t="s">
        <v>80</v>
      </c>
      <c r="AY300" s="16" t="s">
        <v>149</v>
      </c>
      <c r="BE300" s="225">
        <f>IF(N300="základní",J300,0)</f>
        <v>0</v>
      </c>
      <c r="BF300" s="225">
        <f>IF(N300="snížená",J300,0)</f>
        <v>0</v>
      </c>
      <c r="BG300" s="225">
        <f>IF(N300="zákl. přenesená",J300,0)</f>
        <v>0</v>
      </c>
      <c r="BH300" s="225">
        <f>IF(N300="sníž. přenesená",J300,0)</f>
        <v>0</v>
      </c>
      <c r="BI300" s="225">
        <f>IF(N300="nulová",J300,0)</f>
        <v>0</v>
      </c>
      <c r="BJ300" s="16" t="s">
        <v>157</v>
      </c>
      <c r="BK300" s="225">
        <f>ROUND(I300*H300,2)</f>
        <v>0</v>
      </c>
      <c r="BL300" s="16" t="s">
        <v>157</v>
      </c>
      <c r="BM300" s="224" t="s">
        <v>1422</v>
      </c>
    </row>
    <row r="301" spans="1:47" s="2" customFormat="1" ht="12">
      <c r="A301" s="38"/>
      <c r="B301" s="39"/>
      <c r="C301" s="40"/>
      <c r="D301" s="226" t="s">
        <v>159</v>
      </c>
      <c r="E301" s="40"/>
      <c r="F301" s="227" t="s">
        <v>1421</v>
      </c>
      <c r="G301" s="40"/>
      <c r="H301" s="40"/>
      <c r="I301" s="228"/>
      <c r="J301" s="40"/>
      <c r="K301" s="40"/>
      <c r="L301" s="44"/>
      <c r="M301" s="229"/>
      <c r="N301" s="230"/>
      <c r="O301" s="85"/>
      <c r="P301" s="85"/>
      <c r="Q301" s="85"/>
      <c r="R301" s="85"/>
      <c r="S301" s="85"/>
      <c r="T301" s="86"/>
      <c r="U301" s="38"/>
      <c r="V301" s="38"/>
      <c r="W301" s="38"/>
      <c r="X301" s="38"/>
      <c r="Y301" s="38"/>
      <c r="Z301" s="38"/>
      <c r="AA301" s="38"/>
      <c r="AB301" s="38"/>
      <c r="AC301" s="38"/>
      <c r="AD301" s="38"/>
      <c r="AE301" s="38"/>
      <c r="AT301" s="16" t="s">
        <v>159</v>
      </c>
      <c r="AU301" s="16" t="s">
        <v>80</v>
      </c>
    </row>
    <row r="302" spans="1:65" s="2" customFormat="1" ht="24.15" customHeight="1">
      <c r="A302" s="38"/>
      <c r="B302" s="39"/>
      <c r="C302" s="258" t="s">
        <v>1423</v>
      </c>
      <c r="D302" s="258" t="s">
        <v>1051</v>
      </c>
      <c r="E302" s="259" t="s">
        <v>1424</v>
      </c>
      <c r="F302" s="260" t="s">
        <v>1425</v>
      </c>
      <c r="G302" s="261" t="s">
        <v>670</v>
      </c>
      <c r="H302" s="262">
        <v>0.2</v>
      </c>
      <c r="I302" s="263"/>
      <c r="J302" s="264">
        <f>ROUND(I302*H302,2)</f>
        <v>0</v>
      </c>
      <c r="K302" s="260" t="s">
        <v>156</v>
      </c>
      <c r="L302" s="265"/>
      <c r="M302" s="266" t="s">
        <v>39</v>
      </c>
      <c r="N302" s="267" t="s">
        <v>53</v>
      </c>
      <c r="O302" s="85"/>
      <c r="P302" s="222">
        <f>O302*H302</f>
        <v>0</v>
      </c>
      <c r="Q302" s="222">
        <v>0.345</v>
      </c>
      <c r="R302" s="222">
        <f>Q302*H302</f>
        <v>0.06899999999999999</v>
      </c>
      <c r="S302" s="222">
        <v>0</v>
      </c>
      <c r="T302" s="223">
        <f>S302*H302</f>
        <v>0</v>
      </c>
      <c r="U302" s="38"/>
      <c r="V302" s="38"/>
      <c r="W302" s="38"/>
      <c r="X302" s="38"/>
      <c r="Y302" s="38"/>
      <c r="Z302" s="38"/>
      <c r="AA302" s="38"/>
      <c r="AB302" s="38"/>
      <c r="AC302" s="38"/>
      <c r="AD302" s="38"/>
      <c r="AE302" s="38"/>
      <c r="AR302" s="224" t="s">
        <v>225</v>
      </c>
      <c r="AT302" s="224" t="s">
        <v>1051</v>
      </c>
      <c r="AU302" s="224" t="s">
        <v>80</v>
      </c>
      <c r="AY302" s="16" t="s">
        <v>149</v>
      </c>
      <c r="BE302" s="225">
        <f>IF(N302="základní",J302,0)</f>
        <v>0</v>
      </c>
      <c r="BF302" s="225">
        <f>IF(N302="snížená",J302,0)</f>
        <v>0</v>
      </c>
      <c r="BG302" s="225">
        <f>IF(N302="zákl. přenesená",J302,0)</f>
        <v>0</v>
      </c>
      <c r="BH302" s="225">
        <f>IF(N302="sníž. přenesená",J302,0)</f>
        <v>0</v>
      </c>
      <c r="BI302" s="225">
        <f>IF(N302="nulová",J302,0)</f>
        <v>0</v>
      </c>
      <c r="BJ302" s="16" t="s">
        <v>157</v>
      </c>
      <c r="BK302" s="225">
        <f>ROUND(I302*H302,2)</f>
        <v>0</v>
      </c>
      <c r="BL302" s="16" t="s">
        <v>157</v>
      </c>
      <c r="BM302" s="224" t="s">
        <v>1426</v>
      </c>
    </row>
    <row r="303" spans="1:47" s="2" customFormat="1" ht="12">
      <c r="A303" s="38"/>
      <c r="B303" s="39"/>
      <c r="C303" s="40"/>
      <c r="D303" s="226" t="s">
        <v>159</v>
      </c>
      <c r="E303" s="40"/>
      <c r="F303" s="227" t="s">
        <v>1425</v>
      </c>
      <c r="G303" s="40"/>
      <c r="H303" s="40"/>
      <c r="I303" s="228"/>
      <c r="J303" s="40"/>
      <c r="K303" s="40"/>
      <c r="L303" s="44"/>
      <c r="M303" s="229"/>
      <c r="N303" s="230"/>
      <c r="O303" s="85"/>
      <c r="P303" s="85"/>
      <c r="Q303" s="85"/>
      <c r="R303" s="85"/>
      <c r="S303" s="85"/>
      <c r="T303" s="86"/>
      <c r="U303" s="38"/>
      <c r="V303" s="38"/>
      <c r="W303" s="38"/>
      <c r="X303" s="38"/>
      <c r="Y303" s="38"/>
      <c r="Z303" s="38"/>
      <c r="AA303" s="38"/>
      <c r="AB303" s="38"/>
      <c r="AC303" s="38"/>
      <c r="AD303" s="38"/>
      <c r="AE303" s="38"/>
      <c r="AT303" s="16" t="s">
        <v>159</v>
      </c>
      <c r="AU303" s="16" t="s">
        <v>80</v>
      </c>
    </row>
    <row r="304" spans="1:65" s="2" customFormat="1" ht="24.15" customHeight="1">
      <c r="A304" s="38"/>
      <c r="B304" s="39"/>
      <c r="C304" s="258" t="s">
        <v>1427</v>
      </c>
      <c r="D304" s="258" t="s">
        <v>1051</v>
      </c>
      <c r="E304" s="259" t="s">
        <v>1428</v>
      </c>
      <c r="F304" s="260" t="s">
        <v>1429</v>
      </c>
      <c r="G304" s="261" t="s">
        <v>670</v>
      </c>
      <c r="H304" s="262">
        <v>0.2</v>
      </c>
      <c r="I304" s="263"/>
      <c r="J304" s="264">
        <f>ROUND(I304*H304,2)</f>
        <v>0</v>
      </c>
      <c r="K304" s="260" t="s">
        <v>156</v>
      </c>
      <c r="L304" s="265"/>
      <c r="M304" s="266" t="s">
        <v>39</v>
      </c>
      <c r="N304" s="267" t="s">
        <v>53</v>
      </c>
      <c r="O304" s="85"/>
      <c r="P304" s="222">
        <f>O304*H304</f>
        <v>0</v>
      </c>
      <c r="Q304" s="222">
        <v>0.36</v>
      </c>
      <c r="R304" s="222">
        <f>Q304*H304</f>
        <v>0.072</v>
      </c>
      <c r="S304" s="222">
        <v>0</v>
      </c>
      <c r="T304" s="223">
        <f>S304*H304</f>
        <v>0</v>
      </c>
      <c r="U304" s="38"/>
      <c r="V304" s="38"/>
      <c r="W304" s="38"/>
      <c r="X304" s="38"/>
      <c r="Y304" s="38"/>
      <c r="Z304" s="38"/>
      <c r="AA304" s="38"/>
      <c r="AB304" s="38"/>
      <c r="AC304" s="38"/>
      <c r="AD304" s="38"/>
      <c r="AE304" s="38"/>
      <c r="AR304" s="224" t="s">
        <v>225</v>
      </c>
      <c r="AT304" s="224" t="s">
        <v>1051</v>
      </c>
      <c r="AU304" s="224" t="s">
        <v>80</v>
      </c>
      <c r="AY304" s="16" t="s">
        <v>149</v>
      </c>
      <c r="BE304" s="225">
        <f>IF(N304="základní",J304,0)</f>
        <v>0</v>
      </c>
      <c r="BF304" s="225">
        <f>IF(N304="snížená",J304,0)</f>
        <v>0</v>
      </c>
      <c r="BG304" s="225">
        <f>IF(N304="zákl. přenesená",J304,0)</f>
        <v>0</v>
      </c>
      <c r="BH304" s="225">
        <f>IF(N304="sníž. přenesená",J304,0)</f>
        <v>0</v>
      </c>
      <c r="BI304" s="225">
        <f>IF(N304="nulová",J304,0)</f>
        <v>0</v>
      </c>
      <c r="BJ304" s="16" t="s">
        <v>157</v>
      </c>
      <c r="BK304" s="225">
        <f>ROUND(I304*H304,2)</f>
        <v>0</v>
      </c>
      <c r="BL304" s="16" t="s">
        <v>157</v>
      </c>
      <c r="BM304" s="224" t="s">
        <v>1430</v>
      </c>
    </row>
    <row r="305" spans="1:47" s="2" customFormat="1" ht="12">
      <c r="A305" s="38"/>
      <c r="B305" s="39"/>
      <c r="C305" s="40"/>
      <c r="D305" s="226" t="s">
        <v>159</v>
      </c>
      <c r="E305" s="40"/>
      <c r="F305" s="227" t="s">
        <v>1429</v>
      </c>
      <c r="G305" s="40"/>
      <c r="H305" s="40"/>
      <c r="I305" s="228"/>
      <c r="J305" s="40"/>
      <c r="K305" s="40"/>
      <c r="L305" s="44"/>
      <c r="M305" s="229"/>
      <c r="N305" s="230"/>
      <c r="O305" s="85"/>
      <c r="P305" s="85"/>
      <c r="Q305" s="85"/>
      <c r="R305" s="85"/>
      <c r="S305" s="85"/>
      <c r="T305" s="86"/>
      <c r="U305" s="38"/>
      <c r="V305" s="38"/>
      <c r="W305" s="38"/>
      <c r="X305" s="38"/>
      <c r="Y305" s="38"/>
      <c r="Z305" s="38"/>
      <c r="AA305" s="38"/>
      <c r="AB305" s="38"/>
      <c r="AC305" s="38"/>
      <c r="AD305" s="38"/>
      <c r="AE305" s="38"/>
      <c r="AT305" s="16" t="s">
        <v>159</v>
      </c>
      <c r="AU305" s="16" t="s">
        <v>80</v>
      </c>
    </row>
    <row r="306" spans="1:65" s="2" customFormat="1" ht="24.15" customHeight="1">
      <c r="A306" s="38"/>
      <c r="B306" s="39"/>
      <c r="C306" s="258" t="s">
        <v>1431</v>
      </c>
      <c r="D306" s="258" t="s">
        <v>1051</v>
      </c>
      <c r="E306" s="259" t="s">
        <v>1432</v>
      </c>
      <c r="F306" s="260" t="s">
        <v>1433</v>
      </c>
      <c r="G306" s="261" t="s">
        <v>670</v>
      </c>
      <c r="H306" s="262">
        <v>0.2</v>
      </c>
      <c r="I306" s="263"/>
      <c r="J306" s="264">
        <f>ROUND(I306*H306,2)</f>
        <v>0</v>
      </c>
      <c r="K306" s="260" t="s">
        <v>156</v>
      </c>
      <c r="L306" s="265"/>
      <c r="M306" s="266" t="s">
        <v>39</v>
      </c>
      <c r="N306" s="267" t="s">
        <v>53</v>
      </c>
      <c r="O306" s="85"/>
      <c r="P306" s="222">
        <f>O306*H306</f>
        <v>0</v>
      </c>
      <c r="Q306" s="222">
        <v>0.37</v>
      </c>
      <c r="R306" s="222">
        <f>Q306*H306</f>
        <v>0.074</v>
      </c>
      <c r="S306" s="222">
        <v>0</v>
      </c>
      <c r="T306" s="223">
        <f>S306*H306</f>
        <v>0</v>
      </c>
      <c r="U306" s="38"/>
      <c r="V306" s="38"/>
      <c r="W306" s="38"/>
      <c r="X306" s="38"/>
      <c r="Y306" s="38"/>
      <c r="Z306" s="38"/>
      <c r="AA306" s="38"/>
      <c r="AB306" s="38"/>
      <c r="AC306" s="38"/>
      <c r="AD306" s="38"/>
      <c r="AE306" s="38"/>
      <c r="AR306" s="224" t="s">
        <v>225</v>
      </c>
      <c r="AT306" s="224" t="s">
        <v>1051</v>
      </c>
      <c r="AU306" s="224" t="s">
        <v>80</v>
      </c>
      <c r="AY306" s="16" t="s">
        <v>149</v>
      </c>
      <c r="BE306" s="225">
        <f>IF(N306="základní",J306,0)</f>
        <v>0</v>
      </c>
      <c r="BF306" s="225">
        <f>IF(N306="snížená",J306,0)</f>
        <v>0</v>
      </c>
      <c r="BG306" s="225">
        <f>IF(N306="zákl. přenesená",J306,0)</f>
        <v>0</v>
      </c>
      <c r="BH306" s="225">
        <f>IF(N306="sníž. přenesená",J306,0)</f>
        <v>0</v>
      </c>
      <c r="BI306" s="225">
        <f>IF(N306="nulová",J306,0)</f>
        <v>0</v>
      </c>
      <c r="BJ306" s="16" t="s">
        <v>157</v>
      </c>
      <c r="BK306" s="225">
        <f>ROUND(I306*H306,2)</f>
        <v>0</v>
      </c>
      <c r="BL306" s="16" t="s">
        <v>157</v>
      </c>
      <c r="BM306" s="224" t="s">
        <v>1434</v>
      </c>
    </row>
    <row r="307" spans="1:47" s="2" customFormat="1" ht="12">
      <c r="A307" s="38"/>
      <c r="B307" s="39"/>
      <c r="C307" s="40"/>
      <c r="D307" s="226" t="s">
        <v>159</v>
      </c>
      <c r="E307" s="40"/>
      <c r="F307" s="227" t="s">
        <v>1433</v>
      </c>
      <c r="G307" s="40"/>
      <c r="H307" s="40"/>
      <c r="I307" s="228"/>
      <c r="J307" s="40"/>
      <c r="K307" s="40"/>
      <c r="L307" s="44"/>
      <c r="M307" s="229"/>
      <c r="N307" s="230"/>
      <c r="O307" s="85"/>
      <c r="P307" s="85"/>
      <c r="Q307" s="85"/>
      <c r="R307" s="85"/>
      <c r="S307" s="85"/>
      <c r="T307" s="86"/>
      <c r="U307" s="38"/>
      <c r="V307" s="38"/>
      <c r="W307" s="38"/>
      <c r="X307" s="38"/>
      <c r="Y307" s="38"/>
      <c r="Z307" s="38"/>
      <c r="AA307" s="38"/>
      <c r="AB307" s="38"/>
      <c r="AC307" s="38"/>
      <c r="AD307" s="38"/>
      <c r="AE307" s="38"/>
      <c r="AT307" s="16" t="s">
        <v>159</v>
      </c>
      <c r="AU307" s="16" t="s">
        <v>80</v>
      </c>
    </row>
    <row r="308" spans="1:65" s="2" customFormat="1" ht="24.15" customHeight="1">
      <c r="A308" s="38"/>
      <c r="B308" s="39"/>
      <c r="C308" s="258" t="s">
        <v>1435</v>
      </c>
      <c r="D308" s="258" t="s">
        <v>1051</v>
      </c>
      <c r="E308" s="259" t="s">
        <v>1436</v>
      </c>
      <c r="F308" s="260" t="s">
        <v>1437</v>
      </c>
      <c r="G308" s="261" t="s">
        <v>200</v>
      </c>
      <c r="H308" s="262">
        <v>1.4</v>
      </c>
      <c r="I308" s="263"/>
      <c r="J308" s="264">
        <f>ROUND(I308*H308,2)</f>
        <v>0</v>
      </c>
      <c r="K308" s="260" t="s">
        <v>156</v>
      </c>
      <c r="L308" s="265"/>
      <c r="M308" s="266" t="s">
        <v>39</v>
      </c>
      <c r="N308" s="267" t="s">
        <v>53</v>
      </c>
      <c r="O308" s="85"/>
      <c r="P308" s="222">
        <f>O308*H308</f>
        <v>0</v>
      </c>
      <c r="Q308" s="222">
        <v>0.04939</v>
      </c>
      <c r="R308" s="222">
        <f>Q308*H308</f>
        <v>0.069146</v>
      </c>
      <c r="S308" s="222">
        <v>0</v>
      </c>
      <c r="T308" s="223">
        <f>S308*H308</f>
        <v>0</v>
      </c>
      <c r="U308" s="38"/>
      <c r="V308" s="38"/>
      <c r="W308" s="38"/>
      <c r="X308" s="38"/>
      <c r="Y308" s="38"/>
      <c r="Z308" s="38"/>
      <c r="AA308" s="38"/>
      <c r="AB308" s="38"/>
      <c r="AC308" s="38"/>
      <c r="AD308" s="38"/>
      <c r="AE308" s="38"/>
      <c r="AR308" s="224" t="s">
        <v>225</v>
      </c>
      <c r="AT308" s="224" t="s">
        <v>1051</v>
      </c>
      <c r="AU308" s="224" t="s">
        <v>80</v>
      </c>
      <c r="AY308" s="16" t="s">
        <v>149</v>
      </c>
      <c r="BE308" s="225">
        <f>IF(N308="základní",J308,0)</f>
        <v>0</v>
      </c>
      <c r="BF308" s="225">
        <f>IF(N308="snížená",J308,0)</f>
        <v>0</v>
      </c>
      <c r="BG308" s="225">
        <f>IF(N308="zákl. přenesená",J308,0)</f>
        <v>0</v>
      </c>
      <c r="BH308" s="225">
        <f>IF(N308="sníž. přenesená",J308,0)</f>
        <v>0</v>
      </c>
      <c r="BI308" s="225">
        <f>IF(N308="nulová",J308,0)</f>
        <v>0</v>
      </c>
      <c r="BJ308" s="16" t="s">
        <v>157</v>
      </c>
      <c r="BK308" s="225">
        <f>ROUND(I308*H308,2)</f>
        <v>0</v>
      </c>
      <c r="BL308" s="16" t="s">
        <v>157</v>
      </c>
      <c r="BM308" s="224" t="s">
        <v>1438</v>
      </c>
    </row>
    <row r="309" spans="1:47" s="2" customFormat="1" ht="12">
      <c r="A309" s="38"/>
      <c r="B309" s="39"/>
      <c r="C309" s="40"/>
      <c r="D309" s="226" t="s">
        <v>159</v>
      </c>
      <c r="E309" s="40"/>
      <c r="F309" s="227" t="s">
        <v>1437</v>
      </c>
      <c r="G309" s="40"/>
      <c r="H309" s="40"/>
      <c r="I309" s="228"/>
      <c r="J309" s="40"/>
      <c r="K309" s="40"/>
      <c r="L309" s="44"/>
      <c r="M309" s="229"/>
      <c r="N309" s="230"/>
      <c r="O309" s="85"/>
      <c r="P309" s="85"/>
      <c r="Q309" s="85"/>
      <c r="R309" s="85"/>
      <c r="S309" s="85"/>
      <c r="T309" s="86"/>
      <c r="U309" s="38"/>
      <c r="V309" s="38"/>
      <c r="W309" s="38"/>
      <c r="X309" s="38"/>
      <c r="Y309" s="38"/>
      <c r="Z309" s="38"/>
      <c r="AA309" s="38"/>
      <c r="AB309" s="38"/>
      <c r="AC309" s="38"/>
      <c r="AD309" s="38"/>
      <c r="AE309" s="38"/>
      <c r="AT309" s="16" t="s">
        <v>159</v>
      </c>
      <c r="AU309" s="16" t="s">
        <v>80</v>
      </c>
    </row>
    <row r="310" spans="1:47" s="2" customFormat="1" ht="12">
      <c r="A310" s="38"/>
      <c r="B310" s="39"/>
      <c r="C310" s="40"/>
      <c r="D310" s="226" t="s">
        <v>193</v>
      </c>
      <c r="E310" s="40"/>
      <c r="F310" s="231" t="s">
        <v>1133</v>
      </c>
      <c r="G310" s="40"/>
      <c r="H310" s="40"/>
      <c r="I310" s="228"/>
      <c r="J310" s="40"/>
      <c r="K310" s="40"/>
      <c r="L310" s="44"/>
      <c r="M310" s="229"/>
      <c r="N310" s="230"/>
      <c r="O310" s="85"/>
      <c r="P310" s="85"/>
      <c r="Q310" s="85"/>
      <c r="R310" s="85"/>
      <c r="S310" s="85"/>
      <c r="T310" s="86"/>
      <c r="U310" s="38"/>
      <c r="V310" s="38"/>
      <c r="W310" s="38"/>
      <c r="X310" s="38"/>
      <c r="Y310" s="38"/>
      <c r="Z310" s="38"/>
      <c r="AA310" s="38"/>
      <c r="AB310" s="38"/>
      <c r="AC310" s="38"/>
      <c r="AD310" s="38"/>
      <c r="AE310" s="38"/>
      <c r="AT310" s="16" t="s">
        <v>193</v>
      </c>
      <c r="AU310" s="16" t="s">
        <v>80</v>
      </c>
    </row>
    <row r="311" spans="1:65" s="2" customFormat="1" ht="24.15" customHeight="1">
      <c r="A311" s="38"/>
      <c r="B311" s="39"/>
      <c r="C311" s="258" t="s">
        <v>1439</v>
      </c>
      <c r="D311" s="258" t="s">
        <v>1051</v>
      </c>
      <c r="E311" s="259" t="s">
        <v>1440</v>
      </c>
      <c r="F311" s="260" t="s">
        <v>1441</v>
      </c>
      <c r="G311" s="261" t="s">
        <v>670</v>
      </c>
      <c r="H311" s="262">
        <v>0.2</v>
      </c>
      <c r="I311" s="263"/>
      <c r="J311" s="264">
        <f>ROUND(I311*H311,2)</f>
        <v>0</v>
      </c>
      <c r="K311" s="260" t="s">
        <v>156</v>
      </c>
      <c r="L311" s="265"/>
      <c r="M311" s="266" t="s">
        <v>39</v>
      </c>
      <c r="N311" s="267" t="s">
        <v>53</v>
      </c>
      <c r="O311" s="85"/>
      <c r="P311" s="222">
        <f>O311*H311</f>
        <v>0</v>
      </c>
      <c r="Q311" s="222">
        <v>0.21456</v>
      </c>
      <c r="R311" s="222">
        <f>Q311*H311</f>
        <v>0.042912000000000006</v>
      </c>
      <c r="S311" s="222">
        <v>0</v>
      </c>
      <c r="T311" s="223">
        <f>S311*H311</f>
        <v>0</v>
      </c>
      <c r="U311" s="38"/>
      <c r="V311" s="38"/>
      <c r="W311" s="38"/>
      <c r="X311" s="38"/>
      <c r="Y311" s="38"/>
      <c r="Z311" s="38"/>
      <c r="AA311" s="38"/>
      <c r="AB311" s="38"/>
      <c r="AC311" s="38"/>
      <c r="AD311" s="38"/>
      <c r="AE311" s="38"/>
      <c r="AR311" s="224" t="s">
        <v>225</v>
      </c>
      <c r="AT311" s="224" t="s">
        <v>1051</v>
      </c>
      <c r="AU311" s="224" t="s">
        <v>80</v>
      </c>
      <c r="AY311" s="16" t="s">
        <v>149</v>
      </c>
      <c r="BE311" s="225">
        <f>IF(N311="základní",J311,0)</f>
        <v>0</v>
      </c>
      <c r="BF311" s="225">
        <f>IF(N311="snížená",J311,0)</f>
        <v>0</v>
      </c>
      <c r="BG311" s="225">
        <f>IF(N311="zákl. přenesená",J311,0)</f>
        <v>0</v>
      </c>
      <c r="BH311" s="225">
        <f>IF(N311="sníž. přenesená",J311,0)</f>
        <v>0</v>
      </c>
      <c r="BI311" s="225">
        <f>IF(N311="nulová",J311,0)</f>
        <v>0</v>
      </c>
      <c r="BJ311" s="16" t="s">
        <v>157</v>
      </c>
      <c r="BK311" s="225">
        <f>ROUND(I311*H311,2)</f>
        <v>0</v>
      </c>
      <c r="BL311" s="16" t="s">
        <v>157</v>
      </c>
      <c r="BM311" s="224" t="s">
        <v>1442</v>
      </c>
    </row>
    <row r="312" spans="1:47" s="2" customFormat="1" ht="12">
      <c r="A312" s="38"/>
      <c r="B312" s="39"/>
      <c r="C312" s="40"/>
      <c r="D312" s="226" t="s">
        <v>159</v>
      </c>
      <c r="E312" s="40"/>
      <c r="F312" s="227" t="s">
        <v>1441</v>
      </c>
      <c r="G312" s="40"/>
      <c r="H312" s="40"/>
      <c r="I312" s="228"/>
      <c r="J312" s="40"/>
      <c r="K312" s="40"/>
      <c r="L312" s="44"/>
      <c r="M312" s="229"/>
      <c r="N312" s="230"/>
      <c r="O312" s="85"/>
      <c r="P312" s="85"/>
      <c r="Q312" s="85"/>
      <c r="R312" s="85"/>
      <c r="S312" s="85"/>
      <c r="T312" s="86"/>
      <c r="U312" s="38"/>
      <c r="V312" s="38"/>
      <c r="W312" s="38"/>
      <c r="X312" s="38"/>
      <c r="Y312" s="38"/>
      <c r="Z312" s="38"/>
      <c r="AA312" s="38"/>
      <c r="AB312" s="38"/>
      <c r="AC312" s="38"/>
      <c r="AD312" s="38"/>
      <c r="AE312" s="38"/>
      <c r="AT312" s="16" t="s">
        <v>159</v>
      </c>
      <c r="AU312" s="16" t="s">
        <v>80</v>
      </c>
    </row>
    <row r="313" spans="1:65" s="2" customFormat="1" ht="24.15" customHeight="1">
      <c r="A313" s="38"/>
      <c r="B313" s="39"/>
      <c r="C313" s="258" t="s">
        <v>1443</v>
      </c>
      <c r="D313" s="258" t="s">
        <v>1051</v>
      </c>
      <c r="E313" s="259" t="s">
        <v>1444</v>
      </c>
      <c r="F313" s="260" t="s">
        <v>1445</v>
      </c>
      <c r="G313" s="261" t="s">
        <v>670</v>
      </c>
      <c r="H313" s="262">
        <v>0.2</v>
      </c>
      <c r="I313" s="263"/>
      <c r="J313" s="264">
        <f>ROUND(I313*H313,2)</f>
        <v>0</v>
      </c>
      <c r="K313" s="260" t="s">
        <v>156</v>
      </c>
      <c r="L313" s="265"/>
      <c r="M313" s="266" t="s">
        <v>39</v>
      </c>
      <c r="N313" s="267" t="s">
        <v>53</v>
      </c>
      <c r="O313" s="85"/>
      <c r="P313" s="222">
        <f>O313*H313</f>
        <v>0</v>
      </c>
      <c r="Q313" s="222">
        <v>0.2195</v>
      </c>
      <c r="R313" s="222">
        <f>Q313*H313</f>
        <v>0.0439</v>
      </c>
      <c r="S313" s="222">
        <v>0</v>
      </c>
      <c r="T313" s="223">
        <f>S313*H313</f>
        <v>0</v>
      </c>
      <c r="U313" s="38"/>
      <c r="V313" s="38"/>
      <c r="W313" s="38"/>
      <c r="X313" s="38"/>
      <c r="Y313" s="38"/>
      <c r="Z313" s="38"/>
      <c r="AA313" s="38"/>
      <c r="AB313" s="38"/>
      <c r="AC313" s="38"/>
      <c r="AD313" s="38"/>
      <c r="AE313" s="38"/>
      <c r="AR313" s="224" t="s">
        <v>225</v>
      </c>
      <c r="AT313" s="224" t="s">
        <v>1051</v>
      </c>
      <c r="AU313" s="224" t="s">
        <v>80</v>
      </c>
      <c r="AY313" s="16" t="s">
        <v>149</v>
      </c>
      <c r="BE313" s="225">
        <f>IF(N313="základní",J313,0)</f>
        <v>0</v>
      </c>
      <c r="BF313" s="225">
        <f>IF(N313="snížená",J313,0)</f>
        <v>0</v>
      </c>
      <c r="BG313" s="225">
        <f>IF(N313="zákl. přenesená",J313,0)</f>
        <v>0</v>
      </c>
      <c r="BH313" s="225">
        <f>IF(N313="sníž. přenesená",J313,0)</f>
        <v>0</v>
      </c>
      <c r="BI313" s="225">
        <f>IF(N313="nulová",J313,0)</f>
        <v>0</v>
      </c>
      <c r="BJ313" s="16" t="s">
        <v>157</v>
      </c>
      <c r="BK313" s="225">
        <f>ROUND(I313*H313,2)</f>
        <v>0</v>
      </c>
      <c r="BL313" s="16" t="s">
        <v>157</v>
      </c>
      <c r="BM313" s="224" t="s">
        <v>1446</v>
      </c>
    </row>
    <row r="314" spans="1:47" s="2" customFormat="1" ht="12">
      <c r="A314" s="38"/>
      <c r="B314" s="39"/>
      <c r="C314" s="40"/>
      <c r="D314" s="226" t="s">
        <v>159</v>
      </c>
      <c r="E314" s="40"/>
      <c r="F314" s="227" t="s">
        <v>1445</v>
      </c>
      <c r="G314" s="40"/>
      <c r="H314" s="40"/>
      <c r="I314" s="228"/>
      <c r="J314" s="40"/>
      <c r="K314" s="40"/>
      <c r="L314" s="44"/>
      <c r="M314" s="229"/>
      <c r="N314" s="230"/>
      <c r="O314" s="85"/>
      <c r="P314" s="85"/>
      <c r="Q314" s="85"/>
      <c r="R314" s="85"/>
      <c r="S314" s="85"/>
      <c r="T314" s="86"/>
      <c r="U314" s="38"/>
      <c r="V314" s="38"/>
      <c r="W314" s="38"/>
      <c r="X314" s="38"/>
      <c r="Y314" s="38"/>
      <c r="Z314" s="38"/>
      <c r="AA314" s="38"/>
      <c r="AB314" s="38"/>
      <c r="AC314" s="38"/>
      <c r="AD314" s="38"/>
      <c r="AE314" s="38"/>
      <c r="AT314" s="16" t="s">
        <v>159</v>
      </c>
      <c r="AU314" s="16" t="s">
        <v>80</v>
      </c>
    </row>
    <row r="315" spans="1:65" s="2" customFormat="1" ht="24.15" customHeight="1">
      <c r="A315" s="38"/>
      <c r="B315" s="39"/>
      <c r="C315" s="258" t="s">
        <v>1447</v>
      </c>
      <c r="D315" s="258" t="s">
        <v>1051</v>
      </c>
      <c r="E315" s="259" t="s">
        <v>1448</v>
      </c>
      <c r="F315" s="260" t="s">
        <v>1449</v>
      </c>
      <c r="G315" s="261" t="s">
        <v>670</v>
      </c>
      <c r="H315" s="262">
        <v>0.2</v>
      </c>
      <c r="I315" s="263"/>
      <c r="J315" s="264">
        <f>ROUND(I315*H315,2)</f>
        <v>0</v>
      </c>
      <c r="K315" s="260" t="s">
        <v>156</v>
      </c>
      <c r="L315" s="265"/>
      <c r="M315" s="266" t="s">
        <v>39</v>
      </c>
      <c r="N315" s="267" t="s">
        <v>53</v>
      </c>
      <c r="O315" s="85"/>
      <c r="P315" s="222">
        <f>O315*H315</f>
        <v>0</v>
      </c>
      <c r="Q315" s="222">
        <v>0.22444</v>
      </c>
      <c r="R315" s="222">
        <f>Q315*H315</f>
        <v>0.044888000000000004</v>
      </c>
      <c r="S315" s="222">
        <v>0</v>
      </c>
      <c r="T315" s="223">
        <f>S315*H315</f>
        <v>0</v>
      </c>
      <c r="U315" s="38"/>
      <c r="V315" s="38"/>
      <c r="W315" s="38"/>
      <c r="X315" s="38"/>
      <c r="Y315" s="38"/>
      <c r="Z315" s="38"/>
      <c r="AA315" s="38"/>
      <c r="AB315" s="38"/>
      <c r="AC315" s="38"/>
      <c r="AD315" s="38"/>
      <c r="AE315" s="38"/>
      <c r="AR315" s="224" t="s">
        <v>225</v>
      </c>
      <c r="AT315" s="224" t="s">
        <v>1051</v>
      </c>
      <c r="AU315" s="224" t="s">
        <v>80</v>
      </c>
      <c r="AY315" s="16" t="s">
        <v>149</v>
      </c>
      <c r="BE315" s="225">
        <f>IF(N315="základní",J315,0)</f>
        <v>0</v>
      </c>
      <c r="BF315" s="225">
        <f>IF(N315="snížená",J315,0)</f>
        <v>0</v>
      </c>
      <c r="BG315" s="225">
        <f>IF(N315="zákl. přenesená",J315,0)</f>
        <v>0</v>
      </c>
      <c r="BH315" s="225">
        <f>IF(N315="sníž. přenesená",J315,0)</f>
        <v>0</v>
      </c>
      <c r="BI315" s="225">
        <f>IF(N315="nulová",J315,0)</f>
        <v>0</v>
      </c>
      <c r="BJ315" s="16" t="s">
        <v>157</v>
      </c>
      <c r="BK315" s="225">
        <f>ROUND(I315*H315,2)</f>
        <v>0</v>
      </c>
      <c r="BL315" s="16" t="s">
        <v>157</v>
      </c>
      <c r="BM315" s="224" t="s">
        <v>1450</v>
      </c>
    </row>
    <row r="316" spans="1:47" s="2" customFormat="1" ht="12">
      <c r="A316" s="38"/>
      <c r="B316" s="39"/>
      <c r="C316" s="40"/>
      <c r="D316" s="226" t="s">
        <v>159</v>
      </c>
      <c r="E316" s="40"/>
      <c r="F316" s="227" t="s">
        <v>1449</v>
      </c>
      <c r="G316" s="40"/>
      <c r="H316" s="40"/>
      <c r="I316" s="228"/>
      <c r="J316" s="40"/>
      <c r="K316" s="40"/>
      <c r="L316" s="44"/>
      <c r="M316" s="229"/>
      <c r="N316" s="230"/>
      <c r="O316" s="85"/>
      <c r="P316" s="85"/>
      <c r="Q316" s="85"/>
      <c r="R316" s="85"/>
      <c r="S316" s="85"/>
      <c r="T316" s="86"/>
      <c r="U316" s="38"/>
      <c r="V316" s="38"/>
      <c r="W316" s="38"/>
      <c r="X316" s="38"/>
      <c r="Y316" s="38"/>
      <c r="Z316" s="38"/>
      <c r="AA316" s="38"/>
      <c r="AB316" s="38"/>
      <c r="AC316" s="38"/>
      <c r="AD316" s="38"/>
      <c r="AE316" s="38"/>
      <c r="AT316" s="16" t="s">
        <v>159</v>
      </c>
      <c r="AU316" s="16" t="s">
        <v>80</v>
      </c>
    </row>
    <row r="317" spans="1:65" s="2" customFormat="1" ht="24.15" customHeight="1">
      <c r="A317" s="38"/>
      <c r="B317" s="39"/>
      <c r="C317" s="258" t="s">
        <v>1451</v>
      </c>
      <c r="D317" s="258" t="s">
        <v>1051</v>
      </c>
      <c r="E317" s="259" t="s">
        <v>1452</v>
      </c>
      <c r="F317" s="260" t="s">
        <v>1453</v>
      </c>
      <c r="G317" s="261" t="s">
        <v>670</v>
      </c>
      <c r="H317" s="262">
        <v>0.2</v>
      </c>
      <c r="I317" s="263"/>
      <c r="J317" s="264">
        <f>ROUND(I317*H317,2)</f>
        <v>0</v>
      </c>
      <c r="K317" s="260" t="s">
        <v>156</v>
      </c>
      <c r="L317" s="265"/>
      <c r="M317" s="266" t="s">
        <v>39</v>
      </c>
      <c r="N317" s="267" t="s">
        <v>53</v>
      </c>
      <c r="O317" s="85"/>
      <c r="P317" s="222">
        <f>O317*H317</f>
        <v>0</v>
      </c>
      <c r="Q317" s="222">
        <v>0.23431</v>
      </c>
      <c r="R317" s="222">
        <f>Q317*H317</f>
        <v>0.046862</v>
      </c>
      <c r="S317" s="222">
        <v>0</v>
      </c>
      <c r="T317" s="223">
        <f>S317*H317</f>
        <v>0</v>
      </c>
      <c r="U317" s="38"/>
      <c r="V317" s="38"/>
      <c r="W317" s="38"/>
      <c r="X317" s="38"/>
      <c r="Y317" s="38"/>
      <c r="Z317" s="38"/>
      <c r="AA317" s="38"/>
      <c r="AB317" s="38"/>
      <c r="AC317" s="38"/>
      <c r="AD317" s="38"/>
      <c r="AE317" s="38"/>
      <c r="AR317" s="224" t="s">
        <v>225</v>
      </c>
      <c r="AT317" s="224" t="s">
        <v>1051</v>
      </c>
      <c r="AU317" s="224" t="s">
        <v>80</v>
      </c>
      <c r="AY317" s="16" t="s">
        <v>149</v>
      </c>
      <c r="BE317" s="225">
        <f>IF(N317="základní",J317,0)</f>
        <v>0</v>
      </c>
      <c r="BF317" s="225">
        <f>IF(N317="snížená",J317,0)</f>
        <v>0</v>
      </c>
      <c r="BG317" s="225">
        <f>IF(N317="zákl. přenesená",J317,0)</f>
        <v>0</v>
      </c>
      <c r="BH317" s="225">
        <f>IF(N317="sníž. přenesená",J317,0)</f>
        <v>0</v>
      </c>
      <c r="BI317" s="225">
        <f>IF(N317="nulová",J317,0)</f>
        <v>0</v>
      </c>
      <c r="BJ317" s="16" t="s">
        <v>157</v>
      </c>
      <c r="BK317" s="225">
        <f>ROUND(I317*H317,2)</f>
        <v>0</v>
      </c>
      <c r="BL317" s="16" t="s">
        <v>157</v>
      </c>
      <c r="BM317" s="224" t="s">
        <v>1454</v>
      </c>
    </row>
    <row r="318" spans="1:47" s="2" customFormat="1" ht="12">
      <c r="A318" s="38"/>
      <c r="B318" s="39"/>
      <c r="C318" s="40"/>
      <c r="D318" s="226" t="s">
        <v>159</v>
      </c>
      <c r="E318" s="40"/>
      <c r="F318" s="227" t="s">
        <v>1453</v>
      </c>
      <c r="G318" s="40"/>
      <c r="H318" s="40"/>
      <c r="I318" s="228"/>
      <c r="J318" s="40"/>
      <c r="K318" s="40"/>
      <c r="L318" s="44"/>
      <c r="M318" s="229"/>
      <c r="N318" s="230"/>
      <c r="O318" s="85"/>
      <c r="P318" s="85"/>
      <c r="Q318" s="85"/>
      <c r="R318" s="85"/>
      <c r="S318" s="85"/>
      <c r="T318" s="86"/>
      <c r="U318" s="38"/>
      <c r="V318" s="38"/>
      <c r="W318" s="38"/>
      <c r="X318" s="38"/>
      <c r="Y318" s="38"/>
      <c r="Z318" s="38"/>
      <c r="AA318" s="38"/>
      <c r="AB318" s="38"/>
      <c r="AC318" s="38"/>
      <c r="AD318" s="38"/>
      <c r="AE318" s="38"/>
      <c r="AT318" s="16" t="s">
        <v>159</v>
      </c>
      <c r="AU318" s="16" t="s">
        <v>80</v>
      </c>
    </row>
    <row r="319" spans="1:65" s="2" customFormat="1" ht="24.15" customHeight="1">
      <c r="A319" s="38"/>
      <c r="B319" s="39"/>
      <c r="C319" s="258" t="s">
        <v>1455</v>
      </c>
      <c r="D319" s="258" t="s">
        <v>1051</v>
      </c>
      <c r="E319" s="259" t="s">
        <v>1456</v>
      </c>
      <c r="F319" s="260" t="s">
        <v>1457</v>
      </c>
      <c r="G319" s="261" t="s">
        <v>670</v>
      </c>
      <c r="H319" s="262">
        <v>0.2</v>
      </c>
      <c r="I319" s="263"/>
      <c r="J319" s="264">
        <f>ROUND(I319*H319,2)</f>
        <v>0</v>
      </c>
      <c r="K319" s="260" t="s">
        <v>156</v>
      </c>
      <c r="L319" s="265"/>
      <c r="M319" s="266" t="s">
        <v>39</v>
      </c>
      <c r="N319" s="267" t="s">
        <v>53</v>
      </c>
      <c r="O319" s="85"/>
      <c r="P319" s="222">
        <f>O319*H319</f>
        <v>0</v>
      </c>
      <c r="Q319" s="222">
        <v>0.24419</v>
      </c>
      <c r="R319" s="222">
        <f>Q319*H319</f>
        <v>0.048838</v>
      </c>
      <c r="S319" s="222">
        <v>0</v>
      </c>
      <c r="T319" s="223">
        <f>S319*H319</f>
        <v>0</v>
      </c>
      <c r="U319" s="38"/>
      <c r="V319" s="38"/>
      <c r="W319" s="38"/>
      <c r="X319" s="38"/>
      <c r="Y319" s="38"/>
      <c r="Z319" s="38"/>
      <c r="AA319" s="38"/>
      <c r="AB319" s="38"/>
      <c r="AC319" s="38"/>
      <c r="AD319" s="38"/>
      <c r="AE319" s="38"/>
      <c r="AR319" s="224" t="s">
        <v>225</v>
      </c>
      <c r="AT319" s="224" t="s">
        <v>1051</v>
      </c>
      <c r="AU319" s="224" t="s">
        <v>80</v>
      </c>
      <c r="AY319" s="16" t="s">
        <v>149</v>
      </c>
      <c r="BE319" s="225">
        <f>IF(N319="základní",J319,0)</f>
        <v>0</v>
      </c>
      <c r="BF319" s="225">
        <f>IF(N319="snížená",J319,0)</f>
        <v>0</v>
      </c>
      <c r="BG319" s="225">
        <f>IF(N319="zákl. přenesená",J319,0)</f>
        <v>0</v>
      </c>
      <c r="BH319" s="225">
        <f>IF(N319="sníž. přenesená",J319,0)</f>
        <v>0</v>
      </c>
      <c r="BI319" s="225">
        <f>IF(N319="nulová",J319,0)</f>
        <v>0</v>
      </c>
      <c r="BJ319" s="16" t="s">
        <v>157</v>
      </c>
      <c r="BK319" s="225">
        <f>ROUND(I319*H319,2)</f>
        <v>0</v>
      </c>
      <c r="BL319" s="16" t="s">
        <v>157</v>
      </c>
      <c r="BM319" s="224" t="s">
        <v>1458</v>
      </c>
    </row>
    <row r="320" spans="1:47" s="2" customFormat="1" ht="12">
      <c r="A320" s="38"/>
      <c r="B320" s="39"/>
      <c r="C320" s="40"/>
      <c r="D320" s="226" t="s">
        <v>159</v>
      </c>
      <c r="E320" s="40"/>
      <c r="F320" s="227" t="s">
        <v>1457</v>
      </c>
      <c r="G320" s="40"/>
      <c r="H320" s="40"/>
      <c r="I320" s="228"/>
      <c r="J320" s="40"/>
      <c r="K320" s="40"/>
      <c r="L320" s="44"/>
      <c r="M320" s="229"/>
      <c r="N320" s="230"/>
      <c r="O320" s="85"/>
      <c r="P320" s="85"/>
      <c r="Q320" s="85"/>
      <c r="R320" s="85"/>
      <c r="S320" s="85"/>
      <c r="T320" s="86"/>
      <c r="U320" s="38"/>
      <c r="V320" s="38"/>
      <c r="W320" s="38"/>
      <c r="X320" s="38"/>
      <c r="Y320" s="38"/>
      <c r="Z320" s="38"/>
      <c r="AA320" s="38"/>
      <c r="AB320" s="38"/>
      <c r="AC320" s="38"/>
      <c r="AD320" s="38"/>
      <c r="AE320" s="38"/>
      <c r="AT320" s="16" t="s">
        <v>159</v>
      </c>
      <c r="AU320" s="16" t="s">
        <v>80</v>
      </c>
    </row>
    <row r="321" spans="1:65" s="2" customFormat="1" ht="24.15" customHeight="1">
      <c r="A321" s="38"/>
      <c r="B321" s="39"/>
      <c r="C321" s="258" t="s">
        <v>1459</v>
      </c>
      <c r="D321" s="258" t="s">
        <v>1051</v>
      </c>
      <c r="E321" s="259" t="s">
        <v>1460</v>
      </c>
      <c r="F321" s="260" t="s">
        <v>1461</v>
      </c>
      <c r="G321" s="261" t="s">
        <v>670</v>
      </c>
      <c r="H321" s="262">
        <v>0.2</v>
      </c>
      <c r="I321" s="263"/>
      <c r="J321" s="264">
        <f>ROUND(I321*H321,2)</f>
        <v>0</v>
      </c>
      <c r="K321" s="260" t="s">
        <v>156</v>
      </c>
      <c r="L321" s="265"/>
      <c r="M321" s="266" t="s">
        <v>39</v>
      </c>
      <c r="N321" s="267" t="s">
        <v>53</v>
      </c>
      <c r="O321" s="85"/>
      <c r="P321" s="222">
        <f>O321*H321</f>
        <v>0</v>
      </c>
      <c r="Q321" s="222">
        <v>0.25407</v>
      </c>
      <c r="R321" s="222">
        <f>Q321*H321</f>
        <v>0.050814000000000005</v>
      </c>
      <c r="S321" s="222">
        <v>0</v>
      </c>
      <c r="T321" s="223">
        <f>S321*H321</f>
        <v>0</v>
      </c>
      <c r="U321" s="38"/>
      <c r="V321" s="38"/>
      <c r="W321" s="38"/>
      <c r="X321" s="38"/>
      <c r="Y321" s="38"/>
      <c r="Z321" s="38"/>
      <c r="AA321" s="38"/>
      <c r="AB321" s="38"/>
      <c r="AC321" s="38"/>
      <c r="AD321" s="38"/>
      <c r="AE321" s="38"/>
      <c r="AR321" s="224" t="s">
        <v>225</v>
      </c>
      <c r="AT321" s="224" t="s">
        <v>1051</v>
      </c>
      <c r="AU321" s="224" t="s">
        <v>80</v>
      </c>
      <c r="AY321" s="16" t="s">
        <v>149</v>
      </c>
      <c r="BE321" s="225">
        <f>IF(N321="základní",J321,0)</f>
        <v>0</v>
      </c>
      <c r="BF321" s="225">
        <f>IF(N321="snížená",J321,0)</f>
        <v>0</v>
      </c>
      <c r="BG321" s="225">
        <f>IF(N321="zákl. přenesená",J321,0)</f>
        <v>0</v>
      </c>
      <c r="BH321" s="225">
        <f>IF(N321="sníž. přenesená",J321,0)</f>
        <v>0</v>
      </c>
      <c r="BI321" s="225">
        <f>IF(N321="nulová",J321,0)</f>
        <v>0</v>
      </c>
      <c r="BJ321" s="16" t="s">
        <v>157</v>
      </c>
      <c r="BK321" s="225">
        <f>ROUND(I321*H321,2)</f>
        <v>0</v>
      </c>
      <c r="BL321" s="16" t="s">
        <v>157</v>
      </c>
      <c r="BM321" s="224" t="s">
        <v>1462</v>
      </c>
    </row>
    <row r="322" spans="1:47" s="2" customFormat="1" ht="12">
      <c r="A322" s="38"/>
      <c r="B322" s="39"/>
      <c r="C322" s="40"/>
      <c r="D322" s="226" t="s">
        <v>159</v>
      </c>
      <c r="E322" s="40"/>
      <c r="F322" s="227" t="s">
        <v>1461</v>
      </c>
      <c r="G322" s="40"/>
      <c r="H322" s="40"/>
      <c r="I322" s="228"/>
      <c r="J322" s="40"/>
      <c r="K322" s="40"/>
      <c r="L322" s="44"/>
      <c r="M322" s="229"/>
      <c r="N322" s="230"/>
      <c r="O322" s="85"/>
      <c r="P322" s="85"/>
      <c r="Q322" s="85"/>
      <c r="R322" s="85"/>
      <c r="S322" s="85"/>
      <c r="T322" s="86"/>
      <c r="U322" s="38"/>
      <c r="V322" s="38"/>
      <c r="W322" s="38"/>
      <c r="X322" s="38"/>
      <c r="Y322" s="38"/>
      <c r="Z322" s="38"/>
      <c r="AA322" s="38"/>
      <c r="AB322" s="38"/>
      <c r="AC322" s="38"/>
      <c r="AD322" s="38"/>
      <c r="AE322" s="38"/>
      <c r="AT322" s="16" t="s">
        <v>159</v>
      </c>
      <c r="AU322" s="16" t="s">
        <v>80</v>
      </c>
    </row>
    <row r="323" spans="1:65" s="2" customFormat="1" ht="24.15" customHeight="1">
      <c r="A323" s="38"/>
      <c r="B323" s="39"/>
      <c r="C323" s="258" t="s">
        <v>1463</v>
      </c>
      <c r="D323" s="258" t="s">
        <v>1051</v>
      </c>
      <c r="E323" s="259" t="s">
        <v>1464</v>
      </c>
      <c r="F323" s="260" t="s">
        <v>1465</v>
      </c>
      <c r="G323" s="261" t="s">
        <v>670</v>
      </c>
      <c r="H323" s="262">
        <v>0.2</v>
      </c>
      <c r="I323" s="263"/>
      <c r="J323" s="264">
        <f>ROUND(I323*H323,2)</f>
        <v>0</v>
      </c>
      <c r="K323" s="260" t="s">
        <v>156</v>
      </c>
      <c r="L323" s="265"/>
      <c r="M323" s="266" t="s">
        <v>39</v>
      </c>
      <c r="N323" s="267" t="s">
        <v>53</v>
      </c>
      <c r="O323" s="85"/>
      <c r="P323" s="222">
        <f>O323*H323</f>
        <v>0</v>
      </c>
      <c r="Q323" s="222">
        <v>0.26395</v>
      </c>
      <c r="R323" s="222">
        <f>Q323*H323</f>
        <v>0.052790000000000004</v>
      </c>
      <c r="S323" s="222">
        <v>0</v>
      </c>
      <c r="T323" s="223">
        <f>S323*H323</f>
        <v>0</v>
      </c>
      <c r="U323" s="38"/>
      <c r="V323" s="38"/>
      <c r="W323" s="38"/>
      <c r="X323" s="38"/>
      <c r="Y323" s="38"/>
      <c r="Z323" s="38"/>
      <c r="AA323" s="38"/>
      <c r="AB323" s="38"/>
      <c r="AC323" s="38"/>
      <c r="AD323" s="38"/>
      <c r="AE323" s="38"/>
      <c r="AR323" s="224" t="s">
        <v>225</v>
      </c>
      <c r="AT323" s="224" t="s">
        <v>1051</v>
      </c>
      <c r="AU323" s="224" t="s">
        <v>80</v>
      </c>
      <c r="AY323" s="16" t="s">
        <v>149</v>
      </c>
      <c r="BE323" s="225">
        <f>IF(N323="základní",J323,0)</f>
        <v>0</v>
      </c>
      <c r="BF323" s="225">
        <f>IF(N323="snížená",J323,0)</f>
        <v>0</v>
      </c>
      <c r="BG323" s="225">
        <f>IF(N323="zákl. přenesená",J323,0)</f>
        <v>0</v>
      </c>
      <c r="BH323" s="225">
        <f>IF(N323="sníž. přenesená",J323,0)</f>
        <v>0</v>
      </c>
      <c r="BI323" s="225">
        <f>IF(N323="nulová",J323,0)</f>
        <v>0</v>
      </c>
      <c r="BJ323" s="16" t="s">
        <v>157</v>
      </c>
      <c r="BK323" s="225">
        <f>ROUND(I323*H323,2)</f>
        <v>0</v>
      </c>
      <c r="BL323" s="16" t="s">
        <v>157</v>
      </c>
      <c r="BM323" s="224" t="s">
        <v>1466</v>
      </c>
    </row>
    <row r="324" spans="1:47" s="2" customFormat="1" ht="12">
      <c r="A324" s="38"/>
      <c r="B324" s="39"/>
      <c r="C324" s="40"/>
      <c r="D324" s="226" t="s">
        <v>159</v>
      </c>
      <c r="E324" s="40"/>
      <c r="F324" s="227" t="s">
        <v>1465</v>
      </c>
      <c r="G324" s="40"/>
      <c r="H324" s="40"/>
      <c r="I324" s="228"/>
      <c r="J324" s="40"/>
      <c r="K324" s="40"/>
      <c r="L324" s="44"/>
      <c r="M324" s="229"/>
      <c r="N324" s="230"/>
      <c r="O324" s="85"/>
      <c r="P324" s="85"/>
      <c r="Q324" s="85"/>
      <c r="R324" s="85"/>
      <c r="S324" s="85"/>
      <c r="T324" s="86"/>
      <c r="U324" s="38"/>
      <c r="V324" s="38"/>
      <c r="W324" s="38"/>
      <c r="X324" s="38"/>
      <c r="Y324" s="38"/>
      <c r="Z324" s="38"/>
      <c r="AA324" s="38"/>
      <c r="AB324" s="38"/>
      <c r="AC324" s="38"/>
      <c r="AD324" s="38"/>
      <c r="AE324" s="38"/>
      <c r="AT324" s="16" t="s">
        <v>159</v>
      </c>
      <c r="AU324" s="16" t="s">
        <v>80</v>
      </c>
    </row>
    <row r="325" spans="1:65" s="2" customFormat="1" ht="24.15" customHeight="1">
      <c r="A325" s="38"/>
      <c r="B325" s="39"/>
      <c r="C325" s="258" t="s">
        <v>1467</v>
      </c>
      <c r="D325" s="258" t="s">
        <v>1051</v>
      </c>
      <c r="E325" s="259" t="s">
        <v>1468</v>
      </c>
      <c r="F325" s="260" t="s">
        <v>1469</v>
      </c>
      <c r="G325" s="261" t="s">
        <v>670</v>
      </c>
      <c r="H325" s="262">
        <v>0.2</v>
      </c>
      <c r="I325" s="263"/>
      <c r="J325" s="264">
        <f>ROUND(I325*H325,2)</f>
        <v>0</v>
      </c>
      <c r="K325" s="260" t="s">
        <v>156</v>
      </c>
      <c r="L325" s="265"/>
      <c r="M325" s="266" t="s">
        <v>39</v>
      </c>
      <c r="N325" s="267" t="s">
        <v>53</v>
      </c>
      <c r="O325" s="85"/>
      <c r="P325" s="222">
        <f>O325*H325</f>
        <v>0</v>
      </c>
      <c r="Q325" s="222">
        <v>0.27383</v>
      </c>
      <c r="R325" s="222">
        <f>Q325*H325</f>
        <v>0.05476600000000001</v>
      </c>
      <c r="S325" s="222">
        <v>0</v>
      </c>
      <c r="T325" s="223">
        <f>S325*H325</f>
        <v>0</v>
      </c>
      <c r="U325" s="38"/>
      <c r="V325" s="38"/>
      <c r="W325" s="38"/>
      <c r="X325" s="38"/>
      <c r="Y325" s="38"/>
      <c r="Z325" s="38"/>
      <c r="AA325" s="38"/>
      <c r="AB325" s="38"/>
      <c r="AC325" s="38"/>
      <c r="AD325" s="38"/>
      <c r="AE325" s="38"/>
      <c r="AR325" s="224" t="s">
        <v>225</v>
      </c>
      <c r="AT325" s="224" t="s">
        <v>1051</v>
      </c>
      <c r="AU325" s="224" t="s">
        <v>80</v>
      </c>
      <c r="AY325" s="16" t="s">
        <v>149</v>
      </c>
      <c r="BE325" s="225">
        <f>IF(N325="základní",J325,0)</f>
        <v>0</v>
      </c>
      <c r="BF325" s="225">
        <f>IF(N325="snížená",J325,0)</f>
        <v>0</v>
      </c>
      <c r="BG325" s="225">
        <f>IF(N325="zákl. přenesená",J325,0)</f>
        <v>0</v>
      </c>
      <c r="BH325" s="225">
        <f>IF(N325="sníž. přenesená",J325,0)</f>
        <v>0</v>
      </c>
      <c r="BI325" s="225">
        <f>IF(N325="nulová",J325,0)</f>
        <v>0</v>
      </c>
      <c r="BJ325" s="16" t="s">
        <v>157</v>
      </c>
      <c r="BK325" s="225">
        <f>ROUND(I325*H325,2)</f>
        <v>0</v>
      </c>
      <c r="BL325" s="16" t="s">
        <v>157</v>
      </c>
      <c r="BM325" s="224" t="s">
        <v>1470</v>
      </c>
    </row>
    <row r="326" spans="1:47" s="2" customFormat="1" ht="12">
      <c r="A326" s="38"/>
      <c r="B326" s="39"/>
      <c r="C326" s="40"/>
      <c r="D326" s="226" t="s">
        <v>159</v>
      </c>
      <c r="E326" s="40"/>
      <c r="F326" s="227" t="s">
        <v>1469</v>
      </c>
      <c r="G326" s="40"/>
      <c r="H326" s="40"/>
      <c r="I326" s="228"/>
      <c r="J326" s="40"/>
      <c r="K326" s="40"/>
      <c r="L326" s="44"/>
      <c r="M326" s="229"/>
      <c r="N326" s="230"/>
      <c r="O326" s="85"/>
      <c r="P326" s="85"/>
      <c r="Q326" s="85"/>
      <c r="R326" s="85"/>
      <c r="S326" s="85"/>
      <c r="T326" s="86"/>
      <c r="U326" s="38"/>
      <c r="V326" s="38"/>
      <c r="W326" s="38"/>
      <c r="X326" s="38"/>
      <c r="Y326" s="38"/>
      <c r="Z326" s="38"/>
      <c r="AA326" s="38"/>
      <c r="AB326" s="38"/>
      <c r="AC326" s="38"/>
      <c r="AD326" s="38"/>
      <c r="AE326" s="38"/>
      <c r="AT326" s="16" t="s">
        <v>159</v>
      </c>
      <c r="AU326" s="16" t="s">
        <v>80</v>
      </c>
    </row>
    <row r="327" spans="1:65" s="2" customFormat="1" ht="24.15" customHeight="1">
      <c r="A327" s="38"/>
      <c r="B327" s="39"/>
      <c r="C327" s="258" t="s">
        <v>1471</v>
      </c>
      <c r="D327" s="258" t="s">
        <v>1051</v>
      </c>
      <c r="E327" s="259" t="s">
        <v>1472</v>
      </c>
      <c r="F327" s="260" t="s">
        <v>1473</v>
      </c>
      <c r="G327" s="261" t="s">
        <v>670</v>
      </c>
      <c r="H327" s="262">
        <v>0.2</v>
      </c>
      <c r="I327" s="263"/>
      <c r="J327" s="264">
        <f>ROUND(I327*H327,2)</f>
        <v>0</v>
      </c>
      <c r="K327" s="260" t="s">
        <v>156</v>
      </c>
      <c r="L327" s="265"/>
      <c r="M327" s="266" t="s">
        <v>39</v>
      </c>
      <c r="N327" s="267" t="s">
        <v>53</v>
      </c>
      <c r="O327" s="85"/>
      <c r="P327" s="222">
        <f>O327*H327</f>
        <v>0</v>
      </c>
      <c r="Q327" s="222">
        <v>0.2837</v>
      </c>
      <c r="R327" s="222">
        <f>Q327*H327</f>
        <v>0.056740000000000006</v>
      </c>
      <c r="S327" s="222">
        <v>0</v>
      </c>
      <c r="T327" s="223">
        <f>S327*H327</f>
        <v>0</v>
      </c>
      <c r="U327" s="38"/>
      <c r="V327" s="38"/>
      <c r="W327" s="38"/>
      <c r="X327" s="38"/>
      <c r="Y327" s="38"/>
      <c r="Z327" s="38"/>
      <c r="AA327" s="38"/>
      <c r="AB327" s="38"/>
      <c r="AC327" s="38"/>
      <c r="AD327" s="38"/>
      <c r="AE327" s="38"/>
      <c r="AR327" s="224" t="s">
        <v>225</v>
      </c>
      <c r="AT327" s="224" t="s">
        <v>1051</v>
      </c>
      <c r="AU327" s="224" t="s">
        <v>80</v>
      </c>
      <c r="AY327" s="16" t="s">
        <v>149</v>
      </c>
      <c r="BE327" s="225">
        <f>IF(N327="základní",J327,0)</f>
        <v>0</v>
      </c>
      <c r="BF327" s="225">
        <f>IF(N327="snížená",J327,0)</f>
        <v>0</v>
      </c>
      <c r="BG327" s="225">
        <f>IF(N327="zákl. přenesená",J327,0)</f>
        <v>0</v>
      </c>
      <c r="BH327" s="225">
        <f>IF(N327="sníž. přenesená",J327,0)</f>
        <v>0</v>
      </c>
      <c r="BI327" s="225">
        <f>IF(N327="nulová",J327,0)</f>
        <v>0</v>
      </c>
      <c r="BJ327" s="16" t="s">
        <v>157</v>
      </c>
      <c r="BK327" s="225">
        <f>ROUND(I327*H327,2)</f>
        <v>0</v>
      </c>
      <c r="BL327" s="16" t="s">
        <v>157</v>
      </c>
      <c r="BM327" s="224" t="s">
        <v>1474</v>
      </c>
    </row>
    <row r="328" spans="1:47" s="2" customFormat="1" ht="12">
      <c r="A328" s="38"/>
      <c r="B328" s="39"/>
      <c r="C328" s="40"/>
      <c r="D328" s="226" t="s">
        <v>159</v>
      </c>
      <c r="E328" s="40"/>
      <c r="F328" s="227" t="s">
        <v>1473</v>
      </c>
      <c r="G328" s="40"/>
      <c r="H328" s="40"/>
      <c r="I328" s="228"/>
      <c r="J328" s="40"/>
      <c r="K328" s="40"/>
      <c r="L328" s="44"/>
      <c r="M328" s="229"/>
      <c r="N328" s="230"/>
      <c r="O328" s="85"/>
      <c r="P328" s="85"/>
      <c r="Q328" s="85"/>
      <c r="R328" s="85"/>
      <c r="S328" s="85"/>
      <c r="T328" s="86"/>
      <c r="U328" s="38"/>
      <c r="V328" s="38"/>
      <c r="W328" s="38"/>
      <c r="X328" s="38"/>
      <c r="Y328" s="38"/>
      <c r="Z328" s="38"/>
      <c r="AA328" s="38"/>
      <c r="AB328" s="38"/>
      <c r="AC328" s="38"/>
      <c r="AD328" s="38"/>
      <c r="AE328" s="38"/>
      <c r="AT328" s="16" t="s">
        <v>159</v>
      </c>
      <c r="AU328" s="16" t="s">
        <v>80</v>
      </c>
    </row>
    <row r="329" spans="1:65" s="2" customFormat="1" ht="24.15" customHeight="1">
      <c r="A329" s="38"/>
      <c r="B329" s="39"/>
      <c r="C329" s="258" t="s">
        <v>1475</v>
      </c>
      <c r="D329" s="258" t="s">
        <v>1051</v>
      </c>
      <c r="E329" s="259" t="s">
        <v>1476</v>
      </c>
      <c r="F329" s="260" t="s">
        <v>1477</v>
      </c>
      <c r="G329" s="261" t="s">
        <v>670</v>
      </c>
      <c r="H329" s="262">
        <v>0.2</v>
      </c>
      <c r="I329" s="263"/>
      <c r="J329" s="264">
        <f>ROUND(I329*H329,2)</f>
        <v>0</v>
      </c>
      <c r="K329" s="260" t="s">
        <v>156</v>
      </c>
      <c r="L329" s="265"/>
      <c r="M329" s="266" t="s">
        <v>39</v>
      </c>
      <c r="N329" s="267" t="s">
        <v>53</v>
      </c>
      <c r="O329" s="85"/>
      <c r="P329" s="222">
        <f>O329*H329</f>
        <v>0</v>
      </c>
      <c r="Q329" s="222">
        <v>0.29358</v>
      </c>
      <c r="R329" s="222">
        <f>Q329*H329</f>
        <v>0.058716000000000004</v>
      </c>
      <c r="S329" s="222">
        <v>0</v>
      </c>
      <c r="T329" s="223">
        <f>S329*H329</f>
        <v>0</v>
      </c>
      <c r="U329" s="38"/>
      <c r="V329" s="38"/>
      <c r="W329" s="38"/>
      <c r="X329" s="38"/>
      <c r="Y329" s="38"/>
      <c r="Z329" s="38"/>
      <c r="AA329" s="38"/>
      <c r="AB329" s="38"/>
      <c r="AC329" s="38"/>
      <c r="AD329" s="38"/>
      <c r="AE329" s="38"/>
      <c r="AR329" s="224" t="s">
        <v>225</v>
      </c>
      <c r="AT329" s="224" t="s">
        <v>1051</v>
      </c>
      <c r="AU329" s="224" t="s">
        <v>80</v>
      </c>
      <c r="AY329" s="16" t="s">
        <v>149</v>
      </c>
      <c r="BE329" s="225">
        <f>IF(N329="základní",J329,0)</f>
        <v>0</v>
      </c>
      <c r="BF329" s="225">
        <f>IF(N329="snížená",J329,0)</f>
        <v>0</v>
      </c>
      <c r="BG329" s="225">
        <f>IF(N329="zákl. přenesená",J329,0)</f>
        <v>0</v>
      </c>
      <c r="BH329" s="225">
        <f>IF(N329="sníž. přenesená",J329,0)</f>
        <v>0</v>
      </c>
      <c r="BI329" s="225">
        <f>IF(N329="nulová",J329,0)</f>
        <v>0</v>
      </c>
      <c r="BJ329" s="16" t="s">
        <v>157</v>
      </c>
      <c r="BK329" s="225">
        <f>ROUND(I329*H329,2)</f>
        <v>0</v>
      </c>
      <c r="BL329" s="16" t="s">
        <v>157</v>
      </c>
      <c r="BM329" s="224" t="s">
        <v>1478</v>
      </c>
    </row>
    <row r="330" spans="1:47" s="2" customFormat="1" ht="12">
      <c r="A330" s="38"/>
      <c r="B330" s="39"/>
      <c r="C330" s="40"/>
      <c r="D330" s="226" t="s">
        <v>159</v>
      </c>
      <c r="E330" s="40"/>
      <c r="F330" s="227" t="s">
        <v>1477</v>
      </c>
      <c r="G330" s="40"/>
      <c r="H330" s="40"/>
      <c r="I330" s="228"/>
      <c r="J330" s="40"/>
      <c r="K330" s="40"/>
      <c r="L330" s="44"/>
      <c r="M330" s="229"/>
      <c r="N330" s="230"/>
      <c r="O330" s="85"/>
      <c r="P330" s="85"/>
      <c r="Q330" s="85"/>
      <c r="R330" s="85"/>
      <c r="S330" s="85"/>
      <c r="T330" s="86"/>
      <c r="U330" s="38"/>
      <c r="V330" s="38"/>
      <c r="W330" s="38"/>
      <c r="X330" s="38"/>
      <c r="Y330" s="38"/>
      <c r="Z330" s="38"/>
      <c r="AA330" s="38"/>
      <c r="AB330" s="38"/>
      <c r="AC330" s="38"/>
      <c r="AD330" s="38"/>
      <c r="AE330" s="38"/>
      <c r="AT330" s="16" t="s">
        <v>159</v>
      </c>
      <c r="AU330" s="16" t="s">
        <v>80</v>
      </c>
    </row>
    <row r="331" spans="1:65" s="2" customFormat="1" ht="24.15" customHeight="1">
      <c r="A331" s="38"/>
      <c r="B331" s="39"/>
      <c r="C331" s="258" t="s">
        <v>1479</v>
      </c>
      <c r="D331" s="258" t="s">
        <v>1051</v>
      </c>
      <c r="E331" s="259" t="s">
        <v>1480</v>
      </c>
      <c r="F331" s="260" t="s">
        <v>1481</v>
      </c>
      <c r="G331" s="261" t="s">
        <v>200</v>
      </c>
      <c r="H331" s="262">
        <v>1.4</v>
      </c>
      <c r="I331" s="263"/>
      <c r="J331" s="264">
        <f>ROUND(I331*H331,2)</f>
        <v>0</v>
      </c>
      <c r="K331" s="260" t="s">
        <v>156</v>
      </c>
      <c r="L331" s="265"/>
      <c r="M331" s="266" t="s">
        <v>39</v>
      </c>
      <c r="N331" s="267" t="s">
        <v>53</v>
      </c>
      <c r="O331" s="85"/>
      <c r="P331" s="222">
        <f>O331*H331</f>
        <v>0</v>
      </c>
      <c r="Q331" s="222">
        <v>0.04939</v>
      </c>
      <c r="R331" s="222">
        <f>Q331*H331</f>
        <v>0.069146</v>
      </c>
      <c r="S331" s="222">
        <v>0</v>
      </c>
      <c r="T331" s="223">
        <f>S331*H331</f>
        <v>0</v>
      </c>
      <c r="U331" s="38"/>
      <c r="V331" s="38"/>
      <c r="W331" s="38"/>
      <c r="X331" s="38"/>
      <c r="Y331" s="38"/>
      <c r="Z331" s="38"/>
      <c r="AA331" s="38"/>
      <c r="AB331" s="38"/>
      <c r="AC331" s="38"/>
      <c r="AD331" s="38"/>
      <c r="AE331" s="38"/>
      <c r="AR331" s="224" t="s">
        <v>225</v>
      </c>
      <c r="AT331" s="224" t="s">
        <v>1051</v>
      </c>
      <c r="AU331" s="224" t="s">
        <v>80</v>
      </c>
      <c r="AY331" s="16" t="s">
        <v>149</v>
      </c>
      <c r="BE331" s="225">
        <f>IF(N331="základní",J331,0)</f>
        <v>0</v>
      </c>
      <c r="BF331" s="225">
        <f>IF(N331="snížená",J331,0)</f>
        <v>0</v>
      </c>
      <c r="BG331" s="225">
        <f>IF(N331="zákl. přenesená",J331,0)</f>
        <v>0</v>
      </c>
      <c r="BH331" s="225">
        <f>IF(N331="sníž. přenesená",J331,0)</f>
        <v>0</v>
      </c>
      <c r="BI331" s="225">
        <f>IF(N331="nulová",J331,0)</f>
        <v>0</v>
      </c>
      <c r="BJ331" s="16" t="s">
        <v>157</v>
      </c>
      <c r="BK331" s="225">
        <f>ROUND(I331*H331,2)</f>
        <v>0</v>
      </c>
      <c r="BL331" s="16" t="s">
        <v>157</v>
      </c>
      <c r="BM331" s="224" t="s">
        <v>1482</v>
      </c>
    </row>
    <row r="332" spans="1:47" s="2" customFormat="1" ht="12">
      <c r="A332" s="38"/>
      <c r="B332" s="39"/>
      <c r="C332" s="40"/>
      <c r="D332" s="226" t="s">
        <v>159</v>
      </c>
      <c r="E332" s="40"/>
      <c r="F332" s="227" t="s">
        <v>1481</v>
      </c>
      <c r="G332" s="40"/>
      <c r="H332" s="40"/>
      <c r="I332" s="228"/>
      <c r="J332" s="40"/>
      <c r="K332" s="40"/>
      <c r="L332" s="44"/>
      <c r="M332" s="229"/>
      <c r="N332" s="230"/>
      <c r="O332" s="85"/>
      <c r="P332" s="85"/>
      <c r="Q332" s="85"/>
      <c r="R332" s="85"/>
      <c r="S332" s="85"/>
      <c r="T332" s="86"/>
      <c r="U332" s="38"/>
      <c r="V332" s="38"/>
      <c r="W332" s="38"/>
      <c r="X332" s="38"/>
      <c r="Y332" s="38"/>
      <c r="Z332" s="38"/>
      <c r="AA332" s="38"/>
      <c r="AB332" s="38"/>
      <c r="AC332" s="38"/>
      <c r="AD332" s="38"/>
      <c r="AE332" s="38"/>
      <c r="AT332" s="16" t="s">
        <v>159</v>
      </c>
      <c r="AU332" s="16" t="s">
        <v>80</v>
      </c>
    </row>
    <row r="333" spans="1:47" s="2" customFormat="1" ht="12">
      <c r="A333" s="38"/>
      <c r="B333" s="39"/>
      <c r="C333" s="40"/>
      <c r="D333" s="226" t="s">
        <v>193</v>
      </c>
      <c r="E333" s="40"/>
      <c r="F333" s="231" t="s">
        <v>1133</v>
      </c>
      <c r="G333" s="40"/>
      <c r="H333" s="40"/>
      <c r="I333" s="228"/>
      <c r="J333" s="40"/>
      <c r="K333" s="40"/>
      <c r="L333" s="44"/>
      <c r="M333" s="232"/>
      <c r="N333" s="233"/>
      <c r="O333" s="234"/>
      <c r="P333" s="234"/>
      <c r="Q333" s="234"/>
      <c r="R333" s="234"/>
      <c r="S333" s="234"/>
      <c r="T333" s="235"/>
      <c r="U333" s="38"/>
      <c r="V333" s="38"/>
      <c r="W333" s="38"/>
      <c r="X333" s="38"/>
      <c r="Y333" s="38"/>
      <c r="Z333" s="38"/>
      <c r="AA333" s="38"/>
      <c r="AB333" s="38"/>
      <c r="AC333" s="38"/>
      <c r="AD333" s="38"/>
      <c r="AE333" s="38"/>
      <c r="AT333" s="16" t="s">
        <v>193</v>
      </c>
      <c r="AU333" s="16" t="s">
        <v>80</v>
      </c>
    </row>
    <row r="334" spans="1:31" s="2" customFormat="1" ht="6.95" customHeight="1">
      <c r="A334" s="38"/>
      <c r="B334" s="60"/>
      <c r="C334" s="61"/>
      <c r="D334" s="61"/>
      <c r="E334" s="61"/>
      <c r="F334" s="61"/>
      <c r="G334" s="61"/>
      <c r="H334" s="61"/>
      <c r="I334" s="61"/>
      <c r="J334" s="61"/>
      <c r="K334" s="61"/>
      <c r="L334" s="44"/>
      <c r="M334" s="38"/>
      <c r="O334" s="38"/>
      <c r="P334" s="38"/>
      <c r="Q334" s="38"/>
      <c r="R334" s="38"/>
      <c r="S334" s="38"/>
      <c r="T334" s="38"/>
      <c r="U334" s="38"/>
      <c r="V334" s="38"/>
      <c r="W334" s="38"/>
      <c r="X334" s="38"/>
      <c r="Y334" s="38"/>
      <c r="Z334" s="38"/>
      <c r="AA334" s="38"/>
      <c r="AB334" s="38"/>
      <c r="AC334" s="38"/>
      <c r="AD334" s="38"/>
      <c r="AE334" s="38"/>
    </row>
  </sheetData>
  <sheetProtection password="CDD6" sheet="1" objects="1" scenarios="1" formatColumns="0" formatRows="0" autoFilter="0"/>
  <autoFilter ref="C84:K33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118</v>
      </c>
    </row>
    <row r="3" spans="2:46" s="1" customFormat="1" ht="6.95" customHeight="1">
      <c r="B3" s="139"/>
      <c r="C3" s="140"/>
      <c r="D3" s="140"/>
      <c r="E3" s="140"/>
      <c r="F3" s="140"/>
      <c r="G3" s="140"/>
      <c r="H3" s="140"/>
      <c r="I3" s="140"/>
      <c r="J3" s="140"/>
      <c r="K3" s="140"/>
      <c r="L3" s="19"/>
      <c r="AT3" s="16" t="s">
        <v>89</v>
      </c>
    </row>
    <row r="4" spans="2:46" s="1" customFormat="1" ht="24.95" customHeight="1">
      <c r="B4" s="19"/>
      <c r="D4" s="141" t="s">
        <v>122</v>
      </c>
      <c r="L4" s="19"/>
      <c r="M4" s="142" t="s">
        <v>10</v>
      </c>
      <c r="AT4" s="16" t="s">
        <v>41</v>
      </c>
    </row>
    <row r="5" spans="2:12" s="1" customFormat="1" ht="6.95" customHeight="1">
      <c r="B5" s="19"/>
      <c r="L5" s="19"/>
    </row>
    <row r="6" spans="2:12" s="1" customFormat="1" ht="12" customHeight="1">
      <c r="B6" s="19"/>
      <c r="D6" s="143" t="s">
        <v>16</v>
      </c>
      <c r="L6" s="19"/>
    </row>
    <row r="7" spans="2:12" s="1" customFormat="1" ht="26.25" customHeight="1">
      <c r="B7" s="19"/>
      <c r="E7" s="144" t="str">
        <f>'Rekapitulace zakázky'!K6</f>
        <v>Svařování, navařování, broušení, výměna ocelových součástí výhybek a kolejnic v obvodu Správy tratí Most - změna č,1</v>
      </c>
      <c r="F7" s="143"/>
      <c r="G7" s="143"/>
      <c r="H7" s="143"/>
      <c r="L7" s="19"/>
    </row>
    <row r="8" spans="2:12" s="1" customFormat="1" ht="12" customHeight="1">
      <c r="B8" s="19"/>
      <c r="D8" s="143" t="s">
        <v>123</v>
      </c>
      <c r="L8" s="19"/>
    </row>
    <row r="9" spans="1:31" s="2" customFormat="1" ht="16.5" customHeight="1">
      <c r="A9" s="38"/>
      <c r="B9" s="44"/>
      <c r="C9" s="38"/>
      <c r="D9" s="38"/>
      <c r="E9" s="144" t="s">
        <v>1483</v>
      </c>
      <c r="F9" s="38"/>
      <c r="G9" s="38"/>
      <c r="H9" s="38"/>
      <c r="I9" s="38"/>
      <c r="J9" s="38"/>
      <c r="K9" s="38"/>
      <c r="L9" s="145"/>
      <c r="S9" s="38"/>
      <c r="T9" s="38"/>
      <c r="U9" s="38"/>
      <c r="V9" s="38"/>
      <c r="W9" s="38"/>
      <c r="X9" s="38"/>
      <c r="Y9" s="38"/>
      <c r="Z9" s="38"/>
      <c r="AA9" s="38"/>
      <c r="AB9" s="38"/>
      <c r="AC9" s="38"/>
      <c r="AD9" s="38"/>
      <c r="AE9" s="38"/>
    </row>
    <row r="10" spans="1:31" s="2" customFormat="1" ht="12" customHeight="1">
      <c r="A10" s="38"/>
      <c r="B10" s="44"/>
      <c r="C10" s="38"/>
      <c r="D10" s="143" t="s">
        <v>125</v>
      </c>
      <c r="E10" s="38"/>
      <c r="F10" s="38"/>
      <c r="G10" s="38"/>
      <c r="H10" s="38"/>
      <c r="I10" s="38"/>
      <c r="J10" s="38"/>
      <c r="K10" s="38"/>
      <c r="L10" s="145"/>
      <c r="S10" s="38"/>
      <c r="T10" s="38"/>
      <c r="U10" s="38"/>
      <c r="V10" s="38"/>
      <c r="W10" s="38"/>
      <c r="X10" s="38"/>
      <c r="Y10" s="38"/>
      <c r="Z10" s="38"/>
      <c r="AA10" s="38"/>
      <c r="AB10" s="38"/>
      <c r="AC10" s="38"/>
      <c r="AD10" s="38"/>
      <c r="AE10" s="38"/>
    </row>
    <row r="11" spans="1:31" s="2" customFormat="1" ht="16.5" customHeight="1">
      <c r="A11" s="38"/>
      <c r="B11" s="44"/>
      <c r="C11" s="38"/>
      <c r="D11" s="38"/>
      <c r="E11" s="146" t="s">
        <v>1484</v>
      </c>
      <c r="F11" s="38"/>
      <c r="G11" s="38"/>
      <c r="H11" s="38"/>
      <c r="I11" s="38"/>
      <c r="J11" s="38"/>
      <c r="K11" s="38"/>
      <c r="L11" s="145"/>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pans="1:31"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pans="1:31" s="2" customFormat="1" ht="12" customHeight="1">
      <c r="A14" s="38"/>
      <c r="B14" s="44"/>
      <c r="C14" s="38"/>
      <c r="D14" s="143" t="s">
        <v>22</v>
      </c>
      <c r="E14" s="38"/>
      <c r="F14" s="134" t="s">
        <v>23</v>
      </c>
      <c r="G14" s="38"/>
      <c r="H14" s="38"/>
      <c r="I14" s="143" t="s">
        <v>24</v>
      </c>
      <c r="J14" s="147" t="str">
        <f>'Rekapitulace zakázky'!AN8</f>
        <v>27. 1. 2023</v>
      </c>
      <c r="K14" s="38"/>
      <c r="L14" s="145"/>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pans="1:31"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pans="1:31"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pans="1:31"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pans="1:31"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pans="1:31"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pans="1:31"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pans="1:31"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pans="1:31"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pans="1:31"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pans="1:31" s="8" customFormat="1" ht="71.25" customHeight="1">
      <c r="A29" s="148"/>
      <c r="B29" s="149"/>
      <c r="C29" s="148"/>
      <c r="D29" s="148"/>
      <c r="E29" s="150" t="s">
        <v>127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pans="1:31" s="2" customFormat="1" ht="6.95"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pans="1:31" s="2" customFormat="1" ht="25.4" customHeight="1">
      <c r="A32" s="38"/>
      <c r="B32" s="44"/>
      <c r="C32" s="38"/>
      <c r="D32" s="153" t="s">
        <v>46</v>
      </c>
      <c r="E32" s="38"/>
      <c r="F32" s="38"/>
      <c r="G32" s="38"/>
      <c r="H32" s="38"/>
      <c r="I32" s="38"/>
      <c r="J32" s="154">
        <f>ROUND(J86,2)</f>
        <v>0</v>
      </c>
      <c r="K32" s="38"/>
      <c r="L32" s="145"/>
      <c r="S32" s="38"/>
      <c r="T32" s="38"/>
      <c r="U32" s="38"/>
      <c r="V32" s="38"/>
      <c r="W32" s="38"/>
      <c r="X32" s="38"/>
      <c r="Y32" s="38"/>
      <c r="Z32" s="38"/>
      <c r="AA32" s="38"/>
      <c r="AB32" s="38"/>
      <c r="AC32" s="38"/>
      <c r="AD32" s="38"/>
      <c r="AE32" s="38"/>
    </row>
    <row r="33" spans="1:31" s="2" customFormat="1" ht="6.95"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pans="1:31"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spans="1:31" s="2" customFormat="1" ht="14.4" customHeight="1" hidden="1">
      <c r="A35" s="38"/>
      <c r="B35" s="44"/>
      <c r="C35" s="38"/>
      <c r="D35" s="156" t="s">
        <v>50</v>
      </c>
      <c r="E35" s="143" t="s">
        <v>51</v>
      </c>
      <c r="F35" s="157">
        <f>ROUND((SUM(BE86:BE116)),2)</f>
        <v>0</v>
      </c>
      <c r="G35" s="38"/>
      <c r="H35" s="38"/>
      <c r="I35" s="158">
        <v>0.21</v>
      </c>
      <c r="J35" s="157">
        <f>ROUND(((SUM(BE86:BE116))*I35),2)</f>
        <v>0</v>
      </c>
      <c r="K35" s="38"/>
      <c r="L35" s="145"/>
      <c r="S35" s="38"/>
      <c r="T35" s="38"/>
      <c r="U35" s="38"/>
      <c r="V35" s="38"/>
      <c r="W35" s="38"/>
      <c r="X35" s="38"/>
      <c r="Y35" s="38"/>
      <c r="Z35" s="38"/>
      <c r="AA35" s="38"/>
      <c r="AB35" s="38"/>
      <c r="AC35" s="38"/>
      <c r="AD35" s="38"/>
      <c r="AE35" s="38"/>
    </row>
    <row r="36" spans="1:31" s="2" customFormat="1" ht="14.4" customHeight="1" hidden="1">
      <c r="A36" s="38"/>
      <c r="B36" s="44"/>
      <c r="C36" s="38"/>
      <c r="D36" s="38"/>
      <c r="E36" s="143" t="s">
        <v>52</v>
      </c>
      <c r="F36" s="157">
        <f>ROUND((SUM(BF86:BF116)),2)</f>
        <v>0</v>
      </c>
      <c r="G36" s="38"/>
      <c r="H36" s="38"/>
      <c r="I36" s="158">
        <v>0.15</v>
      </c>
      <c r="J36" s="157">
        <f>ROUND(((SUM(BF86:BF116))*I36),2)</f>
        <v>0</v>
      </c>
      <c r="K36" s="38"/>
      <c r="L36" s="145"/>
      <c r="S36" s="38"/>
      <c r="T36" s="38"/>
      <c r="U36" s="38"/>
      <c r="V36" s="38"/>
      <c r="W36" s="38"/>
      <c r="X36" s="38"/>
      <c r="Y36" s="38"/>
      <c r="Z36" s="38"/>
      <c r="AA36" s="38"/>
      <c r="AB36" s="38"/>
      <c r="AC36" s="38"/>
      <c r="AD36" s="38"/>
      <c r="AE36" s="38"/>
    </row>
    <row r="37" spans="1:31" s="2" customFormat="1" ht="14.4" customHeight="1">
      <c r="A37" s="38"/>
      <c r="B37" s="44"/>
      <c r="C37" s="38"/>
      <c r="D37" s="143" t="s">
        <v>50</v>
      </c>
      <c r="E37" s="143" t="s">
        <v>53</v>
      </c>
      <c r="F37" s="157">
        <f>ROUND((SUM(BG86:BG116)),2)</f>
        <v>0</v>
      </c>
      <c r="G37" s="38"/>
      <c r="H37" s="38"/>
      <c r="I37" s="158">
        <v>0.21</v>
      </c>
      <c r="J37" s="157">
        <f>0</f>
        <v>0</v>
      </c>
      <c r="K37" s="38"/>
      <c r="L37" s="145"/>
      <c r="S37" s="38"/>
      <c r="T37" s="38"/>
      <c r="U37" s="38"/>
      <c r="V37" s="38"/>
      <c r="W37" s="38"/>
      <c r="X37" s="38"/>
      <c r="Y37" s="38"/>
      <c r="Z37" s="38"/>
      <c r="AA37" s="38"/>
      <c r="AB37" s="38"/>
      <c r="AC37" s="38"/>
      <c r="AD37" s="38"/>
      <c r="AE37" s="38"/>
    </row>
    <row r="38" spans="1:31" s="2" customFormat="1" ht="14.4" customHeight="1">
      <c r="A38" s="38"/>
      <c r="B38" s="44"/>
      <c r="C38" s="38"/>
      <c r="D38" s="38"/>
      <c r="E38" s="143" t="s">
        <v>54</v>
      </c>
      <c r="F38" s="157">
        <f>ROUND((SUM(BH86:BH116)),2)</f>
        <v>0</v>
      </c>
      <c r="G38" s="38"/>
      <c r="H38" s="38"/>
      <c r="I38" s="158">
        <v>0.15</v>
      </c>
      <c r="J38" s="157">
        <f>0</f>
        <v>0</v>
      </c>
      <c r="K38" s="38"/>
      <c r="L38" s="145"/>
      <c r="S38" s="38"/>
      <c r="T38" s="38"/>
      <c r="U38" s="38"/>
      <c r="V38" s="38"/>
      <c r="W38" s="38"/>
      <c r="X38" s="38"/>
      <c r="Y38" s="38"/>
      <c r="Z38" s="38"/>
      <c r="AA38" s="38"/>
      <c r="AB38" s="38"/>
      <c r="AC38" s="38"/>
      <c r="AD38" s="38"/>
      <c r="AE38" s="38"/>
    </row>
    <row r="39" spans="1:31" s="2" customFormat="1" ht="14.4" customHeight="1" hidden="1">
      <c r="A39" s="38"/>
      <c r="B39" s="44"/>
      <c r="C39" s="38"/>
      <c r="D39" s="38"/>
      <c r="E39" s="143" t="s">
        <v>55</v>
      </c>
      <c r="F39" s="157">
        <f>ROUND((SUM(BI86:BI116)),2)</f>
        <v>0</v>
      </c>
      <c r="G39" s="38"/>
      <c r="H39" s="38"/>
      <c r="I39" s="158">
        <v>0</v>
      </c>
      <c r="J39" s="157">
        <f>0</f>
        <v>0</v>
      </c>
      <c r="K39" s="38"/>
      <c r="L39" s="145"/>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pans="1:31" s="2" customFormat="1" ht="25.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pans="1:31"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spans="1:31" s="2" customFormat="1" ht="6.95" customHeight="1" hidden="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spans="1:31" s="2" customFormat="1" ht="24.95" customHeight="1" hidden="1">
      <c r="A47" s="38"/>
      <c r="B47" s="39"/>
      <c r="C47" s="22" t="s">
        <v>128</v>
      </c>
      <c r="D47" s="40"/>
      <c r="E47" s="40"/>
      <c r="F47" s="40"/>
      <c r="G47" s="40"/>
      <c r="H47" s="40"/>
      <c r="I47" s="40"/>
      <c r="J47" s="40"/>
      <c r="K47" s="40"/>
      <c r="L47" s="145"/>
      <c r="S47" s="38"/>
      <c r="T47" s="38"/>
      <c r="U47" s="38"/>
      <c r="V47" s="38"/>
      <c r="W47" s="38"/>
      <c r="X47" s="38"/>
      <c r="Y47" s="38"/>
      <c r="Z47" s="38"/>
      <c r="AA47" s="38"/>
      <c r="AB47" s="38"/>
      <c r="AC47" s="38"/>
      <c r="AD47" s="38"/>
      <c r="AE47" s="38"/>
    </row>
    <row r="48" spans="1:31" s="2" customFormat="1" ht="6.95" customHeight="1" hidden="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spans="1:31" s="2" customFormat="1" ht="12" customHeight="1" hidden="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spans="1:31" s="2" customFormat="1" ht="26.25" customHeight="1" hidden="1">
      <c r="A50" s="38"/>
      <c r="B50" s="39"/>
      <c r="C50" s="40"/>
      <c r="D50" s="40"/>
      <c r="E50" s="170" t="str">
        <f>E7</f>
        <v>Svařování, navařování, broušení, výměna ocelových součástí výhybek a kolejnic v obvodu Správy tratí Most - změna č,1</v>
      </c>
      <c r="F50" s="31"/>
      <c r="G50" s="31"/>
      <c r="H50" s="31"/>
      <c r="I50" s="40"/>
      <c r="J50" s="40"/>
      <c r="K50" s="40"/>
      <c r="L50" s="145"/>
      <c r="S50" s="38"/>
      <c r="T50" s="38"/>
      <c r="U50" s="38"/>
      <c r="V50" s="38"/>
      <c r="W50" s="38"/>
      <c r="X50" s="38"/>
      <c r="Y50" s="38"/>
      <c r="Z50" s="38"/>
      <c r="AA50" s="38"/>
      <c r="AB50" s="38"/>
      <c r="AC50" s="38"/>
      <c r="AD50" s="38"/>
      <c r="AE50" s="38"/>
    </row>
    <row r="51" spans="2:12" s="1" customFormat="1" ht="12" customHeight="1" hidden="1">
      <c r="B51" s="20"/>
      <c r="C51" s="31" t="s">
        <v>123</v>
      </c>
      <c r="D51" s="21"/>
      <c r="E51" s="21"/>
      <c r="F51" s="21"/>
      <c r="G51" s="21"/>
      <c r="H51" s="21"/>
      <c r="I51" s="21"/>
      <c r="J51" s="21"/>
      <c r="K51" s="21"/>
      <c r="L51" s="19"/>
    </row>
    <row r="52" spans="1:31" s="2" customFormat="1" ht="16.5" customHeight="1" hidden="1">
      <c r="A52" s="38"/>
      <c r="B52" s="39"/>
      <c r="C52" s="40"/>
      <c r="D52" s="40"/>
      <c r="E52" s="170" t="s">
        <v>1483</v>
      </c>
      <c r="F52" s="40"/>
      <c r="G52" s="40"/>
      <c r="H52" s="40"/>
      <c r="I52" s="40"/>
      <c r="J52" s="40"/>
      <c r="K52" s="40"/>
      <c r="L52" s="145"/>
      <c r="S52" s="38"/>
      <c r="T52" s="38"/>
      <c r="U52" s="38"/>
      <c r="V52" s="38"/>
      <c r="W52" s="38"/>
      <c r="X52" s="38"/>
      <c r="Y52" s="38"/>
      <c r="Z52" s="38"/>
      <c r="AA52" s="38"/>
      <c r="AB52" s="38"/>
      <c r="AC52" s="38"/>
      <c r="AD52" s="38"/>
      <c r="AE52" s="38"/>
    </row>
    <row r="53" spans="1:31" s="2" customFormat="1" ht="12" customHeight="1" hidden="1">
      <c r="A53" s="38"/>
      <c r="B53" s="39"/>
      <c r="C53" s="31" t="s">
        <v>125</v>
      </c>
      <c r="D53" s="40"/>
      <c r="E53" s="40"/>
      <c r="F53" s="40"/>
      <c r="G53" s="40"/>
      <c r="H53" s="40"/>
      <c r="I53" s="40"/>
      <c r="J53" s="40"/>
      <c r="K53" s="40"/>
      <c r="L53" s="145"/>
      <c r="S53" s="38"/>
      <c r="T53" s="38"/>
      <c r="U53" s="38"/>
      <c r="V53" s="38"/>
      <c r="W53" s="38"/>
      <c r="X53" s="38"/>
      <c r="Y53" s="38"/>
      <c r="Z53" s="38"/>
      <c r="AA53" s="38"/>
      <c r="AB53" s="38"/>
      <c r="AC53" s="38"/>
      <c r="AD53" s="38"/>
      <c r="AE53" s="38"/>
    </row>
    <row r="54" spans="1:31" s="2" customFormat="1" ht="16.5" customHeight="1" hidden="1">
      <c r="A54" s="38"/>
      <c r="B54" s="39"/>
      <c r="C54" s="40"/>
      <c r="D54" s="40"/>
      <c r="E54" s="70" t="str">
        <f>E11</f>
        <v>Č21 - VRN</v>
      </c>
      <c r="F54" s="40"/>
      <c r="G54" s="40"/>
      <c r="H54" s="40"/>
      <c r="I54" s="40"/>
      <c r="J54" s="40"/>
      <c r="K54" s="40"/>
      <c r="L54" s="145"/>
      <c r="S54" s="38"/>
      <c r="T54" s="38"/>
      <c r="U54" s="38"/>
      <c r="V54" s="38"/>
      <c r="W54" s="38"/>
      <c r="X54" s="38"/>
      <c r="Y54" s="38"/>
      <c r="Z54" s="38"/>
      <c r="AA54" s="38"/>
      <c r="AB54" s="38"/>
      <c r="AC54" s="38"/>
      <c r="AD54" s="38"/>
      <c r="AE54" s="38"/>
    </row>
    <row r="55" spans="1:31" s="2" customFormat="1" ht="6.95" customHeight="1" hidden="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spans="1:31" s="2" customFormat="1" ht="12" customHeight="1" hidden="1">
      <c r="A56" s="38"/>
      <c r="B56" s="39"/>
      <c r="C56" s="31" t="s">
        <v>22</v>
      </c>
      <c r="D56" s="40"/>
      <c r="E56" s="40"/>
      <c r="F56" s="26" t="str">
        <f>F14</f>
        <v>obvod ST Most</v>
      </c>
      <c r="G56" s="40"/>
      <c r="H56" s="40"/>
      <c r="I56" s="31" t="s">
        <v>24</v>
      </c>
      <c r="J56" s="73" t="str">
        <f>IF(J14="","",J14)</f>
        <v>27. 1. 2023</v>
      </c>
      <c r="K56" s="40"/>
      <c r="L56" s="145"/>
      <c r="S56" s="38"/>
      <c r="T56" s="38"/>
      <c r="U56" s="38"/>
      <c r="V56" s="38"/>
      <c r="W56" s="38"/>
      <c r="X56" s="38"/>
      <c r="Y56" s="38"/>
      <c r="Z56" s="38"/>
      <c r="AA56" s="38"/>
      <c r="AB56" s="38"/>
      <c r="AC56" s="38"/>
      <c r="AD56" s="38"/>
      <c r="AE56" s="38"/>
    </row>
    <row r="57" spans="1:31" s="2" customFormat="1" ht="6.95" customHeight="1" hidden="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spans="1:31" s="2" customFormat="1" ht="15.15" customHeight="1" hidden="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spans="1:31" s="2" customFormat="1" ht="40.05" customHeight="1" hidden="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spans="1:31" s="2" customFormat="1" ht="10.3" customHeight="1" hidden="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spans="1:31" s="2" customFormat="1" ht="29.25" customHeight="1" hidden="1">
      <c r="A61" s="38"/>
      <c r="B61" s="39"/>
      <c r="C61" s="171" t="s">
        <v>129</v>
      </c>
      <c r="D61" s="172"/>
      <c r="E61" s="172"/>
      <c r="F61" s="172"/>
      <c r="G61" s="172"/>
      <c r="H61" s="172"/>
      <c r="I61" s="172"/>
      <c r="J61" s="173" t="s">
        <v>130</v>
      </c>
      <c r="K61" s="172"/>
      <c r="L61" s="145"/>
      <c r="S61" s="38"/>
      <c r="T61" s="38"/>
      <c r="U61" s="38"/>
      <c r="V61" s="38"/>
      <c r="W61" s="38"/>
      <c r="X61" s="38"/>
      <c r="Y61" s="38"/>
      <c r="Z61" s="38"/>
      <c r="AA61" s="38"/>
      <c r="AB61" s="38"/>
      <c r="AC61" s="38"/>
      <c r="AD61" s="38"/>
      <c r="AE61" s="38"/>
    </row>
    <row r="62" spans="1:31" s="2" customFormat="1" ht="10.3" customHeight="1" hidden="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spans="1:47" s="2" customFormat="1" ht="22.8" customHeight="1" hidden="1">
      <c r="A63" s="38"/>
      <c r="B63" s="39"/>
      <c r="C63" s="174" t="s">
        <v>78</v>
      </c>
      <c r="D63" s="40"/>
      <c r="E63" s="40"/>
      <c r="F63" s="40"/>
      <c r="G63" s="40"/>
      <c r="H63" s="40"/>
      <c r="I63" s="40"/>
      <c r="J63" s="103">
        <f>J86</f>
        <v>0</v>
      </c>
      <c r="K63" s="40"/>
      <c r="L63" s="145"/>
      <c r="S63" s="38"/>
      <c r="T63" s="38"/>
      <c r="U63" s="38"/>
      <c r="V63" s="38"/>
      <c r="W63" s="38"/>
      <c r="X63" s="38"/>
      <c r="Y63" s="38"/>
      <c r="Z63" s="38"/>
      <c r="AA63" s="38"/>
      <c r="AB63" s="38"/>
      <c r="AC63" s="38"/>
      <c r="AD63" s="38"/>
      <c r="AE63" s="38"/>
      <c r="AU63" s="16" t="s">
        <v>131</v>
      </c>
    </row>
    <row r="64" spans="1:31" s="9" customFormat="1" ht="24.95" customHeight="1" hidden="1">
      <c r="A64" s="9"/>
      <c r="B64" s="175"/>
      <c r="C64" s="176"/>
      <c r="D64" s="177" t="s">
        <v>1485</v>
      </c>
      <c r="E64" s="178"/>
      <c r="F64" s="178"/>
      <c r="G64" s="178"/>
      <c r="H64" s="178"/>
      <c r="I64" s="178"/>
      <c r="J64" s="179">
        <f>J87</f>
        <v>0</v>
      </c>
      <c r="K64" s="176"/>
      <c r="L64" s="180"/>
      <c r="S64" s="9"/>
      <c r="T64" s="9"/>
      <c r="U64" s="9"/>
      <c r="V64" s="9"/>
      <c r="W64" s="9"/>
      <c r="X64" s="9"/>
      <c r="Y64" s="9"/>
      <c r="Z64" s="9"/>
      <c r="AA64" s="9"/>
      <c r="AB64" s="9"/>
      <c r="AC64" s="9"/>
      <c r="AD64" s="9"/>
      <c r="AE64" s="9"/>
    </row>
    <row r="65" spans="1:31" s="2" customFormat="1" ht="21.8" customHeight="1" hidden="1">
      <c r="A65" s="38"/>
      <c r="B65" s="39"/>
      <c r="C65" s="40"/>
      <c r="D65" s="40"/>
      <c r="E65" s="40"/>
      <c r="F65" s="40"/>
      <c r="G65" s="40"/>
      <c r="H65" s="40"/>
      <c r="I65" s="40"/>
      <c r="J65" s="40"/>
      <c r="K65" s="40"/>
      <c r="L65" s="145"/>
      <c r="S65" s="38"/>
      <c r="T65" s="38"/>
      <c r="U65" s="38"/>
      <c r="V65" s="38"/>
      <c r="W65" s="38"/>
      <c r="X65" s="38"/>
      <c r="Y65" s="38"/>
      <c r="Z65" s="38"/>
      <c r="AA65" s="38"/>
      <c r="AB65" s="38"/>
      <c r="AC65" s="38"/>
      <c r="AD65" s="38"/>
      <c r="AE65" s="38"/>
    </row>
    <row r="66" spans="1:31" s="2" customFormat="1" ht="6.95" customHeight="1" hidden="1">
      <c r="A66" s="38"/>
      <c r="B66" s="60"/>
      <c r="C66" s="61"/>
      <c r="D66" s="61"/>
      <c r="E66" s="61"/>
      <c r="F66" s="61"/>
      <c r="G66" s="61"/>
      <c r="H66" s="61"/>
      <c r="I66" s="61"/>
      <c r="J66" s="61"/>
      <c r="K66" s="61"/>
      <c r="L66" s="145"/>
      <c r="S66" s="38"/>
      <c r="T66" s="38"/>
      <c r="U66" s="38"/>
      <c r="V66" s="38"/>
      <c r="W66" s="38"/>
      <c r="X66" s="38"/>
      <c r="Y66" s="38"/>
      <c r="Z66" s="38"/>
      <c r="AA66" s="38"/>
      <c r="AB66" s="38"/>
      <c r="AC66" s="38"/>
      <c r="AD66" s="38"/>
      <c r="AE66" s="38"/>
    </row>
    <row r="67" ht="12" hidden="1"/>
    <row r="68" ht="12" hidden="1"/>
    <row r="69" ht="12" hidden="1"/>
    <row r="70" spans="1:31" s="2" customFormat="1" ht="6.95" customHeight="1">
      <c r="A70" s="38"/>
      <c r="B70" s="62"/>
      <c r="C70" s="63"/>
      <c r="D70" s="63"/>
      <c r="E70" s="63"/>
      <c r="F70" s="63"/>
      <c r="G70" s="63"/>
      <c r="H70" s="63"/>
      <c r="I70" s="63"/>
      <c r="J70" s="63"/>
      <c r="K70" s="63"/>
      <c r="L70" s="145"/>
      <c r="S70" s="38"/>
      <c r="T70" s="38"/>
      <c r="U70" s="38"/>
      <c r="V70" s="38"/>
      <c r="W70" s="38"/>
      <c r="X70" s="38"/>
      <c r="Y70" s="38"/>
      <c r="Z70" s="38"/>
      <c r="AA70" s="38"/>
      <c r="AB70" s="38"/>
      <c r="AC70" s="38"/>
      <c r="AD70" s="38"/>
      <c r="AE70" s="38"/>
    </row>
    <row r="71" spans="1:31" s="2" customFormat="1" ht="24.95" customHeight="1">
      <c r="A71" s="38"/>
      <c r="B71" s="39"/>
      <c r="C71" s="22" t="s">
        <v>134</v>
      </c>
      <c r="D71" s="40"/>
      <c r="E71" s="40"/>
      <c r="F71" s="40"/>
      <c r="G71" s="40"/>
      <c r="H71" s="40"/>
      <c r="I71" s="40"/>
      <c r="J71" s="40"/>
      <c r="K71" s="40"/>
      <c r="L71" s="145"/>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45"/>
      <c r="S72" s="38"/>
      <c r="T72" s="38"/>
      <c r="U72" s="38"/>
      <c r="V72" s="38"/>
      <c r="W72" s="38"/>
      <c r="X72" s="38"/>
      <c r="Y72" s="38"/>
      <c r="Z72" s="38"/>
      <c r="AA72" s="38"/>
      <c r="AB72" s="38"/>
      <c r="AC72" s="38"/>
      <c r="AD72" s="38"/>
      <c r="AE72" s="38"/>
    </row>
    <row r="73" spans="1:31" s="2" customFormat="1" ht="12" customHeight="1">
      <c r="A73" s="38"/>
      <c r="B73" s="39"/>
      <c r="C73" s="31" t="s">
        <v>16</v>
      </c>
      <c r="D73" s="40"/>
      <c r="E73" s="40"/>
      <c r="F73" s="40"/>
      <c r="G73" s="40"/>
      <c r="H73" s="40"/>
      <c r="I73" s="40"/>
      <c r="J73" s="40"/>
      <c r="K73" s="40"/>
      <c r="L73" s="145"/>
      <c r="S73" s="38"/>
      <c r="T73" s="38"/>
      <c r="U73" s="38"/>
      <c r="V73" s="38"/>
      <c r="W73" s="38"/>
      <c r="X73" s="38"/>
      <c r="Y73" s="38"/>
      <c r="Z73" s="38"/>
      <c r="AA73" s="38"/>
      <c r="AB73" s="38"/>
      <c r="AC73" s="38"/>
      <c r="AD73" s="38"/>
      <c r="AE73" s="38"/>
    </row>
    <row r="74" spans="1:31" s="2" customFormat="1" ht="26.25" customHeight="1">
      <c r="A74" s="38"/>
      <c r="B74" s="39"/>
      <c r="C74" s="40"/>
      <c r="D74" s="40"/>
      <c r="E74" s="170" t="str">
        <f>E7</f>
        <v>Svařování, navařování, broušení, výměna ocelových součástí výhybek a kolejnic v obvodu Správy tratí Most - změna č,1</v>
      </c>
      <c r="F74" s="31"/>
      <c r="G74" s="31"/>
      <c r="H74" s="31"/>
      <c r="I74" s="40"/>
      <c r="J74" s="40"/>
      <c r="K74" s="40"/>
      <c r="L74" s="145"/>
      <c r="S74" s="38"/>
      <c r="T74" s="38"/>
      <c r="U74" s="38"/>
      <c r="V74" s="38"/>
      <c r="W74" s="38"/>
      <c r="X74" s="38"/>
      <c r="Y74" s="38"/>
      <c r="Z74" s="38"/>
      <c r="AA74" s="38"/>
      <c r="AB74" s="38"/>
      <c r="AC74" s="38"/>
      <c r="AD74" s="38"/>
      <c r="AE74" s="38"/>
    </row>
    <row r="75" spans="2:12" s="1" customFormat="1" ht="12" customHeight="1">
      <c r="B75" s="20"/>
      <c r="C75" s="31" t="s">
        <v>123</v>
      </c>
      <c r="D75" s="21"/>
      <c r="E75" s="21"/>
      <c r="F75" s="21"/>
      <c r="G75" s="21"/>
      <c r="H75" s="21"/>
      <c r="I75" s="21"/>
      <c r="J75" s="21"/>
      <c r="K75" s="21"/>
      <c r="L75" s="19"/>
    </row>
    <row r="76" spans="1:31" s="2" customFormat="1" ht="16.5" customHeight="1">
      <c r="A76" s="38"/>
      <c r="B76" s="39"/>
      <c r="C76" s="40"/>
      <c r="D76" s="40"/>
      <c r="E76" s="170" t="s">
        <v>1483</v>
      </c>
      <c r="F76" s="40"/>
      <c r="G76" s="40"/>
      <c r="H76" s="40"/>
      <c r="I76" s="40"/>
      <c r="J76" s="40"/>
      <c r="K76" s="40"/>
      <c r="L76" s="145"/>
      <c r="S76" s="38"/>
      <c r="T76" s="38"/>
      <c r="U76" s="38"/>
      <c r="V76" s="38"/>
      <c r="W76" s="38"/>
      <c r="X76" s="38"/>
      <c r="Y76" s="38"/>
      <c r="Z76" s="38"/>
      <c r="AA76" s="38"/>
      <c r="AB76" s="38"/>
      <c r="AC76" s="38"/>
      <c r="AD76" s="38"/>
      <c r="AE76" s="38"/>
    </row>
    <row r="77" spans="1:31" s="2" customFormat="1" ht="12" customHeight="1">
      <c r="A77" s="38"/>
      <c r="B77" s="39"/>
      <c r="C77" s="31" t="s">
        <v>125</v>
      </c>
      <c r="D77" s="40"/>
      <c r="E77" s="40"/>
      <c r="F77" s="40"/>
      <c r="G77" s="40"/>
      <c r="H77" s="40"/>
      <c r="I77" s="40"/>
      <c r="J77" s="40"/>
      <c r="K77" s="40"/>
      <c r="L77" s="145"/>
      <c r="S77" s="38"/>
      <c r="T77" s="38"/>
      <c r="U77" s="38"/>
      <c r="V77" s="38"/>
      <c r="W77" s="38"/>
      <c r="X77" s="38"/>
      <c r="Y77" s="38"/>
      <c r="Z77" s="38"/>
      <c r="AA77" s="38"/>
      <c r="AB77" s="38"/>
      <c r="AC77" s="38"/>
      <c r="AD77" s="38"/>
      <c r="AE77" s="38"/>
    </row>
    <row r="78" spans="1:31" s="2" customFormat="1" ht="16.5" customHeight="1">
      <c r="A78" s="38"/>
      <c r="B78" s="39"/>
      <c r="C78" s="40"/>
      <c r="D78" s="40"/>
      <c r="E78" s="70" t="str">
        <f>E11</f>
        <v>Č21 - VRN</v>
      </c>
      <c r="F78" s="40"/>
      <c r="G78" s="40"/>
      <c r="H78" s="40"/>
      <c r="I78" s="40"/>
      <c r="J78" s="40"/>
      <c r="K78" s="40"/>
      <c r="L78" s="145"/>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45"/>
      <c r="S79" s="38"/>
      <c r="T79" s="38"/>
      <c r="U79" s="38"/>
      <c r="V79" s="38"/>
      <c r="W79" s="38"/>
      <c r="X79" s="38"/>
      <c r="Y79" s="38"/>
      <c r="Z79" s="38"/>
      <c r="AA79" s="38"/>
      <c r="AB79" s="38"/>
      <c r="AC79" s="38"/>
      <c r="AD79" s="38"/>
      <c r="AE79" s="38"/>
    </row>
    <row r="80" spans="1:31" s="2" customFormat="1" ht="12" customHeight="1">
      <c r="A80" s="38"/>
      <c r="B80" s="39"/>
      <c r="C80" s="31" t="s">
        <v>22</v>
      </c>
      <c r="D80" s="40"/>
      <c r="E80" s="40"/>
      <c r="F80" s="26" t="str">
        <f>F14</f>
        <v>obvod ST Most</v>
      </c>
      <c r="G80" s="40"/>
      <c r="H80" s="40"/>
      <c r="I80" s="31" t="s">
        <v>24</v>
      </c>
      <c r="J80" s="73" t="str">
        <f>IF(J14="","",J14)</f>
        <v>27. 1. 2023</v>
      </c>
      <c r="K80" s="40"/>
      <c r="L80" s="145"/>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5"/>
      <c r="S81" s="38"/>
      <c r="T81" s="38"/>
      <c r="U81" s="38"/>
      <c r="V81" s="38"/>
      <c r="W81" s="38"/>
      <c r="X81" s="38"/>
      <c r="Y81" s="38"/>
      <c r="Z81" s="38"/>
      <c r="AA81" s="38"/>
      <c r="AB81" s="38"/>
      <c r="AC81" s="38"/>
      <c r="AD81" s="38"/>
      <c r="AE81" s="38"/>
    </row>
    <row r="82" spans="1:31" s="2" customFormat="1" ht="15.15" customHeight="1">
      <c r="A82" s="38"/>
      <c r="B82" s="39"/>
      <c r="C82" s="31" t="s">
        <v>30</v>
      </c>
      <c r="D82" s="40"/>
      <c r="E82" s="40"/>
      <c r="F82" s="26" t="str">
        <f>E17</f>
        <v>Správa železnic, státní organizac</v>
      </c>
      <c r="G82" s="40"/>
      <c r="H82" s="40"/>
      <c r="I82" s="31" t="s">
        <v>38</v>
      </c>
      <c r="J82" s="36" t="str">
        <f>E23</f>
        <v xml:space="preserve"> </v>
      </c>
      <c r="K82" s="40"/>
      <c r="L82" s="145"/>
      <c r="S82" s="38"/>
      <c r="T82" s="38"/>
      <c r="U82" s="38"/>
      <c r="V82" s="38"/>
      <c r="W82" s="38"/>
      <c r="X82" s="38"/>
      <c r="Y82" s="38"/>
      <c r="Z82" s="38"/>
      <c r="AA82" s="38"/>
      <c r="AB82" s="38"/>
      <c r="AC82" s="38"/>
      <c r="AD82" s="38"/>
      <c r="AE82" s="38"/>
    </row>
    <row r="83" spans="1:31" s="2" customFormat="1" ht="40.05" customHeight="1">
      <c r="A83" s="38"/>
      <c r="B83" s="39"/>
      <c r="C83" s="31" t="s">
        <v>36</v>
      </c>
      <c r="D83" s="40"/>
      <c r="E83" s="40"/>
      <c r="F83" s="26" t="str">
        <f>IF(E20="","",E20)</f>
        <v>Vyplň údaj</v>
      </c>
      <c r="G83" s="40"/>
      <c r="H83" s="40"/>
      <c r="I83" s="31" t="s">
        <v>42</v>
      </c>
      <c r="J83" s="36" t="str">
        <f>E26</f>
        <v>Ing. Jiří Horák, horak@szdc.cz, +420 602 155 923</v>
      </c>
      <c r="K83" s="40"/>
      <c r="L83" s="145"/>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40"/>
      <c r="J84" s="40"/>
      <c r="K84" s="40"/>
      <c r="L84" s="145"/>
      <c r="S84" s="38"/>
      <c r="T84" s="38"/>
      <c r="U84" s="38"/>
      <c r="V84" s="38"/>
      <c r="W84" s="38"/>
      <c r="X84" s="38"/>
      <c r="Y84" s="38"/>
      <c r="Z84" s="38"/>
      <c r="AA84" s="38"/>
      <c r="AB84" s="38"/>
      <c r="AC84" s="38"/>
      <c r="AD84" s="38"/>
      <c r="AE84" s="38"/>
    </row>
    <row r="85" spans="1:31" s="11" customFormat="1" ht="29.25" customHeight="1">
      <c r="A85" s="186"/>
      <c r="B85" s="187"/>
      <c r="C85" s="188" t="s">
        <v>135</v>
      </c>
      <c r="D85" s="189" t="s">
        <v>65</v>
      </c>
      <c r="E85" s="189" t="s">
        <v>61</v>
      </c>
      <c r="F85" s="189" t="s">
        <v>62</v>
      </c>
      <c r="G85" s="189" t="s">
        <v>136</v>
      </c>
      <c r="H85" s="189" t="s">
        <v>137</v>
      </c>
      <c r="I85" s="189" t="s">
        <v>138</v>
      </c>
      <c r="J85" s="189" t="s">
        <v>130</v>
      </c>
      <c r="K85" s="190" t="s">
        <v>139</v>
      </c>
      <c r="L85" s="191"/>
      <c r="M85" s="93" t="s">
        <v>39</v>
      </c>
      <c r="N85" s="94" t="s">
        <v>50</v>
      </c>
      <c r="O85" s="94" t="s">
        <v>140</v>
      </c>
      <c r="P85" s="94" t="s">
        <v>141</v>
      </c>
      <c r="Q85" s="94" t="s">
        <v>142</v>
      </c>
      <c r="R85" s="94" t="s">
        <v>143</v>
      </c>
      <c r="S85" s="94" t="s">
        <v>144</v>
      </c>
      <c r="T85" s="95" t="s">
        <v>145</v>
      </c>
      <c r="U85" s="186"/>
      <c r="V85" s="186"/>
      <c r="W85" s="186"/>
      <c r="X85" s="186"/>
      <c r="Y85" s="186"/>
      <c r="Z85" s="186"/>
      <c r="AA85" s="186"/>
      <c r="AB85" s="186"/>
      <c r="AC85" s="186"/>
      <c r="AD85" s="186"/>
      <c r="AE85" s="186"/>
    </row>
    <row r="86" spans="1:63" s="2" customFormat="1" ht="22.8" customHeight="1">
      <c r="A86" s="38"/>
      <c r="B86" s="39"/>
      <c r="C86" s="100" t="s">
        <v>146</v>
      </c>
      <c r="D86" s="40"/>
      <c r="E86" s="40"/>
      <c r="F86" s="40"/>
      <c r="G86" s="40"/>
      <c r="H86" s="40"/>
      <c r="I86" s="40"/>
      <c r="J86" s="192">
        <f>BK86</f>
        <v>0</v>
      </c>
      <c r="K86" s="40"/>
      <c r="L86" s="44"/>
      <c r="M86" s="96"/>
      <c r="N86" s="193"/>
      <c r="O86" s="97"/>
      <c r="P86" s="194">
        <f>P87</f>
        <v>0</v>
      </c>
      <c r="Q86" s="97"/>
      <c r="R86" s="194">
        <f>R87</f>
        <v>0</v>
      </c>
      <c r="S86" s="97"/>
      <c r="T86" s="195">
        <f>T87</f>
        <v>0</v>
      </c>
      <c r="U86" s="38"/>
      <c r="V86" s="38"/>
      <c r="W86" s="38"/>
      <c r="X86" s="38"/>
      <c r="Y86" s="38"/>
      <c r="Z86" s="38"/>
      <c r="AA86" s="38"/>
      <c r="AB86" s="38"/>
      <c r="AC86" s="38"/>
      <c r="AD86" s="38"/>
      <c r="AE86" s="38"/>
      <c r="AT86" s="16" t="s">
        <v>79</v>
      </c>
      <c r="AU86" s="16" t="s">
        <v>131</v>
      </c>
      <c r="BK86" s="196">
        <f>BK87</f>
        <v>0</v>
      </c>
    </row>
    <row r="87" spans="1:63" s="12" customFormat="1" ht="25.9" customHeight="1">
      <c r="A87" s="12"/>
      <c r="B87" s="197"/>
      <c r="C87" s="198"/>
      <c r="D87" s="199" t="s">
        <v>79</v>
      </c>
      <c r="E87" s="200" t="s">
        <v>117</v>
      </c>
      <c r="F87" s="200" t="s">
        <v>114</v>
      </c>
      <c r="G87" s="198"/>
      <c r="H87" s="198"/>
      <c r="I87" s="201"/>
      <c r="J87" s="202">
        <f>BK87</f>
        <v>0</v>
      </c>
      <c r="K87" s="198"/>
      <c r="L87" s="203"/>
      <c r="M87" s="204"/>
      <c r="N87" s="205"/>
      <c r="O87" s="205"/>
      <c r="P87" s="206">
        <f>SUM(P88:P116)</f>
        <v>0</v>
      </c>
      <c r="Q87" s="205"/>
      <c r="R87" s="206">
        <f>SUM(R88:R116)</f>
        <v>0</v>
      </c>
      <c r="S87" s="205"/>
      <c r="T87" s="207">
        <f>SUM(T88:T116)</f>
        <v>0</v>
      </c>
      <c r="U87" s="12"/>
      <c r="V87" s="12"/>
      <c r="W87" s="12"/>
      <c r="X87" s="12"/>
      <c r="Y87" s="12"/>
      <c r="Z87" s="12"/>
      <c r="AA87" s="12"/>
      <c r="AB87" s="12"/>
      <c r="AC87" s="12"/>
      <c r="AD87" s="12"/>
      <c r="AE87" s="12"/>
      <c r="AR87" s="208" t="s">
        <v>150</v>
      </c>
      <c r="AT87" s="209" t="s">
        <v>79</v>
      </c>
      <c r="AU87" s="209" t="s">
        <v>80</v>
      </c>
      <c r="AY87" s="208" t="s">
        <v>149</v>
      </c>
      <c r="BK87" s="210">
        <f>SUM(BK88:BK116)</f>
        <v>0</v>
      </c>
    </row>
    <row r="88" spans="1:65" s="2" customFormat="1" ht="16.5" customHeight="1">
      <c r="A88" s="38"/>
      <c r="B88" s="39"/>
      <c r="C88" s="213" t="s">
        <v>87</v>
      </c>
      <c r="D88" s="213" t="s">
        <v>152</v>
      </c>
      <c r="E88" s="214" t="s">
        <v>1486</v>
      </c>
      <c r="F88" s="215" t="s">
        <v>1487</v>
      </c>
      <c r="G88" s="216" t="s">
        <v>1488</v>
      </c>
      <c r="H88" s="268"/>
      <c r="I88" s="218"/>
      <c r="J88" s="219">
        <f>ROUND(I88*H88,2)</f>
        <v>0</v>
      </c>
      <c r="K88" s="215" t="s">
        <v>156</v>
      </c>
      <c r="L88" s="44"/>
      <c r="M88" s="220" t="s">
        <v>39</v>
      </c>
      <c r="N88" s="221" t="s">
        <v>53</v>
      </c>
      <c r="O88" s="85"/>
      <c r="P88" s="222">
        <f>O88*H88</f>
        <v>0</v>
      </c>
      <c r="Q88" s="222">
        <v>0</v>
      </c>
      <c r="R88" s="222">
        <f>Q88*H88</f>
        <v>0</v>
      </c>
      <c r="S88" s="222">
        <v>0</v>
      </c>
      <c r="T88" s="223">
        <f>S88*H88</f>
        <v>0</v>
      </c>
      <c r="U88" s="38"/>
      <c r="V88" s="38"/>
      <c r="W88" s="38"/>
      <c r="X88" s="38"/>
      <c r="Y88" s="38"/>
      <c r="Z88" s="38"/>
      <c r="AA88" s="38"/>
      <c r="AB88" s="38"/>
      <c r="AC88" s="38"/>
      <c r="AD88" s="38"/>
      <c r="AE88" s="38"/>
      <c r="AR88" s="224" t="s">
        <v>157</v>
      </c>
      <c r="AT88" s="224" t="s">
        <v>152</v>
      </c>
      <c r="AU88" s="224" t="s">
        <v>87</v>
      </c>
      <c r="AY88" s="16" t="s">
        <v>149</v>
      </c>
      <c r="BE88" s="225">
        <f>IF(N88="základní",J88,0)</f>
        <v>0</v>
      </c>
      <c r="BF88" s="225">
        <f>IF(N88="snížená",J88,0)</f>
        <v>0</v>
      </c>
      <c r="BG88" s="225">
        <f>IF(N88="zákl. přenesená",J88,0)</f>
        <v>0</v>
      </c>
      <c r="BH88" s="225">
        <f>IF(N88="sníž. přenesená",J88,0)</f>
        <v>0</v>
      </c>
      <c r="BI88" s="225">
        <f>IF(N88="nulová",J88,0)</f>
        <v>0</v>
      </c>
      <c r="BJ88" s="16" t="s">
        <v>157</v>
      </c>
      <c r="BK88" s="225">
        <f>ROUND(I88*H88,2)</f>
        <v>0</v>
      </c>
      <c r="BL88" s="16" t="s">
        <v>157</v>
      </c>
      <c r="BM88" s="224" t="s">
        <v>1489</v>
      </c>
    </row>
    <row r="89" spans="1:47" s="2" customFormat="1" ht="12">
      <c r="A89" s="38"/>
      <c r="B89" s="39"/>
      <c r="C89" s="40"/>
      <c r="D89" s="226" t="s">
        <v>159</v>
      </c>
      <c r="E89" s="40"/>
      <c r="F89" s="227" t="s">
        <v>1487</v>
      </c>
      <c r="G89" s="40"/>
      <c r="H89" s="40"/>
      <c r="I89" s="228"/>
      <c r="J89" s="40"/>
      <c r="K89" s="40"/>
      <c r="L89" s="44"/>
      <c r="M89" s="229"/>
      <c r="N89" s="230"/>
      <c r="O89" s="85"/>
      <c r="P89" s="85"/>
      <c r="Q89" s="85"/>
      <c r="R89" s="85"/>
      <c r="S89" s="85"/>
      <c r="T89" s="86"/>
      <c r="U89" s="38"/>
      <c r="V89" s="38"/>
      <c r="W89" s="38"/>
      <c r="X89" s="38"/>
      <c r="Y89" s="38"/>
      <c r="Z89" s="38"/>
      <c r="AA89" s="38"/>
      <c r="AB89" s="38"/>
      <c r="AC89" s="38"/>
      <c r="AD89" s="38"/>
      <c r="AE89" s="38"/>
      <c r="AT89" s="16" t="s">
        <v>159</v>
      </c>
      <c r="AU89" s="16" t="s">
        <v>87</v>
      </c>
    </row>
    <row r="90" spans="1:65" s="2" customFormat="1" ht="44.25" customHeight="1">
      <c r="A90" s="38"/>
      <c r="B90" s="39"/>
      <c r="C90" s="213" t="s">
        <v>89</v>
      </c>
      <c r="D90" s="213" t="s">
        <v>152</v>
      </c>
      <c r="E90" s="214" t="s">
        <v>1490</v>
      </c>
      <c r="F90" s="215" t="s">
        <v>1491</v>
      </c>
      <c r="G90" s="216" t="s">
        <v>670</v>
      </c>
      <c r="H90" s="217">
        <v>300</v>
      </c>
      <c r="I90" s="218"/>
      <c r="J90" s="219">
        <f>ROUND(I90*H90,2)</f>
        <v>0</v>
      </c>
      <c r="K90" s="215" t="s">
        <v>156</v>
      </c>
      <c r="L90" s="44"/>
      <c r="M90" s="220" t="s">
        <v>39</v>
      </c>
      <c r="N90" s="221" t="s">
        <v>53</v>
      </c>
      <c r="O90" s="85"/>
      <c r="P90" s="222">
        <f>O90*H90</f>
        <v>0</v>
      </c>
      <c r="Q90" s="222">
        <v>0</v>
      </c>
      <c r="R90" s="222">
        <f>Q90*H90</f>
        <v>0</v>
      </c>
      <c r="S90" s="222">
        <v>0</v>
      </c>
      <c r="T90" s="223">
        <f>S90*H90</f>
        <v>0</v>
      </c>
      <c r="U90" s="38"/>
      <c r="V90" s="38"/>
      <c r="W90" s="38"/>
      <c r="X90" s="38"/>
      <c r="Y90" s="38"/>
      <c r="Z90" s="38"/>
      <c r="AA90" s="38"/>
      <c r="AB90" s="38"/>
      <c r="AC90" s="38"/>
      <c r="AD90" s="38"/>
      <c r="AE90" s="38"/>
      <c r="AR90" s="224" t="s">
        <v>157</v>
      </c>
      <c r="AT90" s="224" t="s">
        <v>152</v>
      </c>
      <c r="AU90" s="224" t="s">
        <v>87</v>
      </c>
      <c r="AY90" s="16" t="s">
        <v>149</v>
      </c>
      <c r="BE90" s="225">
        <f>IF(N90="základní",J90,0)</f>
        <v>0</v>
      </c>
      <c r="BF90" s="225">
        <f>IF(N90="snížená",J90,0)</f>
        <v>0</v>
      </c>
      <c r="BG90" s="225">
        <f>IF(N90="zákl. přenesená",J90,0)</f>
        <v>0</v>
      </c>
      <c r="BH90" s="225">
        <f>IF(N90="sníž. přenesená",J90,0)</f>
        <v>0</v>
      </c>
      <c r="BI90" s="225">
        <f>IF(N90="nulová",J90,0)</f>
        <v>0</v>
      </c>
      <c r="BJ90" s="16" t="s">
        <v>157</v>
      </c>
      <c r="BK90" s="225">
        <f>ROUND(I90*H90,2)</f>
        <v>0</v>
      </c>
      <c r="BL90" s="16" t="s">
        <v>157</v>
      </c>
      <c r="BM90" s="224" t="s">
        <v>1492</v>
      </c>
    </row>
    <row r="91" spans="1:47" s="2" customFormat="1" ht="12">
      <c r="A91" s="38"/>
      <c r="B91" s="39"/>
      <c r="C91" s="40"/>
      <c r="D91" s="226" t="s">
        <v>159</v>
      </c>
      <c r="E91" s="40"/>
      <c r="F91" s="227" t="s">
        <v>1493</v>
      </c>
      <c r="G91" s="40"/>
      <c r="H91" s="40"/>
      <c r="I91" s="228"/>
      <c r="J91" s="40"/>
      <c r="K91" s="40"/>
      <c r="L91" s="44"/>
      <c r="M91" s="229"/>
      <c r="N91" s="230"/>
      <c r="O91" s="85"/>
      <c r="P91" s="85"/>
      <c r="Q91" s="85"/>
      <c r="R91" s="85"/>
      <c r="S91" s="85"/>
      <c r="T91" s="86"/>
      <c r="U91" s="38"/>
      <c r="V91" s="38"/>
      <c r="W91" s="38"/>
      <c r="X91" s="38"/>
      <c r="Y91" s="38"/>
      <c r="Z91" s="38"/>
      <c r="AA91" s="38"/>
      <c r="AB91" s="38"/>
      <c r="AC91" s="38"/>
      <c r="AD91" s="38"/>
      <c r="AE91" s="38"/>
      <c r="AT91" s="16" t="s">
        <v>159</v>
      </c>
      <c r="AU91" s="16" t="s">
        <v>87</v>
      </c>
    </row>
    <row r="92" spans="1:47" s="2" customFormat="1" ht="12">
      <c r="A92" s="38"/>
      <c r="B92" s="39"/>
      <c r="C92" s="40"/>
      <c r="D92" s="226" t="s">
        <v>161</v>
      </c>
      <c r="E92" s="40"/>
      <c r="F92" s="231" t="s">
        <v>1494</v>
      </c>
      <c r="G92" s="40"/>
      <c r="H92" s="40"/>
      <c r="I92" s="228"/>
      <c r="J92" s="40"/>
      <c r="K92" s="40"/>
      <c r="L92" s="44"/>
      <c r="M92" s="229"/>
      <c r="N92" s="230"/>
      <c r="O92" s="85"/>
      <c r="P92" s="85"/>
      <c r="Q92" s="85"/>
      <c r="R92" s="85"/>
      <c r="S92" s="85"/>
      <c r="T92" s="86"/>
      <c r="U92" s="38"/>
      <c r="V92" s="38"/>
      <c r="W92" s="38"/>
      <c r="X92" s="38"/>
      <c r="Y92" s="38"/>
      <c r="Z92" s="38"/>
      <c r="AA92" s="38"/>
      <c r="AB92" s="38"/>
      <c r="AC92" s="38"/>
      <c r="AD92" s="38"/>
      <c r="AE92" s="38"/>
      <c r="AT92" s="16" t="s">
        <v>161</v>
      </c>
      <c r="AU92" s="16" t="s">
        <v>87</v>
      </c>
    </row>
    <row r="93" spans="1:47" s="2" customFormat="1" ht="12">
      <c r="A93" s="38"/>
      <c r="B93" s="39"/>
      <c r="C93" s="40"/>
      <c r="D93" s="226" t="s">
        <v>193</v>
      </c>
      <c r="E93" s="40"/>
      <c r="F93" s="231" t="s">
        <v>1495</v>
      </c>
      <c r="G93" s="40"/>
      <c r="H93" s="40"/>
      <c r="I93" s="228"/>
      <c r="J93" s="40"/>
      <c r="K93" s="40"/>
      <c r="L93" s="44"/>
      <c r="M93" s="229"/>
      <c r="N93" s="230"/>
      <c r="O93" s="85"/>
      <c r="P93" s="85"/>
      <c r="Q93" s="85"/>
      <c r="R93" s="85"/>
      <c r="S93" s="85"/>
      <c r="T93" s="86"/>
      <c r="U93" s="38"/>
      <c r="V93" s="38"/>
      <c r="W93" s="38"/>
      <c r="X93" s="38"/>
      <c r="Y93" s="38"/>
      <c r="Z93" s="38"/>
      <c r="AA93" s="38"/>
      <c r="AB93" s="38"/>
      <c r="AC93" s="38"/>
      <c r="AD93" s="38"/>
      <c r="AE93" s="38"/>
      <c r="AT93" s="16" t="s">
        <v>193</v>
      </c>
      <c r="AU93" s="16" t="s">
        <v>87</v>
      </c>
    </row>
    <row r="94" spans="1:65" s="2" customFormat="1" ht="24.15" customHeight="1">
      <c r="A94" s="38"/>
      <c r="B94" s="39"/>
      <c r="C94" s="213" t="s">
        <v>167</v>
      </c>
      <c r="D94" s="213" t="s">
        <v>152</v>
      </c>
      <c r="E94" s="214" t="s">
        <v>1496</v>
      </c>
      <c r="F94" s="215" t="s">
        <v>1497</v>
      </c>
      <c r="G94" s="216" t="s">
        <v>1488</v>
      </c>
      <c r="H94" s="268"/>
      <c r="I94" s="218"/>
      <c r="J94" s="219">
        <f>ROUND(I94*H94,2)</f>
        <v>0</v>
      </c>
      <c r="K94" s="215" t="s">
        <v>156</v>
      </c>
      <c r="L94" s="44"/>
      <c r="M94" s="220" t="s">
        <v>39</v>
      </c>
      <c r="N94" s="221" t="s">
        <v>53</v>
      </c>
      <c r="O94" s="85"/>
      <c r="P94" s="222">
        <f>O94*H94</f>
        <v>0</v>
      </c>
      <c r="Q94" s="222">
        <v>0</v>
      </c>
      <c r="R94" s="222">
        <f>Q94*H94</f>
        <v>0</v>
      </c>
      <c r="S94" s="222">
        <v>0</v>
      </c>
      <c r="T94" s="223">
        <f>S94*H94</f>
        <v>0</v>
      </c>
      <c r="U94" s="38"/>
      <c r="V94" s="38"/>
      <c r="W94" s="38"/>
      <c r="X94" s="38"/>
      <c r="Y94" s="38"/>
      <c r="Z94" s="38"/>
      <c r="AA94" s="38"/>
      <c r="AB94" s="38"/>
      <c r="AC94" s="38"/>
      <c r="AD94" s="38"/>
      <c r="AE94" s="38"/>
      <c r="AR94" s="224" t="s">
        <v>157</v>
      </c>
      <c r="AT94" s="224" t="s">
        <v>152</v>
      </c>
      <c r="AU94" s="224" t="s">
        <v>87</v>
      </c>
      <c r="AY94" s="16" t="s">
        <v>149</v>
      </c>
      <c r="BE94" s="225">
        <f>IF(N94="základní",J94,0)</f>
        <v>0</v>
      </c>
      <c r="BF94" s="225">
        <f>IF(N94="snížená",J94,0)</f>
        <v>0</v>
      </c>
      <c r="BG94" s="225">
        <f>IF(N94="zákl. přenesená",J94,0)</f>
        <v>0</v>
      </c>
      <c r="BH94" s="225">
        <f>IF(N94="sníž. přenesená",J94,0)</f>
        <v>0</v>
      </c>
      <c r="BI94" s="225">
        <f>IF(N94="nulová",J94,0)</f>
        <v>0</v>
      </c>
      <c r="BJ94" s="16" t="s">
        <v>157</v>
      </c>
      <c r="BK94" s="225">
        <f>ROUND(I94*H94,2)</f>
        <v>0</v>
      </c>
      <c r="BL94" s="16" t="s">
        <v>157</v>
      </c>
      <c r="BM94" s="224" t="s">
        <v>1498</v>
      </c>
    </row>
    <row r="95" spans="1:47" s="2" customFormat="1" ht="12">
      <c r="A95" s="38"/>
      <c r="B95" s="39"/>
      <c r="C95" s="40"/>
      <c r="D95" s="226" t="s">
        <v>159</v>
      </c>
      <c r="E95" s="40"/>
      <c r="F95" s="227" t="s">
        <v>1497</v>
      </c>
      <c r="G95" s="40"/>
      <c r="H95" s="40"/>
      <c r="I95" s="228"/>
      <c r="J95" s="40"/>
      <c r="K95" s="40"/>
      <c r="L95" s="44"/>
      <c r="M95" s="229"/>
      <c r="N95" s="230"/>
      <c r="O95" s="85"/>
      <c r="P95" s="85"/>
      <c r="Q95" s="85"/>
      <c r="R95" s="85"/>
      <c r="S95" s="85"/>
      <c r="T95" s="86"/>
      <c r="U95" s="38"/>
      <c r="V95" s="38"/>
      <c r="W95" s="38"/>
      <c r="X95" s="38"/>
      <c r="Y95" s="38"/>
      <c r="Z95" s="38"/>
      <c r="AA95" s="38"/>
      <c r="AB95" s="38"/>
      <c r="AC95" s="38"/>
      <c r="AD95" s="38"/>
      <c r="AE95" s="38"/>
      <c r="AT95" s="16" t="s">
        <v>159</v>
      </c>
      <c r="AU95" s="16" t="s">
        <v>87</v>
      </c>
    </row>
    <row r="96" spans="1:47" s="2" customFormat="1" ht="12">
      <c r="A96" s="38"/>
      <c r="B96" s="39"/>
      <c r="C96" s="40"/>
      <c r="D96" s="226" t="s">
        <v>193</v>
      </c>
      <c r="E96" s="40"/>
      <c r="F96" s="231" t="s">
        <v>1499</v>
      </c>
      <c r="G96" s="40"/>
      <c r="H96" s="40"/>
      <c r="I96" s="228"/>
      <c r="J96" s="40"/>
      <c r="K96" s="40"/>
      <c r="L96" s="44"/>
      <c r="M96" s="229"/>
      <c r="N96" s="230"/>
      <c r="O96" s="85"/>
      <c r="P96" s="85"/>
      <c r="Q96" s="85"/>
      <c r="R96" s="85"/>
      <c r="S96" s="85"/>
      <c r="T96" s="86"/>
      <c r="U96" s="38"/>
      <c r="V96" s="38"/>
      <c r="W96" s="38"/>
      <c r="X96" s="38"/>
      <c r="Y96" s="38"/>
      <c r="Z96" s="38"/>
      <c r="AA96" s="38"/>
      <c r="AB96" s="38"/>
      <c r="AC96" s="38"/>
      <c r="AD96" s="38"/>
      <c r="AE96" s="38"/>
      <c r="AT96" s="16" t="s">
        <v>193</v>
      </c>
      <c r="AU96" s="16" t="s">
        <v>87</v>
      </c>
    </row>
    <row r="97" spans="1:65" s="2" customFormat="1" ht="21.75" customHeight="1">
      <c r="A97" s="38"/>
      <c r="B97" s="39"/>
      <c r="C97" s="213" t="s">
        <v>157</v>
      </c>
      <c r="D97" s="213" t="s">
        <v>152</v>
      </c>
      <c r="E97" s="214" t="s">
        <v>1500</v>
      </c>
      <c r="F97" s="215" t="s">
        <v>1501</v>
      </c>
      <c r="G97" s="216" t="s">
        <v>1488</v>
      </c>
      <c r="H97" s="268"/>
      <c r="I97" s="218"/>
      <c r="J97" s="219">
        <f>ROUND(I97*H97,2)</f>
        <v>0</v>
      </c>
      <c r="K97" s="215" t="s">
        <v>156</v>
      </c>
      <c r="L97" s="44"/>
      <c r="M97" s="220" t="s">
        <v>39</v>
      </c>
      <c r="N97" s="221" t="s">
        <v>53</v>
      </c>
      <c r="O97" s="85"/>
      <c r="P97" s="222">
        <f>O97*H97</f>
        <v>0</v>
      </c>
      <c r="Q97" s="222">
        <v>0</v>
      </c>
      <c r="R97" s="222">
        <f>Q97*H97</f>
        <v>0</v>
      </c>
      <c r="S97" s="222">
        <v>0</v>
      </c>
      <c r="T97" s="223">
        <f>S97*H97</f>
        <v>0</v>
      </c>
      <c r="U97" s="38"/>
      <c r="V97" s="38"/>
      <c r="W97" s="38"/>
      <c r="X97" s="38"/>
      <c r="Y97" s="38"/>
      <c r="Z97" s="38"/>
      <c r="AA97" s="38"/>
      <c r="AB97" s="38"/>
      <c r="AC97" s="38"/>
      <c r="AD97" s="38"/>
      <c r="AE97" s="38"/>
      <c r="AR97" s="224" t="s">
        <v>157</v>
      </c>
      <c r="AT97" s="224" t="s">
        <v>152</v>
      </c>
      <c r="AU97" s="224" t="s">
        <v>87</v>
      </c>
      <c r="AY97" s="16" t="s">
        <v>149</v>
      </c>
      <c r="BE97" s="225">
        <f>IF(N97="základní",J97,0)</f>
        <v>0</v>
      </c>
      <c r="BF97" s="225">
        <f>IF(N97="snížená",J97,0)</f>
        <v>0</v>
      </c>
      <c r="BG97" s="225">
        <f>IF(N97="zákl. přenesená",J97,0)</f>
        <v>0</v>
      </c>
      <c r="BH97" s="225">
        <f>IF(N97="sníž. přenesená",J97,0)</f>
        <v>0</v>
      </c>
      <c r="BI97" s="225">
        <f>IF(N97="nulová",J97,0)</f>
        <v>0</v>
      </c>
      <c r="BJ97" s="16" t="s">
        <v>157</v>
      </c>
      <c r="BK97" s="225">
        <f>ROUND(I97*H97,2)</f>
        <v>0</v>
      </c>
      <c r="BL97" s="16" t="s">
        <v>157</v>
      </c>
      <c r="BM97" s="224" t="s">
        <v>1502</v>
      </c>
    </row>
    <row r="98" spans="1:47" s="2" customFormat="1" ht="12">
      <c r="A98" s="38"/>
      <c r="B98" s="39"/>
      <c r="C98" s="40"/>
      <c r="D98" s="226" t="s">
        <v>159</v>
      </c>
      <c r="E98" s="40"/>
      <c r="F98" s="227" t="s">
        <v>1501</v>
      </c>
      <c r="G98" s="40"/>
      <c r="H98" s="40"/>
      <c r="I98" s="228"/>
      <c r="J98" s="40"/>
      <c r="K98" s="40"/>
      <c r="L98" s="44"/>
      <c r="M98" s="229"/>
      <c r="N98" s="230"/>
      <c r="O98" s="85"/>
      <c r="P98" s="85"/>
      <c r="Q98" s="85"/>
      <c r="R98" s="85"/>
      <c r="S98" s="85"/>
      <c r="T98" s="86"/>
      <c r="U98" s="38"/>
      <c r="V98" s="38"/>
      <c r="W98" s="38"/>
      <c r="X98" s="38"/>
      <c r="Y98" s="38"/>
      <c r="Z98" s="38"/>
      <c r="AA98" s="38"/>
      <c r="AB98" s="38"/>
      <c r="AC98" s="38"/>
      <c r="AD98" s="38"/>
      <c r="AE98" s="38"/>
      <c r="AT98" s="16" t="s">
        <v>159</v>
      </c>
      <c r="AU98" s="16" t="s">
        <v>87</v>
      </c>
    </row>
    <row r="99" spans="1:65" s="2" customFormat="1" ht="66.75" customHeight="1">
      <c r="A99" s="38"/>
      <c r="B99" s="39"/>
      <c r="C99" s="213" t="s">
        <v>150</v>
      </c>
      <c r="D99" s="213" t="s">
        <v>152</v>
      </c>
      <c r="E99" s="214" t="s">
        <v>1503</v>
      </c>
      <c r="F99" s="215" t="s">
        <v>1504</v>
      </c>
      <c r="G99" s="216" t="s">
        <v>1488</v>
      </c>
      <c r="H99" s="268"/>
      <c r="I99" s="218"/>
      <c r="J99" s="219">
        <f>ROUND(I99*H99,2)</f>
        <v>0</v>
      </c>
      <c r="K99" s="215" t="s">
        <v>156</v>
      </c>
      <c r="L99" s="44"/>
      <c r="M99" s="220" t="s">
        <v>39</v>
      </c>
      <c r="N99" s="221" t="s">
        <v>53</v>
      </c>
      <c r="O99" s="85"/>
      <c r="P99" s="222">
        <f>O99*H99</f>
        <v>0</v>
      </c>
      <c r="Q99" s="222">
        <v>0</v>
      </c>
      <c r="R99" s="222">
        <f>Q99*H99</f>
        <v>0</v>
      </c>
      <c r="S99" s="222">
        <v>0</v>
      </c>
      <c r="T99" s="223">
        <f>S99*H99</f>
        <v>0</v>
      </c>
      <c r="U99" s="38"/>
      <c r="V99" s="38"/>
      <c r="W99" s="38"/>
      <c r="X99" s="38"/>
      <c r="Y99" s="38"/>
      <c r="Z99" s="38"/>
      <c r="AA99" s="38"/>
      <c r="AB99" s="38"/>
      <c r="AC99" s="38"/>
      <c r="AD99" s="38"/>
      <c r="AE99" s="38"/>
      <c r="AR99" s="224" t="s">
        <v>157</v>
      </c>
      <c r="AT99" s="224" t="s">
        <v>152</v>
      </c>
      <c r="AU99" s="224" t="s">
        <v>87</v>
      </c>
      <c r="AY99" s="16" t="s">
        <v>149</v>
      </c>
      <c r="BE99" s="225">
        <f>IF(N99="základní",J99,0)</f>
        <v>0</v>
      </c>
      <c r="BF99" s="225">
        <f>IF(N99="snížená",J99,0)</f>
        <v>0</v>
      </c>
      <c r="BG99" s="225">
        <f>IF(N99="zákl. přenesená",J99,0)</f>
        <v>0</v>
      </c>
      <c r="BH99" s="225">
        <f>IF(N99="sníž. přenesená",J99,0)</f>
        <v>0</v>
      </c>
      <c r="BI99" s="225">
        <f>IF(N99="nulová",J99,0)</f>
        <v>0</v>
      </c>
      <c r="BJ99" s="16" t="s">
        <v>157</v>
      </c>
      <c r="BK99" s="225">
        <f>ROUND(I99*H99,2)</f>
        <v>0</v>
      </c>
      <c r="BL99" s="16" t="s">
        <v>157</v>
      </c>
      <c r="BM99" s="224" t="s">
        <v>1505</v>
      </c>
    </row>
    <row r="100" spans="1:47" s="2" customFormat="1" ht="12">
      <c r="A100" s="38"/>
      <c r="B100" s="39"/>
      <c r="C100" s="40"/>
      <c r="D100" s="226" t="s">
        <v>159</v>
      </c>
      <c r="E100" s="40"/>
      <c r="F100" s="227" t="s">
        <v>1504</v>
      </c>
      <c r="G100" s="40"/>
      <c r="H100" s="40"/>
      <c r="I100" s="228"/>
      <c r="J100" s="40"/>
      <c r="K100" s="40"/>
      <c r="L100" s="44"/>
      <c r="M100" s="229"/>
      <c r="N100" s="230"/>
      <c r="O100" s="85"/>
      <c r="P100" s="85"/>
      <c r="Q100" s="85"/>
      <c r="R100" s="85"/>
      <c r="S100" s="85"/>
      <c r="T100" s="86"/>
      <c r="U100" s="38"/>
      <c r="V100" s="38"/>
      <c r="W100" s="38"/>
      <c r="X100" s="38"/>
      <c r="Y100" s="38"/>
      <c r="Z100" s="38"/>
      <c r="AA100" s="38"/>
      <c r="AB100" s="38"/>
      <c r="AC100" s="38"/>
      <c r="AD100" s="38"/>
      <c r="AE100" s="38"/>
      <c r="AT100" s="16" t="s">
        <v>159</v>
      </c>
      <c r="AU100" s="16" t="s">
        <v>87</v>
      </c>
    </row>
    <row r="101" spans="1:47" s="2" customFormat="1" ht="12">
      <c r="A101" s="38"/>
      <c r="B101" s="39"/>
      <c r="C101" s="40"/>
      <c r="D101" s="226" t="s">
        <v>193</v>
      </c>
      <c r="E101" s="40"/>
      <c r="F101" s="231" t="s">
        <v>1506</v>
      </c>
      <c r="G101" s="40"/>
      <c r="H101" s="40"/>
      <c r="I101" s="228"/>
      <c r="J101" s="40"/>
      <c r="K101" s="40"/>
      <c r="L101" s="44"/>
      <c r="M101" s="229"/>
      <c r="N101" s="230"/>
      <c r="O101" s="85"/>
      <c r="P101" s="85"/>
      <c r="Q101" s="85"/>
      <c r="R101" s="85"/>
      <c r="S101" s="85"/>
      <c r="T101" s="86"/>
      <c r="U101" s="38"/>
      <c r="V101" s="38"/>
      <c r="W101" s="38"/>
      <c r="X101" s="38"/>
      <c r="Y101" s="38"/>
      <c r="Z101" s="38"/>
      <c r="AA101" s="38"/>
      <c r="AB101" s="38"/>
      <c r="AC101" s="38"/>
      <c r="AD101" s="38"/>
      <c r="AE101" s="38"/>
      <c r="AT101" s="16" t="s">
        <v>193</v>
      </c>
      <c r="AU101" s="16" t="s">
        <v>87</v>
      </c>
    </row>
    <row r="102" spans="1:65" s="2" customFormat="1" ht="16.5" customHeight="1">
      <c r="A102" s="38"/>
      <c r="B102" s="39"/>
      <c r="C102" s="213" t="s">
        <v>181</v>
      </c>
      <c r="D102" s="213" t="s">
        <v>152</v>
      </c>
      <c r="E102" s="214" t="s">
        <v>1507</v>
      </c>
      <c r="F102" s="215" t="s">
        <v>1508</v>
      </c>
      <c r="G102" s="216" t="s">
        <v>1488</v>
      </c>
      <c r="H102" s="268"/>
      <c r="I102" s="218"/>
      <c r="J102" s="219">
        <f>ROUND(I102*H102,2)</f>
        <v>0</v>
      </c>
      <c r="K102" s="215" t="s">
        <v>156</v>
      </c>
      <c r="L102" s="44"/>
      <c r="M102" s="220" t="s">
        <v>39</v>
      </c>
      <c r="N102" s="221" t="s">
        <v>53</v>
      </c>
      <c r="O102" s="85"/>
      <c r="P102" s="222">
        <f>O102*H102</f>
        <v>0</v>
      </c>
      <c r="Q102" s="222">
        <v>0</v>
      </c>
      <c r="R102" s="222">
        <f>Q102*H102</f>
        <v>0</v>
      </c>
      <c r="S102" s="222">
        <v>0</v>
      </c>
      <c r="T102" s="223">
        <f>S102*H102</f>
        <v>0</v>
      </c>
      <c r="U102" s="38"/>
      <c r="V102" s="38"/>
      <c r="W102" s="38"/>
      <c r="X102" s="38"/>
      <c r="Y102" s="38"/>
      <c r="Z102" s="38"/>
      <c r="AA102" s="38"/>
      <c r="AB102" s="38"/>
      <c r="AC102" s="38"/>
      <c r="AD102" s="38"/>
      <c r="AE102" s="38"/>
      <c r="AR102" s="224" t="s">
        <v>157</v>
      </c>
      <c r="AT102" s="224" t="s">
        <v>152</v>
      </c>
      <c r="AU102" s="224" t="s">
        <v>87</v>
      </c>
      <c r="AY102" s="16" t="s">
        <v>149</v>
      </c>
      <c r="BE102" s="225">
        <f>IF(N102="základní",J102,0)</f>
        <v>0</v>
      </c>
      <c r="BF102" s="225">
        <f>IF(N102="snížená",J102,0)</f>
        <v>0</v>
      </c>
      <c r="BG102" s="225">
        <f>IF(N102="zákl. přenesená",J102,0)</f>
        <v>0</v>
      </c>
      <c r="BH102" s="225">
        <f>IF(N102="sníž. přenesená",J102,0)</f>
        <v>0</v>
      </c>
      <c r="BI102" s="225">
        <f>IF(N102="nulová",J102,0)</f>
        <v>0</v>
      </c>
      <c r="BJ102" s="16" t="s">
        <v>157</v>
      </c>
      <c r="BK102" s="225">
        <f>ROUND(I102*H102,2)</f>
        <v>0</v>
      </c>
      <c r="BL102" s="16" t="s">
        <v>157</v>
      </c>
      <c r="BM102" s="224" t="s">
        <v>1509</v>
      </c>
    </row>
    <row r="103" spans="1:47" s="2" customFormat="1" ht="12">
      <c r="A103" s="38"/>
      <c r="B103" s="39"/>
      <c r="C103" s="40"/>
      <c r="D103" s="226" t="s">
        <v>159</v>
      </c>
      <c r="E103" s="40"/>
      <c r="F103" s="227" t="s">
        <v>1508</v>
      </c>
      <c r="G103" s="40"/>
      <c r="H103" s="40"/>
      <c r="I103" s="228"/>
      <c r="J103" s="40"/>
      <c r="K103" s="40"/>
      <c r="L103" s="44"/>
      <c r="M103" s="229"/>
      <c r="N103" s="230"/>
      <c r="O103" s="85"/>
      <c r="P103" s="85"/>
      <c r="Q103" s="85"/>
      <c r="R103" s="85"/>
      <c r="S103" s="85"/>
      <c r="T103" s="86"/>
      <c r="U103" s="38"/>
      <c r="V103" s="38"/>
      <c r="W103" s="38"/>
      <c r="X103" s="38"/>
      <c r="Y103" s="38"/>
      <c r="Z103" s="38"/>
      <c r="AA103" s="38"/>
      <c r="AB103" s="38"/>
      <c r="AC103" s="38"/>
      <c r="AD103" s="38"/>
      <c r="AE103" s="38"/>
      <c r="AT103" s="16" t="s">
        <v>159</v>
      </c>
      <c r="AU103" s="16" t="s">
        <v>87</v>
      </c>
    </row>
    <row r="104" spans="1:47" s="2" customFormat="1" ht="12">
      <c r="A104" s="38"/>
      <c r="B104" s="39"/>
      <c r="C104" s="40"/>
      <c r="D104" s="226" t="s">
        <v>193</v>
      </c>
      <c r="E104" s="40"/>
      <c r="F104" s="231" t="s">
        <v>1499</v>
      </c>
      <c r="G104" s="40"/>
      <c r="H104" s="40"/>
      <c r="I104" s="228"/>
      <c r="J104" s="40"/>
      <c r="K104" s="40"/>
      <c r="L104" s="44"/>
      <c r="M104" s="229"/>
      <c r="N104" s="230"/>
      <c r="O104" s="85"/>
      <c r="P104" s="85"/>
      <c r="Q104" s="85"/>
      <c r="R104" s="85"/>
      <c r="S104" s="85"/>
      <c r="T104" s="86"/>
      <c r="U104" s="38"/>
      <c r="V104" s="38"/>
      <c r="W104" s="38"/>
      <c r="X104" s="38"/>
      <c r="Y104" s="38"/>
      <c r="Z104" s="38"/>
      <c r="AA104" s="38"/>
      <c r="AB104" s="38"/>
      <c r="AC104" s="38"/>
      <c r="AD104" s="38"/>
      <c r="AE104" s="38"/>
      <c r="AT104" s="16" t="s">
        <v>193</v>
      </c>
      <c r="AU104" s="16" t="s">
        <v>87</v>
      </c>
    </row>
    <row r="105" spans="1:65" s="2" customFormat="1" ht="16.5" customHeight="1">
      <c r="A105" s="38"/>
      <c r="B105" s="39"/>
      <c r="C105" s="213" t="s">
        <v>220</v>
      </c>
      <c r="D105" s="213" t="s">
        <v>152</v>
      </c>
      <c r="E105" s="214" t="s">
        <v>1510</v>
      </c>
      <c r="F105" s="215" t="s">
        <v>1511</v>
      </c>
      <c r="G105" s="216" t="s">
        <v>1488</v>
      </c>
      <c r="H105" s="268"/>
      <c r="I105" s="218"/>
      <c r="J105" s="219">
        <f>ROUND(I105*H105,2)</f>
        <v>0</v>
      </c>
      <c r="K105" s="215" t="s">
        <v>156</v>
      </c>
      <c r="L105" s="44"/>
      <c r="M105" s="220" t="s">
        <v>39</v>
      </c>
      <c r="N105" s="221" t="s">
        <v>53</v>
      </c>
      <c r="O105" s="85"/>
      <c r="P105" s="222">
        <f>O105*H105</f>
        <v>0</v>
      </c>
      <c r="Q105" s="222">
        <v>0</v>
      </c>
      <c r="R105" s="222">
        <f>Q105*H105</f>
        <v>0</v>
      </c>
      <c r="S105" s="222">
        <v>0</v>
      </c>
      <c r="T105" s="223">
        <f>S105*H105</f>
        <v>0</v>
      </c>
      <c r="U105" s="38"/>
      <c r="V105" s="38"/>
      <c r="W105" s="38"/>
      <c r="X105" s="38"/>
      <c r="Y105" s="38"/>
      <c r="Z105" s="38"/>
      <c r="AA105" s="38"/>
      <c r="AB105" s="38"/>
      <c r="AC105" s="38"/>
      <c r="AD105" s="38"/>
      <c r="AE105" s="38"/>
      <c r="AR105" s="224" t="s">
        <v>157</v>
      </c>
      <c r="AT105" s="224" t="s">
        <v>152</v>
      </c>
      <c r="AU105" s="224" t="s">
        <v>87</v>
      </c>
      <c r="AY105" s="16" t="s">
        <v>149</v>
      </c>
      <c r="BE105" s="225">
        <f>IF(N105="základní",J105,0)</f>
        <v>0</v>
      </c>
      <c r="BF105" s="225">
        <f>IF(N105="snížená",J105,0)</f>
        <v>0</v>
      </c>
      <c r="BG105" s="225">
        <f>IF(N105="zákl. přenesená",J105,0)</f>
        <v>0</v>
      </c>
      <c r="BH105" s="225">
        <f>IF(N105="sníž. přenesená",J105,0)</f>
        <v>0</v>
      </c>
      <c r="BI105" s="225">
        <f>IF(N105="nulová",J105,0)</f>
        <v>0</v>
      </c>
      <c r="BJ105" s="16" t="s">
        <v>157</v>
      </c>
      <c r="BK105" s="225">
        <f>ROUND(I105*H105,2)</f>
        <v>0</v>
      </c>
      <c r="BL105" s="16" t="s">
        <v>157</v>
      </c>
      <c r="BM105" s="224" t="s">
        <v>1512</v>
      </c>
    </row>
    <row r="106" spans="1:47" s="2" customFormat="1" ht="12">
      <c r="A106" s="38"/>
      <c r="B106" s="39"/>
      <c r="C106" s="40"/>
      <c r="D106" s="226" t="s">
        <v>159</v>
      </c>
      <c r="E106" s="40"/>
      <c r="F106" s="227" t="s">
        <v>1511</v>
      </c>
      <c r="G106" s="40"/>
      <c r="H106" s="40"/>
      <c r="I106" s="228"/>
      <c r="J106" s="40"/>
      <c r="K106" s="40"/>
      <c r="L106" s="44"/>
      <c r="M106" s="229"/>
      <c r="N106" s="230"/>
      <c r="O106" s="85"/>
      <c r="P106" s="85"/>
      <c r="Q106" s="85"/>
      <c r="R106" s="85"/>
      <c r="S106" s="85"/>
      <c r="T106" s="86"/>
      <c r="U106" s="38"/>
      <c r="V106" s="38"/>
      <c r="W106" s="38"/>
      <c r="X106" s="38"/>
      <c r="Y106" s="38"/>
      <c r="Z106" s="38"/>
      <c r="AA106" s="38"/>
      <c r="AB106" s="38"/>
      <c r="AC106" s="38"/>
      <c r="AD106" s="38"/>
      <c r="AE106" s="38"/>
      <c r="AT106" s="16" t="s">
        <v>159</v>
      </c>
      <c r="AU106" s="16" t="s">
        <v>87</v>
      </c>
    </row>
    <row r="107" spans="1:47" s="2" customFormat="1" ht="12">
      <c r="A107" s="38"/>
      <c r="B107" s="39"/>
      <c r="C107" s="40"/>
      <c r="D107" s="226" t="s">
        <v>193</v>
      </c>
      <c r="E107" s="40"/>
      <c r="F107" s="231" t="s">
        <v>1513</v>
      </c>
      <c r="G107" s="40"/>
      <c r="H107" s="40"/>
      <c r="I107" s="228"/>
      <c r="J107" s="40"/>
      <c r="K107" s="40"/>
      <c r="L107" s="44"/>
      <c r="M107" s="229"/>
      <c r="N107" s="230"/>
      <c r="O107" s="85"/>
      <c r="P107" s="85"/>
      <c r="Q107" s="85"/>
      <c r="R107" s="85"/>
      <c r="S107" s="85"/>
      <c r="T107" s="86"/>
      <c r="U107" s="38"/>
      <c r="V107" s="38"/>
      <c r="W107" s="38"/>
      <c r="X107" s="38"/>
      <c r="Y107" s="38"/>
      <c r="Z107" s="38"/>
      <c r="AA107" s="38"/>
      <c r="AB107" s="38"/>
      <c r="AC107" s="38"/>
      <c r="AD107" s="38"/>
      <c r="AE107" s="38"/>
      <c r="AT107" s="16" t="s">
        <v>193</v>
      </c>
      <c r="AU107" s="16" t="s">
        <v>87</v>
      </c>
    </row>
    <row r="108" spans="1:65" s="2" customFormat="1" ht="44.25" customHeight="1">
      <c r="A108" s="38"/>
      <c r="B108" s="39"/>
      <c r="C108" s="213" t="s">
        <v>225</v>
      </c>
      <c r="D108" s="213" t="s">
        <v>152</v>
      </c>
      <c r="E108" s="214" t="s">
        <v>1514</v>
      </c>
      <c r="F108" s="215" t="s">
        <v>1515</v>
      </c>
      <c r="G108" s="216" t="s">
        <v>1488</v>
      </c>
      <c r="H108" s="268"/>
      <c r="I108" s="218"/>
      <c r="J108" s="219">
        <f>ROUND(I108*H108,2)</f>
        <v>0</v>
      </c>
      <c r="K108" s="215" t="s">
        <v>156</v>
      </c>
      <c r="L108" s="44"/>
      <c r="M108" s="220" t="s">
        <v>39</v>
      </c>
      <c r="N108" s="221" t="s">
        <v>53</v>
      </c>
      <c r="O108" s="85"/>
      <c r="P108" s="222">
        <f>O108*H108</f>
        <v>0</v>
      </c>
      <c r="Q108" s="222">
        <v>0</v>
      </c>
      <c r="R108" s="222">
        <f>Q108*H108</f>
        <v>0</v>
      </c>
      <c r="S108" s="222">
        <v>0</v>
      </c>
      <c r="T108" s="223">
        <f>S108*H108</f>
        <v>0</v>
      </c>
      <c r="U108" s="38"/>
      <c r="V108" s="38"/>
      <c r="W108" s="38"/>
      <c r="X108" s="38"/>
      <c r="Y108" s="38"/>
      <c r="Z108" s="38"/>
      <c r="AA108" s="38"/>
      <c r="AB108" s="38"/>
      <c r="AC108" s="38"/>
      <c r="AD108" s="38"/>
      <c r="AE108" s="38"/>
      <c r="AR108" s="224" t="s">
        <v>157</v>
      </c>
      <c r="AT108" s="224" t="s">
        <v>152</v>
      </c>
      <c r="AU108" s="224" t="s">
        <v>87</v>
      </c>
      <c r="AY108" s="16" t="s">
        <v>149</v>
      </c>
      <c r="BE108" s="225">
        <f>IF(N108="základní",J108,0)</f>
        <v>0</v>
      </c>
      <c r="BF108" s="225">
        <f>IF(N108="snížená",J108,0)</f>
        <v>0</v>
      </c>
      <c r="BG108" s="225">
        <f>IF(N108="zákl. přenesená",J108,0)</f>
        <v>0</v>
      </c>
      <c r="BH108" s="225">
        <f>IF(N108="sníž. přenesená",J108,0)</f>
        <v>0</v>
      </c>
      <c r="BI108" s="225">
        <f>IF(N108="nulová",J108,0)</f>
        <v>0</v>
      </c>
      <c r="BJ108" s="16" t="s">
        <v>157</v>
      </c>
      <c r="BK108" s="225">
        <f>ROUND(I108*H108,2)</f>
        <v>0</v>
      </c>
      <c r="BL108" s="16" t="s">
        <v>157</v>
      </c>
      <c r="BM108" s="224" t="s">
        <v>1516</v>
      </c>
    </row>
    <row r="109" spans="1:47" s="2" customFormat="1" ht="12">
      <c r="A109" s="38"/>
      <c r="B109" s="39"/>
      <c r="C109" s="40"/>
      <c r="D109" s="226" t="s">
        <v>159</v>
      </c>
      <c r="E109" s="40"/>
      <c r="F109" s="227" t="s">
        <v>1515</v>
      </c>
      <c r="G109" s="40"/>
      <c r="H109" s="40"/>
      <c r="I109" s="228"/>
      <c r="J109" s="40"/>
      <c r="K109" s="40"/>
      <c r="L109" s="44"/>
      <c r="M109" s="229"/>
      <c r="N109" s="230"/>
      <c r="O109" s="85"/>
      <c r="P109" s="85"/>
      <c r="Q109" s="85"/>
      <c r="R109" s="85"/>
      <c r="S109" s="85"/>
      <c r="T109" s="86"/>
      <c r="U109" s="38"/>
      <c r="V109" s="38"/>
      <c r="W109" s="38"/>
      <c r="X109" s="38"/>
      <c r="Y109" s="38"/>
      <c r="Z109" s="38"/>
      <c r="AA109" s="38"/>
      <c r="AB109" s="38"/>
      <c r="AC109" s="38"/>
      <c r="AD109" s="38"/>
      <c r="AE109" s="38"/>
      <c r="AT109" s="16" t="s">
        <v>159</v>
      </c>
      <c r="AU109" s="16" t="s">
        <v>87</v>
      </c>
    </row>
    <row r="110" spans="1:47" s="2" customFormat="1" ht="12">
      <c r="A110" s="38"/>
      <c r="B110" s="39"/>
      <c r="C110" s="40"/>
      <c r="D110" s="226" t="s">
        <v>193</v>
      </c>
      <c r="E110" s="40"/>
      <c r="F110" s="231" t="s">
        <v>1517</v>
      </c>
      <c r="G110" s="40"/>
      <c r="H110" s="40"/>
      <c r="I110" s="228"/>
      <c r="J110" s="40"/>
      <c r="K110" s="40"/>
      <c r="L110" s="44"/>
      <c r="M110" s="229"/>
      <c r="N110" s="230"/>
      <c r="O110" s="85"/>
      <c r="P110" s="85"/>
      <c r="Q110" s="85"/>
      <c r="R110" s="85"/>
      <c r="S110" s="85"/>
      <c r="T110" s="86"/>
      <c r="U110" s="38"/>
      <c r="V110" s="38"/>
      <c r="W110" s="38"/>
      <c r="X110" s="38"/>
      <c r="Y110" s="38"/>
      <c r="Z110" s="38"/>
      <c r="AA110" s="38"/>
      <c r="AB110" s="38"/>
      <c r="AC110" s="38"/>
      <c r="AD110" s="38"/>
      <c r="AE110" s="38"/>
      <c r="AT110" s="16" t="s">
        <v>193</v>
      </c>
      <c r="AU110" s="16" t="s">
        <v>87</v>
      </c>
    </row>
    <row r="111" spans="1:65" s="2" customFormat="1" ht="37.8" customHeight="1">
      <c r="A111" s="38"/>
      <c r="B111" s="39"/>
      <c r="C111" s="213" t="s">
        <v>230</v>
      </c>
      <c r="D111" s="213" t="s">
        <v>152</v>
      </c>
      <c r="E111" s="214" t="s">
        <v>1518</v>
      </c>
      <c r="F111" s="215" t="s">
        <v>1519</v>
      </c>
      <c r="G111" s="216" t="s">
        <v>1520</v>
      </c>
      <c r="H111" s="217">
        <v>100</v>
      </c>
      <c r="I111" s="218"/>
      <c r="J111" s="219">
        <f>ROUND(I111*H111,2)</f>
        <v>0</v>
      </c>
      <c r="K111" s="215" t="s">
        <v>156</v>
      </c>
      <c r="L111" s="44"/>
      <c r="M111" s="220" t="s">
        <v>39</v>
      </c>
      <c r="N111" s="221" t="s">
        <v>53</v>
      </c>
      <c r="O111" s="85"/>
      <c r="P111" s="222">
        <f>O111*H111</f>
        <v>0</v>
      </c>
      <c r="Q111" s="222">
        <v>0</v>
      </c>
      <c r="R111" s="222">
        <f>Q111*H111</f>
        <v>0</v>
      </c>
      <c r="S111" s="222">
        <v>0</v>
      </c>
      <c r="T111" s="223">
        <f>S111*H111</f>
        <v>0</v>
      </c>
      <c r="U111" s="38"/>
      <c r="V111" s="38"/>
      <c r="W111" s="38"/>
      <c r="X111" s="38"/>
      <c r="Y111" s="38"/>
      <c r="Z111" s="38"/>
      <c r="AA111" s="38"/>
      <c r="AB111" s="38"/>
      <c r="AC111" s="38"/>
      <c r="AD111" s="38"/>
      <c r="AE111" s="38"/>
      <c r="AR111" s="224" t="s">
        <v>157</v>
      </c>
      <c r="AT111" s="224" t="s">
        <v>152</v>
      </c>
      <c r="AU111" s="224" t="s">
        <v>87</v>
      </c>
      <c r="AY111" s="16" t="s">
        <v>149</v>
      </c>
      <c r="BE111" s="225">
        <f>IF(N111="základní",J111,0)</f>
        <v>0</v>
      </c>
      <c r="BF111" s="225">
        <f>IF(N111="snížená",J111,0)</f>
        <v>0</v>
      </c>
      <c r="BG111" s="225">
        <f>IF(N111="zákl. přenesená",J111,0)</f>
        <v>0</v>
      </c>
      <c r="BH111" s="225">
        <f>IF(N111="sníž. přenesená",J111,0)</f>
        <v>0</v>
      </c>
      <c r="BI111" s="225">
        <f>IF(N111="nulová",J111,0)</f>
        <v>0</v>
      </c>
      <c r="BJ111" s="16" t="s">
        <v>157</v>
      </c>
      <c r="BK111" s="225">
        <f>ROUND(I111*H111,2)</f>
        <v>0</v>
      </c>
      <c r="BL111" s="16" t="s">
        <v>157</v>
      </c>
      <c r="BM111" s="224" t="s">
        <v>1521</v>
      </c>
    </row>
    <row r="112" spans="1:47" s="2" customFormat="1" ht="12">
      <c r="A112" s="38"/>
      <c r="B112" s="39"/>
      <c r="C112" s="40"/>
      <c r="D112" s="226" t="s">
        <v>159</v>
      </c>
      <c r="E112" s="40"/>
      <c r="F112" s="227" t="s">
        <v>1519</v>
      </c>
      <c r="G112" s="40"/>
      <c r="H112" s="40"/>
      <c r="I112" s="228"/>
      <c r="J112" s="40"/>
      <c r="K112" s="40"/>
      <c r="L112" s="44"/>
      <c r="M112" s="229"/>
      <c r="N112" s="230"/>
      <c r="O112" s="85"/>
      <c r="P112" s="85"/>
      <c r="Q112" s="85"/>
      <c r="R112" s="85"/>
      <c r="S112" s="85"/>
      <c r="T112" s="86"/>
      <c r="U112" s="38"/>
      <c r="V112" s="38"/>
      <c r="W112" s="38"/>
      <c r="X112" s="38"/>
      <c r="Y112" s="38"/>
      <c r="Z112" s="38"/>
      <c r="AA112" s="38"/>
      <c r="AB112" s="38"/>
      <c r="AC112" s="38"/>
      <c r="AD112" s="38"/>
      <c r="AE112" s="38"/>
      <c r="AT112" s="16" t="s">
        <v>159</v>
      </c>
      <c r="AU112" s="16" t="s">
        <v>87</v>
      </c>
    </row>
    <row r="113" spans="1:47" s="2" customFormat="1" ht="12">
      <c r="A113" s="38"/>
      <c r="B113" s="39"/>
      <c r="C113" s="40"/>
      <c r="D113" s="226" t="s">
        <v>193</v>
      </c>
      <c r="E113" s="40"/>
      <c r="F113" s="231" t="s">
        <v>1522</v>
      </c>
      <c r="G113" s="40"/>
      <c r="H113" s="40"/>
      <c r="I113" s="228"/>
      <c r="J113" s="40"/>
      <c r="K113" s="40"/>
      <c r="L113" s="44"/>
      <c r="M113" s="229"/>
      <c r="N113" s="230"/>
      <c r="O113" s="85"/>
      <c r="P113" s="85"/>
      <c r="Q113" s="85"/>
      <c r="R113" s="85"/>
      <c r="S113" s="85"/>
      <c r="T113" s="86"/>
      <c r="U113" s="38"/>
      <c r="V113" s="38"/>
      <c r="W113" s="38"/>
      <c r="X113" s="38"/>
      <c r="Y113" s="38"/>
      <c r="Z113" s="38"/>
      <c r="AA113" s="38"/>
      <c r="AB113" s="38"/>
      <c r="AC113" s="38"/>
      <c r="AD113" s="38"/>
      <c r="AE113" s="38"/>
      <c r="AT113" s="16" t="s">
        <v>193</v>
      </c>
      <c r="AU113" s="16" t="s">
        <v>87</v>
      </c>
    </row>
    <row r="114" spans="1:65" s="2" customFormat="1" ht="24.15" customHeight="1">
      <c r="A114" s="38"/>
      <c r="B114" s="39"/>
      <c r="C114" s="213" t="s">
        <v>235</v>
      </c>
      <c r="D114" s="213" t="s">
        <v>152</v>
      </c>
      <c r="E114" s="214" t="s">
        <v>1523</v>
      </c>
      <c r="F114" s="215" t="s">
        <v>1524</v>
      </c>
      <c r="G114" s="216" t="s">
        <v>1520</v>
      </c>
      <c r="H114" s="217">
        <v>100</v>
      </c>
      <c r="I114" s="218"/>
      <c r="J114" s="219">
        <f>ROUND(I114*H114,2)</f>
        <v>0</v>
      </c>
      <c r="K114" s="215" t="s">
        <v>156</v>
      </c>
      <c r="L114" s="44"/>
      <c r="M114" s="220" t="s">
        <v>39</v>
      </c>
      <c r="N114" s="221" t="s">
        <v>53</v>
      </c>
      <c r="O114" s="85"/>
      <c r="P114" s="222">
        <f>O114*H114</f>
        <v>0</v>
      </c>
      <c r="Q114" s="222">
        <v>0</v>
      </c>
      <c r="R114" s="222">
        <f>Q114*H114</f>
        <v>0</v>
      </c>
      <c r="S114" s="222">
        <v>0</v>
      </c>
      <c r="T114" s="223">
        <f>S114*H114</f>
        <v>0</v>
      </c>
      <c r="U114" s="38"/>
      <c r="V114" s="38"/>
      <c r="W114" s="38"/>
      <c r="X114" s="38"/>
      <c r="Y114" s="38"/>
      <c r="Z114" s="38"/>
      <c r="AA114" s="38"/>
      <c r="AB114" s="38"/>
      <c r="AC114" s="38"/>
      <c r="AD114" s="38"/>
      <c r="AE114" s="38"/>
      <c r="AR114" s="224" t="s">
        <v>157</v>
      </c>
      <c r="AT114" s="224" t="s">
        <v>152</v>
      </c>
      <c r="AU114" s="224" t="s">
        <v>87</v>
      </c>
      <c r="AY114" s="16" t="s">
        <v>149</v>
      </c>
      <c r="BE114" s="225">
        <f>IF(N114="základní",J114,0)</f>
        <v>0</v>
      </c>
      <c r="BF114" s="225">
        <f>IF(N114="snížená",J114,0)</f>
        <v>0</v>
      </c>
      <c r="BG114" s="225">
        <f>IF(N114="zákl. přenesená",J114,0)</f>
        <v>0</v>
      </c>
      <c r="BH114" s="225">
        <f>IF(N114="sníž. přenesená",J114,0)</f>
        <v>0</v>
      </c>
      <c r="BI114" s="225">
        <f>IF(N114="nulová",J114,0)</f>
        <v>0</v>
      </c>
      <c r="BJ114" s="16" t="s">
        <v>157</v>
      </c>
      <c r="BK114" s="225">
        <f>ROUND(I114*H114,2)</f>
        <v>0</v>
      </c>
      <c r="BL114" s="16" t="s">
        <v>157</v>
      </c>
      <c r="BM114" s="224" t="s">
        <v>1525</v>
      </c>
    </row>
    <row r="115" spans="1:47" s="2" customFormat="1" ht="12">
      <c r="A115" s="38"/>
      <c r="B115" s="39"/>
      <c r="C115" s="40"/>
      <c r="D115" s="226" t="s">
        <v>159</v>
      </c>
      <c r="E115" s="40"/>
      <c r="F115" s="227" t="s">
        <v>1524</v>
      </c>
      <c r="G115" s="40"/>
      <c r="H115" s="40"/>
      <c r="I115" s="228"/>
      <c r="J115" s="40"/>
      <c r="K115" s="40"/>
      <c r="L115" s="44"/>
      <c r="M115" s="229"/>
      <c r="N115" s="230"/>
      <c r="O115" s="85"/>
      <c r="P115" s="85"/>
      <c r="Q115" s="85"/>
      <c r="R115" s="85"/>
      <c r="S115" s="85"/>
      <c r="T115" s="86"/>
      <c r="U115" s="38"/>
      <c r="V115" s="38"/>
      <c r="W115" s="38"/>
      <c r="X115" s="38"/>
      <c r="Y115" s="38"/>
      <c r="Z115" s="38"/>
      <c r="AA115" s="38"/>
      <c r="AB115" s="38"/>
      <c r="AC115" s="38"/>
      <c r="AD115" s="38"/>
      <c r="AE115" s="38"/>
      <c r="AT115" s="16" t="s">
        <v>159</v>
      </c>
      <c r="AU115" s="16" t="s">
        <v>87</v>
      </c>
    </row>
    <row r="116" spans="1:47" s="2" customFormat="1" ht="12">
      <c r="A116" s="38"/>
      <c r="B116" s="39"/>
      <c r="C116" s="40"/>
      <c r="D116" s="226" t="s">
        <v>193</v>
      </c>
      <c r="E116" s="40"/>
      <c r="F116" s="231" t="s">
        <v>1526</v>
      </c>
      <c r="G116" s="40"/>
      <c r="H116" s="40"/>
      <c r="I116" s="228"/>
      <c r="J116" s="40"/>
      <c r="K116" s="40"/>
      <c r="L116" s="44"/>
      <c r="M116" s="232"/>
      <c r="N116" s="233"/>
      <c r="O116" s="234"/>
      <c r="P116" s="234"/>
      <c r="Q116" s="234"/>
      <c r="R116" s="234"/>
      <c r="S116" s="234"/>
      <c r="T116" s="235"/>
      <c r="U116" s="38"/>
      <c r="V116" s="38"/>
      <c r="W116" s="38"/>
      <c r="X116" s="38"/>
      <c r="Y116" s="38"/>
      <c r="Z116" s="38"/>
      <c r="AA116" s="38"/>
      <c r="AB116" s="38"/>
      <c r="AC116" s="38"/>
      <c r="AD116" s="38"/>
      <c r="AE116" s="38"/>
      <c r="AT116" s="16" t="s">
        <v>193</v>
      </c>
      <c r="AU116" s="16" t="s">
        <v>87</v>
      </c>
    </row>
    <row r="117" spans="1:31" s="2" customFormat="1" ht="6.95" customHeight="1">
      <c r="A117" s="38"/>
      <c r="B117" s="60"/>
      <c r="C117" s="61"/>
      <c r="D117" s="61"/>
      <c r="E117" s="61"/>
      <c r="F117" s="61"/>
      <c r="G117" s="61"/>
      <c r="H117" s="61"/>
      <c r="I117" s="61"/>
      <c r="J117" s="61"/>
      <c r="K117" s="61"/>
      <c r="L117" s="44"/>
      <c r="M117" s="38"/>
      <c r="O117" s="38"/>
      <c r="P117" s="38"/>
      <c r="Q117" s="38"/>
      <c r="R117" s="38"/>
      <c r="S117" s="38"/>
      <c r="T117" s="38"/>
      <c r="U117" s="38"/>
      <c r="V117" s="38"/>
      <c r="W117" s="38"/>
      <c r="X117" s="38"/>
      <c r="Y117" s="38"/>
      <c r="Z117" s="38"/>
      <c r="AA117" s="38"/>
      <c r="AB117" s="38"/>
      <c r="AC117" s="38"/>
      <c r="AD117" s="38"/>
      <c r="AE117" s="38"/>
    </row>
  </sheetData>
  <sheetProtection password="CDD6" sheet="1" objects="1" scenarios="1" formatColumns="0" formatRows="0" autoFilter="0"/>
  <autoFilter ref="C85:K116"/>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2023-01-26T12:37:19Z</dcterms:created>
  <dcterms:modified xsi:type="dcterms:W3CDTF">2023-01-26T12:37:27Z</dcterms:modified>
  <cp:category/>
  <cp:version/>
  <cp:contentType/>
  <cp:contentStatus/>
</cp:coreProperties>
</file>